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2.xml" ContentType="application/vnd.ms-excel.controlpropertie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Baraholkin\Desktop\"/>
    </mc:Choice>
  </mc:AlternateContent>
  <bookViews>
    <workbookView xWindow="0" yWindow="0" windowWidth="27870" windowHeight="12930" tabRatio="927" firstSheet="1" activeTab="3"/>
  </bookViews>
  <sheets>
    <sheet name="Ведомость ТИ" sheetId="9" r:id="rId1"/>
    <sheet name="Стартовая ведомость" sheetId="27" r:id="rId2"/>
    <sheet name="Простыня" sheetId="7" r:id="rId3"/>
    <sheet name="Итоговый" sheetId="6" r:id="rId4"/>
    <sheet name="По ДС" sheetId="24" r:id="rId5"/>
    <sheet name="Простыня Сорт" sheetId="10" r:id="rId6"/>
    <sheet name="Лучший Пилот" sheetId="11" r:id="rId7"/>
    <sheet name="Пилотесса" sheetId="12" r:id="rId8"/>
    <sheet name="Лучший И" sheetId="28" r:id="rId9"/>
    <sheet name="Классик" sheetId="29" r:id="rId10"/>
    <sheet name="Команды" sheetId="13" r:id="rId11"/>
    <sheet name="Графики" sheetId="14" r:id="rId12"/>
    <sheet name="ДС1" sheetId="23" r:id="rId13"/>
    <sheet name="ДС2" sheetId="22" r:id="rId14"/>
    <sheet name="ДС3" sheetId="25" r:id="rId15"/>
    <sheet name="ДС4" sheetId="20" r:id="rId16"/>
    <sheet name="ДС5" sheetId="19" r:id="rId17"/>
    <sheet name="ДС6" sheetId="18" r:id="rId18"/>
    <sheet name="ДС7" sheetId="17" r:id="rId19"/>
    <sheet name="ДС8" sheetId="16" r:id="rId20"/>
    <sheet name="Отчет о совместимости" sheetId="30" r:id="rId21"/>
  </sheets>
  <definedNames>
    <definedName name="_kv10">#REF!</definedName>
    <definedName name="_kv11">#REF!</definedName>
    <definedName name="_kv12">#REF!</definedName>
    <definedName name="_kv13">#REF!</definedName>
    <definedName name="_kv14">#REF!</definedName>
    <definedName name="_kv15">#REF!</definedName>
    <definedName name="_kv16">#REF!</definedName>
    <definedName name="_kv2" localSheetId="3">Итоговый!#REF!</definedName>
    <definedName name="_kv2">#REF!</definedName>
    <definedName name="_kv3" localSheetId="3">Итоговый!#REF!</definedName>
    <definedName name="_kv3">#REF!</definedName>
    <definedName name="_kv4" localSheetId="3">Итоговый!#REF!</definedName>
    <definedName name="_kv4">#REF!</definedName>
    <definedName name="_kv5" localSheetId="3">Итоговый!#REF!</definedName>
    <definedName name="_kv5">#REF!</definedName>
    <definedName name="_kv6">#REF!</definedName>
    <definedName name="_kv7">#REF!</definedName>
    <definedName name="_kv8">#REF!</definedName>
    <definedName name="_kv9">#REF!</definedName>
    <definedName name="_kvl5" localSheetId="3">Итоговый!#REF!</definedName>
    <definedName name="_kvl5">#REF!</definedName>
    <definedName name="_pf1" localSheetId="3">Итоговый!#REF!</definedName>
    <definedName name="_pf1">#REF!</definedName>
    <definedName name="_pf121">#REF!</definedName>
    <definedName name="_pf141">#REF!</definedName>
    <definedName name="_pf142">#REF!</definedName>
    <definedName name="_pf2" localSheetId="3">Итоговый!#REF!</definedName>
    <definedName name="_pf2">#REF!</definedName>
    <definedName name="_pf3" localSheetId="3">Итоговый!#REF!</definedName>
    <definedName name="_pf3">#REF!</definedName>
    <definedName name="_pu1" localSheetId="3">Итоговый!#REF!</definedName>
    <definedName name="_pu1">#REF!</definedName>
    <definedName name="_rd10">#REF!</definedName>
    <definedName name="_rd11">#REF!</definedName>
    <definedName name="_rd12">#REF!</definedName>
    <definedName name="_rd13">#REF!</definedName>
    <definedName name="_rd14">#REF!</definedName>
    <definedName name="_rd15">#REF!</definedName>
    <definedName name="_rd2" localSheetId="3">Итоговый!#REF!</definedName>
    <definedName name="_rd2">#REF!</definedName>
    <definedName name="_rd3" localSheetId="3">Итоговый!#REF!</definedName>
    <definedName name="_rd3">#REF!</definedName>
    <definedName name="_rd4" localSheetId="3">Итоговый!#REF!</definedName>
    <definedName name="_rd4">#REF!</definedName>
    <definedName name="_rd6">#REF!</definedName>
    <definedName name="_rd8">#REF!</definedName>
    <definedName name="_rd9">#REF!</definedName>
    <definedName name="_rut1">#REF!</definedName>
    <definedName name="_rut2">#REF!</definedName>
    <definedName name="_vkv1">#REF!</definedName>
    <definedName name="_xlnm._FilterDatabase" localSheetId="0" hidden="1">'Ведомость ТИ'!$A$3:$J$81</definedName>
    <definedName name="_xlnm._FilterDatabase" localSheetId="5" hidden="1">'Простыня Сорт'!$A$4:$DM$63</definedName>
    <definedName name="norm_d2" localSheetId="3">Итоговый!#REF!</definedName>
    <definedName name="norm_d2">#REF!</definedName>
    <definedName name="pdd">#REF!</definedName>
    <definedName name="pdd_d2" localSheetId="3">Итоговый!#REF!</definedName>
    <definedName name="pdd_d2">#REF!</definedName>
    <definedName name="rez">#REF!</definedName>
    <definedName name="timefs" localSheetId="3">Итоговый!#REF!</definedName>
    <definedName name="timefs">#REF!</definedName>
    <definedName name="timefsd" localSheetId="3">Итоговый!#REF!</definedName>
    <definedName name="timefsd">#REF!</definedName>
    <definedName name="timepf1" localSheetId="3">Итоговый!#REF!</definedName>
    <definedName name="timepf1">#REF!</definedName>
    <definedName name="timepf121">#REF!</definedName>
    <definedName name="timepf121d">#REF!</definedName>
    <definedName name="timepf1d" localSheetId="3">Итоговый!#REF!</definedName>
    <definedName name="timepf1d">#REF!</definedName>
    <definedName name="timepf21" localSheetId="3">Итоговый!#REF!</definedName>
    <definedName name="timepf21">#REF!</definedName>
    <definedName name="timepf21d" localSheetId="3">Итоговый!#REF!</definedName>
    <definedName name="timepf21d">#REF!</definedName>
    <definedName name="timepf22" localSheetId="3">Итоговый!#REF!</definedName>
    <definedName name="timepf22">#REF!</definedName>
    <definedName name="timepf22d" localSheetId="3">Итоговый!#REF!</definedName>
    <definedName name="timepf22d">#REF!</definedName>
    <definedName name="timepf23" localSheetId="3">Итоговый!#REF!</definedName>
    <definedName name="timepf23">#REF!</definedName>
    <definedName name="timepf23d" localSheetId="3">Итоговый!#REF!</definedName>
    <definedName name="timepf23d">#REF!</definedName>
    <definedName name="timepr21" localSheetId="3">Итоговый!#REF!</definedName>
    <definedName name="timepr21">#REF!</definedName>
    <definedName name="timerd12">#REF!</definedName>
    <definedName name="timerd12d">#REF!</definedName>
    <definedName name="timerd15">#REF!</definedName>
    <definedName name="timerd15d">#REF!</definedName>
    <definedName name="timerd6">#REF!</definedName>
    <definedName name="timerd6d">#REF!</definedName>
    <definedName name="timerd8">#REF!</definedName>
    <definedName name="timerd8d">#REF!</definedName>
    <definedName name="timerd9">#REF!</definedName>
    <definedName name="timerd9d">#REF!</definedName>
    <definedName name="vkv1l">#REF!</definedName>
    <definedName name="_xlnm.Print_Titles" localSheetId="0">'Ведомость ТИ'!$1:$3</definedName>
    <definedName name="_xlnm.Print_Titles" localSheetId="2">Простыня!$B:$C</definedName>
    <definedName name="_xlnm.Print_Titles" localSheetId="1">'Стартовая ведомость'!$1:$3</definedName>
    <definedName name="КВ11">#REF!</definedName>
    <definedName name="кв9">#REF!</definedName>
    <definedName name="_xlnm.Print_Area" localSheetId="11">Графики!$A$1:$O$132</definedName>
    <definedName name="_xlnm.Print_Area" localSheetId="3">Итоговый!$Z$1:$AG$25</definedName>
    <definedName name="_xlnm.Print_Area" localSheetId="4">'По ДС'!$A$1:$G$70</definedName>
    <definedName name="_xlnm.Print_Area" localSheetId="2">Простыня!$B$1:$DJ$86</definedName>
  </definedNames>
  <calcPr calcId="162913" fullCalcOnLoad="1"/>
</workbook>
</file>

<file path=xl/calcChain.xml><?xml version="1.0" encoding="utf-8"?>
<calcChain xmlns="http://schemas.openxmlformats.org/spreadsheetml/2006/main">
  <c r="AN23" i="6" l="1"/>
  <c r="AN21" i="6"/>
  <c r="AN19" i="6"/>
  <c r="AN17" i="6"/>
  <c r="AN15" i="6"/>
  <c r="AN13" i="6"/>
  <c r="AN11" i="6"/>
  <c r="AK23" i="6"/>
  <c r="AK21" i="6"/>
  <c r="AK19" i="6"/>
  <c r="AK17" i="6"/>
  <c r="AK15" i="6"/>
  <c r="AK13" i="6"/>
  <c r="AK11" i="6"/>
  <c r="B63" i="13"/>
  <c r="AH40" i="7"/>
  <c r="AH79" i="7"/>
  <c r="AH75" i="7"/>
  <c r="AH59" i="7"/>
  <c r="AH44" i="7"/>
  <c r="AY48" i="7"/>
  <c r="AS7" i="7"/>
  <c r="AU7" i="7" s="1"/>
  <c r="AS8" i="7"/>
  <c r="AY8" i="7" s="1"/>
  <c r="AS9" i="7"/>
  <c r="AS10" i="7"/>
  <c r="AS11" i="7"/>
  <c r="AS12" i="7"/>
  <c r="AS13" i="7"/>
  <c r="AS14" i="7"/>
  <c r="AS15" i="7"/>
  <c r="AS16" i="7"/>
  <c r="AY16" i="7" s="1"/>
  <c r="AS17" i="7"/>
  <c r="AS18" i="7"/>
  <c r="AS19" i="7"/>
  <c r="AS20" i="7"/>
  <c r="AS21" i="7"/>
  <c r="AS22" i="7"/>
  <c r="AS23" i="7"/>
  <c r="AU23" i="7"/>
  <c r="AS24" i="7"/>
  <c r="AS25" i="7"/>
  <c r="AS26" i="7"/>
  <c r="AS27" i="7"/>
  <c r="AU27" i="7" s="1"/>
  <c r="AT27" i="7" s="1"/>
  <c r="AS28" i="7"/>
  <c r="AS29" i="7"/>
  <c r="AS30" i="7"/>
  <c r="AS31" i="7"/>
  <c r="AU31" i="7" s="1"/>
  <c r="AT31" i="7" s="1"/>
  <c r="AS32" i="7"/>
  <c r="AS33" i="7"/>
  <c r="AS34" i="7"/>
  <c r="AS35" i="7"/>
  <c r="AU35" i="7" s="1"/>
  <c r="AT35" i="7" s="1"/>
  <c r="AS36" i="7"/>
  <c r="AS37" i="7"/>
  <c r="AS38" i="7"/>
  <c r="AS39" i="7"/>
  <c r="AU39" i="7" s="1"/>
  <c r="AT39" i="7" s="1"/>
  <c r="AS40" i="7"/>
  <c r="AS41" i="7"/>
  <c r="AS42" i="7"/>
  <c r="AS43" i="7"/>
  <c r="AU43" i="7" s="1"/>
  <c r="AT43" i="7" s="1"/>
  <c r="AS44" i="7"/>
  <c r="AS45" i="7"/>
  <c r="AS46" i="7"/>
  <c r="AS47" i="7"/>
  <c r="AY47" i="7" s="1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U67" i="7"/>
  <c r="AS68" i="7"/>
  <c r="AS69" i="7"/>
  <c r="AU69" i="7" s="1"/>
  <c r="AT69" i="7" s="1"/>
  <c r="AS70" i="7"/>
  <c r="AU70" i="7" s="1"/>
  <c r="AT70" i="7" s="1"/>
  <c r="AS71" i="7"/>
  <c r="AS72" i="7"/>
  <c r="AS73" i="7"/>
  <c r="AS74" i="7"/>
  <c r="AU74" i="7" s="1"/>
  <c r="AT74" i="7" s="1"/>
  <c r="AS75" i="7"/>
  <c r="AS76" i="7"/>
  <c r="AS77" i="7"/>
  <c r="AS78" i="7"/>
  <c r="AU78" i="7" s="1"/>
  <c r="AT78" i="7" s="1"/>
  <c r="AS79" i="7"/>
  <c r="AS80" i="7"/>
  <c r="AS81" i="7"/>
  <c r="AS82" i="7"/>
  <c r="AS5" i="7"/>
  <c r="AU5" i="7" s="1"/>
  <c r="AU8" i="7"/>
  <c r="AT8" i="7"/>
  <c r="AU9" i="7"/>
  <c r="AT9" i="7"/>
  <c r="AU10" i="7"/>
  <c r="AT10" i="7"/>
  <c r="AU11" i="7"/>
  <c r="AT11" i="7" s="1"/>
  <c r="AU12" i="7"/>
  <c r="AT12" i="7"/>
  <c r="AU14" i="7"/>
  <c r="AT14" i="7"/>
  <c r="AU15" i="7"/>
  <c r="AT15" i="7" s="1"/>
  <c r="AU16" i="7"/>
  <c r="AT16" i="7"/>
  <c r="AU17" i="7"/>
  <c r="AT17" i="7"/>
  <c r="AU18" i="7"/>
  <c r="AT18" i="7"/>
  <c r="AU19" i="7"/>
  <c r="AT19" i="7" s="1"/>
  <c r="AU20" i="7"/>
  <c r="AT20" i="7"/>
  <c r="AU22" i="7"/>
  <c r="AT22" i="7"/>
  <c r="AU24" i="7"/>
  <c r="AT24" i="7" s="1"/>
  <c r="AU25" i="7"/>
  <c r="AT25" i="7"/>
  <c r="AU29" i="7"/>
  <c r="AT29" i="7" s="1"/>
  <c r="AU30" i="7"/>
  <c r="AT30" i="7"/>
  <c r="AU32" i="7"/>
  <c r="AT32" i="7"/>
  <c r="AU33" i="7"/>
  <c r="AT33" i="7" s="1"/>
  <c r="AU34" i="7"/>
  <c r="AT34" i="7"/>
  <c r="AU37" i="7"/>
  <c r="AT37" i="7" s="1"/>
  <c r="AU38" i="7"/>
  <c r="AT38" i="7"/>
  <c r="AU40" i="7"/>
  <c r="AT40" i="7"/>
  <c r="AU41" i="7"/>
  <c r="AT41" i="7" s="1"/>
  <c r="AU42" i="7"/>
  <c r="AT42" i="7"/>
  <c r="AU45" i="7"/>
  <c r="AT45" i="7" s="1"/>
  <c r="AU47" i="7"/>
  <c r="AT47" i="7"/>
  <c r="AU48" i="7"/>
  <c r="AT48" i="7"/>
  <c r="AU49" i="7"/>
  <c r="AT49" i="7"/>
  <c r="AU50" i="7"/>
  <c r="AT50" i="7" s="1"/>
  <c r="AU51" i="7"/>
  <c r="AT51" i="7"/>
  <c r="AU53" i="7"/>
  <c r="AT53" i="7"/>
  <c r="AU54" i="7"/>
  <c r="AT54" i="7" s="1"/>
  <c r="AU55" i="7"/>
  <c r="AT55" i="7"/>
  <c r="AU56" i="7"/>
  <c r="AT56" i="7"/>
  <c r="AU57" i="7"/>
  <c r="AT57" i="7"/>
  <c r="AU58" i="7"/>
  <c r="AT58" i="7" s="1"/>
  <c r="AU59" i="7"/>
  <c r="AT59" i="7"/>
  <c r="AU61" i="7"/>
  <c r="AT61" i="7"/>
  <c r="AU62" i="7"/>
  <c r="AT62" i="7" s="1"/>
  <c r="AU63" i="7"/>
  <c r="AT63" i="7"/>
  <c r="AU64" i="7"/>
  <c r="AT64" i="7"/>
  <c r="AU65" i="7"/>
  <c r="AT65" i="7"/>
  <c r="AU66" i="7"/>
  <c r="AT66" i="7" s="1"/>
  <c r="AU68" i="7"/>
  <c r="AT68" i="7"/>
  <c r="AU72" i="7"/>
  <c r="AT72" i="7" s="1"/>
  <c r="AU73" i="7"/>
  <c r="AT73" i="7"/>
  <c r="AU76" i="7"/>
  <c r="AT76" i="7" s="1"/>
  <c r="AU77" i="7"/>
  <c r="AT77" i="7"/>
  <c r="AU79" i="7"/>
  <c r="AT79" i="7"/>
  <c r="AU81" i="7"/>
  <c r="AT81" i="7" s="1"/>
  <c r="AS6" i="7"/>
  <c r="AU6" i="7"/>
  <c r="AY9" i="7"/>
  <c r="AY10" i="7"/>
  <c r="AY11" i="7"/>
  <c r="AY12" i="7"/>
  <c r="AY14" i="7"/>
  <c r="AY15" i="7"/>
  <c r="AY17" i="7"/>
  <c r="AY18" i="7"/>
  <c r="AY19" i="7"/>
  <c r="AY20" i="7"/>
  <c r="AY22" i="7"/>
  <c r="AY23" i="7"/>
  <c r="AY24" i="7"/>
  <c r="AY25" i="7"/>
  <c r="AY29" i="7"/>
  <c r="AY30" i="7"/>
  <c r="AY31" i="7"/>
  <c r="AY32" i="7"/>
  <c r="AY33" i="7"/>
  <c r="AY34" i="7"/>
  <c r="AY37" i="7"/>
  <c r="AY38" i="7"/>
  <c r="AY39" i="7"/>
  <c r="AY40" i="7"/>
  <c r="AY41" i="7"/>
  <c r="AY42" i="7"/>
  <c r="AY45" i="7"/>
  <c r="AY49" i="7"/>
  <c r="AY50" i="7"/>
  <c r="AY51" i="7"/>
  <c r="AY53" i="7"/>
  <c r="AY54" i="7"/>
  <c r="AY55" i="7"/>
  <c r="AY56" i="7"/>
  <c r="AY57" i="7"/>
  <c r="AY58" i="7"/>
  <c r="AY59" i="7"/>
  <c r="AY61" i="7"/>
  <c r="AY62" i="7"/>
  <c r="AY63" i="7"/>
  <c r="AY64" i="7"/>
  <c r="AY65" i="7"/>
  <c r="AY66" i="7"/>
  <c r="AY67" i="7"/>
  <c r="AY68" i="7"/>
  <c r="AY70" i="7"/>
  <c r="AY72" i="7"/>
  <c r="AY73" i="7"/>
  <c r="AY74" i="7"/>
  <c r="AY76" i="7"/>
  <c r="AY77" i="7"/>
  <c r="AY79" i="7"/>
  <c r="AY80" i="7"/>
  <c r="AY81" i="7"/>
  <c r="AY7" i="7"/>
  <c r="AQ6" i="7"/>
  <c r="AM82" i="7"/>
  <c r="AM80" i="7"/>
  <c r="AM71" i="7"/>
  <c r="AM46" i="7"/>
  <c r="AM26" i="7"/>
  <c r="V26" i="7"/>
  <c r="V33" i="7"/>
  <c r="V40" i="7"/>
  <c r="V41" i="7"/>
  <c r="V42" i="7"/>
  <c r="V43" i="7"/>
  <c r="V47" i="7"/>
  <c r="V51" i="7"/>
  <c r="V53" i="7"/>
  <c r="V56" i="7"/>
  <c r="V59" i="7"/>
  <c r="V67" i="7"/>
  <c r="V72" i="7"/>
  <c r="V74" i="7"/>
  <c r="V75" i="7"/>
  <c r="V77" i="7"/>
  <c r="V80" i="7"/>
  <c r="V5" i="7"/>
  <c r="V6" i="7"/>
  <c r="V10" i="7"/>
  <c r="V17" i="7"/>
  <c r="V18" i="7"/>
  <c r="V19" i="7"/>
  <c r="B4" i="14"/>
  <c r="C4" i="14"/>
  <c r="D4" i="14"/>
  <c r="E4" i="14"/>
  <c r="F4" i="14"/>
  <c r="G4" i="14"/>
  <c r="H4" i="14"/>
  <c r="I4" i="14"/>
  <c r="J4" i="14"/>
  <c r="K4" i="14"/>
  <c r="B5" i="14"/>
  <c r="C5" i="14"/>
  <c r="D5" i="14"/>
  <c r="E5" i="14"/>
  <c r="F5" i="14"/>
  <c r="G5" i="14"/>
  <c r="H5" i="14"/>
  <c r="I5" i="14"/>
  <c r="J5" i="14"/>
  <c r="K5" i="14"/>
  <c r="B6" i="14"/>
  <c r="C6" i="14"/>
  <c r="D6" i="14"/>
  <c r="E6" i="14"/>
  <c r="F6" i="14"/>
  <c r="G6" i="14"/>
  <c r="H6" i="14"/>
  <c r="I6" i="14"/>
  <c r="J6" i="14"/>
  <c r="K6" i="14"/>
  <c r="B7" i="14"/>
  <c r="C7" i="14"/>
  <c r="D7" i="14"/>
  <c r="E7" i="14"/>
  <c r="F7" i="14"/>
  <c r="G7" i="14"/>
  <c r="H7" i="14"/>
  <c r="I7" i="14"/>
  <c r="J7" i="14"/>
  <c r="K7" i="14"/>
  <c r="B2" i="14"/>
  <c r="C2" i="14"/>
  <c r="D2" i="14"/>
  <c r="E2" i="14"/>
  <c r="F2" i="14"/>
  <c r="G2" i="14"/>
  <c r="H2" i="14"/>
  <c r="I2" i="14"/>
  <c r="J2" i="14"/>
  <c r="K2" i="14"/>
  <c r="A3" i="14"/>
  <c r="C3" i="14"/>
  <c r="D3" i="14"/>
  <c r="E3" i="14"/>
  <c r="F3" i="14"/>
  <c r="G3" i="14"/>
  <c r="H3" i="14"/>
  <c r="I3" i="14"/>
  <c r="J3" i="14"/>
  <c r="K3" i="14"/>
  <c r="B3" i="14"/>
  <c r="A4" i="14"/>
  <c r="A5" i="14"/>
  <c r="A6" i="14"/>
  <c r="A7" i="14"/>
  <c r="CY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5" i="7"/>
  <c r="S6" i="7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AN9" i="6"/>
  <c r="AN7" i="6"/>
  <c r="AK9" i="6"/>
  <c r="AK7" i="6"/>
  <c r="E51" i="13"/>
  <c r="F51" i="13"/>
  <c r="E48" i="13"/>
  <c r="F48" i="13"/>
  <c r="H45" i="13"/>
  <c r="F45" i="13"/>
  <c r="E42" i="13"/>
  <c r="F42" i="13"/>
  <c r="F39" i="13"/>
  <c r="D39" i="13"/>
  <c r="F36" i="13"/>
  <c r="D36" i="13"/>
  <c r="E33" i="13"/>
  <c r="F33" i="13"/>
  <c r="E30" i="13"/>
  <c r="F30" i="13"/>
  <c r="B51" i="13"/>
  <c r="B62" i="13"/>
  <c r="B48" i="13"/>
  <c r="B61" i="13"/>
  <c r="B45" i="13"/>
  <c r="B60" i="13"/>
  <c r="B42" i="13"/>
  <c r="B59" i="13" s="1"/>
  <c r="B39" i="13"/>
  <c r="B58" i="13"/>
  <c r="B36" i="13"/>
  <c r="B57" i="13"/>
  <c r="B33" i="13"/>
  <c r="B56" i="13"/>
  <c r="B30" i="13"/>
  <c r="B55" i="13" s="1"/>
  <c r="F32" i="6"/>
  <c r="F29" i="6"/>
  <c r="D51" i="13"/>
  <c r="F26" i="6"/>
  <c r="G48" i="13"/>
  <c r="F52" i="6"/>
  <c r="F49" i="6"/>
  <c r="F28" i="6"/>
  <c r="D48" i="13"/>
  <c r="F23" i="6"/>
  <c r="F40" i="6"/>
  <c r="G45" i="13"/>
  <c r="F70" i="6"/>
  <c r="F50" i="6"/>
  <c r="E45" i="13"/>
  <c r="F38" i="6"/>
  <c r="D45" i="13"/>
  <c r="F66" i="6"/>
  <c r="H42" i="13"/>
  <c r="F53" i="6"/>
  <c r="G42" i="13"/>
  <c r="F80" i="6"/>
  <c r="F67" i="6"/>
  <c r="F62" i="6"/>
  <c r="D42" i="13"/>
  <c r="F60" i="6"/>
  <c r="H39" i="13"/>
  <c r="F13" i="6"/>
  <c r="G39" i="13"/>
  <c r="F68" i="6"/>
  <c r="F18" i="6"/>
  <c r="E39" i="13"/>
  <c r="F74" i="6"/>
  <c r="F57" i="6"/>
  <c r="H36" i="13"/>
  <c r="F55" i="6"/>
  <c r="G36" i="13"/>
  <c r="F46" i="6"/>
  <c r="F47" i="6"/>
  <c r="E36" i="13"/>
  <c r="F83" i="6"/>
  <c r="F54" i="6"/>
  <c r="H33" i="13"/>
  <c r="F42" i="6"/>
  <c r="G33" i="13"/>
  <c r="F39" i="6"/>
  <c r="F36" i="6"/>
  <c r="F30" i="6"/>
  <c r="D33" i="13"/>
  <c r="F8" i="6"/>
  <c r="F22" i="6"/>
  <c r="F61" i="6"/>
  <c r="F9" i="6"/>
  <c r="F10" i="6"/>
  <c r="F11" i="6"/>
  <c r="F12" i="6"/>
  <c r="F14" i="6"/>
  <c r="F15" i="6"/>
  <c r="F16" i="6"/>
  <c r="F17" i="6"/>
  <c r="F19" i="6"/>
  <c r="F20" i="6"/>
  <c r="F21" i="6"/>
  <c r="F24" i="6"/>
  <c r="F25" i="6"/>
  <c r="F27" i="6"/>
  <c r="F31" i="6"/>
  <c r="F33" i="6"/>
  <c r="F34" i="6"/>
  <c r="F35" i="6"/>
  <c r="F37" i="6"/>
  <c r="F41" i="6"/>
  <c r="F43" i="6"/>
  <c r="F44" i="6"/>
  <c r="F45" i="6"/>
  <c r="F48" i="6"/>
  <c r="F51" i="6"/>
  <c r="F56" i="6"/>
  <c r="F58" i="6"/>
  <c r="F59" i="6"/>
  <c r="F63" i="6"/>
  <c r="F64" i="6"/>
  <c r="F65" i="6"/>
  <c r="F69" i="6"/>
  <c r="F71" i="6"/>
  <c r="F72" i="6"/>
  <c r="F73" i="6"/>
  <c r="F75" i="6"/>
  <c r="F76" i="6"/>
  <c r="F77" i="6"/>
  <c r="F78" i="6"/>
  <c r="F79" i="6"/>
  <c r="F81" i="6"/>
  <c r="F82" i="6"/>
  <c r="F84" i="6"/>
  <c r="F7" i="6"/>
  <c r="D30" i="13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" i="6"/>
  <c r="N9" i="6"/>
  <c r="N10" i="6"/>
  <c r="N11" i="6"/>
  <c r="N12" i="6"/>
  <c r="N13" i="6"/>
  <c r="N7" i="6"/>
  <c r="AC9" i="24"/>
  <c r="AD9" i="24"/>
  <c r="AE9" i="24"/>
  <c r="AF9" i="24"/>
  <c r="AG9" i="24"/>
  <c r="AH9" i="24"/>
  <c r="AC10" i="24"/>
  <c r="AD10" i="24"/>
  <c r="AE10" i="24"/>
  <c r="AF10" i="24"/>
  <c r="AG10" i="24"/>
  <c r="AH10" i="24"/>
  <c r="AC11" i="24"/>
  <c r="AD11" i="24"/>
  <c r="AE11" i="24"/>
  <c r="AF11" i="24"/>
  <c r="AG11" i="24"/>
  <c r="AH11" i="24"/>
  <c r="AC12" i="24"/>
  <c r="AD12" i="24"/>
  <c r="AE12" i="24"/>
  <c r="AF12" i="24"/>
  <c r="AG12" i="24"/>
  <c r="AH12" i="24"/>
  <c r="AC13" i="24"/>
  <c r="AD13" i="24"/>
  <c r="AE13" i="24"/>
  <c r="AF13" i="24"/>
  <c r="AG13" i="24"/>
  <c r="AH13" i="24"/>
  <c r="AC14" i="24"/>
  <c r="AD14" i="24"/>
  <c r="AE14" i="24"/>
  <c r="AF14" i="24"/>
  <c r="AG14" i="24"/>
  <c r="AH14" i="24"/>
  <c r="AC15" i="24"/>
  <c r="AD15" i="24"/>
  <c r="AE15" i="24"/>
  <c r="AF15" i="24"/>
  <c r="AG15" i="24"/>
  <c r="AH15" i="24"/>
  <c r="AC16" i="24"/>
  <c r="AD16" i="24"/>
  <c r="AE16" i="24"/>
  <c r="AF16" i="24"/>
  <c r="AG16" i="24"/>
  <c r="AH16" i="24"/>
  <c r="AC17" i="24"/>
  <c r="AD17" i="24"/>
  <c r="AE17" i="24"/>
  <c r="AF17" i="24"/>
  <c r="AG17" i="24"/>
  <c r="AH17" i="24"/>
  <c r="AC18" i="24"/>
  <c r="AD18" i="24"/>
  <c r="AE18" i="24"/>
  <c r="AF18" i="24"/>
  <c r="AG18" i="24"/>
  <c r="AH18" i="24"/>
  <c r="AC19" i="24"/>
  <c r="AD19" i="24"/>
  <c r="AE19" i="24"/>
  <c r="AF19" i="24"/>
  <c r="AG19" i="24"/>
  <c r="AH19" i="24"/>
  <c r="AC20" i="24"/>
  <c r="AD20" i="24"/>
  <c r="AE20" i="24"/>
  <c r="AF20" i="24"/>
  <c r="AG20" i="24"/>
  <c r="AH20" i="24"/>
  <c r="AC21" i="24"/>
  <c r="AD21" i="24"/>
  <c r="AE21" i="24"/>
  <c r="AF21" i="24"/>
  <c r="AG21" i="24"/>
  <c r="AH21" i="24"/>
  <c r="AC22" i="24"/>
  <c r="AD22" i="24"/>
  <c r="AE22" i="24"/>
  <c r="AF22" i="24"/>
  <c r="AG22" i="24"/>
  <c r="AH22" i="24"/>
  <c r="AC23" i="24"/>
  <c r="AD23" i="24"/>
  <c r="AE23" i="24"/>
  <c r="AF23" i="24"/>
  <c r="AG23" i="24"/>
  <c r="AH23" i="24"/>
  <c r="AC24" i="24"/>
  <c r="AD24" i="24"/>
  <c r="AE24" i="24"/>
  <c r="AF24" i="24"/>
  <c r="AG24" i="24"/>
  <c r="AH24" i="24"/>
  <c r="AC25" i="24"/>
  <c r="AD25" i="24"/>
  <c r="AE25" i="24"/>
  <c r="AF25" i="24"/>
  <c r="AG25" i="24"/>
  <c r="AH25" i="24"/>
  <c r="AC26" i="24"/>
  <c r="AD26" i="24"/>
  <c r="AE26" i="24"/>
  <c r="AF26" i="24"/>
  <c r="AG26" i="24"/>
  <c r="AH26" i="24"/>
  <c r="AC27" i="24"/>
  <c r="AD27" i="24"/>
  <c r="AE27" i="24"/>
  <c r="AF27" i="24"/>
  <c r="AG27" i="24"/>
  <c r="AH27" i="24"/>
  <c r="AC28" i="24"/>
  <c r="AD28" i="24"/>
  <c r="AE28" i="24"/>
  <c r="AF28" i="24"/>
  <c r="AG28" i="24"/>
  <c r="AH28" i="24"/>
  <c r="AC29" i="24"/>
  <c r="AD29" i="24"/>
  <c r="AE29" i="24"/>
  <c r="AF29" i="24"/>
  <c r="AG29" i="24"/>
  <c r="AH29" i="24"/>
  <c r="AC30" i="24"/>
  <c r="AD30" i="24"/>
  <c r="AE30" i="24"/>
  <c r="AF30" i="24"/>
  <c r="AG30" i="24"/>
  <c r="AH30" i="24"/>
  <c r="AC31" i="24"/>
  <c r="AD31" i="24"/>
  <c r="AE31" i="24"/>
  <c r="AF31" i="24"/>
  <c r="AG31" i="24"/>
  <c r="AH31" i="24"/>
  <c r="AC32" i="24"/>
  <c r="AD32" i="24"/>
  <c r="AE32" i="24"/>
  <c r="AF32" i="24"/>
  <c r="AG32" i="24"/>
  <c r="AH32" i="24"/>
  <c r="AC33" i="24"/>
  <c r="AD33" i="24"/>
  <c r="AE33" i="24"/>
  <c r="AF33" i="24"/>
  <c r="AG33" i="24"/>
  <c r="AH33" i="24"/>
  <c r="AC34" i="24"/>
  <c r="AD34" i="24"/>
  <c r="AE34" i="24"/>
  <c r="AF34" i="24"/>
  <c r="AG34" i="24"/>
  <c r="AH34" i="24"/>
  <c r="AC35" i="24"/>
  <c r="AD35" i="24"/>
  <c r="AE35" i="24"/>
  <c r="AF35" i="24"/>
  <c r="AG35" i="24"/>
  <c r="AH35" i="24"/>
  <c r="AC36" i="24"/>
  <c r="AD36" i="24"/>
  <c r="AE36" i="24"/>
  <c r="AF36" i="24"/>
  <c r="AG36" i="24"/>
  <c r="AH36" i="24"/>
  <c r="AC37" i="24"/>
  <c r="AD37" i="24"/>
  <c r="AE37" i="24"/>
  <c r="AF37" i="24"/>
  <c r="AG37" i="24"/>
  <c r="AH37" i="24"/>
  <c r="AC38" i="24"/>
  <c r="AD38" i="24"/>
  <c r="AE38" i="24"/>
  <c r="AF38" i="24"/>
  <c r="AG38" i="24"/>
  <c r="AH38" i="24"/>
  <c r="AC39" i="24"/>
  <c r="AD39" i="24"/>
  <c r="AE39" i="24"/>
  <c r="AF39" i="24"/>
  <c r="AG39" i="24"/>
  <c r="AH39" i="24"/>
  <c r="AC40" i="24"/>
  <c r="AD40" i="24"/>
  <c r="AE40" i="24"/>
  <c r="AF40" i="24"/>
  <c r="AG40" i="24"/>
  <c r="AH40" i="24"/>
  <c r="AC41" i="24"/>
  <c r="AD41" i="24"/>
  <c r="AE41" i="24"/>
  <c r="AF41" i="24"/>
  <c r="AG41" i="24"/>
  <c r="AH41" i="24"/>
  <c r="AC42" i="24"/>
  <c r="AD42" i="24"/>
  <c r="AE42" i="24"/>
  <c r="AF42" i="24"/>
  <c r="AG42" i="24"/>
  <c r="AH42" i="24"/>
  <c r="AC43" i="24"/>
  <c r="AD43" i="24"/>
  <c r="AE43" i="24"/>
  <c r="AF43" i="24"/>
  <c r="AG43" i="24"/>
  <c r="AH43" i="24"/>
  <c r="AC44" i="24"/>
  <c r="AD44" i="24"/>
  <c r="AE44" i="24"/>
  <c r="AF44" i="24"/>
  <c r="AG44" i="24"/>
  <c r="AH44" i="24"/>
  <c r="AC45" i="24"/>
  <c r="AD45" i="24"/>
  <c r="AE45" i="24"/>
  <c r="AF45" i="24"/>
  <c r="AG45" i="24"/>
  <c r="AH45" i="24"/>
  <c r="AC46" i="24"/>
  <c r="AD46" i="24"/>
  <c r="AE46" i="24"/>
  <c r="AF46" i="24"/>
  <c r="AG46" i="24"/>
  <c r="AH46" i="24"/>
  <c r="AC47" i="24"/>
  <c r="AD47" i="24"/>
  <c r="AE47" i="24"/>
  <c r="AF47" i="24"/>
  <c r="AG47" i="24"/>
  <c r="AH47" i="24"/>
  <c r="AC48" i="24"/>
  <c r="AD48" i="24"/>
  <c r="AE48" i="24"/>
  <c r="AF48" i="24"/>
  <c r="AG48" i="24"/>
  <c r="AH48" i="24"/>
  <c r="AC49" i="24"/>
  <c r="AD49" i="24"/>
  <c r="AE49" i="24"/>
  <c r="AF49" i="24"/>
  <c r="AG49" i="24"/>
  <c r="AH49" i="24"/>
  <c r="AC50" i="24"/>
  <c r="AD50" i="24"/>
  <c r="AE50" i="24"/>
  <c r="AF50" i="24"/>
  <c r="AG50" i="24"/>
  <c r="AH50" i="24"/>
  <c r="AC51" i="24"/>
  <c r="AD51" i="24"/>
  <c r="AE51" i="24"/>
  <c r="AF51" i="24"/>
  <c r="AG51" i="24"/>
  <c r="AH51" i="24"/>
  <c r="AC52" i="24"/>
  <c r="AD52" i="24"/>
  <c r="AE52" i="24"/>
  <c r="AF52" i="24"/>
  <c r="AG52" i="24"/>
  <c r="AH52" i="24"/>
  <c r="AC53" i="24"/>
  <c r="AD53" i="24"/>
  <c r="AE53" i="24"/>
  <c r="AF53" i="24"/>
  <c r="AG53" i="24"/>
  <c r="AH53" i="24"/>
  <c r="AC54" i="24"/>
  <c r="AD54" i="24"/>
  <c r="AE54" i="24"/>
  <c r="AF54" i="24"/>
  <c r="AG54" i="24"/>
  <c r="AH54" i="24"/>
  <c r="AC55" i="24"/>
  <c r="AD55" i="24"/>
  <c r="AE55" i="24"/>
  <c r="AF55" i="24"/>
  <c r="AG55" i="24"/>
  <c r="AH55" i="24"/>
  <c r="AC56" i="24"/>
  <c r="AD56" i="24"/>
  <c r="AE56" i="24"/>
  <c r="AF56" i="24"/>
  <c r="AG56" i="24"/>
  <c r="AH56" i="24"/>
  <c r="AC57" i="24"/>
  <c r="AD57" i="24"/>
  <c r="AE57" i="24"/>
  <c r="AF57" i="24"/>
  <c r="AG57" i="24"/>
  <c r="AH57" i="24"/>
  <c r="AC58" i="24"/>
  <c r="AD58" i="24"/>
  <c r="AE58" i="24"/>
  <c r="AF58" i="24"/>
  <c r="AG58" i="24"/>
  <c r="AH58" i="24"/>
  <c r="AC59" i="24"/>
  <c r="AD59" i="24"/>
  <c r="AE59" i="24"/>
  <c r="AF59" i="24"/>
  <c r="AG59" i="24"/>
  <c r="AH59" i="24"/>
  <c r="AC60" i="24"/>
  <c r="AD60" i="24"/>
  <c r="AE60" i="24"/>
  <c r="AF60" i="24"/>
  <c r="AG60" i="24"/>
  <c r="AH60" i="24"/>
  <c r="AC61" i="24"/>
  <c r="AD61" i="24"/>
  <c r="AE61" i="24"/>
  <c r="AF61" i="24"/>
  <c r="AG61" i="24"/>
  <c r="AH61" i="24"/>
  <c r="AC62" i="24"/>
  <c r="AD62" i="24"/>
  <c r="AE62" i="24"/>
  <c r="AF62" i="24"/>
  <c r="AG62" i="24"/>
  <c r="AH62" i="24"/>
  <c r="AC63" i="24"/>
  <c r="AD63" i="24"/>
  <c r="AE63" i="24"/>
  <c r="AF63" i="24"/>
  <c r="AG63" i="24"/>
  <c r="AH63" i="24"/>
  <c r="AC64" i="24"/>
  <c r="AD64" i="24"/>
  <c r="AE64" i="24"/>
  <c r="AF64" i="24"/>
  <c r="AG64" i="24"/>
  <c r="AH64" i="24"/>
  <c r="AC65" i="24"/>
  <c r="AD65" i="24"/>
  <c r="AE65" i="24"/>
  <c r="AF65" i="24"/>
  <c r="AG65" i="24"/>
  <c r="AH65" i="24"/>
  <c r="AC66" i="24"/>
  <c r="AD66" i="24"/>
  <c r="AE66" i="24"/>
  <c r="AF66" i="24"/>
  <c r="AG66" i="24"/>
  <c r="AH66" i="24"/>
  <c r="AC67" i="24"/>
  <c r="AD67" i="24"/>
  <c r="AE67" i="24"/>
  <c r="AF67" i="24"/>
  <c r="AG67" i="24"/>
  <c r="AH67" i="24"/>
  <c r="AC68" i="24"/>
  <c r="AD68" i="24"/>
  <c r="AE68" i="24"/>
  <c r="AF68" i="24"/>
  <c r="AG68" i="24"/>
  <c r="AH68" i="24"/>
  <c r="AC69" i="24"/>
  <c r="AD69" i="24"/>
  <c r="AE69" i="24"/>
  <c r="AF69" i="24"/>
  <c r="AG69" i="24"/>
  <c r="AH69" i="24"/>
  <c r="AC70" i="24"/>
  <c r="AD70" i="24"/>
  <c r="AE70" i="24"/>
  <c r="AF70" i="24"/>
  <c r="AG70" i="24"/>
  <c r="AH70" i="24"/>
  <c r="AC71" i="24"/>
  <c r="AD71" i="24"/>
  <c r="AE71" i="24"/>
  <c r="AF71" i="24"/>
  <c r="AG71" i="24"/>
  <c r="AH71" i="24"/>
  <c r="AC72" i="24"/>
  <c r="AD72" i="24"/>
  <c r="AE72" i="24"/>
  <c r="AF72" i="24"/>
  <c r="AG72" i="24"/>
  <c r="AH72" i="24"/>
  <c r="AC73" i="24"/>
  <c r="AD73" i="24"/>
  <c r="AE73" i="24"/>
  <c r="AF73" i="24"/>
  <c r="AG73" i="24"/>
  <c r="AH73" i="24"/>
  <c r="AC74" i="24"/>
  <c r="AD74" i="24"/>
  <c r="AE74" i="24"/>
  <c r="AF74" i="24"/>
  <c r="AG74" i="24"/>
  <c r="AH74" i="24"/>
  <c r="AC75" i="24"/>
  <c r="AD75" i="24"/>
  <c r="AE75" i="24"/>
  <c r="AF75" i="24"/>
  <c r="AG75" i="24"/>
  <c r="AH75" i="24"/>
  <c r="AC76" i="24"/>
  <c r="AD76" i="24"/>
  <c r="AE76" i="24"/>
  <c r="AF76" i="24"/>
  <c r="AG76" i="24"/>
  <c r="AH76" i="24"/>
  <c r="AC77" i="24"/>
  <c r="AD77" i="24"/>
  <c r="AE77" i="24"/>
  <c r="AF77" i="24"/>
  <c r="AG77" i="24"/>
  <c r="AH77" i="24"/>
  <c r="AC78" i="24"/>
  <c r="AD78" i="24"/>
  <c r="AE78" i="24"/>
  <c r="AF78" i="24"/>
  <c r="AG78" i="24"/>
  <c r="AH78" i="24"/>
  <c r="AC79" i="24"/>
  <c r="AD79" i="24"/>
  <c r="AE79" i="24"/>
  <c r="AF79" i="24"/>
  <c r="AG79" i="24"/>
  <c r="AH79" i="24"/>
  <c r="AC80" i="24"/>
  <c r="AD80" i="24"/>
  <c r="AE80" i="24"/>
  <c r="AF80" i="24"/>
  <c r="AG80" i="24"/>
  <c r="AH80" i="24"/>
  <c r="AC81" i="24"/>
  <c r="AD81" i="24"/>
  <c r="AE81" i="24"/>
  <c r="AF81" i="24"/>
  <c r="AG81" i="24"/>
  <c r="AH81" i="24"/>
  <c r="AC82" i="24"/>
  <c r="AD82" i="24"/>
  <c r="AE82" i="24"/>
  <c r="AF82" i="24"/>
  <c r="AG82" i="24"/>
  <c r="AH82" i="24"/>
  <c r="AC83" i="24"/>
  <c r="AD83" i="24"/>
  <c r="AE83" i="24"/>
  <c r="AF83" i="24"/>
  <c r="AG83" i="24"/>
  <c r="AH83" i="24"/>
  <c r="AC84" i="24"/>
  <c r="AD84" i="24"/>
  <c r="AE84" i="24"/>
  <c r="AF84" i="24"/>
  <c r="AG84" i="24"/>
  <c r="AH84" i="24"/>
  <c r="AC7" i="24"/>
  <c r="AD7" i="24"/>
  <c r="AE7" i="24"/>
  <c r="AF7" i="24"/>
  <c r="AG7" i="24"/>
  <c r="AH7" i="24"/>
  <c r="AG8" i="24"/>
  <c r="AF8" i="24"/>
  <c r="AH8" i="24"/>
  <c r="AE8" i="24"/>
  <c r="AD8" i="24"/>
  <c r="AC8" i="24"/>
  <c r="T9" i="24"/>
  <c r="U9" i="24"/>
  <c r="V9" i="24"/>
  <c r="W9" i="24"/>
  <c r="X9" i="24"/>
  <c r="Y9" i="24"/>
  <c r="T10" i="24"/>
  <c r="U10" i="24"/>
  <c r="V10" i="24"/>
  <c r="W10" i="24"/>
  <c r="X10" i="24"/>
  <c r="Y10" i="24"/>
  <c r="T11" i="24"/>
  <c r="U11" i="24"/>
  <c r="V11" i="24"/>
  <c r="W11" i="24"/>
  <c r="X11" i="24"/>
  <c r="Y11" i="24"/>
  <c r="T12" i="24"/>
  <c r="U12" i="24"/>
  <c r="V12" i="24"/>
  <c r="W12" i="24"/>
  <c r="X12" i="24"/>
  <c r="Y12" i="24"/>
  <c r="T13" i="24"/>
  <c r="U13" i="24"/>
  <c r="V13" i="24"/>
  <c r="W13" i="24"/>
  <c r="X13" i="24"/>
  <c r="Y13" i="24"/>
  <c r="T14" i="24"/>
  <c r="U14" i="24"/>
  <c r="V14" i="24"/>
  <c r="W14" i="24"/>
  <c r="X14" i="24"/>
  <c r="Y14" i="24"/>
  <c r="T15" i="24"/>
  <c r="U15" i="24"/>
  <c r="V15" i="24"/>
  <c r="W15" i="24"/>
  <c r="X15" i="24"/>
  <c r="Y15" i="24"/>
  <c r="T16" i="24"/>
  <c r="U16" i="24"/>
  <c r="V16" i="24"/>
  <c r="W16" i="24"/>
  <c r="X16" i="24"/>
  <c r="Y16" i="24"/>
  <c r="T17" i="24"/>
  <c r="U17" i="24"/>
  <c r="V17" i="24"/>
  <c r="W17" i="24"/>
  <c r="X17" i="24"/>
  <c r="Y17" i="24"/>
  <c r="T18" i="24"/>
  <c r="U18" i="24"/>
  <c r="V18" i="24"/>
  <c r="W18" i="24"/>
  <c r="X18" i="24"/>
  <c r="Y18" i="24"/>
  <c r="T19" i="24"/>
  <c r="U19" i="24"/>
  <c r="V19" i="24"/>
  <c r="W19" i="24"/>
  <c r="X19" i="24"/>
  <c r="Y19" i="24"/>
  <c r="T20" i="24"/>
  <c r="U20" i="24"/>
  <c r="V20" i="24"/>
  <c r="W20" i="24"/>
  <c r="X20" i="24"/>
  <c r="Y20" i="24"/>
  <c r="T21" i="24"/>
  <c r="U21" i="24"/>
  <c r="V21" i="24"/>
  <c r="W21" i="24"/>
  <c r="X21" i="24"/>
  <c r="Y21" i="24"/>
  <c r="T22" i="24"/>
  <c r="U22" i="24"/>
  <c r="V22" i="24"/>
  <c r="W22" i="24"/>
  <c r="X22" i="24"/>
  <c r="Y22" i="24"/>
  <c r="T23" i="24"/>
  <c r="U23" i="24"/>
  <c r="V23" i="24"/>
  <c r="W23" i="24"/>
  <c r="X23" i="24"/>
  <c r="Y23" i="24"/>
  <c r="T24" i="24"/>
  <c r="U24" i="24"/>
  <c r="V24" i="24"/>
  <c r="W24" i="24"/>
  <c r="X24" i="24"/>
  <c r="Y24" i="24"/>
  <c r="T25" i="24"/>
  <c r="U25" i="24"/>
  <c r="V25" i="24"/>
  <c r="W25" i="24"/>
  <c r="X25" i="24"/>
  <c r="Y25" i="24"/>
  <c r="T26" i="24"/>
  <c r="U26" i="24"/>
  <c r="V26" i="24"/>
  <c r="W26" i="24"/>
  <c r="X26" i="24"/>
  <c r="Y26" i="24"/>
  <c r="T27" i="24"/>
  <c r="U27" i="24"/>
  <c r="V27" i="24"/>
  <c r="W27" i="24"/>
  <c r="X27" i="24"/>
  <c r="Y27" i="24"/>
  <c r="T28" i="24"/>
  <c r="U28" i="24"/>
  <c r="V28" i="24"/>
  <c r="W28" i="24"/>
  <c r="X28" i="24"/>
  <c r="Y28" i="24"/>
  <c r="T29" i="24"/>
  <c r="U29" i="24"/>
  <c r="V29" i="24"/>
  <c r="W29" i="24"/>
  <c r="X29" i="24"/>
  <c r="Y29" i="24"/>
  <c r="T30" i="24"/>
  <c r="U30" i="24"/>
  <c r="V30" i="24"/>
  <c r="W30" i="24"/>
  <c r="X30" i="24"/>
  <c r="Y30" i="24"/>
  <c r="T31" i="24"/>
  <c r="U31" i="24"/>
  <c r="V31" i="24"/>
  <c r="W31" i="24"/>
  <c r="X31" i="24"/>
  <c r="Y31" i="24"/>
  <c r="T32" i="24"/>
  <c r="U32" i="24"/>
  <c r="V32" i="24"/>
  <c r="W32" i="24"/>
  <c r="X32" i="24"/>
  <c r="Y32" i="24"/>
  <c r="T33" i="24"/>
  <c r="U33" i="24"/>
  <c r="V33" i="24"/>
  <c r="W33" i="24"/>
  <c r="X33" i="24"/>
  <c r="Y33" i="24"/>
  <c r="T34" i="24"/>
  <c r="U34" i="24"/>
  <c r="V34" i="24"/>
  <c r="W34" i="24"/>
  <c r="X34" i="24"/>
  <c r="Y34" i="24"/>
  <c r="T35" i="24"/>
  <c r="U35" i="24"/>
  <c r="V35" i="24"/>
  <c r="W35" i="24"/>
  <c r="X35" i="24"/>
  <c r="Y35" i="24"/>
  <c r="T36" i="24"/>
  <c r="U36" i="24"/>
  <c r="V36" i="24"/>
  <c r="W36" i="24"/>
  <c r="X36" i="24"/>
  <c r="Y36" i="24"/>
  <c r="T37" i="24"/>
  <c r="U37" i="24"/>
  <c r="V37" i="24"/>
  <c r="W37" i="24"/>
  <c r="X37" i="24"/>
  <c r="Y37" i="24"/>
  <c r="T38" i="24"/>
  <c r="U38" i="24"/>
  <c r="V38" i="24"/>
  <c r="W38" i="24"/>
  <c r="X38" i="24"/>
  <c r="Y38" i="24"/>
  <c r="T39" i="24"/>
  <c r="U39" i="24"/>
  <c r="V39" i="24"/>
  <c r="W39" i="24"/>
  <c r="X39" i="24"/>
  <c r="Y39" i="24"/>
  <c r="T40" i="24"/>
  <c r="U40" i="24"/>
  <c r="V40" i="24"/>
  <c r="W40" i="24"/>
  <c r="X40" i="24"/>
  <c r="Y40" i="24"/>
  <c r="T41" i="24"/>
  <c r="U41" i="24"/>
  <c r="V41" i="24"/>
  <c r="W41" i="24"/>
  <c r="X41" i="24"/>
  <c r="Y41" i="24"/>
  <c r="T42" i="24"/>
  <c r="U42" i="24"/>
  <c r="V42" i="24"/>
  <c r="W42" i="24"/>
  <c r="X42" i="24"/>
  <c r="Y42" i="24"/>
  <c r="T43" i="24"/>
  <c r="U43" i="24"/>
  <c r="V43" i="24"/>
  <c r="W43" i="24"/>
  <c r="X43" i="24"/>
  <c r="Y43" i="24"/>
  <c r="T44" i="24"/>
  <c r="U44" i="24"/>
  <c r="V44" i="24"/>
  <c r="W44" i="24"/>
  <c r="X44" i="24"/>
  <c r="Y44" i="24"/>
  <c r="T45" i="24"/>
  <c r="U45" i="24"/>
  <c r="V45" i="24"/>
  <c r="W45" i="24"/>
  <c r="X45" i="24"/>
  <c r="Y45" i="24"/>
  <c r="T46" i="24"/>
  <c r="U46" i="24"/>
  <c r="V46" i="24"/>
  <c r="W46" i="24"/>
  <c r="X46" i="24"/>
  <c r="Y46" i="24"/>
  <c r="T47" i="24"/>
  <c r="U47" i="24"/>
  <c r="V47" i="24"/>
  <c r="W47" i="24"/>
  <c r="X47" i="24"/>
  <c r="Y47" i="24"/>
  <c r="T48" i="24"/>
  <c r="U48" i="24"/>
  <c r="V48" i="24"/>
  <c r="W48" i="24"/>
  <c r="X48" i="24"/>
  <c r="Y48" i="24"/>
  <c r="T49" i="24"/>
  <c r="U49" i="24"/>
  <c r="V49" i="24"/>
  <c r="W49" i="24"/>
  <c r="X49" i="24"/>
  <c r="Y49" i="24"/>
  <c r="T50" i="24"/>
  <c r="U50" i="24"/>
  <c r="V50" i="24"/>
  <c r="W50" i="24"/>
  <c r="X50" i="24"/>
  <c r="Y50" i="24"/>
  <c r="T51" i="24"/>
  <c r="U51" i="24"/>
  <c r="V51" i="24"/>
  <c r="W51" i="24"/>
  <c r="X51" i="24"/>
  <c r="Y51" i="24"/>
  <c r="T52" i="24"/>
  <c r="U52" i="24"/>
  <c r="V52" i="24"/>
  <c r="W52" i="24"/>
  <c r="X52" i="24"/>
  <c r="Y52" i="24"/>
  <c r="T53" i="24"/>
  <c r="U53" i="24"/>
  <c r="V53" i="24"/>
  <c r="W53" i="24"/>
  <c r="X53" i="24"/>
  <c r="Y53" i="24"/>
  <c r="T54" i="24"/>
  <c r="U54" i="24"/>
  <c r="V54" i="24"/>
  <c r="W54" i="24"/>
  <c r="X54" i="24"/>
  <c r="Y54" i="24"/>
  <c r="T55" i="24"/>
  <c r="U55" i="24"/>
  <c r="V55" i="24"/>
  <c r="W55" i="24"/>
  <c r="X55" i="24"/>
  <c r="Y55" i="24"/>
  <c r="T56" i="24"/>
  <c r="U56" i="24"/>
  <c r="V56" i="24"/>
  <c r="W56" i="24"/>
  <c r="X56" i="24"/>
  <c r="Y56" i="24"/>
  <c r="T57" i="24"/>
  <c r="U57" i="24"/>
  <c r="V57" i="24"/>
  <c r="W57" i="24"/>
  <c r="X57" i="24"/>
  <c r="Y57" i="24"/>
  <c r="T58" i="24"/>
  <c r="U58" i="24"/>
  <c r="V58" i="24"/>
  <c r="W58" i="24"/>
  <c r="X58" i="24"/>
  <c r="Y58" i="24"/>
  <c r="T59" i="24"/>
  <c r="U59" i="24"/>
  <c r="V59" i="24"/>
  <c r="W59" i="24"/>
  <c r="X59" i="24"/>
  <c r="Y59" i="24"/>
  <c r="T60" i="24"/>
  <c r="U60" i="24"/>
  <c r="V60" i="24"/>
  <c r="W60" i="24"/>
  <c r="X60" i="24"/>
  <c r="Y60" i="24"/>
  <c r="T61" i="24"/>
  <c r="U61" i="24"/>
  <c r="V61" i="24"/>
  <c r="W61" i="24"/>
  <c r="X61" i="24"/>
  <c r="Y61" i="24"/>
  <c r="T62" i="24"/>
  <c r="U62" i="24"/>
  <c r="V62" i="24"/>
  <c r="W62" i="24"/>
  <c r="X62" i="24"/>
  <c r="Y62" i="24"/>
  <c r="T63" i="24"/>
  <c r="U63" i="24"/>
  <c r="V63" i="24"/>
  <c r="W63" i="24"/>
  <c r="X63" i="24"/>
  <c r="Y63" i="24"/>
  <c r="T64" i="24"/>
  <c r="U64" i="24"/>
  <c r="V64" i="24"/>
  <c r="W64" i="24"/>
  <c r="X64" i="24"/>
  <c r="Y64" i="24"/>
  <c r="T65" i="24"/>
  <c r="U65" i="24"/>
  <c r="V65" i="24"/>
  <c r="W65" i="24"/>
  <c r="X65" i="24"/>
  <c r="Y65" i="24"/>
  <c r="T66" i="24"/>
  <c r="U66" i="24"/>
  <c r="V66" i="24"/>
  <c r="W66" i="24"/>
  <c r="X66" i="24"/>
  <c r="Y66" i="24"/>
  <c r="T67" i="24"/>
  <c r="U67" i="24"/>
  <c r="V67" i="24"/>
  <c r="W67" i="24"/>
  <c r="X67" i="24"/>
  <c r="Y67" i="24"/>
  <c r="T68" i="24"/>
  <c r="U68" i="24"/>
  <c r="V68" i="24"/>
  <c r="W68" i="24"/>
  <c r="X68" i="24"/>
  <c r="Y68" i="24"/>
  <c r="T69" i="24"/>
  <c r="U69" i="24"/>
  <c r="V69" i="24"/>
  <c r="W69" i="24"/>
  <c r="X69" i="24"/>
  <c r="Y69" i="24"/>
  <c r="T70" i="24"/>
  <c r="U70" i="24"/>
  <c r="V70" i="24"/>
  <c r="W70" i="24"/>
  <c r="X70" i="24"/>
  <c r="Y70" i="24"/>
  <c r="T71" i="24"/>
  <c r="U71" i="24"/>
  <c r="V71" i="24"/>
  <c r="W71" i="24"/>
  <c r="X71" i="24"/>
  <c r="Y71" i="24"/>
  <c r="T72" i="24"/>
  <c r="U72" i="24"/>
  <c r="V72" i="24"/>
  <c r="W72" i="24"/>
  <c r="X72" i="24"/>
  <c r="Y72" i="24"/>
  <c r="T73" i="24"/>
  <c r="U73" i="24"/>
  <c r="V73" i="24"/>
  <c r="W73" i="24"/>
  <c r="X73" i="24"/>
  <c r="Y73" i="24"/>
  <c r="T74" i="24"/>
  <c r="U74" i="24"/>
  <c r="V74" i="24"/>
  <c r="W74" i="24"/>
  <c r="X74" i="24"/>
  <c r="Y74" i="24"/>
  <c r="T75" i="24"/>
  <c r="U75" i="24"/>
  <c r="V75" i="24"/>
  <c r="W75" i="24"/>
  <c r="X75" i="24"/>
  <c r="Y75" i="24"/>
  <c r="T76" i="24"/>
  <c r="U76" i="24"/>
  <c r="V76" i="24"/>
  <c r="W76" i="24"/>
  <c r="X76" i="24"/>
  <c r="Y76" i="24"/>
  <c r="T77" i="24"/>
  <c r="U77" i="24"/>
  <c r="V77" i="24"/>
  <c r="W77" i="24"/>
  <c r="X77" i="24"/>
  <c r="Y77" i="24"/>
  <c r="T78" i="24"/>
  <c r="U78" i="24"/>
  <c r="V78" i="24"/>
  <c r="W78" i="24"/>
  <c r="X78" i="24"/>
  <c r="Y78" i="24"/>
  <c r="T79" i="24"/>
  <c r="U79" i="24"/>
  <c r="V79" i="24"/>
  <c r="W79" i="24"/>
  <c r="X79" i="24"/>
  <c r="Y79" i="24"/>
  <c r="T80" i="24"/>
  <c r="U80" i="24"/>
  <c r="V80" i="24"/>
  <c r="W80" i="24"/>
  <c r="X80" i="24"/>
  <c r="Y80" i="24"/>
  <c r="T81" i="24"/>
  <c r="U81" i="24"/>
  <c r="V81" i="24"/>
  <c r="W81" i="24"/>
  <c r="X81" i="24"/>
  <c r="Y81" i="24"/>
  <c r="T82" i="24"/>
  <c r="U82" i="24"/>
  <c r="V82" i="24"/>
  <c r="W82" i="24"/>
  <c r="X82" i="24"/>
  <c r="Y82" i="24"/>
  <c r="T83" i="24"/>
  <c r="U83" i="24"/>
  <c r="V83" i="24"/>
  <c r="W83" i="24"/>
  <c r="X83" i="24"/>
  <c r="Y83" i="24"/>
  <c r="T84" i="24"/>
  <c r="U84" i="24"/>
  <c r="V84" i="24"/>
  <c r="W84" i="24"/>
  <c r="X84" i="24"/>
  <c r="Y84" i="24"/>
  <c r="T7" i="24"/>
  <c r="U7" i="24"/>
  <c r="V7" i="24"/>
  <c r="W7" i="24"/>
  <c r="X7" i="24"/>
  <c r="Y7" i="24"/>
  <c r="X8" i="24"/>
  <c r="W8" i="24"/>
  <c r="Y8" i="24"/>
  <c r="V8" i="24"/>
  <c r="U8" i="24"/>
  <c r="T8" i="24"/>
  <c r="K9" i="24"/>
  <c r="L9" i="24"/>
  <c r="M9" i="24"/>
  <c r="N9" i="24"/>
  <c r="O9" i="24"/>
  <c r="P9" i="24"/>
  <c r="K10" i="24"/>
  <c r="L10" i="24"/>
  <c r="M10" i="24"/>
  <c r="N10" i="24"/>
  <c r="O10" i="24"/>
  <c r="P10" i="24"/>
  <c r="K11" i="24"/>
  <c r="L11" i="24"/>
  <c r="M11" i="24"/>
  <c r="N11" i="24"/>
  <c r="O11" i="24"/>
  <c r="P11" i="24"/>
  <c r="K12" i="24"/>
  <c r="L12" i="24"/>
  <c r="M12" i="24"/>
  <c r="N12" i="24"/>
  <c r="O12" i="24"/>
  <c r="P12" i="24"/>
  <c r="K13" i="24"/>
  <c r="L13" i="24"/>
  <c r="M13" i="24"/>
  <c r="N13" i="24"/>
  <c r="O13" i="24"/>
  <c r="P13" i="24"/>
  <c r="K14" i="24"/>
  <c r="L14" i="24"/>
  <c r="M14" i="24"/>
  <c r="N14" i="24"/>
  <c r="O14" i="24"/>
  <c r="P14" i="24"/>
  <c r="K15" i="24"/>
  <c r="L15" i="24"/>
  <c r="M15" i="24"/>
  <c r="N15" i="24"/>
  <c r="O15" i="24"/>
  <c r="P15" i="24"/>
  <c r="K16" i="24"/>
  <c r="L16" i="24"/>
  <c r="M16" i="24"/>
  <c r="N16" i="24"/>
  <c r="O16" i="24"/>
  <c r="P16" i="24"/>
  <c r="K17" i="24"/>
  <c r="L17" i="24"/>
  <c r="M17" i="24"/>
  <c r="N17" i="24"/>
  <c r="O17" i="24"/>
  <c r="P17" i="24"/>
  <c r="K18" i="24"/>
  <c r="L18" i="24"/>
  <c r="M18" i="24"/>
  <c r="N18" i="24"/>
  <c r="O18" i="24"/>
  <c r="P18" i="24"/>
  <c r="K19" i="24"/>
  <c r="L19" i="24"/>
  <c r="M19" i="24"/>
  <c r="N19" i="24"/>
  <c r="O19" i="24"/>
  <c r="P19" i="24"/>
  <c r="K20" i="24"/>
  <c r="L20" i="24"/>
  <c r="M20" i="24"/>
  <c r="N20" i="24"/>
  <c r="O20" i="24"/>
  <c r="P20" i="24"/>
  <c r="K21" i="24"/>
  <c r="L21" i="24"/>
  <c r="M21" i="24"/>
  <c r="N21" i="24"/>
  <c r="O21" i="24"/>
  <c r="P21" i="24"/>
  <c r="K22" i="24"/>
  <c r="L22" i="24"/>
  <c r="M22" i="24"/>
  <c r="N22" i="24"/>
  <c r="O22" i="24"/>
  <c r="P22" i="24"/>
  <c r="K23" i="24"/>
  <c r="L23" i="24"/>
  <c r="M23" i="24"/>
  <c r="N23" i="24"/>
  <c r="O23" i="24"/>
  <c r="P23" i="24"/>
  <c r="K24" i="24"/>
  <c r="L24" i="24"/>
  <c r="M24" i="24"/>
  <c r="N24" i="24"/>
  <c r="O24" i="24"/>
  <c r="P24" i="24"/>
  <c r="K25" i="24"/>
  <c r="L25" i="24"/>
  <c r="M25" i="24"/>
  <c r="N25" i="24"/>
  <c r="O25" i="24"/>
  <c r="P25" i="24"/>
  <c r="K26" i="24"/>
  <c r="L26" i="24"/>
  <c r="M26" i="24"/>
  <c r="N26" i="24"/>
  <c r="O26" i="24"/>
  <c r="P26" i="24"/>
  <c r="K27" i="24"/>
  <c r="L27" i="24"/>
  <c r="M27" i="24"/>
  <c r="N27" i="24"/>
  <c r="O27" i="24"/>
  <c r="P27" i="24"/>
  <c r="K28" i="24"/>
  <c r="L28" i="24"/>
  <c r="M28" i="24"/>
  <c r="N28" i="24"/>
  <c r="O28" i="24"/>
  <c r="P28" i="24"/>
  <c r="K29" i="24"/>
  <c r="L29" i="24"/>
  <c r="M29" i="24"/>
  <c r="N29" i="24"/>
  <c r="O29" i="24"/>
  <c r="P29" i="24"/>
  <c r="K30" i="24"/>
  <c r="L30" i="24"/>
  <c r="M30" i="24"/>
  <c r="N30" i="24"/>
  <c r="O30" i="24"/>
  <c r="P30" i="24"/>
  <c r="K31" i="24"/>
  <c r="L31" i="24"/>
  <c r="M31" i="24"/>
  <c r="N31" i="24"/>
  <c r="O31" i="24"/>
  <c r="P31" i="24"/>
  <c r="K32" i="24"/>
  <c r="L32" i="24"/>
  <c r="M32" i="24"/>
  <c r="N32" i="24"/>
  <c r="O32" i="24"/>
  <c r="P32" i="24"/>
  <c r="K33" i="24"/>
  <c r="L33" i="24"/>
  <c r="M33" i="24"/>
  <c r="N33" i="24"/>
  <c r="O33" i="24"/>
  <c r="P33" i="24"/>
  <c r="K34" i="24"/>
  <c r="L34" i="24"/>
  <c r="M34" i="24"/>
  <c r="N34" i="24"/>
  <c r="O34" i="24"/>
  <c r="P34" i="24"/>
  <c r="K35" i="24"/>
  <c r="L35" i="24"/>
  <c r="M35" i="24"/>
  <c r="N35" i="24"/>
  <c r="O35" i="24"/>
  <c r="P35" i="24"/>
  <c r="K36" i="24"/>
  <c r="L36" i="24"/>
  <c r="M36" i="24"/>
  <c r="N36" i="24"/>
  <c r="O36" i="24"/>
  <c r="P36" i="24"/>
  <c r="K37" i="24"/>
  <c r="L37" i="24"/>
  <c r="M37" i="24"/>
  <c r="N37" i="24"/>
  <c r="O37" i="24"/>
  <c r="P37" i="24"/>
  <c r="K38" i="24"/>
  <c r="L38" i="24"/>
  <c r="M38" i="24"/>
  <c r="N38" i="24"/>
  <c r="O38" i="24"/>
  <c r="P38" i="24"/>
  <c r="K39" i="24"/>
  <c r="L39" i="24"/>
  <c r="M39" i="24"/>
  <c r="N39" i="24"/>
  <c r="O39" i="24"/>
  <c r="P39" i="24"/>
  <c r="K40" i="24"/>
  <c r="L40" i="24"/>
  <c r="M40" i="24"/>
  <c r="N40" i="24"/>
  <c r="O40" i="24"/>
  <c r="P40" i="24"/>
  <c r="K41" i="24"/>
  <c r="L41" i="24"/>
  <c r="M41" i="24"/>
  <c r="N41" i="24"/>
  <c r="O41" i="24"/>
  <c r="P41" i="24"/>
  <c r="K42" i="24"/>
  <c r="L42" i="24"/>
  <c r="M42" i="24"/>
  <c r="N42" i="24"/>
  <c r="O42" i="24"/>
  <c r="P42" i="24"/>
  <c r="K43" i="24"/>
  <c r="L43" i="24"/>
  <c r="M43" i="24"/>
  <c r="N43" i="24"/>
  <c r="O43" i="24"/>
  <c r="P43" i="24"/>
  <c r="K44" i="24"/>
  <c r="L44" i="24"/>
  <c r="M44" i="24"/>
  <c r="N44" i="24"/>
  <c r="O44" i="24"/>
  <c r="P44" i="24"/>
  <c r="K45" i="24"/>
  <c r="L45" i="24"/>
  <c r="M45" i="24"/>
  <c r="N45" i="24"/>
  <c r="O45" i="24"/>
  <c r="P45" i="24"/>
  <c r="K46" i="24"/>
  <c r="L46" i="24"/>
  <c r="M46" i="24"/>
  <c r="N46" i="24"/>
  <c r="O46" i="24"/>
  <c r="P46" i="24"/>
  <c r="K47" i="24"/>
  <c r="L47" i="24"/>
  <c r="M47" i="24"/>
  <c r="N47" i="24"/>
  <c r="O47" i="24"/>
  <c r="P47" i="24"/>
  <c r="K48" i="24"/>
  <c r="L48" i="24"/>
  <c r="M48" i="24"/>
  <c r="N48" i="24"/>
  <c r="O48" i="24"/>
  <c r="P48" i="24"/>
  <c r="K49" i="24"/>
  <c r="L49" i="24"/>
  <c r="M49" i="24"/>
  <c r="N49" i="24"/>
  <c r="O49" i="24"/>
  <c r="P49" i="24"/>
  <c r="K50" i="24"/>
  <c r="L50" i="24"/>
  <c r="M50" i="24"/>
  <c r="N50" i="24"/>
  <c r="O50" i="24"/>
  <c r="P50" i="24"/>
  <c r="K51" i="24"/>
  <c r="L51" i="24"/>
  <c r="M51" i="24"/>
  <c r="N51" i="24"/>
  <c r="O51" i="24"/>
  <c r="P51" i="24"/>
  <c r="K52" i="24"/>
  <c r="L52" i="24"/>
  <c r="M52" i="24"/>
  <c r="N52" i="24"/>
  <c r="O52" i="24"/>
  <c r="P52" i="24"/>
  <c r="K53" i="24"/>
  <c r="L53" i="24"/>
  <c r="M53" i="24"/>
  <c r="N53" i="24"/>
  <c r="O53" i="24"/>
  <c r="P53" i="24"/>
  <c r="K54" i="24"/>
  <c r="L54" i="24"/>
  <c r="M54" i="24"/>
  <c r="N54" i="24"/>
  <c r="O54" i="24"/>
  <c r="P54" i="24"/>
  <c r="K55" i="24"/>
  <c r="L55" i="24"/>
  <c r="M55" i="24"/>
  <c r="N55" i="24"/>
  <c r="O55" i="24"/>
  <c r="P55" i="24"/>
  <c r="K56" i="24"/>
  <c r="L56" i="24"/>
  <c r="M56" i="24"/>
  <c r="N56" i="24"/>
  <c r="O56" i="24"/>
  <c r="P56" i="24"/>
  <c r="K57" i="24"/>
  <c r="L57" i="24"/>
  <c r="M57" i="24"/>
  <c r="N57" i="24"/>
  <c r="O57" i="24"/>
  <c r="P57" i="24"/>
  <c r="K58" i="24"/>
  <c r="L58" i="24"/>
  <c r="M58" i="24"/>
  <c r="N58" i="24"/>
  <c r="O58" i="24"/>
  <c r="P58" i="24"/>
  <c r="K59" i="24"/>
  <c r="L59" i="24"/>
  <c r="M59" i="24"/>
  <c r="N59" i="24"/>
  <c r="O59" i="24"/>
  <c r="P59" i="24"/>
  <c r="K60" i="24"/>
  <c r="L60" i="24"/>
  <c r="M60" i="24"/>
  <c r="N60" i="24"/>
  <c r="O60" i="24"/>
  <c r="P60" i="24"/>
  <c r="K61" i="24"/>
  <c r="L61" i="24"/>
  <c r="M61" i="24"/>
  <c r="N61" i="24"/>
  <c r="O61" i="24"/>
  <c r="P61" i="24"/>
  <c r="K62" i="24"/>
  <c r="L62" i="24"/>
  <c r="M62" i="24"/>
  <c r="N62" i="24"/>
  <c r="O62" i="24"/>
  <c r="P62" i="24"/>
  <c r="K63" i="24"/>
  <c r="L63" i="24"/>
  <c r="M63" i="24"/>
  <c r="N63" i="24"/>
  <c r="O63" i="24"/>
  <c r="P63" i="24"/>
  <c r="K64" i="24"/>
  <c r="L64" i="24"/>
  <c r="M64" i="24"/>
  <c r="N64" i="24"/>
  <c r="O64" i="24"/>
  <c r="P64" i="24"/>
  <c r="K65" i="24"/>
  <c r="L65" i="24"/>
  <c r="M65" i="24"/>
  <c r="N65" i="24"/>
  <c r="O65" i="24"/>
  <c r="P65" i="24"/>
  <c r="K66" i="24"/>
  <c r="L66" i="24"/>
  <c r="M66" i="24"/>
  <c r="N66" i="24"/>
  <c r="O66" i="24"/>
  <c r="P66" i="24"/>
  <c r="K67" i="24"/>
  <c r="L67" i="24"/>
  <c r="M67" i="24"/>
  <c r="N67" i="24"/>
  <c r="O67" i="24"/>
  <c r="P67" i="24"/>
  <c r="K68" i="24"/>
  <c r="L68" i="24"/>
  <c r="M68" i="24"/>
  <c r="N68" i="24"/>
  <c r="O68" i="24"/>
  <c r="P68" i="24"/>
  <c r="K69" i="24"/>
  <c r="L69" i="24"/>
  <c r="M69" i="24"/>
  <c r="N69" i="24"/>
  <c r="O69" i="24"/>
  <c r="P69" i="24"/>
  <c r="K70" i="24"/>
  <c r="L70" i="24"/>
  <c r="M70" i="24"/>
  <c r="N70" i="24"/>
  <c r="O70" i="24"/>
  <c r="P70" i="24"/>
  <c r="K71" i="24"/>
  <c r="L71" i="24"/>
  <c r="M71" i="24"/>
  <c r="N71" i="24"/>
  <c r="O71" i="24"/>
  <c r="P71" i="24"/>
  <c r="K72" i="24"/>
  <c r="L72" i="24"/>
  <c r="M72" i="24"/>
  <c r="N72" i="24"/>
  <c r="O72" i="24"/>
  <c r="P72" i="24"/>
  <c r="K73" i="24"/>
  <c r="L73" i="24"/>
  <c r="M73" i="24"/>
  <c r="N73" i="24"/>
  <c r="O73" i="24"/>
  <c r="P73" i="24"/>
  <c r="K74" i="24"/>
  <c r="L74" i="24"/>
  <c r="M74" i="24"/>
  <c r="N74" i="24"/>
  <c r="O74" i="24"/>
  <c r="P74" i="24"/>
  <c r="K75" i="24"/>
  <c r="L75" i="24"/>
  <c r="M75" i="24"/>
  <c r="N75" i="24"/>
  <c r="O75" i="24"/>
  <c r="P75" i="24"/>
  <c r="K76" i="24"/>
  <c r="L76" i="24"/>
  <c r="M76" i="24"/>
  <c r="N76" i="24"/>
  <c r="O76" i="24"/>
  <c r="P76" i="24"/>
  <c r="K77" i="24"/>
  <c r="L77" i="24"/>
  <c r="M77" i="24"/>
  <c r="N77" i="24"/>
  <c r="O77" i="24"/>
  <c r="P77" i="24"/>
  <c r="K78" i="24"/>
  <c r="L78" i="24"/>
  <c r="M78" i="24"/>
  <c r="N78" i="24"/>
  <c r="O78" i="24"/>
  <c r="P78" i="24"/>
  <c r="K79" i="24"/>
  <c r="L79" i="24"/>
  <c r="M79" i="24"/>
  <c r="N79" i="24"/>
  <c r="O79" i="24"/>
  <c r="P79" i="24"/>
  <c r="K80" i="24"/>
  <c r="L80" i="24"/>
  <c r="M80" i="24"/>
  <c r="N80" i="24"/>
  <c r="O80" i="24"/>
  <c r="P80" i="24"/>
  <c r="K81" i="24"/>
  <c r="L81" i="24"/>
  <c r="M81" i="24"/>
  <c r="N81" i="24"/>
  <c r="O81" i="24"/>
  <c r="P81" i="24"/>
  <c r="K82" i="24"/>
  <c r="L82" i="24"/>
  <c r="M82" i="24"/>
  <c r="N82" i="24"/>
  <c r="O82" i="24"/>
  <c r="P82" i="24"/>
  <c r="K83" i="24"/>
  <c r="L83" i="24"/>
  <c r="M83" i="24"/>
  <c r="N83" i="24"/>
  <c r="O83" i="24"/>
  <c r="P83" i="24"/>
  <c r="K84" i="24"/>
  <c r="L84" i="24"/>
  <c r="M84" i="24"/>
  <c r="N84" i="24"/>
  <c r="O84" i="24"/>
  <c r="P84" i="24"/>
  <c r="K7" i="24"/>
  <c r="L7" i="24"/>
  <c r="M7" i="24"/>
  <c r="N7" i="24"/>
  <c r="O7" i="24"/>
  <c r="P7" i="24"/>
  <c r="O8" i="24"/>
  <c r="N8" i="24"/>
  <c r="P8" i="24"/>
  <c r="M8" i="24"/>
  <c r="L8" i="24"/>
  <c r="K8" i="24"/>
  <c r="B7" i="24"/>
  <c r="C7" i="24"/>
  <c r="D7" i="24"/>
  <c r="E7" i="24"/>
  <c r="F7" i="24"/>
  <c r="G7" i="24"/>
  <c r="B68" i="24"/>
  <c r="C68" i="24"/>
  <c r="D68" i="24"/>
  <c r="E68" i="24"/>
  <c r="F68" i="24"/>
  <c r="G68" i="24"/>
  <c r="B69" i="24"/>
  <c r="C69" i="24"/>
  <c r="D69" i="24"/>
  <c r="E69" i="24"/>
  <c r="F69" i="24"/>
  <c r="G69" i="24"/>
  <c r="B70" i="24"/>
  <c r="C70" i="24"/>
  <c r="D70" i="24"/>
  <c r="E70" i="24"/>
  <c r="F70" i="24"/>
  <c r="G70" i="24"/>
  <c r="B71" i="24"/>
  <c r="C71" i="24"/>
  <c r="D71" i="24"/>
  <c r="E71" i="24"/>
  <c r="F71" i="24"/>
  <c r="G71" i="24"/>
  <c r="B72" i="24"/>
  <c r="C72" i="24"/>
  <c r="D72" i="24"/>
  <c r="E72" i="24"/>
  <c r="F72" i="24"/>
  <c r="G72" i="24"/>
  <c r="B73" i="24"/>
  <c r="C73" i="24"/>
  <c r="D73" i="24"/>
  <c r="E73" i="24"/>
  <c r="F73" i="24"/>
  <c r="G73" i="24"/>
  <c r="B74" i="24"/>
  <c r="C74" i="24"/>
  <c r="D74" i="24"/>
  <c r="E74" i="24"/>
  <c r="F74" i="24"/>
  <c r="G74" i="24"/>
  <c r="B75" i="24"/>
  <c r="C75" i="24"/>
  <c r="D75" i="24"/>
  <c r="E75" i="24"/>
  <c r="F75" i="24"/>
  <c r="G75" i="24"/>
  <c r="B76" i="24"/>
  <c r="C76" i="24"/>
  <c r="D76" i="24"/>
  <c r="E76" i="24"/>
  <c r="F76" i="24"/>
  <c r="G76" i="24"/>
  <c r="B77" i="24"/>
  <c r="C77" i="24"/>
  <c r="D77" i="24"/>
  <c r="E77" i="24"/>
  <c r="F77" i="24"/>
  <c r="G77" i="24"/>
  <c r="B78" i="24"/>
  <c r="C78" i="24"/>
  <c r="D78" i="24"/>
  <c r="E78" i="24"/>
  <c r="F78" i="24"/>
  <c r="G78" i="24"/>
  <c r="B79" i="24"/>
  <c r="C79" i="24"/>
  <c r="D79" i="24"/>
  <c r="E79" i="24"/>
  <c r="F79" i="24"/>
  <c r="G79" i="24"/>
  <c r="B80" i="24"/>
  <c r="C80" i="24"/>
  <c r="D80" i="24"/>
  <c r="E80" i="24"/>
  <c r="F80" i="24"/>
  <c r="G80" i="24"/>
  <c r="B81" i="24"/>
  <c r="C81" i="24"/>
  <c r="D81" i="24"/>
  <c r="E81" i="24"/>
  <c r="F81" i="24"/>
  <c r="G81" i="24"/>
  <c r="B82" i="24"/>
  <c r="C82" i="24"/>
  <c r="D82" i="24"/>
  <c r="E82" i="24"/>
  <c r="F82" i="24"/>
  <c r="G82" i="24"/>
  <c r="B83" i="24"/>
  <c r="C83" i="24"/>
  <c r="D83" i="24"/>
  <c r="E83" i="24"/>
  <c r="F83" i="24"/>
  <c r="G83" i="24"/>
  <c r="B84" i="24"/>
  <c r="C84" i="24"/>
  <c r="D84" i="24"/>
  <c r="E84" i="24"/>
  <c r="F84" i="24"/>
  <c r="G84" i="24"/>
  <c r="B9" i="24"/>
  <c r="C9" i="24"/>
  <c r="D9" i="24"/>
  <c r="E9" i="24"/>
  <c r="F9" i="24"/>
  <c r="G9" i="24"/>
  <c r="B10" i="24"/>
  <c r="C10" i="24"/>
  <c r="D10" i="24"/>
  <c r="E10" i="24"/>
  <c r="F10" i="24"/>
  <c r="G10" i="24"/>
  <c r="B11" i="24"/>
  <c r="C11" i="24"/>
  <c r="D11" i="24"/>
  <c r="E11" i="24"/>
  <c r="F11" i="24"/>
  <c r="G11" i="24"/>
  <c r="B12" i="24"/>
  <c r="C12" i="24"/>
  <c r="D12" i="24"/>
  <c r="E12" i="24"/>
  <c r="F12" i="24"/>
  <c r="G12" i="24"/>
  <c r="B13" i="24"/>
  <c r="C13" i="24"/>
  <c r="D13" i="24"/>
  <c r="E13" i="24"/>
  <c r="F13" i="24"/>
  <c r="G13" i="24"/>
  <c r="B14" i="24"/>
  <c r="C14" i="24"/>
  <c r="D14" i="24"/>
  <c r="E14" i="24"/>
  <c r="F14" i="24"/>
  <c r="G14" i="24"/>
  <c r="B15" i="24"/>
  <c r="C15" i="24"/>
  <c r="D15" i="24"/>
  <c r="E15" i="24"/>
  <c r="F15" i="24"/>
  <c r="G15" i="24"/>
  <c r="B16" i="24"/>
  <c r="C16" i="24"/>
  <c r="D16" i="24"/>
  <c r="E16" i="24"/>
  <c r="F16" i="24"/>
  <c r="G16" i="24"/>
  <c r="B17" i="24"/>
  <c r="C17" i="24"/>
  <c r="D17" i="24"/>
  <c r="E17" i="24"/>
  <c r="F17" i="24"/>
  <c r="G17" i="24"/>
  <c r="B18" i="24"/>
  <c r="C18" i="24"/>
  <c r="D18" i="24"/>
  <c r="E18" i="24"/>
  <c r="F18" i="24"/>
  <c r="G18" i="24"/>
  <c r="B19" i="24"/>
  <c r="C19" i="24"/>
  <c r="D19" i="24"/>
  <c r="E19" i="24"/>
  <c r="F19" i="24"/>
  <c r="G19" i="24"/>
  <c r="B20" i="24"/>
  <c r="C20" i="24"/>
  <c r="D20" i="24"/>
  <c r="E20" i="24"/>
  <c r="F20" i="24"/>
  <c r="G20" i="24"/>
  <c r="B21" i="24"/>
  <c r="C21" i="24"/>
  <c r="D21" i="24"/>
  <c r="E21" i="24"/>
  <c r="F21" i="24"/>
  <c r="G21" i="24"/>
  <c r="B22" i="24"/>
  <c r="C22" i="24"/>
  <c r="D22" i="24"/>
  <c r="E22" i="24"/>
  <c r="F22" i="24"/>
  <c r="G22" i="24"/>
  <c r="B23" i="24"/>
  <c r="C23" i="24"/>
  <c r="D23" i="24"/>
  <c r="E23" i="24"/>
  <c r="F23" i="24"/>
  <c r="G23" i="24"/>
  <c r="B24" i="24"/>
  <c r="C24" i="24"/>
  <c r="D24" i="24"/>
  <c r="E24" i="24"/>
  <c r="F24" i="24"/>
  <c r="G24" i="24"/>
  <c r="B25" i="24"/>
  <c r="C25" i="24"/>
  <c r="D25" i="24"/>
  <c r="E25" i="24"/>
  <c r="F25" i="24"/>
  <c r="G25" i="24"/>
  <c r="B26" i="24"/>
  <c r="C26" i="24"/>
  <c r="D26" i="24"/>
  <c r="E26" i="24"/>
  <c r="F26" i="24"/>
  <c r="G26" i="24"/>
  <c r="B27" i="24"/>
  <c r="C27" i="24"/>
  <c r="D27" i="24"/>
  <c r="E27" i="24"/>
  <c r="F27" i="24"/>
  <c r="G27" i="24"/>
  <c r="B28" i="24"/>
  <c r="C28" i="24"/>
  <c r="D28" i="24"/>
  <c r="E28" i="24"/>
  <c r="F28" i="24"/>
  <c r="G28" i="24"/>
  <c r="B29" i="24"/>
  <c r="C29" i="24"/>
  <c r="D29" i="24"/>
  <c r="E29" i="24"/>
  <c r="F29" i="24"/>
  <c r="G29" i="24"/>
  <c r="B30" i="24"/>
  <c r="C30" i="24"/>
  <c r="D30" i="24"/>
  <c r="E30" i="24"/>
  <c r="F30" i="24"/>
  <c r="G30" i="24"/>
  <c r="B31" i="24"/>
  <c r="C31" i="24"/>
  <c r="D31" i="24"/>
  <c r="E31" i="24"/>
  <c r="F31" i="24"/>
  <c r="G31" i="24"/>
  <c r="B32" i="24"/>
  <c r="C32" i="24"/>
  <c r="D32" i="24"/>
  <c r="E32" i="24"/>
  <c r="F32" i="24"/>
  <c r="G32" i="24"/>
  <c r="B33" i="24"/>
  <c r="C33" i="24"/>
  <c r="D33" i="24"/>
  <c r="E33" i="24"/>
  <c r="F33" i="24"/>
  <c r="G33" i="24"/>
  <c r="B34" i="24"/>
  <c r="C34" i="24"/>
  <c r="D34" i="24"/>
  <c r="E34" i="24"/>
  <c r="F34" i="24"/>
  <c r="G34" i="24"/>
  <c r="B35" i="24"/>
  <c r="C35" i="24"/>
  <c r="D35" i="24"/>
  <c r="E35" i="24"/>
  <c r="F35" i="24"/>
  <c r="G35" i="24"/>
  <c r="B36" i="24"/>
  <c r="C36" i="24"/>
  <c r="D36" i="24"/>
  <c r="E36" i="24"/>
  <c r="F36" i="24"/>
  <c r="G36" i="24"/>
  <c r="B37" i="24"/>
  <c r="C37" i="24"/>
  <c r="D37" i="24"/>
  <c r="E37" i="24"/>
  <c r="F37" i="24"/>
  <c r="G37" i="24"/>
  <c r="B38" i="24"/>
  <c r="C38" i="24"/>
  <c r="D38" i="24"/>
  <c r="E38" i="24"/>
  <c r="F38" i="24"/>
  <c r="G38" i="24"/>
  <c r="B39" i="24"/>
  <c r="C39" i="24"/>
  <c r="D39" i="24"/>
  <c r="E39" i="24"/>
  <c r="F39" i="24"/>
  <c r="G39" i="24"/>
  <c r="B40" i="24"/>
  <c r="C40" i="24"/>
  <c r="D40" i="24"/>
  <c r="E40" i="24"/>
  <c r="F40" i="24"/>
  <c r="G40" i="24"/>
  <c r="B41" i="24"/>
  <c r="C41" i="24"/>
  <c r="D41" i="24"/>
  <c r="E41" i="24"/>
  <c r="F41" i="24"/>
  <c r="G41" i="24"/>
  <c r="B42" i="24"/>
  <c r="C42" i="24"/>
  <c r="D42" i="24"/>
  <c r="E42" i="24"/>
  <c r="F42" i="24"/>
  <c r="G42" i="24"/>
  <c r="B43" i="24"/>
  <c r="C43" i="24"/>
  <c r="D43" i="24"/>
  <c r="E43" i="24"/>
  <c r="F43" i="24"/>
  <c r="G43" i="24"/>
  <c r="B44" i="24"/>
  <c r="C44" i="24"/>
  <c r="D44" i="24"/>
  <c r="E44" i="24"/>
  <c r="F44" i="24"/>
  <c r="G44" i="24"/>
  <c r="B45" i="24"/>
  <c r="C45" i="24"/>
  <c r="D45" i="24"/>
  <c r="E45" i="24"/>
  <c r="F45" i="24"/>
  <c r="G45" i="24"/>
  <c r="B46" i="24"/>
  <c r="C46" i="24"/>
  <c r="D46" i="24"/>
  <c r="E46" i="24"/>
  <c r="F46" i="24"/>
  <c r="G46" i="24"/>
  <c r="B47" i="24"/>
  <c r="C47" i="24"/>
  <c r="D47" i="24"/>
  <c r="E47" i="24"/>
  <c r="F47" i="24"/>
  <c r="G47" i="24"/>
  <c r="B48" i="24"/>
  <c r="C48" i="24"/>
  <c r="D48" i="24"/>
  <c r="E48" i="24"/>
  <c r="F48" i="24"/>
  <c r="G48" i="24"/>
  <c r="B49" i="24"/>
  <c r="C49" i="24"/>
  <c r="D49" i="24"/>
  <c r="E49" i="24"/>
  <c r="F49" i="24"/>
  <c r="G49" i="24"/>
  <c r="B50" i="24"/>
  <c r="C50" i="24"/>
  <c r="D50" i="24"/>
  <c r="E50" i="24"/>
  <c r="F50" i="24"/>
  <c r="G50" i="24"/>
  <c r="B51" i="24"/>
  <c r="C51" i="24"/>
  <c r="D51" i="24"/>
  <c r="E51" i="24"/>
  <c r="F51" i="24"/>
  <c r="G51" i="24"/>
  <c r="B52" i="24"/>
  <c r="C52" i="24"/>
  <c r="D52" i="24"/>
  <c r="E52" i="24"/>
  <c r="F52" i="24"/>
  <c r="G52" i="24"/>
  <c r="B53" i="24"/>
  <c r="C53" i="24"/>
  <c r="D53" i="24"/>
  <c r="E53" i="24"/>
  <c r="F53" i="24"/>
  <c r="G53" i="24"/>
  <c r="B54" i="24"/>
  <c r="C54" i="24"/>
  <c r="D54" i="24"/>
  <c r="E54" i="24"/>
  <c r="F54" i="24"/>
  <c r="G54" i="24"/>
  <c r="B55" i="24"/>
  <c r="C55" i="24"/>
  <c r="D55" i="24"/>
  <c r="E55" i="24"/>
  <c r="F55" i="24"/>
  <c r="G55" i="24"/>
  <c r="B56" i="24"/>
  <c r="C56" i="24"/>
  <c r="D56" i="24"/>
  <c r="E56" i="24"/>
  <c r="F56" i="24"/>
  <c r="G56" i="24"/>
  <c r="B57" i="24"/>
  <c r="C57" i="24"/>
  <c r="D57" i="24"/>
  <c r="E57" i="24"/>
  <c r="F57" i="24"/>
  <c r="G57" i="24"/>
  <c r="B58" i="24"/>
  <c r="C58" i="24"/>
  <c r="D58" i="24"/>
  <c r="E58" i="24"/>
  <c r="F58" i="24"/>
  <c r="G58" i="24"/>
  <c r="B59" i="24"/>
  <c r="C59" i="24"/>
  <c r="D59" i="24"/>
  <c r="E59" i="24"/>
  <c r="F59" i="24"/>
  <c r="G59" i="24"/>
  <c r="B60" i="24"/>
  <c r="C60" i="24"/>
  <c r="D60" i="24"/>
  <c r="E60" i="24"/>
  <c r="F60" i="24"/>
  <c r="G60" i="24"/>
  <c r="B61" i="24"/>
  <c r="C61" i="24"/>
  <c r="D61" i="24"/>
  <c r="E61" i="24"/>
  <c r="F61" i="24"/>
  <c r="G61" i="24"/>
  <c r="B62" i="24"/>
  <c r="C62" i="24"/>
  <c r="D62" i="24"/>
  <c r="E62" i="24"/>
  <c r="F62" i="24"/>
  <c r="G62" i="24"/>
  <c r="B63" i="24"/>
  <c r="C63" i="24"/>
  <c r="D63" i="24"/>
  <c r="E63" i="24"/>
  <c r="F63" i="24"/>
  <c r="G63" i="24"/>
  <c r="B64" i="24"/>
  <c r="C64" i="24"/>
  <c r="D64" i="24"/>
  <c r="E64" i="24"/>
  <c r="F64" i="24"/>
  <c r="G64" i="24"/>
  <c r="B65" i="24"/>
  <c r="C65" i="24"/>
  <c r="D65" i="24"/>
  <c r="E65" i="24"/>
  <c r="F65" i="24"/>
  <c r="G65" i="24"/>
  <c r="B66" i="24"/>
  <c r="C66" i="24"/>
  <c r="D66" i="24"/>
  <c r="E66" i="24"/>
  <c r="F66" i="24"/>
  <c r="G66" i="24"/>
  <c r="B67" i="24"/>
  <c r="C67" i="24"/>
  <c r="D67" i="24"/>
  <c r="E67" i="24"/>
  <c r="F67" i="24"/>
  <c r="G67" i="24"/>
  <c r="G8" i="24"/>
  <c r="F8" i="24"/>
  <c r="E8" i="24"/>
  <c r="D8" i="24"/>
  <c r="C8" i="24"/>
  <c r="B8" i="24"/>
  <c r="BG8" i="6"/>
  <c r="BG9" i="6"/>
  <c r="BG10" i="6" s="1"/>
  <c r="BG11" i="6" s="1"/>
  <c r="BG12" i="6" s="1"/>
  <c r="BG13" i="6" s="1"/>
  <c r="BG14" i="6" s="1"/>
  <c r="BG15" i="6" s="1"/>
  <c r="BG16" i="6" s="1"/>
  <c r="BG17" i="6" s="1"/>
  <c r="BG18" i="6" s="1"/>
  <c r="BG19" i="6" s="1"/>
  <c r="BG20" i="6" s="1"/>
  <c r="BG21" i="6" s="1"/>
  <c r="BG22" i="6" s="1"/>
  <c r="BG23" i="6" s="1"/>
  <c r="BG24" i="6" s="1"/>
  <c r="BG25" i="6" s="1"/>
  <c r="BG26" i="6" s="1"/>
  <c r="BG27" i="6" s="1"/>
  <c r="BG28" i="6" s="1"/>
  <c r="BG29" i="6" s="1"/>
  <c r="BG30" i="6" s="1"/>
  <c r="BG31" i="6" s="1"/>
  <c r="BG32" i="6" s="1"/>
  <c r="BG33" i="6" s="1"/>
  <c r="BG34" i="6" s="1"/>
  <c r="BG35" i="6" s="1"/>
  <c r="BG36" i="6" s="1"/>
  <c r="BG37" i="6" s="1"/>
  <c r="BG38" i="6" s="1"/>
  <c r="BG39" i="6" s="1"/>
  <c r="BG40" i="6" s="1"/>
  <c r="BG41" i="6" s="1"/>
  <c r="BG42" i="6" s="1"/>
  <c r="BG43" i="6" s="1"/>
  <c r="BG44" i="6" s="1"/>
  <c r="BG45" i="6" s="1"/>
  <c r="BG46" i="6" s="1"/>
  <c r="BG47" i="6" s="1"/>
  <c r="BG48" i="6" s="1"/>
  <c r="BG49" i="6" s="1"/>
  <c r="BG50" i="6" s="1"/>
  <c r="BG51" i="6" s="1"/>
  <c r="BG52" i="6" s="1"/>
  <c r="BG53" i="6" s="1"/>
  <c r="BG54" i="6" s="1"/>
  <c r="BG55" i="6" s="1"/>
  <c r="BG56" i="6" s="1"/>
  <c r="BG57" i="6" s="1"/>
  <c r="BG58" i="6" s="1"/>
  <c r="BG59" i="6" s="1"/>
  <c r="BG60" i="6" s="1"/>
  <c r="BG61" i="6" s="1"/>
  <c r="BG62" i="6" s="1"/>
  <c r="BG63" i="6" s="1"/>
  <c r="BG64" i="6" s="1"/>
  <c r="BG65" i="6" s="1"/>
  <c r="BG66" i="6" s="1"/>
  <c r="BG67" i="6" s="1"/>
  <c r="BG68" i="6" s="1"/>
  <c r="BG69" i="6" s="1"/>
  <c r="BG70" i="6" s="1"/>
  <c r="BG71" i="6" s="1"/>
  <c r="BG72" i="6" s="1"/>
  <c r="BG73" i="6" s="1"/>
  <c r="BG74" i="6" s="1"/>
  <c r="BG75" i="6" s="1"/>
  <c r="BG76" i="6" s="1"/>
  <c r="BG77" i="6" s="1"/>
  <c r="BG78" i="6" s="1"/>
  <c r="BG79" i="6" s="1"/>
  <c r="BH22" i="6"/>
  <c r="BI22" i="6"/>
  <c r="BJ22" i="6"/>
  <c r="BK22" i="6"/>
  <c r="BH23" i="6"/>
  <c r="BI23" i="6"/>
  <c r="BJ23" i="6"/>
  <c r="BK23" i="6"/>
  <c r="BH24" i="6"/>
  <c r="BI24" i="6"/>
  <c r="BJ24" i="6"/>
  <c r="BK24" i="6"/>
  <c r="BH25" i="6"/>
  <c r="BI25" i="6"/>
  <c r="BJ25" i="6"/>
  <c r="BK25" i="6"/>
  <c r="BH26" i="6"/>
  <c r="BI26" i="6"/>
  <c r="BJ26" i="6"/>
  <c r="BK26" i="6"/>
  <c r="BH27" i="6"/>
  <c r="BI27" i="6"/>
  <c r="BJ27" i="6"/>
  <c r="BK27" i="6"/>
  <c r="BH28" i="6"/>
  <c r="BI28" i="6"/>
  <c r="BJ28" i="6"/>
  <c r="BK28" i="6"/>
  <c r="BH29" i="6"/>
  <c r="BI29" i="6"/>
  <c r="BJ29" i="6"/>
  <c r="BK29" i="6"/>
  <c r="BH30" i="6"/>
  <c r="BI30" i="6"/>
  <c r="BJ30" i="6"/>
  <c r="BK30" i="6"/>
  <c r="BH31" i="6"/>
  <c r="BI31" i="6"/>
  <c r="BJ31" i="6"/>
  <c r="BK31" i="6"/>
  <c r="BH32" i="6"/>
  <c r="BI32" i="6"/>
  <c r="BJ32" i="6"/>
  <c r="BK32" i="6"/>
  <c r="BH33" i="6"/>
  <c r="BI33" i="6"/>
  <c r="BJ33" i="6"/>
  <c r="BK33" i="6"/>
  <c r="BH34" i="6"/>
  <c r="BI34" i="6"/>
  <c r="BJ34" i="6"/>
  <c r="BK34" i="6"/>
  <c r="BH35" i="6"/>
  <c r="BI35" i="6"/>
  <c r="BJ35" i="6"/>
  <c r="BK35" i="6"/>
  <c r="BH36" i="6"/>
  <c r="BI36" i="6"/>
  <c r="BJ36" i="6"/>
  <c r="BK36" i="6"/>
  <c r="BH37" i="6"/>
  <c r="BI37" i="6"/>
  <c r="BJ37" i="6"/>
  <c r="BK37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H45" i="6"/>
  <c r="BI45" i="6"/>
  <c r="BJ45" i="6"/>
  <c r="BK45" i="6"/>
  <c r="BH46" i="6"/>
  <c r="BI46" i="6"/>
  <c r="BJ46" i="6"/>
  <c r="BK46" i="6"/>
  <c r="BH47" i="6"/>
  <c r="BI47" i="6"/>
  <c r="BJ47" i="6"/>
  <c r="BK47" i="6"/>
  <c r="BH48" i="6"/>
  <c r="BI48" i="6"/>
  <c r="BJ48" i="6"/>
  <c r="BK48" i="6"/>
  <c r="BH49" i="6"/>
  <c r="BI49" i="6"/>
  <c r="BJ49" i="6"/>
  <c r="BK49" i="6"/>
  <c r="BH50" i="6"/>
  <c r="BI50" i="6"/>
  <c r="BJ50" i="6"/>
  <c r="BK50" i="6"/>
  <c r="BH51" i="6"/>
  <c r="BI51" i="6"/>
  <c r="BJ51" i="6"/>
  <c r="BK51" i="6"/>
  <c r="BH52" i="6"/>
  <c r="BI52" i="6"/>
  <c r="BJ52" i="6"/>
  <c r="BK52" i="6"/>
  <c r="BH53" i="6"/>
  <c r="BI53" i="6"/>
  <c r="BJ53" i="6"/>
  <c r="BK53" i="6"/>
  <c r="BH54" i="6"/>
  <c r="BI54" i="6"/>
  <c r="BJ54" i="6"/>
  <c r="BK54" i="6"/>
  <c r="BH55" i="6"/>
  <c r="BI55" i="6"/>
  <c r="BJ55" i="6"/>
  <c r="BK55" i="6"/>
  <c r="BH56" i="6"/>
  <c r="BI56" i="6"/>
  <c r="BJ56" i="6"/>
  <c r="BK56" i="6"/>
  <c r="BH57" i="6"/>
  <c r="BI57" i="6"/>
  <c r="BJ57" i="6"/>
  <c r="BK57" i="6"/>
  <c r="BH58" i="6"/>
  <c r="BI58" i="6"/>
  <c r="BJ58" i="6"/>
  <c r="BK58" i="6"/>
  <c r="BH59" i="6"/>
  <c r="BI59" i="6"/>
  <c r="BJ59" i="6"/>
  <c r="BK59" i="6"/>
  <c r="BH60" i="6"/>
  <c r="BI60" i="6"/>
  <c r="BJ60" i="6"/>
  <c r="BK60" i="6"/>
  <c r="BH61" i="6"/>
  <c r="BI61" i="6"/>
  <c r="BJ61" i="6"/>
  <c r="BK61" i="6"/>
  <c r="BH62" i="6"/>
  <c r="BI62" i="6"/>
  <c r="BJ62" i="6"/>
  <c r="BK62" i="6"/>
  <c r="BH63" i="6"/>
  <c r="BI63" i="6"/>
  <c r="BJ63" i="6"/>
  <c r="BK63" i="6"/>
  <c r="BH64" i="6"/>
  <c r="BI64" i="6"/>
  <c r="BJ64" i="6"/>
  <c r="BK64" i="6"/>
  <c r="BH65" i="6"/>
  <c r="BI65" i="6"/>
  <c r="BJ65" i="6"/>
  <c r="BK65" i="6"/>
  <c r="BH66" i="6"/>
  <c r="BI66" i="6"/>
  <c r="BJ66" i="6"/>
  <c r="BK66" i="6"/>
  <c r="BH67" i="6"/>
  <c r="BI67" i="6"/>
  <c r="BJ67" i="6"/>
  <c r="BK67" i="6"/>
  <c r="BH68" i="6"/>
  <c r="BI68" i="6"/>
  <c r="BJ68" i="6"/>
  <c r="BK68" i="6"/>
  <c r="BH69" i="6"/>
  <c r="BI69" i="6"/>
  <c r="BJ69" i="6"/>
  <c r="BK69" i="6"/>
  <c r="BH70" i="6"/>
  <c r="BI70" i="6"/>
  <c r="BJ70" i="6"/>
  <c r="BK70" i="6"/>
  <c r="BH71" i="6"/>
  <c r="BI71" i="6"/>
  <c r="BJ71" i="6"/>
  <c r="BK71" i="6"/>
  <c r="BH72" i="6"/>
  <c r="BI72" i="6"/>
  <c r="BJ72" i="6"/>
  <c r="BK72" i="6"/>
  <c r="BH73" i="6"/>
  <c r="BI73" i="6"/>
  <c r="BJ73" i="6"/>
  <c r="BK73" i="6"/>
  <c r="BH74" i="6"/>
  <c r="BI74" i="6"/>
  <c r="BJ74" i="6"/>
  <c r="BK74" i="6"/>
  <c r="BH75" i="6"/>
  <c r="BI75" i="6"/>
  <c r="BJ75" i="6"/>
  <c r="BK75" i="6"/>
  <c r="BH76" i="6"/>
  <c r="BI76" i="6"/>
  <c r="BJ76" i="6"/>
  <c r="BK76" i="6"/>
  <c r="BH77" i="6"/>
  <c r="BI77" i="6"/>
  <c r="BJ77" i="6"/>
  <c r="BK77" i="6"/>
  <c r="BH78" i="6"/>
  <c r="BI78" i="6"/>
  <c r="BJ78" i="6"/>
  <c r="BK78" i="6"/>
  <c r="BH79" i="6"/>
  <c r="BI79" i="6"/>
  <c r="BJ79" i="6"/>
  <c r="BK79" i="6"/>
  <c r="BH9" i="6"/>
  <c r="BI9" i="6"/>
  <c r="BJ9" i="6"/>
  <c r="BK9" i="6"/>
  <c r="BH10" i="6"/>
  <c r="BI10" i="6"/>
  <c r="BJ10" i="6"/>
  <c r="BK10" i="6"/>
  <c r="BH11" i="6"/>
  <c r="BI11" i="6"/>
  <c r="BJ11" i="6"/>
  <c r="BK11" i="6"/>
  <c r="BH12" i="6"/>
  <c r="BI12" i="6"/>
  <c r="BJ12" i="6"/>
  <c r="BK12" i="6"/>
  <c r="BH13" i="6"/>
  <c r="BI13" i="6"/>
  <c r="BJ13" i="6"/>
  <c r="BK13" i="6"/>
  <c r="BH14" i="6"/>
  <c r="BI14" i="6"/>
  <c r="BJ14" i="6"/>
  <c r="BK14" i="6"/>
  <c r="BH15" i="6"/>
  <c r="BI15" i="6"/>
  <c r="BJ15" i="6"/>
  <c r="BK15" i="6"/>
  <c r="BH16" i="6"/>
  <c r="BI16" i="6"/>
  <c r="BJ16" i="6"/>
  <c r="BK16" i="6"/>
  <c r="BH17" i="6"/>
  <c r="BI17" i="6"/>
  <c r="BJ17" i="6"/>
  <c r="BK17" i="6"/>
  <c r="BH18" i="6"/>
  <c r="BI18" i="6"/>
  <c r="BJ18" i="6"/>
  <c r="BK18" i="6"/>
  <c r="BH19" i="6"/>
  <c r="BI19" i="6"/>
  <c r="BJ19" i="6"/>
  <c r="BK19" i="6"/>
  <c r="BH20" i="6"/>
  <c r="BI20" i="6"/>
  <c r="BJ20" i="6"/>
  <c r="BK20" i="6"/>
  <c r="BH21" i="6"/>
  <c r="BI21" i="6"/>
  <c r="BJ21" i="6"/>
  <c r="BK21" i="6"/>
  <c r="BH7" i="6"/>
  <c r="BI7" i="6"/>
  <c r="BJ7" i="6"/>
  <c r="BK7" i="6"/>
  <c r="BK8" i="6"/>
  <c r="BJ8" i="6"/>
  <c r="BH8" i="6"/>
  <c r="BI8" i="6"/>
  <c r="Z8" i="6"/>
  <c r="Z9" i="6"/>
  <c r="Z10" i="6" s="1"/>
  <c r="Z11" i="6" s="1"/>
  <c r="Z12" i="6" s="1"/>
  <c r="AQ8" i="6"/>
  <c r="AY8" i="6"/>
  <c r="AY9" i="6" s="1"/>
  <c r="AY10" i="6" s="1"/>
  <c r="AY11" i="6" s="1"/>
  <c r="AY12" i="6" s="1"/>
  <c r="AY13" i="6" s="1"/>
  <c r="AY14" i="6" s="1"/>
  <c r="AY15" i="6" s="1"/>
  <c r="AY16" i="6" s="1"/>
  <c r="AQ7" i="7"/>
  <c r="EJ7" i="7" s="1"/>
  <c r="BC7" i="7"/>
  <c r="BD7" i="7" s="1"/>
  <c r="BF7" i="7"/>
  <c r="BH7" i="7"/>
  <c r="BI7" i="7"/>
  <c r="BK7" i="7" s="1"/>
  <c r="BM7" i="7"/>
  <c r="BN7" i="7" s="1"/>
  <c r="BP7" i="7" s="1"/>
  <c r="BR7" i="7"/>
  <c r="BS7" i="7"/>
  <c r="BU7" i="7" s="1"/>
  <c r="BT7" i="7" s="1"/>
  <c r="BY7" i="7"/>
  <c r="BZ7" i="7" s="1"/>
  <c r="CB7" i="7" s="1"/>
  <c r="CA7" i="7" s="1"/>
  <c r="CI7" i="7"/>
  <c r="CJ7" i="7"/>
  <c r="CL7" i="7" s="1"/>
  <c r="CN7" i="7"/>
  <c r="CO7" i="7" s="1"/>
  <c r="CQ7" i="7" s="1"/>
  <c r="DC7" i="7"/>
  <c r="E5" i="9"/>
  <c r="E6" i="9" s="1"/>
  <c r="G7" i="7" s="1"/>
  <c r="H7" i="7" s="1"/>
  <c r="J7" i="7" s="1"/>
  <c r="E5" i="27"/>
  <c r="E6" i="27" s="1"/>
  <c r="K7" i="7" s="1"/>
  <c r="L7" i="7" s="1"/>
  <c r="CE7" i="7"/>
  <c r="CD7" i="7"/>
  <c r="CY7" i="7"/>
  <c r="J6" i="27"/>
  <c r="DL7" i="7" s="1"/>
  <c r="F6" i="27"/>
  <c r="DM7" i="7" s="1"/>
  <c r="G6" i="27"/>
  <c r="DN7" i="7" s="1"/>
  <c r="H6" i="27"/>
  <c r="DO7" i="7" s="1"/>
  <c r="I6" i="27"/>
  <c r="DP7" i="7" s="1"/>
  <c r="AQ8" i="7"/>
  <c r="BC8" i="7"/>
  <c r="BD8" i="7"/>
  <c r="BF8" i="7" s="1"/>
  <c r="BH8" i="7"/>
  <c r="BI8" i="7" s="1"/>
  <c r="BK8" i="7" s="1"/>
  <c r="BM8" i="7"/>
  <c r="BN8" i="7"/>
  <c r="BP8" i="7" s="1"/>
  <c r="BO8" i="7" s="1"/>
  <c r="BR8" i="7"/>
  <c r="BS8" i="7"/>
  <c r="BU8" i="7" s="1"/>
  <c r="BY8" i="7"/>
  <c r="BZ8" i="7" s="1"/>
  <c r="CB8" i="7"/>
  <c r="CI8" i="7"/>
  <c r="CJ8" i="7"/>
  <c r="CL8" i="7" s="1"/>
  <c r="CN8" i="7"/>
  <c r="CO8" i="7" s="1"/>
  <c r="CQ8" i="7" s="1"/>
  <c r="DC8" i="7"/>
  <c r="E7" i="27"/>
  <c r="CE8" i="7"/>
  <c r="CY8" i="7"/>
  <c r="EP8" i="7" s="1"/>
  <c r="J7" i="27"/>
  <c r="DL8" i="7"/>
  <c r="F7" i="27"/>
  <c r="DM8" i="7"/>
  <c r="G7" i="27"/>
  <c r="DN8" i="7"/>
  <c r="H7" i="27"/>
  <c r="DO8" i="7" s="1"/>
  <c r="I7" i="27"/>
  <c r="DP8" i="7"/>
  <c r="AQ9" i="7"/>
  <c r="BC9" i="7"/>
  <c r="BD9" i="7" s="1"/>
  <c r="BF9" i="7" s="1"/>
  <c r="BH9" i="7"/>
  <c r="BI9" i="7" s="1"/>
  <c r="BK9" i="7" s="1"/>
  <c r="BM9" i="7"/>
  <c r="BN9" i="7" s="1"/>
  <c r="BP9" i="7"/>
  <c r="BR9" i="7"/>
  <c r="BS9" i="7"/>
  <c r="BU9" i="7" s="1"/>
  <c r="BY9" i="7"/>
  <c r="BZ9" i="7" s="1"/>
  <c r="CB9" i="7"/>
  <c r="CA9" i="7" s="1"/>
  <c r="CI9" i="7"/>
  <c r="CJ9" i="7" s="1"/>
  <c r="CL9" i="7" s="1"/>
  <c r="CN9" i="7"/>
  <c r="CO9" i="7" s="1"/>
  <c r="CQ9" i="7" s="1"/>
  <c r="DC9" i="7"/>
  <c r="CY9" i="7"/>
  <c r="J8" i="27"/>
  <c r="DL9" i="7"/>
  <c r="F8" i="27"/>
  <c r="DM9" i="7" s="1"/>
  <c r="G8" i="27"/>
  <c r="DN9" i="7"/>
  <c r="H8" i="27"/>
  <c r="DO9" i="7"/>
  <c r="I8" i="27"/>
  <c r="DP9" i="7"/>
  <c r="AQ10" i="7"/>
  <c r="BC10" i="7"/>
  <c r="BD10" i="7" s="1"/>
  <c r="BF10" i="7"/>
  <c r="BH10" i="7"/>
  <c r="BI10" i="7"/>
  <c r="BK10" i="7" s="1"/>
  <c r="BM10" i="7"/>
  <c r="BN10" i="7" s="1"/>
  <c r="BP10" i="7" s="1"/>
  <c r="BO10" i="7" s="1"/>
  <c r="BR10" i="7"/>
  <c r="BS10" i="7" s="1"/>
  <c r="BU10" i="7" s="1"/>
  <c r="BY10" i="7"/>
  <c r="BZ10" i="7"/>
  <c r="CB10" i="7" s="1"/>
  <c r="CA10" i="7" s="1"/>
  <c r="CI10" i="7"/>
  <c r="CJ10" i="7" s="1"/>
  <c r="CL10" i="7" s="1"/>
  <c r="CN10" i="7"/>
  <c r="CO10" i="7" s="1"/>
  <c r="CQ10" i="7" s="1"/>
  <c r="DC10" i="7"/>
  <c r="CY10" i="7"/>
  <c r="J9" i="27"/>
  <c r="DL10" i="7" s="1"/>
  <c r="F9" i="27"/>
  <c r="DM10" i="7"/>
  <c r="G9" i="27"/>
  <c r="DN10" i="7"/>
  <c r="H9" i="27"/>
  <c r="DO10" i="7"/>
  <c r="I9" i="27"/>
  <c r="DP10" i="7" s="1"/>
  <c r="AQ11" i="7"/>
  <c r="BC11" i="7"/>
  <c r="BD11" i="7" s="1"/>
  <c r="BF11" i="7"/>
  <c r="BH11" i="7"/>
  <c r="BI11" i="7"/>
  <c r="BK11" i="7" s="1"/>
  <c r="BM11" i="7"/>
  <c r="BN11" i="7" s="1"/>
  <c r="BP11" i="7" s="1"/>
  <c r="BO11" i="7" s="1"/>
  <c r="BR11" i="7"/>
  <c r="BS11" i="7" s="1"/>
  <c r="BU11" i="7" s="1"/>
  <c r="BY11" i="7"/>
  <c r="CI11" i="7"/>
  <c r="CJ11" i="7" s="1"/>
  <c r="CL11" i="7"/>
  <c r="CN11" i="7"/>
  <c r="CO11" i="7"/>
  <c r="CQ11" i="7" s="1"/>
  <c r="CP11" i="7" s="1"/>
  <c r="DC11" i="7"/>
  <c r="CY11" i="7"/>
  <c r="J10" i="27"/>
  <c r="DL11" i="7"/>
  <c r="F10" i="27"/>
  <c r="DM11" i="7"/>
  <c r="G10" i="27"/>
  <c r="DN11" i="7"/>
  <c r="H10" i="27"/>
  <c r="DO11" i="7" s="1"/>
  <c r="I10" i="27"/>
  <c r="DP11" i="7"/>
  <c r="AQ12" i="7"/>
  <c r="BC12" i="7"/>
  <c r="BD12" i="7" s="1"/>
  <c r="BF12" i="7" s="1"/>
  <c r="BH12" i="7"/>
  <c r="BI12" i="7" s="1"/>
  <c r="BK12" i="7" s="1"/>
  <c r="BJ12" i="7"/>
  <c r="BM12" i="7"/>
  <c r="BN12" i="7"/>
  <c r="BP12" i="7" s="1"/>
  <c r="BR12" i="7"/>
  <c r="BS12" i="7" s="1"/>
  <c r="BU12" i="7" s="1"/>
  <c r="BT12" i="7" s="1"/>
  <c r="BY12" i="7"/>
  <c r="CI12" i="7"/>
  <c r="CJ12" i="7"/>
  <c r="CL12" i="7" s="1"/>
  <c r="CN12" i="7"/>
  <c r="CO12" i="7" s="1"/>
  <c r="CQ12" i="7" s="1"/>
  <c r="DC12" i="7"/>
  <c r="CY12" i="7"/>
  <c r="J11" i="27"/>
  <c r="DL12" i="7"/>
  <c r="F11" i="27"/>
  <c r="DM12" i="7"/>
  <c r="G11" i="27"/>
  <c r="DN12" i="7" s="1"/>
  <c r="H11" i="27"/>
  <c r="DO12" i="7"/>
  <c r="I11" i="27"/>
  <c r="DP12" i="7"/>
  <c r="AQ13" i="7"/>
  <c r="BC13" i="7"/>
  <c r="BD13" i="7" s="1"/>
  <c r="BF13" i="7" s="1"/>
  <c r="BE13" i="7" s="1"/>
  <c r="BH13" i="7"/>
  <c r="BI13" i="7" s="1"/>
  <c r="BK13" i="7"/>
  <c r="BM13" i="7"/>
  <c r="BN13" i="7"/>
  <c r="BP13" i="7" s="1"/>
  <c r="BO13" i="7" s="1"/>
  <c r="BR13" i="7"/>
  <c r="BS13" i="7"/>
  <c r="BY13" i="7"/>
  <c r="CI13" i="7"/>
  <c r="CJ13" i="7" s="1"/>
  <c r="CL13" i="7" s="1"/>
  <c r="CK13" i="7" s="1"/>
  <c r="CN13" i="7"/>
  <c r="CO13" i="7" s="1"/>
  <c r="CQ13" i="7"/>
  <c r="DC13" i="7"/>
  <c r="CY13" i="7"/>
  <c r="J12" i="27"/>
  <c r="DL13" i="7"/>
  <c r="F12" i="27"/>
  <c r="DM13" i="7" s="1"/>
  <c r="G12" i="27"/>
  <c r="DN13" i="7"/>
  <c r="H12" i="27"/>
  <c r="DO13" i="7"/>
  <c r="I12" i="27"/>
  <c r="DP13" i="7"/>
  <c r="AQ14" i="7"/>
  <c r="BC14" i="7"/>
  <c r="BD14" i="7"/>
  <c r="BF14" i="7"/>
  <c r="BE14" i="7" s="1"/>
  <c r="BH14" i="7"/>
  <c r="BI14" i="7" s="1"/>
  <c r="BK14" i="7" s="1"/>
  <c r="BM14" i="7"/>
  <c r="BN14" i="7" s="1"/>
  <c r="BP14" i="7" s="1"/>
  <c r="BO14" i="7"/>
  <c r="BR14" i="7"/>
  <c r="BS14" i="7"/>
  <c r="BU14" i="7" s="1"/>
  <c r="BT14" i="7" s="1"/>
  <c r="BY14" i="7"/>
  <c r="CI14" i="7"/>
  <c r="CJ14" i="7"/>
  <c r="CL14" i="7"/>
  <c r="CN14" i="7"/>
  <c r="CO14" i="7"/>
  <c r="CQ14" i="7" s="1"/>
  <c r="CP14" i="7" s="1"/>
  <c r="DC14" i="7"/>
  <c r="CY14" i="7"/>
  <c r="J13" i="27"/>
  <c r="DL14" i="7"/>
  <c r="F13" i="27"/>
  <c r="DM14" i="7"/>
  <c r="G13" i="27"/>
  <c r="DN14" i="7"/>
  <c r="H13" i="27"/>
  <c r="DO14" i="7"/>
  <c r="I13" i="27"/>
  <c r="DP14" i="7"/>
  <c r="AQ15" i="7"/>
  <c r="BC15" i="7"/>
  <c r="BD15" i="7" s="1"/>
  <c r="BF15" i="7" s="1"/>
  <c r="BH15" i="7"/>
  <c r="BI15" i="7" s="1"/>
  <c r="BK15" i="7" s="1"/>
  <c r="BJ15" i="7"/>
  <c r="BM15" i="7"/>
  <c r="BN15" i="7"/>
  <c r="BP15" i="7" s="1"/>
  <c r="BR15" i="7"/>
  <c r="BS15" i="7" s="1"/>
  <c r="BU15" i="7" s="1"/>
  <c r="BT15" i="7" s="1"/>
  <c r="BY15" i="7"/>
  <c r="CI15" i="7"/>
  <c r="CJ15" i="7"/>
  <c r="CL15" i="7" s="1"/>
  <c r="CN15" i="7"/>
  <c r="CO15" i="7" s="1"/>
  <c r="CQ15" i="7" s="1"/>
  <c r="DC15" i="7"/>
  <c r="CY15" i="7"/>
  <c r="J14" i="27"/>
  <c r="DL15" i="7"/>
  <c r="F14" i="27"/>
  <c r="DM15" i="7"/>
  <c r="G14" i="27"/>
  <c r="DN15" i="7" s="1"/>
  <c r="H14" i="27"/>
  <c r="DO15" i="7"/>
  <c r="I14" i="27"/>
  <c r="DP15" i="7"/>
  <c r="AQ16" i="7"/>
  <c r="BC16" i="7"/>
  <c r="BD16" i="7" s="1"/>
  <c r="BF16" i="7" s="1"/>
  <c r="BH16" i="7"/>
  <c r="BI16" i="7"/>
  <c r="BK16" i="7" s="1"/>
  <c r="BM16" i="7"/>
  <c r="BN16" i="7" s="1"/>
  <c r="BP16" i="7" s="1"/>
  <c r="BO16" i="7" s="1"/>
  <c r="BR16" i="7"/>
  <c r="BS16" i="7" s="1"/>
  <c r="BU16" i="7" s="1"/>
  <c r="BY16" i="7"/>
  <c r="CI16" i="7"/>
  <c r="CJ16" i="7" s="1"/>
  <c r="CL16" i="7" s="1"/>
  <c r="CN16" i="7"/>
  <c r="CO16" i="7" s="1"/>
  <c r="CQ16" i="7" s="1"/>
  <c r="DC16" i="7"/>
  <c r="CY16" i="7"/>
  <c r="J15" i="27"/>
  <c r="DL16" i="7" s="1"/>
  <c r="F15" i="27"/>
  <c r="DM16" i="7" s="1"/>
  <c r="G15" i="27"/>
  <c r="DN16" i="7" s="1"/>
  <c r="H15" i="27"/>
  <c r="DO16" i="7" s="1"/>
  <c r="I15" i="27"/>
  <c r="DP16" i="7" s="1"/>
  <c r="AQ17" i="7"/>
  <c r="BC17" i="7"/>
  <c r="BD17" i="7"/>
  <c r="BF17" i="7" s="1"/>
  <c r="BH17" i="7"/>
  <c r="BI17" i="7" s="1"/>
  <c r="BK17" i="7"/>
  <c r="BM17" i="7"/>
  <c r="BN17" i="7"/>
  <c r="BP17" i="7" s="1"/>
  <c r="BO17" i="7" s="1"/>
  <c r="BR17" i="7"/>
  <c r="BS17" i="7"/>
  <c r="BU17" i="7" s="1"/>
  <c r="BT17" i="7" s="1"/>
  <c r="BY17" i="7"/>
  <c r="BZ17" i="7"/>
  <c r="CB17" i="7" s="1"/>
  <c r="CA17" i="7" s="1"/>
  <c r="CI17" i="7"/>
  <c r="CJ17" i="7"/>
  <c r="CL17" i="7" s="1"/>
  <c r="CN17" i="7"/>
  <c r="CO17" i="7" s="1"/>
  <c r="CQ17" i="7" s="1"/>
  <c r="CP17" i="7" s="1"/>
  <c r="DC17" i="7"/>
  <c r="CE17" i="7"/>
  <c r="CY17" i="7"/>
  <c r="J16" i="27"/>
  <c r="DL17" i="7"/>
  <c r="F16" i="27"/>
  <c r="DM17" i="7"/>
  <c r="G16" i="27"/>
  <c r="DN17" i="7"/>
  <c r="H16" i="27"/>
  <c r="DO17" i="7"/>
  <c r="I16" i="27"/>
  <c r="DP17" i="7"/>
  <c r="AQ18" i="7"/>
  <c r="BC18" i="7"/>
  <c r="BD18" i="7" s="1"/>
  <c r="BF18" i="7" s="1"/>
  <c r="BE18" i="7" s="1"/>
  <c r="BH18" i="7"/>
  <c r="BI18" i="7" s="1"/>
  <c r="BK18" i="7" s="1"/>
  <c r="BJ18" i="7" s="1"/>
  <c r="BM18" i="7"/>
  <c r="BN18" i="7" s="1"/>
  <c r="BP18" i="7" s="1"/>
  <c r="BO18" i="7" s="1"/>
  <c r="BR18" i="7"/>
  <c r="BS18" i="7" s="1"/>
  <c r="BU18" i="7"/>
  <c r="BT18" i="7" s="1"/>
  <c r="BY18" i="7"/>
  <c r="CE18" i="7"/>
  <c r="CI18" i="7"/>
  <c r="CJ18" i="7"/>
  <c r="CL18" i="7"/>
  <c r="CN18" i="7"/>
  <c r="CO18" i="7"/>
  <c r="CQ18" i="7" s="1"/>
  <c r="CP18" i="7" s="1"/>
  <c r="DC18" i="7"/>
  <c r="CY18" i="7"/>
  <c r="J17" i="27"/>
  <c r="DL18" i="7"/>
  <c r="F17" i="27"/>
  <c r="DM18" i="7"/>
  <c r="G17" i="27"/>
  <c r="DN18" i="7"/>
  <c r="H17" i="27"/>
  <c r="DO18" i="7"/>
  <c r="I17" i="27"/>
  <c r="DP18" i="7"/>
  <c r="AQ19" i="7"/>
  <c r="BC19" i="7"/>
  <c r="BD19" i="7" s="1"/>
  <c r="BF19" i="7" s="1"/>
  <c r="BH19" i="7"/>
  <c r="BI19" i="7"/>
  <c r="BK19" i="7"/>
  <c r="BJ19" i="7"/>
  <c r="BM19" i="7"/>
  <c r="BN19" i="7"/>
  <c r="BP19" i="7" s="1"/>
  <c r="BR19" i="7"/>
  <c r="BS19" i="7" s="1"/>
  <c r="BU19" i="7" s="1"/>
  <c r="BT19" i="7" s="1"/>
  <c r="BY19" i="7"/>
  <c r="BZ19" i="7" s="1"/>
  <c r="CB19" i="7"/>
  <c r="CA19" i="7" s="1"/>
  <c r="CI19" i="7"/>
  <c r="CJ19" i="7" s="1"/>
  <c r="CL19" i="7" s="1"/>
  <c r="CN19" i="7"/>
  <c r="CO19" i="7"/>
  <c r="CQ19" i="7" s="1"/>
  <c r="CP19" i="7" s="1"/>
  <c r="DC19" i="7"/>
  <c r="CY19" i="7"/>
  <c r="EP19" i="7" s="1"/>
  <c r="J18" i="27"/>
  <c r="DL19" i="7"/>
  <c r="F18" i="27"/>
  <c r="DM19" i="7" s="1"/>
  <c r="G18" i="27"/>
  <c r="DN19" i="7" s="1"/>
  <c r="H18" i="27"/>
  <c r="DO19" i="7" s="1"/>
  <c r="I18" i="27"/>
  <c r="DP19" i="7"/>
  <c r="AQ20" i="7"/>
  <c r="BC20" i="7"/>
  <c r="BD20" i="7"/>
  <c r="BF20" i="7" s="1"/>
  <c r="BH20" i="7"/>
  <c r="BI20" i="7" s="1"/>
  <c r="BK20" i="7" s="1"/>
  <c r="BJ20" i="7" s="1"/>
  <c r="BM20" i="7"/>
  <c r="BN20" i="7" s="1"/>
  <c r="BP20" i="7"/>
  <c r="BO20" i="7" s="1"/>
  <c r="BR20" i="7"/>
  <c r="BS20" i="7" s="1"/>
  <c r="BU20" i="7" s="1"/>
  <c r="BT20" i="7" s="1"/>
  <c r="BY20" i="7"/>
  <c r="BZ20" i="7" s="1"/>
  <c r="CB20" i="7"/>
  <c r="CA20" i="7" s="1"/>
  <c r="CI20" i="7"/>
  <c r="CJ20" i="7" s="1"/>
  <c r="CL20" i="7" s="1"/>
  <c r="CK20" i="7" s="1"/>
  <c r="CN20" i="7"/>
  <c r="CO20" i="7" s="1"/>
  <c r="CQ20" i="7" s="1"/>
  <c r="DC20" i="7"/>
  <c r="CE20" i="7"/>
  <c r="CY20" i="7"/>
  <c r="J19" i="27"/>
  <c r="DL20" i="7"/>
  <c r="F19" i="27"/>
  <c r="DM20" i="7" s="1"/>
  <c r="G19" i="27"/>
  <c r="DN20" i="7" s="1"/>
  <c r="EC20" i="7" s="1"/>
  <c r="H19" i="27"/>
  <c r="DO20" i="7" s="1"/>
  <c r="I19" i="27"/>
  <c r="DP20" i="7"/>
  <c r="AQ21" i="7"/>
  <c r="BC21" i="7"/>
  <c r="BD21" i="7"/>
  <c r="BF21" i="7" s="1"/>
  <c r="BE21" i="7" s="1"/>
  <c r="BH21" i="7"/>
  <c r="BI21" i="7"/>
  <c r="BK21" i="7"/>
  <c r="BM21" i="7"/>
  <c r="BN21" i="7" s="1"/>
  <c r="BP21" i="7"/>
  <c r="BO21" i="7" s="1"/>
  <c r="BR21" i="7"/>
  <c r="BS21" i="7" s="1"/>
  <c r="BU21" i="7" s="1"/>
  <c r="BY21" i="7"/>
  <c r="BZ21" i="7"/>
  <c r="CB21" i="7" s="1"/>
  <c r="CA21" i="7" s="1"/>
  <c r="CI21" i="7"/>
  <c r="CJ21" i="7"/>
  <c r="CL21" i="7" s="1"/>
  <c r="CK21" i="7" s="1"/>
  <c r="CN21" i="7"/>
  <c r="CO21" i="7"/>
  <c r="CQ21" i="7" s="1"/>
  <c r="DC21" i="7"/>
  <c r="CE21" i="7"/>
  <c r="CY21" i="7"/>
  <c r="J20" i="27"/>
  <c r="DL21" i="7"/>
  <c r="F20" i="27"/>
  <c r="DM21" i="7"/>
  <c r="G20" i="27"/>
  <c r="DN21" i="7"/>
  <c r="H20" i="27"/>
  <c r="DO21" i="7"/>
  <c r="I20" i="27"/>
  <c r="DP21" i="7"/>
  <c r="AQ22" i="7"/>
  <c r="BC22" i="7"/>
  <c r="BD22" i="7" s="1"/>
  <c r="BF22" i="7"/>
  <c r="BE22" i="7" s="1"/>
  <c r="BH22" i="7"/>
  <c r="BI22" i="7" s="1"/>
  <c r="BK22" i="7" s="1"/>
  <c r="BJ22" i="7" s="1"/>
  <c r="BM22" i="7"/>
  <c r="BN22" i="7" s="1"/>
  <c r="BP22" i="7"/>
  <c r="BO22" i="7" s="1"/>
  <c r="BR22" i="7"/>
  <c r="BS22" i="7" s="1"/>
  <c r="BU22" i="7" s="1"/>
  <c r="BT22" i="7" s="1"/>
  <c r="BY22" i="7"/>
  <c r="CE22" i="7"/>
  <c r="CI22" i="7"/>
  <c r="CJ22" i="7" s="1"/>
  <c r="CL22" i="7" s="1"/>
  <c r="CK22" i="7" s="1"/>
  <c r="CN22" i="7"/>
  <c r="CO22" i="7"/>
  <c r="CQ22" i="7"/>
  <c r="DC22" i="7"/>
  <c r="CY22" i="7"/>
  <c r="J21" i="27"/>
  <c r="DL22" i="7"/>
  <c r="F21" i="27"/>
  <c r="DM22" i="7"/>
  <c r="G21" i="27"/>
  <c r="DN22" i="7"/>
  <c r="H21" i="27"/>
  <c r="DO22" i="7"/>
  <c r="I21" i="27"/>
  <c r="DP22" i="7"/>
  <c r="AQ23" i="7"/>
  <c r="BC23" i="7"/>
  <c r="BD23" i="7"/>
  <c r="BF23" i="7"/>
  <c r="BE23" i="7" s="1"/>
  <c r="BH23" i="7"/>
  <c r="BI23" i="7" s="1"/>
  <c r="BK23" i="7" s="1"/>
  <c r="BM23" i="7"/>
  <c r="BN23" i="7"/>
  <c r="BP23" i="7"/>
  <c r="BR23" i="7"/>
  <c r="BS23" i="7" s="1"/>
  <c r="BU23" i="7"/>
  <c r="BY23" i="7"/>
  <c r="BZ23" i="7"/>
  <c r="CB23" i="7" s="1"/>
  <c r="CA23" i="7" s="1"/>
  <c r="CI23" i="7"/>
  <c r="CJ23" i="7"/>
  <c r="CL23" i="7" s="1"/>
  <c r="CN23" i="7"/>
  <c r="CO23" i="7" s="1"/>
  <c r="CQ23" i="7" s="1"/>
  <c r="DC23" i="7"/>
  <c r="CE23" i="7"/>
  <c r="EN23" i="7"/>
  <c r="CY23" i="7"/>
  <c r="J22" i="27"/>
  <c r="DL23" i="7"/>
  <c r="F22" i="27"/>
  <c r="DM23" i="7"/>
  <c r="G22" i="27"/>
  <c r="DN23" i="7"/>
  <c r="H22" i="27"/>
  <c r="DO23" i="7" s="1"/>
  <c r="I22" i="27"/>
  <c r="DP23" i="7"/>
  <c r="AQ24" i="7"/>
  <c r="BC24" i="7"/>
  <c r="BD24" i="7" s="1"/>
  <c r="BF24" i="7" s="1"/>
  <c r="BH24" i="7"/>
  <c r="BI24" i="7"/>
  <c r="BK24" i="7" s="1"/>
  <c r="BM24" i="7"/>
  <c r="BN24" i="7" s="1"/>
  <c r="BP24" i="7" s="1"/>
  <c r="BO24" i="7" s="1"/>
  <c r="BR24" i="7"/>
  <c r="BS24" i="7"/>
  <c r="BU24" i="7"/>
  <c r="BY24" i="7"/>
  <c r="CE24" i="7" s="1"/>
  <c r="BZ24" i="7"/>
  <c r="CB24" i="7" s="1"/>
  <c r="CI24" i="7"/>
  <c r="CJ24" i="7" s="1"/>
  <c r="CL24" i="7" s="1"/>
  <c r="CN24" i="7"/>
  <c r="CO24" i="7"/>
  <c r="CQ24" i="7" s="1"/>
  <c r="DC24" i="7"/>
  <c r="CY24" i="7"/>
  <c r="J23" i="27"/>
  <c r="DL24" i="7"/>
  <c r="F23" i="27"/>
  <c r="DM24" i="7" s="1"/>
  <c r="G23" i="27"/>
  <c r="DN24" i="7"/>
  <c r="H23" i="27"/>
  <c r="DO24" i="7"/>
  <c r="I23" i="27"/>
  <c r="DP24" i="7"/>
  <c r="AQ25" i="7"/>
  <c r="BC25" i="7"/>
  <c r="BD25" i="7" s="1"/>
  <c r="BF25" i="7"/>
  <c r="BE25" i="7" s="1"/>
  <c r="BH25" i="7"/>
  <c r="BI25" i="7" s="1"/>
  <c r="BK25" i="7" s="1"/>
  <c r="BM25" i="7"/>
  <c r="BN25" i="7"/>
  <c r="BP25" i="7" s="1"/>
  <c r="BR25" i="7"/>
  <c r="BS25" i="7" s="1"/>
  <c r="BU25" i="7"/>
  <c r="BY25" i="7"/>
  <c r="BZ25" i="7"/>
  <c r="CB25" i="7"/>
  <c r="CA25" i="7" s="1"/>
  <c r="CI25" i="7"/>
  <c r="CJ25" i="7"/>
  <c r="CL25" i="7" s="1"/>
  <c r="CN25" i="7"/>
  <c r="CO25" i="7" s="1"/>
  <c r="CQ25" i="7"/>
  <c r="DC25" i="7"/>
  <c r="CE25" i="7"/>
  <c r="CY25" i="7"/>
  <c r="J24" i="27"/>
  <c r="DL25" i="7" s="1"/>
  <c r="F24" i="27"/>
  <c r="DM25" i="7" s="1"/>
  <c r="G24" i="27"/>
  <c r="DN25" i="7" s="1"/>
  <c r="H24" i="27"/>
  <c r="DO25" i="7"/>
  <c r="I24" i="27"/>
  <c r="DP25" i="7" s="1"/>
  <c r="AQ26" i="7"/>
  <c r="BC26" i="7"/>
  <c r="BD26" i="7"/>
  <c r="BF26" i="7" s="1"/>
  <c r="BH26" i="7"/>
  <c r="BI26" i="7"/>
  <c r="BM26" i="7"/>
  <c r="BN26" i="7" s="1"/>
  <c r="BR26" i="7"/>
  <c r="BS26" i="7" s="1"/>
  <c r="BU26" i="7"/>
  <c r="BT26" i="7" s="1"/>
  <c r="BY26" i="7"/>
  <c r="BZ26" i="7"/>
  <c r="CI26" i="7"/>
  <c r="CJ26" i="7" s="1"/>
  <c r="CL26" i="7" s="1"/>
  <c r="CN26" i="7"/>
  <c r="CO26" i="7"/>
  <c r="CQ26" i="7" s="1"/>
  <c r="DC26" i="7"/>
  <c r="CE26" i="7"/>
  <c r="CY26" i="7"/>
  <c r="J25" i="27"/>
  <c r="DL26" i="7"/>
  <c r="F25" i="27"/>
  <c r="DM26" i="7"/>
  <c r="G25" i="27"/>
  <c r="DN26" i="7"/>
  <c r="H25" i="27"/>
  <c r="DO26" i="7" s="1"/>
  <c r="I25" i="27"/>
  <c r="DP26" i="7"/>
  <c r="AQ27" i="7"/>
  <c r="BC27" i="7"/>
  <c r="BD27" i="7" s="1"/>
  <c r="BF27" i="7" s="1"/>
  <c r="BE27" i="7" s="1"/>
  <c r="BH27" i="7"/>
  <c r="BI27" i="7" s="1"/>
  <c r="BK27" i="7" s="1"/>
  <c r="BM27" i="7"/>
  <c r="BN27" i="7"/>
  <c r="BP27" i="7" s="1"/>
  <c r="BR27" i="7"/>
  <c r="BS27" i="7"/>
  <c r="BU27" i="7" s="1"/>
  <c r="BY27" i="7"/>
  <c r="BZ27" i="7"/>
  <c r="CI27" i="7"/>
  <c r="CJ27" i="7"/>
  <c r="CL27" i="7" s="1"/>
  <c r="CN27" i="7"/>
  <c r="CO27" i="7"/>
  <c r="CQ27" i="7" s="1"/>
  <c r="DC27" i="7"/>
  <c r="CE27" i="7"/>
  <c r="CY27" i="7"/>
  <c r="J26" i="27"/>
  <c r="DL27" i="7" s="1"/>
  <c r="F26" i="27"/>
  <c r="DM27" i="7"/>
  <c r="G26" i="27"/>
  <c r="DN27" i="7" s="1"/>
  <c r="H26" i="27"/>
  <c r="DO27" i="7" s="1"/>
  <c r="I26" i="27"/>
  <c r="DP27" i="7" s="1"/>
  <c r="AQ28" i="7"/>
  <c r="BH28" i="7"/>
  <c r="BI28" i="7" s="1"/>
  <c r="BK28" i="7" s="1"/>
  <c r="BJ28" i="7" s="1"/>
  <c r="BM28" i="7"/>
  <c r="BN28" i="7"/>
  <c r="BP28" i="7" s="1"/>
  <c r="BR28" i="7"/>
  <c r="BS28" i="7"/>
  <c r="BU28" i="7" s="1"/>
  <c r="BY28" i="7"/>
  <c r="BZ28" i="7"/>
  <c r="CB28" i="7" s="1"/>
  <c r="CA28" i="7"/>
  <c r="CI28" i="7"/>
  <c r="CJ28" i="7"/>
  <c r="CL28" i="7"/>
  <c r="CN28" i="7"/>
  <c r="CO28" i="7" s="1"/>
  <c r="CQ28" i="7" s="1"/>
  <c r="CP28" i="7" s="1"/>
  <c r="DC28" i="7"/>
  <c r="BC28" i="7"/>
  <c r="BD28" i="7"/>
  <c r="BF28" i="7"/>
  <c r="CY28" i="7"/>
  <c r="EP28" i="7" s="1"/>
  <c r="J27" i="27"/>
  <c r="DL28" i="7" s="1"/>
  <c r="F27" i="27"/>
  <c r="DM28" i="7" s="1"/>
  <c r="G27" i="27"/>
  <c r="DN28" i="7"/>
  <c r="H27" i="27"/>
  <c r="DO28" i="7" s="1"/>
  <c r="I27" i="27"/>
  <c r="DP28" i="7" s="1"/>
  <c r="AQ29" i="7"/>
  <c r="BC29" i="7"/>
  <c r="BD29" i="7"/>
  <c r="BF29" i="7"/>
  <c r="BH29" i="7"/>
  <c r="BI29" i="7" s="1"/>
  <c r="BK29" i="7" s="1"/>
  <c r="BJ29" i="7" s="1"/>
  <c r="BM29" i="7"/>
  <c r="BN29" i="7" s="1"/>
  <c r="BP29" i="7" s="1"/>
  <c r="BO29" i="7" s="1"/>
  <c r="BR29" i="7"/>
  <c r="BS29" i="7" s="1"/>
  <c r="BU29" i="7" s="1"/>
  <c r="BT29" i="7" s="1"/>
  <c r="BY29" i="7"/>
  <c r="CI29" i="7"/>
  <c r="CJ29" i="7" s="1"/>
  <c r="CL29" i="7" s="1"/>
  <c r="CN29" i="7"/>
  <c r="CO29" i="7" s="1"/>
  <c r="CQ29" i="7" s="1"/>
  <c r="DC29" i="7"/>
  <c r="CY29" i="7"/>
  <c r="J28" i="27"/>
  <c r="DL29" i="7" s="1"/>
  <c r="F28" i="27"/>
  <c r="DM29" i="7" s="1"/>
  <c r="G28" i="27"/>
  <c r="DN29" i="7"/>
  <c r="H28" i="27"/>
  <c r="DO29" i="7"/>
  <c r="I28" i="27"/>
  <c r="DP29" i="7" s="1"/>
  <c r="AQ30" i="7"/>
  <c r="BC30" i="7"/>
  <c r="BD30" i="7" s="1"/>
  <c r="BF30" i="7" s="1"/>
  <c r="BH30" i="7"/>
  <c r="BI30" i="7"/>
  <c r="BK30" i="7" s="1"/>
  <c r="BJ30" i="7" s="1"/>
  <c r="BM30" i="7"/>
  <c r="BN30" i="7" s="1"/>
  <c r="BP30" i="7" s="1"/>
  <c r="BO30" i="7" s="1"/>
  <c r="BR30" i="7"/>
  <c r="BS30" i="7"/>
  <c r="BU30" i="7" s="1"/>
  <c r="BT30" i="7" s="1"/>
  <c r="BY30" i="7"/>
  <c r="CI30" i="7"/>
  <c r="CJ30" i="7" s="1"/>
  <c r="CL30" i="7" s="1"/>
  <c r="CN30" i="7"/>
  <c r="CO30" i="7"/>
  <c r="CQ30" i="7" s="1"/>
  <c r="CP30" i="7" s="1"/>
  <c r="DC30" i="7"/>
  <c r="EK30" i="7"/>
  <c r="CY30" i="7"/>
  <c r="J29" i="27"/>
  <c r="DL30" i="7" s="1"/>
  <c r="F29" i="27"/>
  <c r="DM30" i="7" s="1"/>
  <c r="G29" i="27"/>
  <c r="DN30" i="7"/>
  <c r="H29" i="27"/>
  <c r="DO30" i="7" s="1"/>
  <c r="I29" i="27"/>
  <c r="DP30" i="7" s="1"/>
  <c r="AQ31" i="7"/>
  <c r="BC31" i="7"/>
  <c r="BD31" i="7" s="1"/>
  <c r="BF31" i="7" s="1"/>
  <c r="BH31" i="7"/>
  <c r="BI31" i="7" s="1"/>
  <c r="BK31" i="7" s="1"/>
  <c r="BJ31" i="7" s="1"/>
  <c r="BM31" i="7"/>
  <c r="BN31" i="7" s="1"/>
  <c r="BP31" i="7" s="1"/>
  <c r="BR31" i="7"/>
  <c r="BS31" i="7" s="1"/>
  <c r="BU31" i="7" s="1"/>
  <c r="BY31" i="7"/>
  <c r="CI31" i="7"/>
  <c r="CJ31" i="7"/>
  <c r="CN31" i="7"/>
  <c r="CO31" i="7" s="1"/>
  <c r="DC31" i="7"/>
  <c r="CY31" i="7"/>
  <c r="J30" i="27"/>
  <c r="DL31" i="7"/>
  <c r="F30" i="27"/>
  <c r="DM31" i="7"/>
  <c r="G30" i="27"/>
  <c r="DN31" i="7" s="1"/>
  <c r="H30" i="27"/>
  <c r="DO31" i="7" s="1"/>
  <c r="I30" i="27"/>
  <c r="DP31" i="7"/>
  <c r="AQ32" i="7"/>
  <c r="BC32" i="7"/>
  <c r="BD32" i="7" s="1"/>
  <c r="BF32" i="7" s="1"/>
  <c r="BE32" i="7" s="1"/>
  <c r="BH32" i="7"/>
  <c r="BI32" i="7" s="1"/>
  <c r="BK32" i="7" s="1"/>
  <c r="BJ32" i="7" s="1"/>
  <c r="BM32" i="7"/>
  <c r="BN32" i="7" s="1"/>
  <c r="BP32" i="7" s="1"/>
  <c r="BO32" i="7" s="1"/>
  <c r="BR32" i="7"/>
  <c r="BS32" i="7" s="1"/>
  <c r="BU32" i="7" s="1"/>
  <c r="BT32" i="7" s="1"/>
  <c r="BY32" i="7"/>
  <c r="CI32" i="7"/>
  <c r="CJ32" i="7" s="1"/>
  <c r="CL32" i="7" s="1"/>
  <c r="CN32" i="7"/>
  <c r="CO32" i="7" s="1"/>
  <c r="CQ32" i="7" s="1"/>
  <c r="CP32" i="7" s="1"/>
  <c r="DC32" i="7"/>
  <c r="CY32" i="7"/>
  <c r="J31" i="27"/>
  <c r="DL32" i="7"/>
  <c r="F31" i="27"/>
  <c r="DM32" i="7" s="1"/>
  <c r="G31" i="27"/>
  <c r="DN32" i="7" s="1"/>
  <c r="H31" i="27"/>
  <c r="DO32" i="7" s="1"/>
  <c r="I31" i="27"/>
  <c r="DP32" i="7"/>
  <c r="AQ33" i="7"/>
  <c r="BC33" i="7"/>
  <c r="BD33" i="7"/>
  <c r="BF33" i="7" s="1"/>
  <c r="BH33" i="7"/>
  <c r="BI33" i="7" s="1"/>
  <c r="BK33" i="7" s="1"/>
  <c r="BJ33" i="7" s="1"/>
  <c r="BM33" i="7"/>
  <c r="BN33" i="7" s="1"/>
  <c r="BP33" i="7" s="1"/>
  <c r="BR33" i="7"/>
  <c r="BS33" i="7"/>
  <c r="BU33" i="7" s="1"/>
  <c r="BT33" i="7" s="1"/>
  <c r="BY33" i="7"/>
  <c r="CI33" i="7"/>
  <c r="CJ33" i="7" s="1"/>
  <c r="CL33" i="7" s="1"/>
  <c r="CN33" i="7"/>
  <c r="CO33" i="7"/>
  <c r="CQ33" i="7" s="1"/>
  <c r="DC33" i="7"/>
  <c r="AX33" i="7"/>
  <c r="CY33" i="7"/>
  <c r="J32" i="27"/>
  <c r="DL33" i="7"/>
  <c r="F32" i="27"/>
  <c r="DM33" i="7"/>
  <c r="G32" i="27"/>
  <c r="DN33" i="7" s="1"/>
  <c r="H32" i="27"/>
  <c r="DO33" i="7" s="1"/>
  <c r="I32" i="27"/>
  <c r="DP33" i="7"/>
  <c r="AQ34" i="7"/>
  <c r="BC34" i="7"/>
  <c r="BD34" i="7" s="1"/>
  <c r="BF34" i="7" s="1"/>
  <c r="BE34" i="7" s="1"/>
  <c r="BH34" i="7"/>
  <c r="BI34" i="7" s="1"/>
  <c r="BK34" i="7" s="1"/>
  <c r="BM34" i="7"/>
  <c r="BN34" i="7"/>
  <c r="BP34" i="7" s="1"/>
  <c r="BO34" i="7" s="1"/>
  <c r="BR34" i="7"/>
  <c r="BS34" i="7" s="1"/>
  <c r="BU34" i="7" s="1"/>
  <c r="BY34" i="7"/>
  <c r="CI34" i="7"/>
  <c r="CJ34" i="7"/>
  <c r="CL34" i="7" s="1"/>
  <c r="CN34" i="7"/>
  <c r="CO34" i="7"/>
  <c r="CQ34" i="7" s="1"/>
  <c r="CP34" i="7" s="1"/>
  <c r="DC34" i="7"/>
  <c r="CY34" i="7"/>
  <c r="J33" i="27"/>
  <c r="DL34" i="7" s="1"/>
  <c r="F33" i="27"/>
  <c r="DM34" i="7"/>
  <c r="G33" i="27"/>
  <c r="DN34" i="7" s="1"/>
  <c r="H33" i="27"/>
  <c r="DO34" i="7" s="1"/>
  <c r="I33" i="27"/>
  <c r="DP34" i="7" s="1"/>
  <c r="AQ35" i="7"/>
  <c r="BC35" i="7"/>
  <c r="BD35" i="7" s="1"/>
  <c r="BF35" i="7" s="1"/>
  <c r="BH35" i="7"/>
  <c r="BI35" i="7" s="1"/>
  <c r="BK35" i="7" s="1"/>
  <c r="BJ35" i="7" s="1"/>
  <c r="BM35" i="7"/>
  <c r="BN35" i="7"/>
  <c r="BP35" i="7" s="1"/>
  <c r="BR35" i="7"/>
  <c r="BS35" i="7"/>
  <c r="BU35" i="7" s="1"/>
  <c r="BT35" i="7"/>
  <c r="BY35" i="7"/>
  <c r="CI35" i="7"/>
  <c r="CJ35" i="7"/>
  <c r="CL35" i="7" s="1"/>
  <c r="CN35" i="7"/>
  <c r="CO35" i="7"/>
  <c r="CQ35" i="7" s="1"/>
  <c r="DC35" i="7"/>
  <c r="CY35" i="7"/>
  <c r="J34" i="27"/>
  <c r="DL35" i="7"/>
  <c r="F34" i="27"/>
  <c r="DM35" i="7" s="1"/>
  <c r="G34" i="27"/>
  <c r="DN35" i="7" s="1"/>
  <c r="H34" i="27"/>
  <c r="DO35" i="7" s="1"/>
  <c r="I34" i="27"/>
  <c r="DP35" i="7"/>
  <c r="AQ36" i="7"/>
  <c r="BC36" i="7"/>
  <c r="BD36" i="7"/>
  <c r="BF36" i="7" s="1"/>
  <c r="BE36" i="7"/>
  <c r="BH36" i="7"/>
  <c r="BI36" i="7"/>
  <c r="BK36" i="7"/>
  <c r="BJ36" i="7" s="1"/>
  <c r="BM36" i="7"/>
  <c r="BN36" i="7"/>
  <c r="BP36" i="7" s="1"/>
  <c r="BO36" i="7"/>
  <c r="BR36" i="7"/>
  <c r="BS36" i="7"/>
  <c r="BU36" i="7"/>
  <c r="BT36" i="7" s="1"/>
  <c r="BY36" i="7"/>
  <c r="CI36" i="7"/>
  <c r="CJ36" i="7" s="1"/>
  <c r="CL36" i="7" s="1"/>
  <c r="CN36" i="7"/>
  <c r="CO36" i="7"/>
  <c r="CQ36" i="7"/>
  <c r="CP36" i="7" s="1"/>
  <c r="DC36" i="7"/>
  <c r="CY36" i="7"/>
  <c r="J35" i="27"/>
  <c r="DL36" i="7"/>
  <c r="F35" i="27"/>
  <c r="DM36" i="7" s="1"/>
  <c r="G35" i="27"/>
  <c r="DN36" i="7" s="1"/>
  <c r="H35" i="27"/>
  <c r="DO36" i="7"/>
  <c r="I35" i="27"/>
  <c r="DP36" i="7"/>
  <c r="AQ37" i="7"/>
  <c r="BC37" i="7"/>
  <c r="BD37" i="7"/>
  <c r="BF37" i="7" s="1"/>
  <c r="BH37" i="7"/>
  <c r="BI37" i="7"/>
  <c r="BK37" i="7" s="1"/>
  <c r="BJ37" i="7" s="1"/>
  <c r="BM37" i="7"/>
  <c r="BN37" i="7"/>
  <c r="BP37" i="7"/>
  <c r="BO37" i="7" s="1"/>
  <c r="BR37" i="7"/>
  <c r="BS37" i="7"/>
  <c r="BU37" i="7" s="1"/>
  <c r="BT37" i="7"/>
  <c r="BY37" i="7"/>
  <c r="CI37" i="7"/>
  <c r="CJ37" i="7"/>
  <c r="CL37" i="7" s="1"/>
  <c r="CN37" i="7"/>
  <c r="CO37" i="7"/>
  <c r="CQ37" i="7" s="1"/>
  <c r="CP37" i="7"/>
  <c r="DC37" i="7"/>
  <c r="CY37" i="7"/>
  <c r="J36" i="27"/>
  <c r="DL37" i="7" s="1"/>
  <c r="F36" i="27"/>
  <c r="DM37" i="7"/>
  <c r="G36" i="27"/>
  <c r="DN37" i="7"/>
  <c r="H36" i="27"/>
  <c r="DO37" i="7"/>
  <c r="I36" i="27"/>
  <c r="DP37" i="7" s="1"/>
  <c r="AQ38" i="7"/>
  <c r="BC38" i="7"/>
  <c r="BD38" i="7" s="1"/>
  <c r="BF38" i="7"/>
  <c r="BE38" i="7" s="1"/>
  <c r="BH38" i="7"/>
  <c r="BI38" i="7"/>
  <c r="BK38" i="7" s="1"/>
  <c r="BJ38" i="7" s="1"/>
  <c r="BM38" i="7"/>
  <c r="BN38" i="7" s="1"/>
  <c r="BP38" i="7" s="1"/>
  <c r="BO38" i="7" s="1"/>
  <c r="BR38" i="7"/>
  <c r="BS38" i="7"/>
  <c r="BU38" i="7" s="1"/>
  <c r="BT38" i="7" s="1"/>
  <c r="BY38" i="7"/>
  <c r="BZ38" i="7" s="1"/>
  <c r="CB38" i="7"/>
  <c r="CA38" i="7" s="1"/>
  <c r="CI38" i="7"/>
  <c r="CJ38" i="7"/>
  <c r="CL38" i="7" s="1"/>
  <c r="CN38" i="7"/>
  <c r="CO38" i="7"/>
  <c r="CQ38" i="7" s="1"/>
  <c r="CP38" i="7"/>
  <c r="DC38" i="7"/>
  <c r="AX38" i="7"/>
  <c r="CY38" i="7"/>
  <c r="J37" i="27"/>
  <c r="DL38" i="7" s="1"/>
  <c r="F37" i="27"/>
  <c r="DM38" i="7" s="1"/>
  <c r="G37" i="27"/>
  <c r="DN38" i="7" s="1"/>
  <c r="H37" i="27"/>
  <c r="DO38" i="7"/>
  <c r="I37" i="27"/>
  <c r="DP38" i="7" s="1"/>
  <c r="AQ39" i="7"/>
  <c r="BC39" i="7"/>
  <c r="BD39" i="7"/>
  <c r="BF39" i="7" s="1"/>
  <c r="BH39" i="7"/>
  <c r="BI39" i="7"/>
  <c r="BK39" i="7" s="1"/>
  <c r="BJ39" i="7" s="1"/>
  <c r="BM39" i="7"/>
  <c r="BN39" i="7" s="1"/>
  <c r="BP39" i="7"/>
  <c r="BR39" i="7"/>
  <c r="BS39" i="7"/>
  <c r="BY39" i="7"/>
  <c r="BZ39" i="7" s="1"/>
  <c r="CB39" i="7" s="1"/>
  <c r="CA39" i="7" s="1"/>
  <c r="CI39" i="7"/>
  <c r="CJ39" i="7"/>
  <c r="CL39" i="7" s="1"/>
  <c r="CN39" i="7"/>
  <c r="CO39" i="7"/>
  <c r="CQ39" i="7" s="1"/>
  <c r="DC39" i="7"/>
  <c r="CY39" i="7"/>
  <c r="J38" i="27"/>
  <c r="DL39" i="7"/>
  <c r="F38" i="27"/>
  <c r="DM39" i="7"/>
  <c r="G38" i="27"/>
  <c r="DN39" i="7" s="1"/>
  <c r="H38" i="27"/>
  <c r="DO39" i="7"/>
  <c r="I38" i="27"/>
  <c r="DP39" i="7"/>
  <c r="AQ40" i="7"/>
  <c r="BC40" i="7"/>
  <c r="BD40" i="7"/>
  <c r="BF40" i="7" s="1"/>
  <c r="BH40" i="7"/>
  <c r="BI40" i="7"/>
  <c r="BK40" i="7" s="1"/>
  <c r="BM40" i="7"/>
  <c r="BN40" i="7" s="1"/>
  <c r="BP40" i="7" s="1"/>
  <c r="BR40" i="7"/>
  <c r="BS40" i="7" s="1"/>
  <c r="BU40" i="7" s="1"/>
  <c r="BT40" i="7" s="1"/>
  <c r="BY40" i="7"/>
  <c r="BZ40" i="7"/>
  <c r="CB40" i="7" s="1"/>
  <c r="CI40" i="7"/>
  <c r="CJ40" i="7"/>
  <c r="CL40" i="7" s="1"/>
  <c r="CN40" i="7"/>
  <c r="CO40" i="7"/>
  <c r="CQ40" i="7" s="1"/>
  <c r="DC40" i="7"/>
  <c r="CY40" i="7"/>
  <c r="J39" i="27"/>
  <c r="DL40" i="7"/>
  <c r="F39" i="27"/>
  <c r="DM40" i="7" s="1"/>
  <c r="G39" i="27"/>
  <c r="DN40" i="7" s="1"/>
  <c r="H39" i="27"/>
  <c r="DO40" i="7" s="1"/>
  <c r="I39" i="27"/>
  <c r="DP40" i="7"/>
  <c r="AQ41" i="7"/>
  <c r="BC41" i="7"/>
  <c r="BD41" i="7"/>
  <c r="BF41" i="7" s="1"/>
  <c r="BH41" i="7"/>
  <c r="BI41" i="7" s="1"/>
  <c r="BK41" i="7" s="1"/>
  <c r="BM41" i="7"/>
  <c r="BN41" i="7" s="1"/>
  <c r="BP41" i="7" s="1"/>
  <c r="BR41" i="7"/>
  <c r="BS41" i="7" s="1"/>
  <c r="BU41" i="7" s="1"/>
  <c r="BT41" i="7" s="1"/>
  <c r="BY41" i="7"/>
  <c r="BZ41" i="7"/>
  <c r="CB41" i="7" s="1"/>
  <c r="CA41" i="7" s="1"/>
  <c r="CI41" i="7"/>
  <c r="CJ41" i="7" s="1"/>
  <c r="CL41" i="7"/>
  <c r="CN41" i="7"/>
  <c r="CO41" i="7"/>
  <c r="CQ41" i="7"/>
  <c r="DC41" i="7"/>
  <c r="CY41" i="7"/>
  <c r="J40" i="27"/>
  <c r="DL41" i="7" s="1"/>
  <c r="F40" i="27"/>
  <c r="DM41" i="7" s="1"/>
  <c r="G40" i="27"/>
  <c r="DN41" i="7"/>
  <c r="H40" i="27"/>
  <c r="DO41" i="7" s="1"/>
  <c r="I40" i="27"/>
  <c r="DP41" i="7" s="1"/>
  <c r="AQ42" i="7"/>
  <c r="BC42" i="7"/>
  <c r="BD42" i="7"/>
  <c r="BF42" i="7"/>
  <c r="BH42" i="7"/>
  <c r="BI42" i="7" s="1"/>
  <c r="BK42" i="7" s="1"/>
  <c r="BJ42" i="7" s="1"/>
  <c r="BM42" i="7"/>
  <c r="BN42" i="7" s="1"/>
  <c r="BP42" i="7" s="1"/>
  <c r="BR42" i="7"/>
  <c r="BS42" i="7" s="1"/>
  <c r="BU42" i="7" s="1"/>
  <c r="BY42" i="7"/>
  <c r="BZ42" i="7" s="1"/>
  <c r="CB42" i="7" s="1"/>
  <c r="CI42" i="7"/>
  <c r="CJ42" i="7"/>
  <c r="CL42" i="7"/>
  <c r="CN42" i="7"/>
  <c r="CO42" i="7" s="1"/>
  <c r="CQ42" i="7" s="1"/>
  <c r="DC42" i="7"/>
  <c r="CY42" i="7"/>
  <c r="J41" i="27"/>
  <c r="DL42" i="7"/>
  <c r="F41" i="27"/>
  <c r="DM42" i="7" s="1"/>
  <c r="G41" i="27"/>
  <c r="DN42" i="7"/>
  <c r="H41" i="27"/>
  <c r="DO42" i="7"/>
  <c r="I41" i="27"/>
  <c r="DP42" i="7"/>
  <c r="AQ43" i="7"/>
  <c r="BC43" i="7"/>
  <c r="BD43" i="7" s="1"/>
  <c r="BF43" i="7" s="1"/>
  <c r="BH43" i="7"/>
  <c r="BI43" i="7"/>
  <c r="BK43" i="7" s="1"/>
  <c r="BJ43" i="7" s="1"/>
  <c r="BM43" i="7"/>
  <c r="BN43" i="7" s="1"/>
  <c r="BP43" i="7" s="1"/>
  <c r="BR43" i="7"/>
  <c r="BS43" i="7" s="1"/>
  <c r="BU43" i="7"/>
  <c r="BY43" i="7"/>
  <c r="BZ43" i="7"/>
  <c r="CB43" i="7"/>
  <c r="CI43" i="7"/>
  <c r="CJ43" i="7" s="1"/>
  <c r="CL43" i="7" s="1"/>
  <c r="CN43" i="7"/>
  <c r="CO43" i="7"/>
  <c r="CY43" i="7"/>
  <c r="J42" i="27"/>
  <c r="DL43" i="7"/>
  <c r="F42" i="27"/>
  <c r="DM43" i="7" s="1"/>
  <c r="G42" i="27"/>
  <c r="DN43" i="7" s="1"/>
  <c r="H42" i="27"/>
  <c r="DO43" i="7" s="1"/>
  <c r="DV43" i="7" s="1"/>
  <c r="I42" i="27"/>
  <c r="DP43" i="7"/>
  <c r="AQ44" i="7"/>
  <c r="BC44" i="7"/>
  <c r="BD44" i="7"/>
  <c r="BF44" i="7" s="1"/>
  <c r="BH44" i="7"/>
  <c r="BI44" i="7" s="1"/>
  <c r="BK44" i="7" s="1"/>
  <c r="BM44" i="7"/>
  <c r="BN44" i="7" s="1"/>
  <c r="BP44" i="7" s="1"/>
  <c r="BR44" i="7"/>
  <c r="BS44" i="7" s="1"/>
  <c r="BU44" i="7" s="1"/>
  <c r="BT44" i="7" s="1"/>
  <c r="BY44" i="7"/>
  <c r="BZ44" i="7"/>
  <c r="CB44" i="7" s="1"/>
  <c r="CA44" i="7" s="1"/>
  <c r="CI44" i="7"/>
  <c r="CJ44" i="7" s="1"/>
  <c r="CL44" i="7"/>
  <c r="CN44" i="7"/>
  <c r="CO44" i="7"/>
  <c r="CQ44" i="7"/>
  <c r="DC44" i="7"/>
  <c r="CY44" i="7"/>
  <c r="J43" i="27"/>
  <c r="DL44" i="7" s="1"/>
  <c r="F43" i="27"/>
  <c r="DM44" i="7" s="1"/>
  <c r="G43" i="27"/>
  <c r="DN44" i="7"/>
  <c r="H43" i="27"/>
  <c r="DO44" i="7" s="1"/>
  <c r="I43" i="27"/>
  <c r="DP44" i="7" s="1"/>
  <c r="AQ45" i="7"/>
  <c r="BC45" i="7"/>
  <c r="BD45" i="7"/>
  <c r="BF45" i="7"/>
  <c r="BE45" i="7" s="1"/>
  <c r="BH45" i="7"/>
  <c r="BI45" i="7"/>
  <c r="BK45" i="7" s="1"/>
  <c r="BJ45" i="7"/>
  <c r="BM45" i="7"/>
  <c r="BN45" i="7"/>
  <c r="BR45" i="7"/>
  <c r="BS45" i="7" s="1"/>
  <c r="BU45" i="7" s="1"/>
  <c r="BY45" i="7"/>
  <c r="BZ45" i="7" s="1"/>
  <c r="CB45" i="7"/>
  <c r="CA45" i="7" s="1"/>
  <c r="CI45" i="7"/>
  <c r="CJ45" i="7"/>
  <c r="CN45" i="7"/>
  <c r="CO45" i="7" s="1"/>
  <c r="DC45" i="7"/>
  <c r="CY45" i="7"/>
  <c r="J44" i="27"/>
  <c r="DL45" i="7" s="1"/>
  <c r="F44" i="27"/>
  <c r="DM45" i="7"/>
  <c r="G44" i="27"/>
  <c r="DN45" i="7" s="1"/>
  <c r="H44" i="27"/>
  <c r="DO45" i="7" s="1"/>
  <c r="I44" i="27"/>
  <c r="DP45" i="7" s="1"/>
  <c r="AQ46" i="7"/>
  <c r="BC46" i="7"/>
  <c r="BD46" i="7" s="1"/>
  <c r="BF46" i="7" s="1"/>
  <c r="BH46" i="7"/>
  <c r="BI46" i="7" s="1"/>
  <c r="BK46" i="7" s="1"/>
  <c r="BJ46" i="7" s="1"/>
  <c r="BM46" i="7"/>
  <c r="BN46" i="7"/>
  <c r="BP46" i="7" s="1"/>
  <c r="BR46" i="7"/>
  <c r="BS46" i="7"/>
  <c r="BU46" i="7" s="1"/>
  <c r="BY46" i="7"/>
  <c r="BZ46" i="7" s="1"/>
  <c r="CB46" i="7" s="1"/>
  <c r="CA46" i="7" s="1"/>
  <c r="CI46" i="7"/>
  <c r="CJ46" i="7" s="1"/>
  <c r="CL46" i="7" s="1"/>
  <c r="CN46" i="7"/>
  <c r="CO46" i="7"/>
  <c r="CQ46" i="7" s="1"/>
  <c r="CP46" i="7" s="1"/>
  <c r="DC46" i="7"/>
  <c r="CY46" i="7"/>
  <c r="J45" i="27"/>
  <c r="DL46" i="7"/>
  <c r="F45" i="27"/>
  <c r="DM46" i="7"/>
  <c r="G45" i="27"/>
  <c r="DN46" i="7"/>
  <c r="H45" i="27"/>
  <c r="DO46" i="7" s="1"/>
  <c r="I45" i="27"/>
  <c r="DP46" i="7"/>
  <c r="AQ47" i="7"/>
  <c r="BC47" i="7"/>
  <c r="BD47" i="7" s="1"/>
  <c r="BF47" i="7" s="1"/>
  <c r="BH47" i="7"/>
  <c r="BI47" i="7" s="1"/>
  <c r="BK47" i="7" s="1"/>
  <c r="BJ47" i="7" s="1"/>
  <c r="BM47" i="7"/>
  <c r="BN47" i="7"/>
  <c r="BP47" i="7" s="1"/>
  <c r="BR47" i="7"/>
  <c r="BS47" i="7"/>
  <c r="BU47" i="7" s="1"/>
  <c r="BY47" i="7"/>
  <c r="CI47" i="7"/>
  <c r="CJ47" i="7" s="1"/>
  <c r="CL47" i="7" s="1"/>
  <c r="CN47" i="7"/>
  <c r="CO47" i="7"/>
  <c r="CQ47" i="7"/>
  <c r="DC47" i="7"/>
  <c r="CY47" i="7"/>
  <c r="J46" i="27"/>
  <c r="DL47" i="7" s="1"/>
  <c r="F46" i="27"/>
  <c r="DM47" i="7" s="1"/>
  <c r="G46" i="27"/>
  <c r="DN47" i="7"/>
  <c r="H46" i="27"/>
  <c r="DO47" i="7" s="1"/>
  <c r="I46" i="27"/>
  <c r="DP47" i="7" s="1"/>
  <c r="AQ48" i="7"/>
  <c r="BC48" i="7"/>
  <c r="BD48" i="7"/>
  <c r="BF48" i="7"/>
  <c r="BE48" i="7" s="1"/>
  <c r="BH48" i="7"/>
  <c r="BI48" i="7"/>
  <c r="BK48" i="7" s="1"/>
  <c r="BJ48" i="7" s="1"/>
  <c r="BM48" i="7"/>
  <c r="BN48" i="7"/>
  <c r="BP48" i="7"/>
  <c r="BO48" i="7" s="1"/>
  <c r="BR48" i="7"/>
  <c r="BS48" i="7"/>
  <c r="BU48" i="7" s="1"/>
  <c r="BT48" i="7" s="1"/>
  <c r="BY48" i="7"/>
  <c r="CI48" i="7"/>
  <c r="CJ48" i="7"/>
  <c r="CL48" i="7" s="1"/>
  <c r="CN48" i="7"/>
  <c r="CO48" i="7"/>
  <c r="CQ48" i="7" s="1"/>
  <c r="CP48" i="7"/>
  <c r="DC48" i="7"/>
  <c r="CY48" i="7"/>
  <c r="J47" i="27"/>
  <c r="DL48" i="7" s="1"/>
  <c r="F47" i="27"/>
  <c r="DM48" i="7"/>
  <c r="G47" i="27"/>
  <c r="DN48" i="7"/>
  <c r="H47" i="27"/>
  <c r="DO48" i="7"/>
  <c r="I47" i="27"/>
  <c r="DP48" i="7" s="1"/>
  <c r="AQ49" i="7"/>
  <c r="BC49" i="7"/>
  <c r="BD49" i="7" s="1"/>
  <c r="BF49" i="7"/>
  <c r="BH49" i="7"/>
  <c r="BI49" i="7"/>
  <c r="BK49" i="7"/>
  <c r="BJ49" i="7" s="1"/>
  <c r="BM49" i="7"/>
  <c r="BN49" i="7"/>
  <c r="BP49" i="7" s="1"/>
  <c r="BR49" i="7"/>
  <c r="BS49" i="7" s="1"/>
  <c r="BU49" i="7" s="1"/>
  <c r="BT49" i="7" s="1"/>
  <c r="BY49" i="7"/>
  <c r="CI49" i="7"/>
  <c r="CJ49" i="7"/>
  <c r="CL49" i="7" s="1"/>
  <c r="CN49" i="7"/>
  <c r="CO49" i="7" s="1"/>
  <c r="CQ49" i="7" s="1"/>
  <c r="DC49" i="7"/>
  <c r="EQ49" i="7" s="1"/>
  <c r="CY49" i="7"/>
  <c r="J48" i="27"/>
  <c r="DL49" i="7"/>
  <c r="F48" i="27"/>
  <c r="DM49" i="7"/>
  <c r="G48" i="27"/>
  <c r="DN49" i="7"/>
  <c r="H48" i="27"/>
  <c r="DO49" i="7" s="1"/>
  <c r="I48" i="27"/>
  <c r="DP49" i="7"/>
  <c r="AQ50" i="7"/>
  <c r="BC50" i="7"/>
  <c r="BD50" i="7" s="1"/>
  <c r="BF50" i="7" s="1"/>
  <c r="BE50" i="7" s="1"/>
  <c r="BH50" i="7"/>
  <c r="BI50" i="7"/>
  <c r="BK50" i="7"/>
  <c r="BJ50" i="7" s="1"/>
  <c r="BM50" i="7"/>
  <c r="BN50" i="7" s="1"/>
  <c r="BP50" i="7" s="1"/>
  <c r="BO50" i="7"/>
  <c r="BR50" i="7"/>
  <c r="BS50" i="7"/>
  <c r="BU50" i="7"/>
  <c r="BY50" i="7"/>
  <c r="CI50" i="7"/>
  <c r="CJ50" i="7" s="1"/>
  <c r="CL50" i="7" s="1"/>
  <c r="CN50" i="7"/>
  <c r="CO50" i="7" s="1"/>
  <c r="CQ50" i="7" s="1"/>
  <c r="CP50" i="7" s="1"/>
  <c r="DC50" i="7"/>
  <c r="CY50" i="7"/>
  <c r="J49" i="27"/>
  <c r="DL50" i="7"/>
  <c r="F49" i="27"/>
  <c r="DM50" i="7" s="1"/>
  <c r="G49" i="27"/>
  <c r="DN50" i="7"/>
  <c r="H49" i="27"/>
  <c r="DO50" i="7"/>
  <c r="I49" i="27"/>
  <c r="DP50" i="7"/>
  <c r="AQ51" i="7"/>
  <c r="BC51" i="7"/>
  <c r="BD51" i="7"/>
  <c r="BF51" i="7"/>
  <c r="BH51" i="7"/>
  <c r="BI51" i="7"/>
  <c r="BK51" i="7" s="1"/>
  <c r="BJ51" i="7" s="1"/>
  <c r="BM51" i="7"/>
  <c r="BN51" i="7" s="1"/>
  <c r="BP51" i="7" s="1"/>
  <c r="BR51" i="7"/>
  <c r="BS51" i="7" s="1"/>
  <c r="BU51" i="7"/>
  <c r="BT51" i="7" s="1"/>
  <c r="BY51" i="7"/>
  <c r="CI51" i="7"/>
  <c r="CJ51" i="7" s="1"/>
  <c r="CL51" i="7" s="1"/>
  <c r="CN51" i="7"/>
  <c r="CO51" i="7" s="1"/>
  <c r="CQ51" i="7"/>
  <c r="DC51" i="7"/>
  <c r="CY51" i="7"/>
  <c r="J50" i="27"/>
  <c r="DL51" i="7" s="1"/>
  <c r="F50" i="27"/>
  <c r="DM51" i="7"/>
  <c r="G50" i="27"/>
  <c r="DN51" i="7"/>
  <c r="H50" i="27"/>
  <c r="DO51" i="7"/>
  <c r="I50" i="27"/>
  <c r="DP51" i="7" s="1"/>
  <c r="AQ52" i="7"/>
  <c r="BC52" i="7"/>
  <c r="BD52" i="7" s="1"/>
  <c r="BF52" i="7" s="1"/>
  <c r="BE52" i="7" s="1"/>
  <c r="BH52" i="7"/>
  <c r="BI52" i="7"/>
  <c r="BK52" i="7" s="1"/>
  <c r="BJ52" i="7" s="1"/>
  <c r="BM52" i="7"/>
  <c r="BN52" i="7" s="1"/>
  <c r="BP52" i="7" s="1"/>
  <c r="BO52" i="7" s="1"/>
  <c r="BR52" i="7"/>
  <c r="BS52" i="7"/>
  <c r="BU52" i="7" s="1"/>
  <c r="BT52" i="7" s="1"/>
  <c r="BY52" i="7"/>
  <c r="CI52" i="7"/>
  <c r="CJ52" i="7"/>
  <c r="CL52" i="7" s="1"/>
  <c r="CK52" i="7" s="1"/>
  <c r="CN52" i="7"/>
  <c r="CO52" i="7" s="1"/>
  <c r="CQ52" i="7" s="1"/>
  <c r="DC52" i="7"/>
  <c r="CY52" i="7"/>
  <c r="J51" i="27"/>
  <c r="DL52" i="7" s="1"/>
  <c r="F51" i="27"/>
  <c r="DM52" i="7"/>
  <c r="G51" i="27"/>
  <c r="DN52" i="7"/>
  <c r="H51" i="27"/>
  <c r="DO52" i="7" s="1"/>
  <c r="I51" i="27"/>
  <c r="DP52" i="7" s="1"/>
  <c r="AQ53" i="7"/>
  <c r="BC53" i="7"/>
  <c r="BD53" i="7" s="1"/>
  <c r="BF53" i="7" s="1"/>
  <c r="BH53" i="7"/>
  <c r="BI53" i="7" s="1"/>
  <c r="BK53" i="7"/>
  <c r="BM53" i="7"/>
  <c r="BN53" i="7"/>
  <c r="BP53" i="7"/>
  <c r="BR53" i="7"/>
  <c r="BS53" i="7"/>
  <c r="BU53" i="7"/>
  <c r="BT53" i="7" s="1"/>
  <c r="BY53" i="7"/>
  <c r="CI53" i="7"/>
  <c r="CJ53" i="7"/>
  <c r="CL53" i="7"/>
  <c r="CN53" i="7"/>
  <c r="CO53" i="7"/>
  <c r="CQ53" i="7"/>
  <c r="DC53" i="7"/>
  <c r="CY53" i="7"/>
  <c r="J52" i="27"/>
  <c r="DL53" i="7"/>
  <c r="F52" i="27"/>
  <c r="DM53" i="7" s="1"/>
  <c r="G52" i="27"/>
  <c r="DN53" i="7"/>
  <c r="H52" i="27"/>
  <c r="DO53" i="7"/>
  <c r="I52" i="27"/>
  <c r="DP53" i="7"/>
  <c r="AQ54" i="7"/>
  <c r="BC54" i="7"/>
  <c r="BD54" i="7"/>
  <c r="BH54" i="7"/>
  <c r="BI54" i="7" s="1"/>
  <c r="BM54" i="7"/>
  <c r="BN54" i="7" s="1"/>
  <c r="BR54" i="7"/>
  <c r="BS54" i="7"/>
  <c r="BY54" i="7"/>
  <c r="BZ54" i="7"/>
  <c r="CB54" i="7"/>
  <c r="CI54" i="7"/>
  <c r="CJ54" i="7"/>
  <c r="CN54" i="7"/>
  <c r="CO54" i="7"/>
  <c r="CY54" i="7"/>
  <c r="J53" i="27"/>
  <c r="DL54" i="7"/>
  <c r="F53" i="27"/>
  <c r="DM54" i="7" s="1"/>
  <c r="G53" i="27"/>
  <c r="DN54" i="7" s="1"/>
  <c r="H53" i="27"/>
  <c r="DO54" i="7"/>
  <c r="I53" i="27"/>
  <c r="DP54" i="7"/>
  <c r="AQ55" i="7"/>
  <c r="BC55" i="7"/>
  <c r="BD55" i="7"/>
  <c r="BH55" i="7"/>
  <c r="BI55" i="7"/>
  <c r="BM55" i="7"/>
  <c r="BN55" i="7" s="1"/>
  <c r="BR55" i="7"/>
  <c r="BS55" i="7"/>
  <c r="BY55" i="7"/>
  <c r="BZ55" i="7"/>
  <c r="CB55" i="7" s="1"/>
  <c r="CI55" i="7"/>
  <c r="CJ55" i="7"/>
  <c r="CN55" i="7"/>
  <c r="CO55" i="7"/>
  <c r="CY55" i="7"/>
  <c r="J54" i="27"/>
  <c r="DL55" i="7"/>
  <c r="F54" i="27"/>
  <c r="DM55" i="7"/>
  <c r="G54" i="27"/>
  <c r="DN55" i="7" s="1"/>
  <c r="H54" i="27"/>
  <c r="DO55" i="7"/>
  <c r="I54" i="27"/>
  <c r="DP55" i="7"/>
  <c r="AQ56" i="7"/>
  <c r="BC56" i="7"/>
  <c r="BD56" i="7"/>
  <c r="BF56" i="7" s="1"/>
  <c r="BH56" i="7"/>
  <c r="BI56" i="7"/>
  <c r="BK56" i="7" s="1"/>
  <c r="BJ56" i="7" s="1"/>
  <c r="BM56" i="7"/>
  <c r="BN56" i="7"/>
  <c r="BP56" i="7"/>
  <c r="BO56" i="7" s="1"/>
  <c r="BR56" i="7"/>
  <c r="BS56" i="7"/>
  <c r="BU56" i="7" s="1"/>
  <c r="BY56" i="7"/>
  <c r="BZ56" i="7" s="1"/>
  <c r="CB56" i="7" s="1"/>
  <c r="CA56" i="7"/>
  <c r="CI56" i="7"/>
  <c r="CJ56" i="7"/>
  <c r="CN56" i="7"/>
  <c r="CO56" i="7" s="1"/>
  <c r="CY56" i="7"/>
  <c r="J55" i="27"/>
  <c r="DL56" i="7"/>
  <c r="F55" i="27"/>
  <c r="DM56" i="7" s="1"/>
  <c r="G55" i="27"/>
  <c r="DN56" i="7" s="1"/>
  <c r="H55" i="27"/>
  <c r="DO56" i="7"/>
  <c r="I55" i="27"/>
  <c r="DP56" i="7"/>
  <c r="AQ57" i="7"/>
  <c r="BC57" i="7"/>
  <c r="BD57" i="7"/>
  <c r="BF57" i="7" s="1"/>
  <c r="BH57" i="7"/>
  <c r="BI57" i="7"/>
  <c r="BK57" i="7" s="1"/>
  <c r="BM57" i="7"/>
  <c r="BN57" i="7" s="1"/>
  <c r="BP57" i="7" s="1"/>
  <c r="BR57" i="7"/>
  <c r="BS57" i="7"/>
  <c r="BU57" i="7" s="1"/>
  <c r="BT57" i="7"/>
  <c r="BY57" i="7"/>
  <c r="BZ57" i="7"/>
  <c r="CB57" i="7" s="1"/>
  <c r="CI57" i="7"/>
  <c r="CJ57" i="7"/>
  <c r="CL57" i="7"/>
  <c r="CN57" i="7"/>
  <c r="CO57" i="7"/>
  <c r="CQ57" i="7" s="1"/>
  <c r="DC57" i="7"/>
  <c r="CY57" i="7"/>
  <c r="J56" i="27"/>
  <c r="DL57" i="7"/>
  <c r="F56" i="27"/>
  <c r="DM57" i="7" s="1"/>
  <c r="G56" i="27"/>
  <c r="DN57" i="7" s="1"/>
  <c r="H56" i="27"/>
  <c r="DO57" i="7"/>
  <c r="I56" i="27"/>
  <c r="DP57" i="7"/>
  <c r="AQ58" i="7"/>
  <c r="BC58" i="7"/>
  <c r="BD58" i="7" s="1"/>
  <c r="BF58" i="7" s="1"/>
  <c r="BH58" i="7"/>
  <c r="BI58" i="7"/>
  <c r="BK58" i="7" s="1"/>
  <c r="BM58" i="7"/>
  <c r="BN58" i="7" s="1"/>
  <c r="BP58" i="7" s="1"/>
  <c r="BO58" i="7" s="1"/>
  <c r="BR58" i="7"/>
  <c r="BS58" i="7"/>
  <c r="BU58" i="7"/>
  <c r="BT58" i="7" s="1"/>
  <c r="BY58" i="7"/>
  <c r="BZ58" i="7" s="1"/>
  <c r="CB58" i="7" s="1"/>
  <c r="CA58" i="7" s="1"/>
  <c r="CI58" i="7"/>
  <c r="CJ58" i="7"/>
  <c r="CL58" i="7"/>
  <c r="CN58" i="7"/>
  <c r="CO58" i="7"/>
  <c r="CQ58" i="7" s="1"/>
  <c r="DC58" i="7"/>
  <c r="CY58" i="7"/>
  <c r="J57" i="27"/>
  <c r="DL58" i="7"/>
  <c r="F57" i="27"/>
  <c r="DM58" i="7" s="1"/>
  <c r="G57" i="27"/>
  <c r="DN58" i="7" s="1"/>
  <c r="EC58" i="7" s="1"/>
  <c r="H57" i="27"/>
  <c r="DO58" i="7" s="1"/>
  <c r="I57" i="27"/>
  <c r="DP58" i="7" s="1"/>
  <c r="AQ59" i="7"/>
  <c r="EJ59" i="7" s="1"/>
  <c r="BC59" i="7"/>
  <c r="BD59" i="7"/>
  <c r="BH59" i="7"/>
  <c r="BI59" i="7"/>
  <c r="BM59" i="7"/>
  <c r="BN59" i="7"/>
  <c r="BR59" i="7"/>
  <c r="BS59" i="7"/>
  <c r="BY59" i="7"/>
  <c r="BZ59" i="7"/>
  <c r="CI59" i="7"/>
  <c r="CJ59" i="7"/>
  <c r="CL59" i="7" s="1"/>
  <c r="CN59" i="7"/>
  <c r="CO59" i="7" s="1"/>
  <c r="CQ59" i="7" s="1"/>
  <c r="DC59" i="7"/>
  <c r="CY59" i="7"/>
  <c r="J58" i="27"/>
  <c r="DL59" i="7"/>
  <c r="F58" i="27"/>
  <c r="DM59" i="7"/>
  <c r="G58" i="27"/>
  <c r="DN59" i="7"/>
  <c r="EC59" i="7" s="1"/>
  <c r="H58" i="27"/>
  <c r="DO59" i="7"/>
  <c r="I58" i="27"/>
  <c r="DP59" i="7"/>
  <c r="AQ60" i="7"/>
  <c r="BC60" i="7"/>
  <c r="BD60" i="7" s="1"/>
  <c r="BF60" i="7" s="1"/>
  <c r="BE60" i="7" s="1"/>
  <c r="BH60" i="7"/>
  <c r="BI60" i="7"/>
  <c r="BK60" i="7" s="1"/>
  <c r="BJ60" i="7" s="1"/>
  <c r="BM60" i="7"/>
  <c r="BN60" i="7"/>
  <c r="BP60" i="7" s="1"/>
  <c r="BR60" i="7"/>
  <c r="BS60" i="7" s="1"/>
  <c r="BU60" i="7" s="1"/>
  <c r="BY60" i="7"/>
  <c r="BZ60" i="7"/>
  <c r="CB60" i="7" s="1"/>
  <c r="CI60" i="7"/>
  <c r="CJ60" i="7" s="1"/>
  <c r="CL60" i="7" s="1"/>
  <c r="CK60" i="7" s="1"/>
  <c r="CN60" i="7"/>
  <c r="CO60" i="7"/>
  <c r="CQ60" i="7" s="1"/>
  <c r="DC60" i="7"/>
  <c r="CY60" i="7"/>
  <c r="J59" i="27"/>
  <c r="DL60" i="7" s="1"/>
  <c r="F59" i="27"/>
  <c r="DM60" i="7" s="1"/>
  <c r="G59" i="27"/>
  <c r="DN60" i="7" s="1"/>
  <c r="EC60" i="7" s="1"/>
  <c r="H59" i="27"/>
  <c r="DO60" i="7" s="1"/>
  <c r="I59" i="27"/>
  <c r="DP60" i="7" s="1"/>
  <c r="AQ61" i="7"/>
  <c r="EJ61" i="7" s="1"/>
  <c r="BC61" i="7"/>
  <c r="BD61" i="7"/>
  <c r="BF61" i="7" s="1"/>
  <c r="BH61" i="7"/>
  <c r="BI61" i="7" s="1"/>
  <c r="BK61" i="7" s="1"/>
  <c r="BJ61" i="7" s="1"/>
  <c r="BM61" i="7"/>
  <c r="BN61" i="7" s="1"/>
  <c r="BP61" i="7" s="1"/>
  <c r="BR61" i="7"/>
  <c r="BS61" i="7"/>
  <c r="BU61" i="7" s="1"/>
  <c r="BY61" i="7"/>
  <c r="BZ61" i="7" s="1"/>
  <c r="CB61" i="7" s="1"/>
  <c r="CI61" i="7"/>
  <c r="CJ61" i="7" s="1"/>
  <c r="CL61" i="7" s="1"/>
  <c r="CN61" i="7"/>
  <c r="CO61" i="7"/>
  <c r="CQ61" i="7" s="1"/>
  <c r="DC61" i="7"/>
  <c r="CY61" i="7"/>
  <c r="J60" i="27"/>
  <c r="DL61" i="7" s="1"/>
  <c r="F60" i="27"/>
  <c r="DM61" i="7" s="1"/>
  <c r="G60" i="27"/>
  <c r="DN61" i="7" s="1"/>
  <c r="EC61" i="7" s="1"/>
  <c r="H60" i="27"/>
  <c r="DO61" i="7" s="1"/>
  <c r="I60" i="27"/>
  <c r="DP61" i="7" s="1"/>
  <c r="AQ62" i="7"/>
  <c r="BC62" i="7"/>
  <c r="BD62" i="7"/>
  <c r="BF62" i="7" s="1"/>
  <c r="BH62" i="7"/>
  <c r="BI62" i="7" s="1"/>
  <c r="BK62" i="7" s="1"/>
  <c r="BM62" i="7"/>
  <c r="BN62" i="7"/>
  <c r="BP62" i="7" s="1"/>
  <c r="BR62" i="7"/>
  <c r="BS62" i="7" s="1"/>
  <c r="BU62" i="7"/>
  <c r="BT62" i="7" s="1"/>
  <c r="BY62" i="7"/>
  <c r="BZ62" i="7" s="1"/>
  <c r="CB62" i="7" s="1"/>
  <c r="CA62" i="7" s="1"/>
  <c r="CI62" i="7"/>
  <c r="CJ62" i="7" s="1"/>
  <c r="CL62" i="7" s="1"/>
  <c r="CN62" i="7"/>
  <c r="CO62" i="7"/>
  <c r="CQ62" i="7" s="1"/>
  <c r="DC62" i="7"/>
  <c r="CY62" i="7"/>
  <c r="CX62" i="7"/>
  <c r="J61" i="27"/>
  <c r="DL62" i="7"/>
  <c r="F61" i="27"/>
  <c r="DM62" i="7"/>
  <c r="G61" i="27"/>
  <c r="DN62" i="7"/>
  <c r="H61" i="27"/>
  <c r="DO62" i="7"/>
  <c r="I61" i="27"/>
  <c r="DP62" i="7"/>
  <c r="AQ63" i="7"/>
  <c r="BC63" i="7"/>
  <c r="BD63" i="7" s="1"/>
  <c r="BF63" i="7" s="1"/>
  <c r="BH63" i="7"/>
  <c r="BI63" i="7"/>
  <c r="BK63" i="7" s="1"/>
  <c r="BM63" i="7"/>
  <c r="BN63" i="7" s="1"/>
  <c r="BP63" i="7" s="1"/>
  <c r="BO63" i="7" s="1"/>
  <c r="BR63" i="7"/>
  <c r="BS63" i="7" s="1"/>
  <c r="BU63" i="7" s="1"/>
  <c r="BT63" i="7" s="1"/>
  <c r="BY63" i="7"/>
  <c r="CI63" i="7"/>
  <c r="CJ63" i="7"/>
  <c r="CL63" i="7" s="1"/>
  <c r="CN63" i="7"/>
  <c r="CO63" i="7" s="1"/>
  <c r="CQ63" i="7" s="1"/>
  <c r="DC63" i="7"/>
  <c r="CY63" i="7"/>
  <c r="J62" i="27"/>
  <c r="DL63" i="7"/>
  <c r="F62" i="27"/>
  <c r="DM63" i="7"/>
  <c r="G62" i="27"/>
  <c r="DN63" i="7"/>
  <c r="H62" i="27"/>
  <c r="DO63" i="7"/>
  <c r="I62" i="27"/>
  <c r="DP63" i="7"/>
  <c r="AQ64" i="7"/>
  <c r="BC64" i="7"/>
  <c r="BD64" i="7" s="1"/>
  <c r="BF64" i="7" s="1"/>
  <c r="BH64" i="7"/>
  <c r="BI64" i="7"/>
  <c r="BK64" i="7" s="1"/>
  <c r="BJ64" i="7" s="1"/>
  <c r="BM64" i="7"/>
  <c r="BN64" i="7"/>
  <c r="BP64" i="7" s="1"/>
  <c r="BR64" i="7"/>
  <c r="BS64" i="7" s="1"/>
  <c r="BU64" i="7"/>
  <c r="BT64" i="7" s="1"/>
  <c r="BY64" i="7"/>
  <c r="CI64" i="7"/>
  <c r="CJ64" i="7"/>
  <c r="CL64" i="7" s="1"/>
  <c r="CN64" i="7"/>
  <c r="CO64" i="7" s="1"/>
  <c r="CQ64" i="7" s="1"/>
  <c r="DC64" i="7"/>
  <c r="CY64" i="7"/>
  <c r="J63" i="27"/>
  <c r="DL64" i="7" s="1"/>
  <c r="F63" i="27"/>
  <c r="DM64" i="7" s="1"/>
  <c r="G63" i="27"/>
  <c r="DN64" i="7" s="1"/>
  <c r="H63" i="27"/>
  <c r="DO64" i="7" s="1"/>
  <c r="I63" i="27"/>
  <c r="DP64" i="7" s="1"/>
  <c r="AQ65" i="7"/>
  <c r="BC65" i="7"/>
  <c r="BD65" i="7"/>
  <c r="BF65" i="7" s="1"/>
  <c r="BH65" i="7"/>
  <c r="BI65" i="7" s="1"/>
  <c r="BK65" i="7" s="1"/>
  <c r="BM65" i="7"/>
  <c r="BN65" i="7"/>
  <c r="BR65" i="7"/>
  <c r="BS65" i="7"/>
  <c r="BU65" i="7" s="1"/>
  <c r="BT65" i="7" s="1"/>
  <c r="BY65" i="7"/>
  <c r="CI65" i="7"/>
  <c r="CJ65" i="7" s="1"/>
  <c r="CN65" i="7"/>
  <c r="CO65" i="7" s="1"/>
  <c r="DC65" i="7"/>
  <c r="EQ65" i="7" s="1"/>
  <c r="CY65" i="7"/>
  <c r="J64" i="27"/>
  <c r="DL65" i="7" s="1"/>
  <c r="F64" i="27"/>
  <c r="DM65" i="7" s="1"/>
  <c r="G64" i="27"/>
  <c r="DN65" i="7" s="1"/>
  <c r="H64" i="27"/>
  <c r="DO65" i="7" s="1"/>
  <c r="I64" i="27"/>
  <c r="DP65" i="7" s="1"/>
  <c r="AQ66" i="7"/>
  <c r="BC66" i="7"/>
  <c r="BD66" i="7"/>
  <c r="BF66" i="7" s="1"/>
  <c r="BH66" i="7"/>
  <c r="BI66" i="7" s="1"/>
  <c r="BK66" i="7" s="1"/>
  <c r="BJ66" i="7" s="1"/>
  <c r="BM66" i="7"/>
  <c r="BN66" i="7" s="1"/>
  <c r="BP66" i="7" s="1"/>
  <c r="BR66" i="7"/>
  <c r="BS66" i="7"/>
  <c r="BU66" i="7" s="1"/>
  <c r="BT66" i="7" s="1"/>
  <c r="BY66" i="7"/>
  <c r="CI66" i="7"/>
  <c r="CJ66" i="7" s="1"/>
  <c r="CL66" i="7" s="1"/>
  <c r="CN66" i="7"/>
  <c r="CO66" i="7"/>
  <c r="CQ66" i="7" s="1"/>
  <c r="CP66" i="7" s="1"/>
  <c r="DC66" i="7"/>
  <c r="CY66" i="7"/>
  <c r="J65" i="27"/>
  <c r="DL66" i="7"/>
  <c r="F65" i="27"/>
  <c r="DM66" i="7"/>
  <c r="G65" i="27"/>
  <c r="DN66" i="7"/>
  <c r="H65" i="27"/>
  <c r="DO66" i="7"/>
  <c r="I65" i="27"/>
  <c r="DP66" i="7"/>
  <c r="AQ67" i="7"/>
  <c r="BC67" i="7"/>
  <c r="BD67" i="7" s="1"/>
  <c r="BF67" i="7" s="1"/>
  <c r="BH67" i="7"/>
  <c r="BI67" i="7"/>
  <c r="BK67" i="7" s="1"/>
  <c r="BJ67" i="7" s="1"/>
  <c r="BM67" i="7"/>
  <c r="BN67" i="7"/>
  <c r="BP67" i="7" s="1"/>
  <c r="BR67" i="7"/>
  <c r="BS67" i="7" s="1"/>
  <c r="BU67" i="7" s="1"/>
  <c r="BY67" i="7"/>
  <c r="CI67" i="7"/>
  <c r="CJ67" i="7" s="1"/>
  <c r="CL67" i="7" s="1"/>
  <c r="CN67" i="7"/>
  <c r="CO67" i="7"/>
  <c r="CQ67" i="7" s="1"/>
  <c r="DC67" i="7"/>
  <c r="CY67" i="7"/>
  <c r="J66" i="27"/>
  <c r="DL67" i="7" s="1"/>
  <c r="F66" i="27"/>
  <c r="DM67" i="7" s="1"/>
  <c r="G66" i="27"/>
  <c r="DN67" i="7" s="1"/>
  <c r="H66" i="27"/>
  <c r="DO67" i="7" s="1"/>
  <c r="I66" i="27"/>
  <c r="DP67" i="7" s="1"/>
  <c r="AQ68" i="7"/>
  <c r="BC68" i="7"/>
  <c r="BD68" i="7"/>
  <c r="BF68" i="7" s="1"/>
  <c r="BE68" i="7" s="1"/>
  <c r="BH68" i="7"/>
  <c r="BI68" i="7"/>
  <c r="BK68" i="7" s="1"/>
  <c r="BJ68" i="7" s="1"/>
  <c r="BM68" i="7"/>
  <c r="BN68" i="7"/>
  <c r="BP68" i="7" s="1"/>
  <c r="BO68" i="7" s="1"/>
  <c r="BR68" i="7"/>
  <c r="BS68" i="7"/>
  <c r="BU68" i="7" s="1"/>
  <c r="BT68" i="7" s="1"/>
  <c r="BY68" i="7"/>
  <c r="CI68" i="7"/>
  <c r="CJ68" i="7" s="1"/>
  <c r="CL68" i="7" s="1"/>
  <c r="CN68" i="7"/>
  <c r="CO68" i="7"/>
  <c r="CQ68" i="7" s="1"/>
  <c r="CP68" i="7"/>
  <c r="DC68" i="7"/>
  <c r="CY68" i="7"/>
  <c r="J67" i="27"/>
  <c r="DL68" i="7"/>
  <c r="F67" i="27"/>
  <c r="DM68" i="7"/>
  <c r="G67" i="27"/>
  <c r="DN68" i="7"/>
  <c r="H67" i="27"/>
  <c r="DO68" i="7"/>
  <c r="I67" i="27"/>
  <c r="DP68" i="7"/>
  <c r="AQ69" i="7"/>
  <c r="BC69" i="7"/>
  <c r="BD69" i="7" s="1"/>
  <c r="BF69" i="7" s="1"/>
  <c r="BE69" i="7" s="1"/>
  <c r="BH69" i="7"/>
  <c r="BI69" i="7" s="1"/>
  <c r="BK69" i="7" s="1"/>
  <c r="BJ69" i="7" s="1"/>
  <c r="BM69" i="7"/>
  <c r="BN69" i="7" s="1"/>
  <c r="BP69" i="7"/>
  <c r="BR69" i="7"/>
  <c r="BS69" i="7"/>
  <c r="BU69" i="7" s="1"/>
  <c r="BT69" i="7" s="1"/>
  <c r="BY69" i="7"/>
  <c r="CI69" i="7"/>
  <c r="CJ69" i="7" s="1"/>
  <c r="CL69" i="7" s="1"/>
  <c r="CK69" i="7" s="1"/>
  <c r="CN69" i="7"/>
  <c r="CO69" i="7"/>
  <c r="CQ69" i="7" s="1"/>
  <c r="DC69" i="7"/>
  <c r="CY69" i="7"/>
  <c r="CX69" i="7"/>
  <c r="J68" i="27"/>
  <c r="DL69" i="7"/>
  <c r="F68" i="27"/>
  <c r="DM69" i="7"/>
  <c r="G68" i="27"/>
  <c r="DN69" i="7"/>
  <c r="H68" i="27"/>
  <c r="DO69" i="7"/>
  <c r="I68" i="27"/>
  <c r="DP69" i="7"/>
  <c r="AQ70" i="7"/>
  <c r="BC70" i="7"/>
  <c r="BD70" i="7" s="1"/>
  <c r="BF70" i="7" s="1"/>
  <c r="BE70" i="7" s="1"/>
  <c r="BH70" i="7"/>
  <c r="BI70" i="7" s="1"/>
  <c r="BK70" i="7"/>
  <c r="BM70" i="7"/>
  <c r="BN70" i="7"/>
  <c r="BR70" i="7"/>
  <c r="BS70" i="7"/>
  <c r="BU70" i="7" s="1"/>
  <c r="BY70" i="7"/>
  <c r="CI70" i="7"/>
  <c r="CJ70" i="7"/>
  <c r="CN70" i="7"/>
  <c r="CO70" i="7"/>
  <c r="DC70" i="7"/>
  <c r="CY70" i="7"/>
  <c r="J69" i="27"/>
  <c r="DL70" i="7"/>
  <c r="F69" i="27"/>
  <c r="DM70" i="7"/>
  <c r="G69" i="27"/>
  <c r="DN70" i="7"/>
  <c r="DV70" i="7" s="1"/>
  <c r="DY70" i="7" s="1"/>
  <c r="EA70" i="7" s="1"/>
  <c r="H69" i="27"/>
  <c r="DO70" i="7"/>
  <c r="I69" i="27"/>
  <c r="DP70" i="7" s="1"/>
  <c r="AQ71" i="7"/>
  <c r="BC71" i="7"/>
  <c r="BD71" i="7"/>
  <c r="BF71" i="7" s="1"/>
  <c r="BE71" i="7" s="1"/>
  <c r="BH71" i="7"/>
  <c r="BI71" i="7"/>
  <c r="BK71" i="7" s="1"/>
  <c r="BM71" i="7"/>
  <c r="BN71" i="7" s="1"/>
  <c r="BP71" i="7" s="1"/>
  <c r="BR71" i="7"/>
  <c r="BS71" i="7"/>
  <c r="BU71" i="7"/>
  <c r="BY71" i="7"/>
  <c r="CI71" i="7"/>
  <c r="CJ71" i="7" s="1"/>
  <c r="CL71" i="7" s="1"/>
  <c r="CN71" i="7"/>
  <c r="CO71" i="7"/>
  <c r="CQ71" i="7"/>
  <c r="DC71" i="7"/>
  <c r="EQ71" i="7" s="1"/>
  <c r="CY71" i="7"/>
  <c r="J70" i="27"/>
  <c r="DL71" i="7"/>
  <c r="F70" i="27"/>
  <c r="DM71" i="7"/>
  <c r="G70" i="27"/>
  <c r="DN71" i="7"/>
  <c r="H70" i="27"/>
  <c r="DO71" i="7"/>
  <c r="I70" i="27"/>
  <c r="DP71" i="7"/>
  <c r="AQ72" i="7"/>
  <c r="BC72" i="7"/>
  <c r="BD72" i="7"/>
  <c r="BF72" i="7"/>
  <c r="BE72" i="7" s="1"/>
  <c r="BH72" i="7"/>
  <c r="BI72" i="7" s="1"/>
  <c r="BK72" i="7" s="1"/>
  <c r="BM72" i="7"/>
  <c r="BN72" i="7"/>
  <c r="BP72" i="7"/>
  <c r="BO72" i="7"/>
  <c r="BR72" i="7"/>
  <c r="BS72" i="7"/>
  <c r="BY72" i="7"/>
  <c r="BZ72" i="7"/>
  <c r="CI72" i="7"/>
  <c r="CJ72" i="7"/>
  <c r="CL72" i="7"/>
  <c r="CN72" i="7"/>
  <c r="CO72" i="7" s="1"/>
  <c r="CQ72" i="7" s="1"/>
  <c r="DC72" i="7"/>
  <c r="CE72" i="7"/>
  <c r="CY72" i="7"/>
  <c r="J71" i="27"/>
  <c r="DL72" i="7"/>
  <c r="F71" i="27"/>
  <c r="DM72" i="7" s="1"/>
  <c r="G71" i="27"/>
  <c r="DN72" i="7" s="1"/>
  <c r="EC72" i="7" s="1"/>
  <c r="H71" i="27"/>
  <c r="DO72" i="7" s="1"/>
  <c r="I71" i="27"/>
  <c r="DP72" i="7"/>
  <c r="AQ73" i="7"/>
  <c r="EJ73" i="7" s="1"/>
  <c r="BC73" i="7"/>
  <c r="BD73" i="7"/>
  <c r="BF73" i="7" s="1"/>
  <c r="BE73" i="7" s="1"/>
  <c r="BH73" i="7"/>
  <c r="BI73" i="7"/>
  <c r="BK73" i="7"/>
  <c r="BM73" i="7"/>
  <c r="BN73" i="7" s="1"/>
  <c r="BP73" i="7" s="1"/>
  <c r="BR73" i="7"/>
  <c r="BS73" i="7"/>
  <c r="BU73" i="7" s="1"/>
  <c r="BY73" i="7"/>
  <c r="BZ73" i="7"/>
  <c r="CB73" i="7"/>
  <c r="CI73" i="7"/>
  <c r="CJ73" i="7"/>
  <c r="CL73" i="7" s="1"/>
  <c r="CN73" i="7"/>
  <c r="CO73" i="7" s="1"/>
  <c r="CQ73" i="7" s="1"/>
  <c r="DC73" i="7"/>
  <c r="CE73" i="7"/>
  <c r="EN73" i="7" s="1"/>
  <c r="CY73" i="7"/>
  <c r="EP73" i="7"/>
  <c r="J72" i="27"/>
  <c r="DL73" i="7"/>
  <c r="F72" i="27"/>
  <c r="DM73" i="7"/>
  <c r="G72" i="27"/>
  <c r="DN73" i="7"/>
  <c r="H72" i="27"/>
  <c r="DO73" i="7"/>
  <c r="I72" i="27"/>
  <c r="DP73" i="7"/>
  <c r="AQ74" i="7"/>
  <c r="BC74" i="7"/>
  <c r="BD74" i="7"/>
  <c r="BF74" i="7"/>
  <c r="BE74" i="7" s="1"/>
  <c r="BH74" i="7"/>
  <c r="BI74" i="7" s="1"/>
  <c r="BK74" i="7" s="1"/>
  <c r="BM74" i="7"/>
  <c r="BN74" i="7"/>
  <c r="BP74" i="7"/>
  <c r="BO74" i="7"/>
  <c r="BR74" i="7"/>
  <c r="BS74" i="7"/>
  <c r="BU74" i="7" s="1"/>
  <c r="BY74" i="7"/>
  <c r="BZ74" i="7" s="1"/>
  <c r="CB74" i="7" s="1"/>
  <c r="CA74" i="7" s="1"/>
  <c r="CI74" i="7"/>
  <c r="CJ74" i="7" s="1"/>
  <c r="CL74" i="7" s="1"/>
  <c r="CN74" i="7"/>
  <c r="CO74" i="7"/>
  <c r="CQ74" i="7" s="1"/>
  <c r="DC74" i="7"/>
  <c r="CE74" i="7"/>
  <c r="CY74" i="7"/>
  <c r="EP74" i="7" s="1"/>
  <c r="J73" i="27"/>
  <c r="DL74" i="7"/>
  <c r="F73" i="27"/>
  <c r="DM74" i="7"/>
  <c r="G73" i="27"/>
  <c r="DN74" i="7"/>
  <c r="H73" i="27"/>
  <c r="DO74" i="7"/>
  <c r="I73" i="27"/>
  <c r="DP74" i="7"/>
  <c r="AQ75" i="7"/>
  <c r="BC75" i="7"/>
  <c r="BD75" i="7" s="1"/>
  <c r="BF75" i="7" s="1"/>
  <c r="BE75" i="7" s="1"/>
  <c r="BH75" i="7"/>
  <c r="BI75" i="7" s="1"/>
  <c r="BK75" i="7" s="1"/>
  <c r="BM75" i="7"/>
  <c r="BN75" i="7"/>
  <c r="BP75" i="7" s="1"/>
  <c r="BR75" i="7"/>
  <c r="BS75" i="7"/>
  <c r="BU75" i="7"/>
  <c r="BY75" i="7"/>
  <c r="BZ75" i="7"/>
  <c r="CB75" i="7" s="1"/>
  <c r="CA75" i="7" s="1"/>
  <c r="CI75" i="7"/>
  <c r="CJ75" i="7"/>
  <c r="CL75" i="7"/>
  <c r="CN75" i="7"/>
  <c r="CO75" i="7" s="1"/>
  <c r="CQ75" i="7" s="1"/>
  <c r="DC75" i="7"/>
  <c r="EQ75" i="7"/>
  <c r="CE75" i="7"/>
  <c r="CY75" i="7"/>
  <c r="J74" i="27"/>
  <c r="DL75" i="7"/>
  <c r="F74" i="27"/>
  <c r="DM75" i="7"/>
  <c r="G74" i="27"/>
  <c r="DN75" i="7"/>
  <c r="H74" i="27"/>
  <c r="DO75" i="7"/>
  <c r="I74" i="27"/>
  <c r="DP75" i="7"/>
  <c r="AQ76" i="7"/>
  <c r="BC76" i="7"/>
  <c r="BD76" i="7" s="1"/>
  <c r="BF76" i="7" s="1"/>
  <c r="BE76" i="7" s="1"/>
  <c r="BH76" i="7"/>
  <c r="BI76" i="7"/>
  <c r="BK76" i="7"/>
  <c r="BM76" i="7"/>
  <c r="BN76" i="7"/>
  <c r="BP76" i="7" s="1"/>
  <c r="BO76" i="7" s="1"/>
  <c r="BR76" i="7"/>
  <c r="BS76" i="7"/>
  <c r="BU76" i="7"/>
  <c r="BY76" i="7"/>
  <c r="BZ76" i="7" s="1"/>
  <c r="CB76" i="7" s="1"/>
  <c r="CI76" i="7"/>
  <c r="CJ76" i="7"/>
  <c r="CN76" i="7"/>
  <c r="CO76" i="7"/>
  <c r="DC76" i="7"/>
  <c r="CY76" i="7"/>
  <c r="EP76" i="7" s="1"/>
  <c r="J75" i="27"/>
  <c r="DL76" i="7"/>
  <c r="F75" i="27"/>
  <c r="DM76" i="7"/>
  <c r="G75" i="27"/>
  <c r="DN76" i="7"/>
  <c r="H75" i="27"/>
  <c r="DO76" i="7"/>
  <c r="I75" i="27"/>
  <c r="DP76" i="7"/>
  <c r="AQ77" i="7"/>
  <c r="BC77" i="7"/>
  <c r="BD77" i="7" s="1"/>
  <c r="BF77" i="7" s="1"/>
  <c r="BE77" i="7" s="1"/>
  <c r="BH77" i="7"/>
  <c r="BI77" i="7" s="1"/>
  <c r="BK77" i="7" s="1"/>
  <c r="BM77" i="7"/>
  <c r="BN77" i="7"/>
  <c r="BP77" i="7" s="1"/>
  <c r="BR77" i="7"/>
  <c r="BS77" i="7"/>
  <c r="BY77" i="7"/>
  <c r="CI77" i="7"/>
  <c r="CJ77" i="7" s="1"/>
  <c r="CL77" i="7" s="1"/>
  <c r="CN77" i="7"/>
  <c r="CO77" i="7"/>
  <c r="CQ77" i="7" s="1"/>
  <c r="DC77" i="7"/>
  <c r="CY77" i="7"/>
  <c r="J76" i="27"/>
  <c r="DL77" i="7"/>
  <c r="F76" i="27"/>
  <c r="DM77" i="7" s="1"/>
  <c r="G76" i="27"/>
  <c r="DN77" i="7" s="1"/>
  <c r="EC77" i="7" s="1"/>
  <c r="H76" i="27"/>
  <c r="DO77" i="7" s="1"/>
  <c r="I76" i="27"/>
  <c r="DP77" i="7"/>
  <c r="AQ78" i="7"/>
  <c r="EJ78" i="7" s="1"/>
  <c r="BC78" i="7"/>
  <c r="BD78" i="7"/>
  <c r="BF78" i="7" s="1"/>
  <c r="BE78" i="7" s="1"/>
  <c r="BH78" i="7"/>
  <c r="BI78" i="7"/>
  <c r="BK78" i="7"/>
  <c r="BM78" i="7"/>
  <c r="BN78" i="7" s="1"/>
  <c r="BP78" i="7" s="1"/>
  <c r="BO78" i="7" s="1"/>
  <c r="BR78" i="7"/>
  <c r="BS78" i="7" s="1"/>
  <c r="BU78" i="7" s="1"/>
  <c r="BY78" i="7"/>
  <c r="CE78" i="7" s="1"/>
  <c r="EN78" i="7" s="1"/>
  <c r="BZ78" i="7"/>
  <c r="CB78" i="7" s="1"/>
  <c r="CA78" i="7" s="1"/>
  <c r="CI78" i="7"/>
  <c r="CJ78" i="7"/>
  <c r="CL78" i="7" s="1"/>
  <c r="CN78" i="7"/>
  <c r="CO78" i="7"/>
  <c r="CQ78" i="7"/>
  <c r="DC78" i="7"/>
  <c r="CY78" i="7"/>
  <c r="J77" i="27"/>
  <c r="DL78" i="7"/>
  <c r="F77" i="27"/>
  <c r="DM78" i="7"/>
  <c r="G77" i="27"/>
  <c r="DN78" i="7"/>
  <c r="H77" i="27"/>
  <c r="DO78" i="7"/>
  <c r="I77" i="27"/>
  <c r="DP78" i="7"/>
  <c r="AQ79" i="7"/>
  <c r="BC79" i="7"/>
  <c r="BD79" i="7" s="1"/>
  <c r="BF79" i="7" s="1"/>
  <c r="BE79" i="7" s="1"/>
  <c r="BH79" i="7"/>
  <c r="BI79" i="7" s="1"/>
  <c r="BK79" i="7" s="1"/>
  <c r="BM79" i="7"/>
  <c r="BN79" i="7"/>
  <c r="BP79" i="7" s="1"/>
  <c r="BR79" i="7"/>
  <c r="BS79" i="7" s="1"/>
  <c r="BU79" i="7" s="1"/>
  <c r="BY79" i="7"/>
  <c r="BZ79" i="7"/>
  <c r="CB79" i="7"/>
  <c r="CA79" i="7"/>
  <c r="CI79" i="7"/>
  <c r="CJ79" i="7"/>
  <c r="CL79" i="7" s="1"/>
  <c r="CN79" i="7"/>
  <c r="CO79" i="7" s="1"/>
  <c r="CQ79" i="7" s="1"/>
  <c r="DC79" i="7"/>
  <c r="AX79" i="7"/>
  <c r="CE79" i="7"/>
  <c r="EN79" i="7"/>
  <c r="CY79" i="7"/>
  <c r="J78" i="27"/>
  <c r="DL79" i="7" s="1"/>
  <c r="F78" i="27"/>
  <c r="DM79" i="7"/>
  <c r="G78" i="27"/>
  <c r="DN79" i="7" s="1"/>
  <c r="EC79" i="7" s="1"/>
  <c r="H78" i="27"/>
  <c r="DO79" i="7" s="1"/>
  <c r="I78" i="27"/>
  <c r="DP79" i="7" s="1"/>
  <c r="AQ80" i="7"/>
  <c r="BC80" i="7"/>
  <c r="BD80" i="7"/>
  <c r="BH80" i="7"/>
  <c r="BI80" i="7"/>
  <c r="BM80" i="7"/>
  <c r="BN80" i="7"/>
  <c r="BR80" i="7"/>
  <c r="BS80" i="7"/>
  <c r="BY80" i="7"/>
  <c r="BZ80" i="7"/>
  <c r="CB80" i="7" s="1"/>
  <c r="CA80" i="7" s="1"/>
  <c r="CI80" i="7"/>
  <c r="CJ80" i="7"/>
  <c r="CN80" i="7"/>
  <c r="CO80" i="7"/>
  <c r="CY80" i="7"/>
  <c r="J79" i="27"/>
  <c r="DL80" i="7" s="1"/>
  <c r="F79" i="27"/>
  <c r="DM80" i="7" s="1"/>
  <c r="G79" i="27"/>
  <c r="DN80" i="7" s="1"/>
  <c r="H79" i="27"/>
  <c r="DO80" i="7"/>
  <c r="I79" i="27"/>
  <c r="DP80" i="7" s="1"/>
  <c r="AQ81" i="7"/>
  <c r="BC81" i="7"/>
  <c r="BD81" i="7"/>
  <c r="BF81" i="7" s="1"/>
  <c r="BE81" i="7" s="1"/>
  <c r="BH81" i="7"/>
  <c r="BI81" i="7"/>
  <c r="BK81" i="7" s="1"/>
  <c r="BM81" i="7"/>
  <c r="BN81" i="7" s="1"/>
  <c r="BP81" i="7" s="1"/>
  <c r="BR81" i="7"/>
  <c r="BS81" i="7"/>
  <c r="BU81" i="7"/>
  <c r="BT81" i="7"/>
  <c r="BY81" i="7"/>
  <c r="BZ81" i="7"/>
  <c r="CB81" i="7" s="1"/>
  <c r="CA81" i="7" s="1"/>
  <c r="CI81" i="7"/>
  <c r="CJ81" i="7"/>
  <c r="CN81" i="7"/>
  <c r="CO81" i="7"/>
  <c r="DC81" i="7"/>
  <c r="EN81" i="7"/>
  <c r="CY81" i="7"/>
  <c r="J80" i="27"/>
  <c r="DL81" i="7" s="1"/>
  <c r="F80" i="27"/>
  <c r="DM81" i="7"/>
  <c r="G80" i="27"/>
  <c r="DN81" i="7" s="1"/>
  <c r="EC81" i="7" s="1"/>
  <c r="H80" i="27"/>
  <c r="DO81" i="7" s="1"/>
  <c r="I80" i="27"/>
  <c r="DP81" i="7" s="1"/>
  <c r="AQ82" i="7"/>
  <c r="BC82" i="7"/>
  <c r="BD82" i="7"/>
  <c r="BF82" i="7" s="1"/>
  <c r="BE82" i="7" s="1"/>
  <c r="BH82" i="7"/>
  <c r="BI82" i="7"/>
  <c r="BK82" i="7" s="1"/>
  <c r="BM82" i="7"/>
  <c r="BN82" i="7"/>
  <c r="BP82" i="7"/>
  <c r="BO82" i="7" s="1"/>
  <c r="BR82" i="7"/>
  <c r="BS82" i="7" s="1"/>
  <c r="BU82" i="7" s="1"/>
  <c r="BY82" i="7"/>
  <c r="BZ82" i="7"/>
  <c r="CB82" i="7"/>
  <c r="CI82" i="7"/>
  <c r="CJ82" i="7" s="1"/>
  <c r="CL82" i="7" s="1"/>
  <c r="CN82" i="7"/>
  <c r="CO82" i="7"/>
  <c r="CQ82" i="7" s="1"/>
  <c r="DC82" i="7"/>
  <c r="CE82" i="7"/>
  <c r="CY82" i="7"/>
  <c r="EP82" i="7" s="1"/>
  <c r="J81" i="27"/>
  <c r="DL82" i="7"/>
  <c r="F81" i="27"/>
  <c r="DM82" i="7"/>
  <c r="G81" i="27"/>
  <c r="DN82" i="7"/>
  <c r="H81" i="27"/>
  <c r="DO82" i="7"/>
  <c r="I81" i="27"/>
  <c r="DP82" i="7"/>
  <c r="AZ9" i="6"/>
  <c r="BA9" i="6"/>
  <c r="BB9" i="6"/>
  <c r="BC9" i="6"/>
  <c r="BD9" i="6"/>
  <c r="AZ10" i="6"/>
  <c r="BA10" i="6"/>
  <c r="BB10" i="6"/>
  <c r="BC10" i="6"/>
  <c r="BD10" i="6"/>
  <c r="AZ11" i="6"/>
  <c r="BA11" i="6"/>
  <c r="BB11" i="6"/>
  <c r="BC11" i="6"/>
  <c r="BD11" i="6"/>
  <c r="AZ12" i="6"/>
  <c r="BA12" i="6"/>
  <c r="BB12" i="6"/>
  <c r="BC12" i="6"/>
  <c r="BD12" i="6"/>
  <c r="AZ13" i="6"/>
  <c r="BA13" i="6"/>
  <c r="BB13" i="6"/>
  <c r="BC13" i="6"/>
  <c r="BD13" i="6"/>
  <c r="AZ14" i="6"/>
  <c r="BA14" i="6"/>
  <c r="BB14" i="6"/>
  <c r="BC14" i="6"/>
  <c r="BD14" i="6"/>
  <c r="AZ15" i="6"/>
  <c r="BA15" i="6"/>
  <c r="BB15" i="6"/>
  <c r="BC15" i="6"/>
  <c r="BD15" i="6"/>
  <c r="AZ16" i="6"/>
  <c r="BA16" i="6"/>
  <c r="BB16" i="6"/>
  <c r="BC16" i="6"/>
  <c r="BD16" i="6"/>
  <c r="AZ7" i="6"/>
  <c r="BA7" i="6"/>
  <c r="BB7" i="6"/>
  <c r="BC7" i="6"/>
  <c r="BD7" i="6"/>
  <c r="BD8" i="6"/>
  <c r="BC8" i="6"/>
  <c r="BB8" i="6"/>
  <c r="BA8" i="6"/>
  <c r="AZ8" i="6"/>
  <c r="AR7" i="6"/>
  <c r="AS7" i="6"/>
  <c r="AT7" i="6"/>
  <c r="AU7" i="6"/>
  <c r="AV7" i="6"/>
  <c r="AV8" i="6"/>
  <c r="AU8" i="6"/>
  <c r="AT8" i="6"/>
  <c r="AS8" i="6"/>
  <c r="AR8" i="6"/>
  <c r="AA7" i="6"/>
  <c r="AB7" i="6"/>
  <c r="AC7" i="6"/>
  <c r="AD7" i="6"/>
  <c r="AE7" i="6"/>
  <c r="AF7" i="6"/>
  <c r="AG7" i="6"/>
  <c r="AA9" i="6"/>
  <c r="AB9" i="6"/>
  <c r="AC9" i="6"/>
  <c r="AD9" i="6"/>
  <c r="AE9" i="6"/>
  <c r="AF9" i="6"/>
  <c r="AG9" i="6"/>
  <c r="AA10" i="6"/>
  <c r="AB10" i="6"/>
  <c r="AC10" i="6"/>
  <c r="AD10" i="6"/>
  <c r="AE10" i="6"/>
  <c r="AF10" i="6"/>
  <c r="AG10" i="6"/>
  <c r="AA11" i="6"/>
  <c r="AB11" i="6"/>
  <c r="AC11" i="6"/>
  <c r="AD11" i="6"/>
  <c r="AE11" i="6"/>
  <c r="AF11" i="6"/>
  <c r="AG11" i="6"/>
  <c r="AA12" i="6"/>
  <c r="AB12" i="6"/>
  <c r="AC12" i="6"/>
  <c r="AD12" i="6"/>
  <c r="AE12" i="6"/>
  <c r="AF12" i="6"/>
  <c r="AG12" i="6"/>
  <c r="AG8" i="6"/>
  <c r="AF8" i="6"/>
  <c r="AE8" i="6"/>
  <c r="AD8" i="6"/>
  <c r="AC8" i="6"/>
  <c r="AB8" i="6"/>
  <c r="AA8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" i="6"/>
  <c r="Q8" i="6"/>
  <c r="R8" i="6"/>
  <c r="S8" i="6"/>
  <c r="T8" i="6"/>
  <c r="U8" i="6"/>
  <c r="V8" i="6"/>
  <c r="Q9" i="6"/>
  <c r="R9" i="6"/>
  <c r="S9" i="6"/>
  <c r="T9" i="6"/>
  <c r="U9" i="6"/>
  <c r="V9" i="6"/>
  <c r="Q10" i="6"/>
  <c r="R10" i="6"/>
  <c r="S10" i="6"/>
  <c r="T10" i="6"/>
  <c r="U10" i="6"/>
  <c r="V10" i="6"/>
  <c r="Q11" i="6"/>
  <c r="R11" i="6"/>
  <c r="S11" i="6"/>
  <c r="T11" i="6"/>
  <c r="U11" i="6"/>
  <c r="V11" i="6"/>
  <c r="Q12" i="6"/>
  <c r="R12" i="6"/>
  <c r="S12" i="6"/>
  <c r="T12" i="6"/>
  <c r="U12" i="6"/>
  <c r="V12" i="6"/>
  <c r="Q13" i="6"/>
  <c r="R13" i="6"/>
  <c r="S13" i="6"/>
  <c r="T13" i="6"/>
  <c r="U13" i="6"/>
  <c r="V13" i="6"/>
  <c r="Q14" i="6"/>
  <c r="R14" i="6"/>
  <c r="S14" i="6"/>
  <c r="T14" i="6"/>
  <c r="U14" i="6"/>
  <c r="V14" i="6"/>
  <c r="Q15" i="6"/>
  <c r="R15" i="6"/>
  <c r="S15" i="6"/>
  <c r="T15" i="6"/>
  <c r="U15" i="6"/>
  <c r="V15" i="6"/>
  <c r="Q16" i="6"/>
  <c r="R16" i="6"/>
  <c r="S16" i="6"/>
  <c r="T16" i="6"/>
  <c r="U16" i="6"/>
  <c r="V16" i="6"/>
  <c r="Q17" i="6"/>
  <c r="R17" i="6"/>
  <c r="S17" i="6"/>
  <c r="T17" i="6"/>
  <c r="U17" i="6"/>
  <c r="V17" i="6"/>
  <c r="Q18" i="6"/>
  <c r="R18" i="6"/>
  <c r="S18" i="6"/>
  <c r="T18" i="6"/>
  <c r="U18" i="6"/>
  <c r="V18" i="6"/>
  <c r="Q19" i="6"/>
  <c r="R19" i="6"/>
  <c r="S19" i="6"/>
  <c r="T19" i="6"/>
  <c r="U19" i="6"/>
  <c r="V19" i="6"/>
  <c r="Q20" i="6"/>
  <c r="R20" i="6"/>
  <c r="S20" i="6"/>
  <c r="T20" i="6"/>
  <c r="U20" i="6"/>
  <c r="V20" i="6"/>
  <c r="Q21" i="6"/>
  <c r="R21" i="6"/>
  <c r="S21" i="6"/>
  <c r="T21" i="6"/>
  <c r="U21" i="6"/>
  <c r="V21" i="6"/>
  <c r="Q22" i="6"/>
  <c r="R22" i="6"/>
  <c r="S22" i="6"/>
  <c r="T22" i="6"/>
  <c r="U22" i="6"/>
  <c r="V22" i="6"/>
  <c r="Q23" i="6"/>
  <c r="R23" i="6"/>
  <c r="S23" i="6"/>
  <c r="T23" i="6"/>
  <c r="U23" i="6"/>
  <c r="V23" i="6"/>
  <c r="Q24" i="6"/>
  <c r="R24" i="6"/>
  <c r="S24" i="6"/>
  <c r="T24" i="6"/>
  <c r="U24" i="6"/>
  <c r="V24" i="6"/>
  <c r="Q25" i="6"/>
  <c r="R25" i="6"/>
  <c r="S25" i="6"/>
  <c r="T25" i="6"/>
  <c r="U25" i="6"/>
  <c r="V25" i="6"/>
  <c r="Q26" i="6"/>
  <c r="R26" i="6"/>
  <c r="S26" i="6"/>
  <c r="T26" i="6"/>
  <c r="U26" i="6"/>
  <c r="V26" i="6"/>
  <c r="Q27" i="6"/>
  <c r="R27" i="6"/>
  <c r="S27" i="6"/>
  <c r="T27" i="6"/>
  <c r="U27" i="6"/>
  <c r="V27" i="6"/>
  <c r="Q28" i="6"/>
  <c r="R28" i="6"/>
  <c r="S28" i="6"/>
  <c r="T28" i="6"/>
  <c r="U28" i="6"/>
  <c r="V28" i="6"/>
  <c r="Q29" i="6"/>
  <c r="R29" i="6"/>
  <c r="S29" i="6"/>
  <c r="T29" i="6"/>
  <c r="U29" i="6"/>
  <c r="V29" i="6"/>
  <c r="Q30" i="6"/>
  <c r="R30" i="6"/>
  <c r="S30" i="6"/>
  <c r="T30" i="6"/>
  <c r="U30" i="6"/>
  <c r="V30" i="6"/>
  <c r="Q31" i="6"/>
  <c r="R31" i="6"/>
  <c r="S31" i="6"/>
  <c r="T31" i="6"/>
  <c r="U31" i="6"/>
  <c r="V31" i="6"/>
  <c r="Q32" i="6"/>
  <c r="R32" i="6"/>
  <c r="S32" i="6"/>
  <c r="T32" i="6"/>
  <c r="U32" i="6"/>
  <c r="V32" i="6"/>
  <c r="Q33" i="6"/>
  <c r="R33" i="6"/>
  <c r="S33" i="6"/>
  <c r="T33" i="6"/>
  <c r="U33" i="6"/>
  <c r="V33" i="6"/>
  <c r="Q34" i="6"/>
  <c r="R34" i="6"/>
  <c r="S34" i="6"/>
  <c r="T34" i="6"/>
  <c r="U34" i="6"/>
  <c r="V34" i="6"/>
  <c r="Q35" i="6"/>
  <c r="R35" i="6"/>
  <c r="S35" i="6"/>
  <c r="T35" i="6"/>
  <c r="U35" i="6"/>
  <c r="V35" i="6"/>
  <c r="Q36" i="6"/>
  <c r="R36" i="6"/>
  <c r="S36" i="6"/>
  <c r="T36" i="6"/>
  <c r="U36" i="6"/>
  <c r="V36" i="6"/>
  <c r="Q37" i="6"/>
  <c r="R37" i="6"/>
  <c r="S37" i="6"/>
  <c r="T37" i="6"/>
  <c r="U37" i="6"/>
  <c r="V37" i="6"/>
  <c r="Q38" i="6"/>
  <c r="R38" i="6"/>
  <c r="S38" i="6"/>
  <c r="T38" i="6"/>
  <c r="U38" i="6"/>
  <c r="V38" i="6"/>
  <c r="Q39" i="6"/>
  <c r="R39" i="6"/>
  <c r="S39" i="6"/>
  <c r="T39" i="6"/>
  <c r="U39" i="6"/>
  <c r="V39" i="6"/>
  <c r="Q40" i="6"/>
  <c r="R40" i="6"/>
  <c r="S40" i="6"/>
  <c r="T40" i="6"/>
  <c r="U40" i="6"/>
  <c r="V40" i="6"/>
  <c r="Q41" i="6"/>
  <c r="R41" i="6"/>
  <c r="S41" i="6"/>
  <c r="T41" i="6"/>
  <c r="U41" i="6"/>
  <c r="V41" i="6"/>
  <c r="Q42" i="6"/>
  <c r="R42" i="6"/>
  <c r="S42" i="6"/>
  <c r="T42" i="6"/>
  <c r="U42" i="6"/>
  <c r="V42" i="6"/>
  <c r="Q43" i="6"/>
  <c r="R43" i="6"/>
  <c r="S43" i="6"/>
  <c r="T43" i="6"/>
  <c r="U43" i="6"/>
  <c r="V43" i="6"/>
  <c r="Q44" i="6"/>
  <c r="R44" i="6"/>
  <c r="S44" i="6"/>
  <c r="T44" i="6"/>
  <c r="U44" i="6"/>
  <c r="V44" i="6"/>
  <c r="Q45" i="6"/>
  <c r="R45" i="6"/>
  <c r="S45" i="6"/>
  <c r="T45" i="6"/>
  <c r="U45" i="6"/>
  <c r="V45" i="6"/>
  <c r="Q46" i="6"/>
  <c r="R46" i="6"/>
  <c r="S46" i="6"/>
  <c r="T46" i="6"/>
  <c r="U46" i="6"/>
  <c r="V46" i="6"/>
  <c r="Q47" i="6"/>
  <c r="R47" i="6"/>
  <c r="S47" i="6"/>
  <c r="T47" i="6"/>
  <c r="U47" i="6"/>
  <c r="V47" i="6"/>
  <c r="Q48" i="6"/>
  <c r="R48" i="6"/>
  <c r="S48" i="6"/>
  <c r="T48" i="6"/>
  <c r="U48" i="6"/>
  <c r="V48" i="6"/>
  <c r="Q49" i="6"/>
  <c r="R49" i="6"/>
  <c r="S49" i="6"/>
  <c r="T49" i="6"/>
  <c r="U49" i="6"/>
  <c r="V49" i="6"/>
  <c r="Q50" i="6"/>
  <c r="R50" i="6"/>
  <c r="S50" i="6"/>
  <c r="T50" i="6"/>
  <c r="U50" i="6"/>
  <c r="V50" i="6"/>
  <c r="Q51" i="6"/>
  <c r="R51" i="6"/>
  <c r="S51" i="6"/>
  <c r="T51" i="6"/>
  <c r="U51" i="6"/>
  <c r="V51" i="6"/>
  <c r="Q52" i="6"/>
  <c r="R52" i="6"/>
  <c r="S52" i="6"/>
  <c r="T52" i="6"/>
  <c r="U52" i="6"/>
  <c r="V52" i="6"/>
  <c r="Q53" i="6"/>
  <c r="R53" i="6"/>
  <c r="S53" i="6"/>
  <c r="T53" i="6"/>
  <c r="U53" i="6"/>
  <c r="V53" i="6"/>
  <c r="Q54" i="6"/>
  <c r="R54" i="6"/>
  <c r="S54" i="6"/>
  <c r="T54" i="6"/>
  <c r="U54" i="6"/>
  <c r="V54" i="6"/>
  <c r="Q55" i="6"/>
  <c r="R55" i="6"/>
  <c r="S55" i="6"/>
  <c r="T55" i="6"/>
  <c r="U55" i="6"/>
  <c r="V55" i="6"/>
  <c r="Q56" i="6"/>
  <c r="R56" i="6"/>
  <c r="S56" i="6"/>
  <c r="T56" i="6"/>
  <c r="U56" i="6"/>
  <c r="V56" i="6"/>
  <c r="Q57" i="6"/>
  <c r="R57" i="6"/>
  <c r="S57" i="6"/>
  <c r="T57" i="6"/>
  <c r="U57" i="6"/>
  <c r="V57" i="6"/>
  <c r="Q58" i="6"/>
  <c r="R58" i="6"/>
  <c r="S58" i="6"/>
  <c r="T58" i="6"/>
  <c r="U58" i="6"/>
  <c r="V58" i="6"/>
  <c r="Q59" i="6"/>
  <c r="R59" i="6"/>
  <c r="S59" i="6"/>
  <c r="T59" i="6"/>
  <c r="U59" i="6"/>
  <c r="V59" i="6"/>
  <c r="Q60" i="6"/>
  <c r="R60" i="6"/>
  <c r="S60" i="6"/>
  <c r="T60" i="6"/>
  <c r="U60" i="6"/>
  <c r="V60" i="6"/>
  <c r="Q61" i="6"/>
  <c r="R61" i="6"/>
  <c r="S61" i="6"/>
  <c r="T61" i="6"/>
  <c r="U61" i="6"/>
  <c r="V61" i="6"/>
  <c r="Q62" i="6"/>
  <c r="R62" i="6"/>
  <c r="S62" i="6"/>
  <c r="T62" i="6"/>
  <c r="U62" i="6"/>
  <c r="V62" i="6"/>
  <c r="Q63" i="6"/>
  <c r="R63" i="6"/>
  <c r="S63" i="6"/>
  <c r="T63" i="6"/>
  <c r="U63" i="6"/>
  <c r="V63" i="6"/>
  <c r="Q64" i="6"/>
  <c r="R64" i="6"/>
  <c r="S64" i="6"/>
  <c r="T64" i="6"/>
  <c r="U64" i="6"/>
  <c r="V64" i="6"/>
  <c r="Q65" i="6"/>
  <c r="R65" i="6"/>
  <c r="S65" i="6"/>
  <c r="T65" i="6"/>
  <c r="U65" i="6"/>
  <c r="V65" i="6"/>
  <c r="Q66" i="6"/>
  <c r="R66" i="6"/>
  <c r="S66" i="6"/>
  <c r="T66" i="6"/>
  <c r="U66" i="6"/>
  <c r="V66" i="6"/>
  <c r="Q67" i="6"/>
  <c r="R67" i="6"/>
  <c r="S67" i="6"/>
  <c r="T67" i="6"/>
  <c r="U67" i="6"/>
  <c r="V67" i="6"/>
  <c r="Q68" i="6"/>
  <c r="R68" i="6"/>
  <c r="S68" i="6"/>
  <c r="T68" i="6"/>
  <c r="U68" i="6"/>
  <c r="V68" i="6"/>
  <c r="Q69" i="6"/>
  <c r="R69" i="6"/>
  <c r="S69" i="6"/>
  <c r="T69" i="6"/>
  <c r="U69" i="6"/>
  <c r="V69" i="6"/>
  <c r="Q70" i="6"/>
  <c r="R70" i="6"/>
  <c r="S70" i="6"/>
  <c r="T70" i="6"/>
  <c r="U70" i="6"/>
  <c r="V70" i="6"/>
  <c r="Q71" i="6"/>
  <c r="R71" i="6"/>
  <c r="S71" i="6"/>
  <c r="T71" i="6"/>
  <c r="U71" i="6"/>
  <c r="V71" i="6"/>
  <c r="Q72" i="6"/>
  <c r="R72" i="6"/>
  <c r="S72" i="6"/>
  <c r="T72" i="6"/>
  <c r="U72" i="6"/>
  <c r="V72" i="6"/>
  <c r="Q73" i="6"/>
  <c r="R73" i="6"/>
  <c r="S73" i="6"/>
  <c r="T73" i="6"/>
  <c r="U73" i="6"/>
  <c r="V73" i="6"/>
  <c r="V7" i="6"/>
  <c r="U7" i="6"/>
  <c r="T7" i="6"/>
  <c r="S7" i="6"/>
  <c r="R7" i="6"/>
  <c r="Q7" i="6"/>
  <c r="C9" i="6"/>
  <c r="D9" i="6"/>
  <c r="E9" i="6"/>
  <c r="G9" i="6"/>
  <c r="H9" i="6"/>
  <c r="I9" i="6"/>
  <c r="J9" i="6"/>
  <c r="C10" i="6"/>
  <c r="D10" i="6"/>
  <c r="E10" i="6"/>
  <c r="G10" i="6"/>
  <c r="H10" i="6"/>
  <c r="I10" i="6"/>
  <c r="J10" i="6"/>
  <c r="C11" i="6"/>
  <c r="D11" i="6"/>
  <c r="E11" i="6"/>
  <c r="G11" i="6"/>
  <c r="H11" i="6"/>
  <c r="I11" i="6"/>
  <c r="J11" i="6"/>
  <c r="C12" i="6"/>
  <c r="D12" i="6"/>
  <c r="E12" i="6"/>
  <c r="G12" i="6"/>
  <c r="H12" i="6"/>
  <c r="I12" i="6"/>
  <c r="J12" i="6"/>
  <c r="C13" i="6"/>
  <c r="D13" i="6"/>
  <c r="E13" i="6"/>
  <c r="G13" i="6"/>
  <c r="H13" i="6"/>
  <c r="I13" i="6"/>
  <c r="J13" i="6"/>
  <c r="C14" i="6"/>
  <c r="D14" i="6"/>
  <c r="E14" i="6"/>
  <c r="G14" i="6"/>
  <c r="H14" i="6"/>
  <c r="I14" i="6"/>
  <c r="J14" i="6"/>
  <c r="C15" i="6"/>
  <c r="D15" i="6"/>
  <c r="E15" i="6"/>
  <c r="G15" i="6"/>
  <c r="H15" i="6"/>
  <c r="I15" i="6"/>
  <c r="J15" i="6"/>
  <c r="C16" i="6"/>
  <c r="D16" i="6"/>
  <c r="E16" i="6"/>
  <c r="G16" i="6"/>
  <c r="H16" i="6"/>
  <c r="I16" i="6"/>
  <c r="J16" i="6"/>
  <c r="C17" i="6"/>
  <c r="D17" i="6"/>
  <c r="E17" i="6"/>
  <c r="G17" i="6"/>
  <c r="H17" i="6"/>
  <c r="I17" i="6"/>
  <c r="J17" i="6"/>
  <c r="C18" i="6"/>
  <c r="D18" i="6"/>
  <c r="E18" i="6"/>
  <c r="G18" i="6"/>
  <c r="H18" i="6"/>
  <c r="I18" i="6"/>
  <c r="J18" i="6"/>
  <c r="C19" i="6"/>
  <c r="D19" i="6"/>
  <c r="E19" i="6"/>
  <c r="G19" i="6"/>
  <c r="H19" i="6"/>
  <c r="I19" i="6"/>
  <c r="J19" i="6"/>
  <c r="C20" i="6"/>
  <c r="D20" i="6"/>
  <c r="E20" i="6"/>
  <c r="G20" i="6"/>
  <c r="H20" i="6"/>
  <c r="I20" i="6"/>
  <c r="J20" i="6"/>
  <c r="C21" i="6"/>
  <c r="D21" i="6"/>
  <c r="E21" i="6"/>
  <c r="G21" i="6"/>
  <c r="H21" i="6"/>
  <c r="I21" i="6"/>
  <c r="J21" i="6"/>
  <c r="C22" i="6"/>
  <c r="D22" i="6"/>
  <c r="E22" i="6"/>
  <c r="G22" i="6"/>
  <c r="H22" i="6"/>
  <c r="I22" i="6"/>
  <c r="J22" i="6"/>
  <c r="C23" i="6"/>
  <c r="D23" i="6"/>
  <c r="E23" i="6"/>
  <c r="G23" i="6"/>
  <c r="H23" i="6"/>
  <c r="I23" i="6"/>
  <c r="J23" i="6"/>
  <c r="C24" i="6"/>
  <c r="D24" i="6"/>
  <c r="E24" i="6"/>
  <c r="G24" i="6"/>
  <c r="H24" i="6"/>
  <c r="I24" i="6"/>
  <c r="J24" i="6"/>
  <c r="C25" i="6"/>
  <c r="D25" i="6"/>
  <c r="E25" i="6"/>
  <c r="G25" i="6"/>
  <c r="H25" i="6"/>
  <c r="I25" i="6"/>
  <c r="J25" i="6"/>
  <c r="C26" i="6"/>
  <c r="D26" i="6"/>
  <c r="E26" i="6"/>
  <c r="G26" i="6"/>
  <c r="H26" i="6"/>
  <c r="I26" i="6"/>
  <c r="J26" i="6"/>
  <c r="C27" i="6"/>
  <c r="D27" i="6"/>
  <c r="E27" i="6"/>
  <c r="G27" i="6"/>
  <c r="H27" i="6"/>
  <c r="I27" i="6"/>
  <c r="J27" i="6"/>
  <c r="C28" i="6"/>
  <c r="D28" i="6"/>
  <c r="E28" i="6"/>
  <c r="G28" i="6"/>
  <c r="H28" i="6"/>
  <c r="I28" i="6"/>
  <c r="J28" i="6"/>
  <c r="C29" i="6"/>
  <c r="D29" i="6"/>
  <c r="E29" i="6"/>
  <c r="G29" i="6"/>
  <c r="H29" i="6"/>
  <c r="I29" i="6"/>
  <c r="J29" i="6"/>
  <c r="C30" i="6"/>
  <c r="D30" i="6"/>
  <c r="E30" i="6"/>
  <c r="G30" i="6"/>
  <c r="H30" i="6"/>
  <c r="I30" i="6"/>
  <c r="J30" i="6"/>
  <c r="C31" i="6"/>
  <c r="D31" i="6"/>
  <c r="E31" i="6"/>
  <c r="G31" i="6"/>
  <c r="H31" i="6"/>
  <c r="I31" i="6"/>
  <c r="J31" i="6"/>
  <c r="C32" i="6"/>
  <c r="D32" i="6"/>
  <c r="E32" i="6"/>
  <c r="G32" i="6"/>
  <c r="H32" i="6"/>
  <c r="I32" i="6"/>
  <c r="J32" i="6"/>
  <c r="C33" i="6"/>
  <c r="D33" i="6"/>
  <c r="E33" i="6"/>
  <c r="G33" i="6"/>
  <c r="H33" i="6"/>
  <c r="I33" i="6"/>
  <c r="J33" i="6"/>
  <c r="C34" i="6"/>
  <c r="D34" i="6"/>
  <c r="E34" i="6"/>
  <c r="G34" i="6"/>
  <c r="H34" i="6"/>
  <c r="I34" i="6"/>
  <c r="J34" i="6"/>
  <c r="C35" i="6"/>
  <c r="D35" i="6"/>
  <c r="E35" i="6"/>
  <c r="G35" i="6"/>
  <c r="H35" i="6"/>
  <c r="I35" i="6"/>
  <c r="J35" i="6"/>
  <c r="C36" i="6"/>
  <c r="D36" i="6"/>
  <c r="E36" i="6"/>
  <c r="G36" i="6"/>
  <c r="H36" i="6"/>
  <c r="I36" i="6"/>
  <c r="J36" i="6"/>
  <c r="C37" i="6"/>
  <c r="D37" i="6"/>
  <c r="E37" i="6"/>
  <c r="G37" i="6"/>
  <c r="H37" i="6"/>
  <c r="I37" i="6"/>
  <c r="J37" i="6"/>
  <c r="C38" i="6"/>
  <c r="D38" i="6"/>
  <c r="E38" i="6"/>
  <c r="G38" i="6"/>
  <c r="H38" i="6"/>
  <c r="I38" i="6"/>
  <c r="J38" i="6"/>
  <c r="C39" i="6"/>
  <c r="D39" i="6"/>
  <c r="E39" i="6"/>
  <c r="G39" i="6"/>
  <c r="H39" i="6"/>
  <c r="I39" i="6"/>
  <c r="J39" i="6"/>
  <c r="C40" i="6"/>
  <c r="D40" i="6"/>
  <c r="E40" i="6"/>
  <c r="G40" i="6"/>
  <c r="H40" i="6"/>
  <c r="I40" i="6"/>
  <c r="J40" i="6"/>
  <c r="C41" i="6"/>
  <c r="D41" i="6"/>
  <c r="E41" i="6"/>
  <c r="G41" i="6"/>
  <c r="H41" i="6"/>
  <c r="I41" i="6"/>
  <c r="J41" i="6"/>
  <c r="C42" i="6"/>
  <c r="D42" i="6"/>
  <c r="E42" i="6"/>
  <c r="G42" i="6"/>
  <c r="H42" i="6"/>
  <c r="I42" i="6"/>
  <c r="J42" i="6"/>
  <c r="C43" i="6"/>
  <c r="D43" i="6"/>
  <c r="E43" i="6"/>
  <c r="G43" i="6"/>
  <c r="H43" i="6"/>
  <c r="I43" i="6"/>
  <c r="J43" i="6"/>
  <c r="C44" i="6"/>
  <c r="D44" i="6"/>
  <c r="E44" i="6"/>
  <c r="G44" i="6"/>
  <c r="H44" i="6"/>
  <c r="I44" i="6"/>
  <c r="J44" i="6"/>
  <c r="C45" i="6"/>
  <c r="D45" i="6"/>
  <c r="E45" i="6"/>
  <c r="G45" i="6"/>
  <c r="H45" i="6"/>
  <c r="I45" i="6"/>
  <c r="J45" i="6"/>
  <c r="C46" i="6"/>
  <c r="D46" i="6"/>
  <c r="E46" i="6"/>
  <c r="G46" i="6"/>
  <c r="H46" i="6"/>
  <c r="I46" i="6"/>
  <c r="J46" i="6"/>
  <c r="C47" i="6"/>
  <c r="D47" i="6"/>
  <c r="E47" i="6"/>
  <c r="G47" i="6"/>
  <c r="H47" i="6"/>
  <c r="I47" i="6"/>
  <c r="J47" i="6"/>
  <c r="C48" i="6"/>
  <c r="D48" i="6"/>
  <c r="E48" i="6"/>
  <c r="G48" i="6"/>
  <c r="H48" i="6"/>
  <c r="I48" i="6"/>
  <c r="J48" i="6"/>
  <c r="C49" i="6"/>
  <c r="D49" i="6"/>
  <c r="E49" i="6"/>
  <c r="G49" i="6"/>
  <c r="H49" i="6"/>
  <c r="I49" i="6"/>
  <c r="J49" i="6"/>
  <c r="C50" i="6"/>
  <c r="D50" i="6"/>
  <c r="E50" i="6"/>
  <c r="G50" i="6"/>
  <c r="H50" i="6"/>
  <c r="I50" i="6"/>
  <c r="J50" i="6"/>
  <c r="C51" i="6"/>
  <c r="D51" i="6"/>
  <c r="E51" i="6"/>
  <c r="G51" i="6"/>
  <c r="H51" i="6"/>
  <c r="I51" i="6"/>
  <c r="J51" i="6"/>
  <c r="C52" i="6"/>
  <c r="D52" i="6"/>
  <c r="E52" i="6"/>
  <c r="G52" i="6"/>
  <c r="H52" i="6"/>
  <c r="I52" i="6"/>
  <c r="J52" i="6"/>
  <c r="C53" i="6"/>
  <c r="D53" i="6"/>
  <c r="E53" i="6"/>
  <c r="G53" i="6"/>
  <c r="H53" i="6"/>
  <c r="I53" i="6"/>
  <c r="J53" i="6"/>
  <c r="C54" i="6"/>
  <c r="D54" i="6"/>
  <c r="E54" i="6"/>
  <c r="G54" i="6"/>
  <c r="H54" i="6"/>
  <c r="I54" i="6"/>
  <c r="J54" i="6"/>
  <c r="C55" i="6"/>
  <c r="D55" i="6"/>
  <c r="E55" i="6"/>
  <c r="G55" i="6"/>
  <c r="H55" i="6"/>
  <c r="I55" i="6"/>
  <c r="J55" i="6"/>
  <c r="C56" i="6"/>
  <c r="D56" i="6"/>
  <c r="E56" i="6"/>
  <c r="G56" i="6"/>
  <c r="H56" i="6"/>
  <c r="I56" i="6"/>
  <c r="J56" i="6"/>
  <c r="C57" i="6"/>
  <c r="D57" i="6"/>
  <c r="E57" i="6"/>
  <c r="G57" i="6"/>
  <c r="H57" i="6"/>
  <c r="I57" i="6"/>
  <c r="J57" i="6"/>
  <c r="C58" i="6"/>
  <c r="D58" i="6"/>
  <c r="E58" i="6"/>
  <c r="G58" i="6"/>
  <c r="H58" i="6"/>
  <c r="I58" i="6"/>
  <c r="J58" i="6"/>
  <c r="C59" i="6"/>
  <c r="D59" i="6"/>
  <c r="E59" i="6"/>
  <c r="G59" i="6"/>
  <c r="H59" i="6"/>
  <c r="I59" i="6"/>
  <c r="J59" i="6"/>
  <c r="C60" i="6"/>
  <c r="D60" i="6"/>
  <c r="E60" i="6"/>
  <c r="G60" i="6"/>
  <c r="H60" i="6"/>
  <c r="I60" i="6"/>
  <c r="J60" i="6"/>
  <c r="C61" i="6"/>
  <c r="D61" i="6"/>
  <c r="E61" i="6"/>
  <c r="G61" i="6"/>
  <c r="H61" i="6"/>
  <c r="I61" i="6"/>
  <c r="J61" i="6"/>
  <c r="C62" i="6"/>
  <c r="D62" i="6"/>
  <c r="E62" i="6"/>
  <c r="G62" i="6"/>
  <c r="H62" i="6"/>
  <c r="I62" i="6"/>
  <c r="J62" i="6"/>
  <c r="C63" i="6"/>
  <c r="D63" i="6"/>
  <c r="E63" i="6"/>
  <c r="G63" i="6"/>
  <c r="H63" i="6"/>
  <c r="I63" i="6"/>
  <c r="J63" i="6"/>
  <c r="C64" i="6"/>
  <c r="D64" i="6"/>
  <c r="E64" i="6"/>
  <c r="G64" i="6"/>
  <c r="H64" i="6"/>
  <c r="I64" i="6"/>
  <c r="J64" i="6"/>
  <c r="C65" i="6"/>
  <c r="D65" i="6"/>
  <c r="E65" i="6"/>
  <c r="G65" i="6"/>
  <c r="H65" i="6"/>
  <c r="I65" i="6"/>
  <c r="J65" i="6"/>
  <c r="C66" i="6"/>
  <c r="D66" i="6"/>
  <c r="E66" i="6"/>
  <c r="G66" i="6"/>
  <c r="H66" i="6"/>
  <c r="I66" i="6"/>
  <c r="J66" i="6"/>
  <c r="C67" i="6"/>
  <c r="D67" i="6"/>
  <c r="E67" i="6"/>
  <c r="G67" i="6"/>
  <c r="H67" i="6"/>
  <c r="I67" i="6"/>
  <c r="J67" i="6"/>
  <c r="C68" i="6"/>
  <c r="D68" i="6"/>
  <c r="E68" i="6"/>
  <c r="G68" i="6"/>
  <c r="H68" i="6"/>
  <c r="I68" i="6"/>
  <c r="J68" i="6"/>
  <c r="C69" i="6"/>
  <c r="D69" i="6"/>
  <c r="E69" i="6"/>
  <c r="G69" i="6"/>
  <c r="H69" i="6"/>
  <c r="I69" i="6"/>
  <c r="J69" i="6"/>
  <c r="C70" i="6"/>
  <c r="D70" i="6"/>
  <c r="E70" i="6"/>
  <c r="G70" i="6"/>
  <c r="H70" i="6"/>
  <c r="I70" i="6"/>
  <c r="J70" i="6"/>
  <c r="C71" i="6"/>
  <c r="D71" i="6"/>
  <c r="E71" i="6"/>
  <c r="G71" i="6"/>
  <c r="H71" i="6"/>
  <c r="I71" i="6"/>
  <c r="J71" i="6"/>
  <c r="C72" i="6"/>
  <c r="D72" i="6"/>
  <c r="E72" i="6"/>
  <c r="G72" i="6"/>
  <c r="H72" i="6"/>
  <c r="I72" i="6"/>
  <c r="J72" i="6"/>
  <c r="C73" i="6"/>
  <c r="D73" i="6"/>
  <c r="E73" i="6"/>
  <c r="G73" i="6"/>
  <c r="H73" i="6"/>
  <c r="I73" i="6"/>
  <c r="J73" i="6"/>
  <c r="C74" i="6"/>
  <c r="D74" i="6"/>
  <c r="E74" i="6"/>
  <c r="G74" i="6"/>
  <c r="H74" i="6"/>
  <c r="I74" i="6"/>
  <c r="J74" i="6"/>
  <c r="C75" i="6"/>
  <c r="D75" i="6"/>
  <c r="E75" i="6"/>
  <c r="G75" i="6"/>
  <c r="H75" i="6"/>
  <c r="I75" i="6"/>
  <c r="J75" i="6"/>
  <c r="C76" i="6"/>
  <c r="D76" i="6"/>
  <c r="E76" i="6"/>
  <c r="G76" i="6"/>
  <c r="H76" i="6"/>
  <c r="I76" i="6"/>
  <c r="J76" i="6"/>
  <c r="C77" i="6"/>
  <c r="D77" i="6"/>
  <c r="E77" i="6"/>
  <c r="G77" i="6"/>
  <c r="H77" i="6"/>
  <c r="I77" i="6"/>
  <c r="J77" i="6"/>
  <c r="C78" i="6"/>
  <c r="D78" i="6"/>
  <c r="E78" i="6"/>
  <c r="G78" i="6"/>
  <c r="H78" i="6"/>
  <c r="I78" i="6"/>
  <c r="J78" i="6"/>
  <c r="C79" i="6"/>
  <c r="D79" i="6"/>
  <c r="E79" i="6"/>
  <c r="G79" i="6"/>
  <c r="H79" i="6"/>
  <c r="I79" i="6"/>
  <c r="J79" i="6"/>
  <c r="C80" i="6"/>
  <c r="D80" i="6"/>
  <c r="E80" i="6"/>
  <c r="G80" i="6"/>
  <c r="H80" i="6"/>
  <c r="I80" i="6"/>
  <c r="J80" i="6"/>
  <c r="C81" i="6"/>
  <c r="D81" i="6"/>
  <c r="E81" i="6"/>
  <c r="G81" i="6"/>
  <c r="H81" i="6"/>
  <c r="I81" i="6"/>
  <c r="J81" i="6"/>
  <c r="C82" i="6"/>
  <c r="D82" i="6"/>
  <c r="E82" i="6"/>
  <c r="G82" i="6"/>
  <c r="H82" i="6"/>
  <c r="I82" i="6"/>
  <c r="J82" i="6"/>
  <c r="C83" i="6"/>
  <c r="D83" i="6"/>
  <c r="E83" i="6"/>
  <c r="G83" i="6"/>
  <c r="H83" i="6"/>
  <c r="I83" i="6"/>
  <c r="J83" i="6"/>
  <c r="C84" i="6"/>
  <c r="D84" i="6"/>
  <c r="E84" i="6"/>
  <c r="G84" i="6"/>
  <c r="H84" i="6"/>
  <c r="I84" i="6"/>
  <c r="J84" i="6"/>
  <c r="C7" i="6"/>
  <c r="D7" i="6"/>
  <c r="E7" i="6"/>
  <c r="G7" i="6"/>
  <c r="H7" i="6"/>
  <c r="I7" i="6"/>
  <c r="J7" i="6"/>
  <c r="J8" i="6"/>
  <c r="I8" i="6"/>
  <c r="H8" i="6"/>
  <c r="G8" i="6"/>
  <c r="E8" i="6"/>
  <c r="BC6" i="7"/>
  <c r="BD6" i="7"/>
  <c r="BH6" i="7"/>
  <c r="BI6" i="7" s="1"/>
  <c r="BM6" i="7"/>
  <c r="BN6" i="7" s="1"/>
  <c r="BY6" i="7"/>
  <c r="CE6" i="7" s="1"/>
  <c r="CD6" i="7" s="1"/>
  <c r="BR6" i="7"/>
  <c r="BS6" i="7"/>
  <c r="D5" i="27"/>
  <c r="C6" i="7"/>
  <c r="D6" i="27"/>
  <c r="C7" i="7" s="1"/>
  <c r="D7" i="27"/>
  <c r="C8" i="7"/>
  <c r="D8" i="27"/>
  <c r="C9" i="7"/>
  <c r="D9" i="27"/>
  <c r="C10" i="7"/>
  <c r="D10" i="27"/>
  <c r="C11" i="7" s="1"/>
  <c r="D11" i="27"/>
  <c r="C12" i="7"/>
  <c r="D12" i="27"/>
  <c r="C13" i="7"/>
  <c r="D13" i="27"/>
  <c r="C14" i="7"/>
  <c r="D14" i="27"/>
  <c r="C15" i="7" s="1"/>
  <c r="D15" i="27"/>
  <c r="C16" i="7"/>
  <c r="D16" i="27"/>
  <c r="C17" i="7"/>
  <c r="D17" i="27"/>
  <c r="C18" i="7"/>
  <c r="D18" i="27"/>
  <c r="C19" i="7" s="1"/>
  <c r="D19" i="27"/>
  <c r="C20" i="7"/>
  <c r="D20" i="27"/>
  <c r="C21" i="7" s="1"/>
  <c r="D21" i="27"/>
  <c r="C22" i="7"/>
  <c r="D22" i="27"/>
  <c r="C23" i="7" s="1"/>
  <c r="D23" i="27"/>
  <c r="C24" i="7"/>
  <c r="D24" i="27"/>
  <c r="C25" i="7"/>
  <c r="D25" i="27"/>
  <c r="C26" i="7"/>
  <c r="EG26" i="7" s="1"/>
  <c r="FC26" i="7" s="1"/>
  <c r="D26" i="27"/>
  <c r="C27" i="7"/>
  <c r="D27" i="27"/>
  <c r="C28" i="7"/>
  <c r="D28" i="27"/>
  <c r="C29" i="7"/>
  <c r="D29" i="27"/>
  <c r="C30" i="7"/>
  <c r="EG30" i="7" s="1"/>
  <c r="FC30" i="7" s="1"/>
  <c r="D30" i="27"/>
  <c r="C31" i="7"/>
  <c r="D31" i="27"/>
  <c r="C32" i="7"/>
  <c r="D32" i="27"/>
  <c r="C33" i="7"/>
  <c r="D33" i="27"/>
  <c r="C34" i="7"/>
  <c r="EG34" i="7" s="1"/>
  <c r="FC34" i="7" s="1"/>
  <c r="D34" i="27"/>
  <c r="C35" i="7"/>
  <c r="D35" i="27"/>
  <c r="C36" i="7"/>
  <c r="D36" i="27"/>
  <c r="C37" i="7"/>
  <c r="D37" i="27"/>
  <c r="C38" i="7"/>
  <c r="EG38" i="7" s="1"/>
  <c r="FC38" i="7" s="1"/>
  <c r="D38" i="27"/>
  <c r="C39" i="7"/>
  <c r="D39" i="27"/>
  <c r="C40" i="7"/>
  <c r="D40" i="27"/>
  <c r="C41" i="7"/>
  <c r="D41" i="27"/>
  <c r="C42" i="7"/>
  <c r="EG42" i="7" s="1"/>
  <c r="FC42" i="7" s="1"/>
  <c r="D42" i="27"/>
  <c r="C43" i="7"/>
  <c r="D43" i="27"/>
  <c r="C44" i="7"/>
  <c r="D44" i="27"/>
  <c r="C45" i="7"/>
  <c r="D45" i="27"/>
  <c r="C46" i="7"/>
  <c r="EG46" i="7" s="1"/>
  <c r="FC46" i="7" s="1"/>
  <c r="D46" i="27"/>
  <c r="C47" i="7"/>
  <c r="D47" i="27"/>
  <c r="C48" i="7"/>
  <c r="D48" i="27"/>
  <c r="C49" i="7"/>
  <c r="D49" i="27"/>
  <c r="C50" i="7"/>
  <c r="EG50" i="7" s="1"/>
  <c r="FC50" i="7" s="1"/>
  <c r="D50" i="27"/>
  <c r="C51" i="7"/>
  <c r="D51" i="27"/>
  <c r="C52" i="7"/>
  <c r="D52" i="27"/>
  <c r="C53" i="7"/>
  <c r="D53" i="27"/>
  <c r="C54" i="7"/>
  <c r="EG54" i="7" s="1"/>
  <c r="FC54" i="7" s="1"/>
  <c r="D54" i="27"/>
  <c r="C55" i="7"/>
  <c r="D55" i="27"/>
  <c r="C56" i="7"/>
  <c r="D56" i="27"/>
  <c r="C57" i="7"/>
  <c r="D57" i="27"/>
  <c r="C58" i="7"/>
  <c r="EG58" i="7" s="1"/>
  <c r="FC58" i="7" s="1"/>
  <c r="D58" i="27"/>
  <c r="C59" i="7"/>
  <c r="D59" i="27"/>
  <c r="C60" i="7"/>
  <c r="D60" i="27"/>
  <c r="C61" i="7"/>
  <c r="D61" i="27"/>
  <c r="C62" i="7"/>
  <c r="EG62" i="7" s="1"/>
  <c r="FC62" i="7" s="1"/>
  <c r="D62" i="27"/>
  <c r="C63" i="7"/>
  <c r="D63" i="27"/>
  <c r="C64" i="7"/>
  <c r="EG64" i="7" s="1"/>
  <c r="FC64" i="7" s="1"/>
  <c r="D64" i="27"/>
  <c r="C65" i="7"/>
  <c r="EG65" i="7" s="1"/>
  <c r="FC65" i="7" s="1"/>
  <c r="D65" i="27"/>
  <c r="C66" i="7"/>
  <c r="EG66" i="7" s="1"/>
  <c r="FC66" i="7" s="1"/>
  <c r="D66" i="27"/>
  <c r="C67" i="7"/>
  <c r="EG67" i="7" s="1"/>
  <c r="FC67" i="7" s="1"/>
  <c r="D67" i="27"/>
  <c r="C68" i="7"/>
  <c r="EG68" i="7" s="1"/>
  <c r="FC68" i="7" s="1"/>
  <c r="D68" i="27"/>
  <c r="C69" i="7"/>
  <c r="EG69" i="7" s="1"/>
  <c r="FC69" i="7" s="1"/>
  <c r="D69" i="27"/>
  <c r="C70" i="7"/>
  <c r="EG70" i="7" s="1"/>
  <c r="FC70" i="7" s="1"/>
  <c r="D70" i="27"/>
  <c r="C71" i="7"/>
  <c r="EG71" i="7" s="1"/>
  <c r="FC71" i="7" s="1"/>
  <c r="D71" i="27"/>
  <c r="C72" i="7"/>
  <c r="EG72" i="7" s="1"/>
  <c r="FC72" i="7" s="1"/>
  <c r="D72" i="27"/>
  <c r="C73" i="7"/>
  <c r="EG73" i="7" s="1"/>
  <c r="FC73" i="7" s="1"/>
  <c r="D73" i="27"/>
  <c r="C74" i="7" s="1"/>
  <c r="EG74" i="7" s="1"/>
  <c r="FC74" i="7" s="1"/>
  <c r="D74" i="27"/>
  <c r="C75" i="7"/>
  <c r="EG75" i="7" s="1"/>
  <c r="FC75" i="7" s="1"/>
  <c r="D75" i="27"/>
  <c r="C76" i="7"/>
  <c r="EG76" i="7" s="1"/>
  <c r="FC76" i="7" s="1"/>
  <c r="D76" i="27"/>
  <c r="C77" i="7"/>
  <c r="EG77" i="7" s="1"/>
  <c r="FC77" i="7" s="1"/>
  <c r="D77" i="27"/>
  <c r="C78" i="7"/>
  <c r="EG78" i="7" s="1"/>
  <c r="FC78" i="7" s="1"/>
  <c r="D78" i="27"/>
  <c r="C79" i="7"/>
  <c r="EG79" i="7" s="1"/>
  <c r="FC79" i="7" s="1"/>
  <c r="D79" i="27"/>
  <c r="C80" i="7"/>
  <c r="EG80" i="7" s="1"/>
  <c r="FC80" i="7" s="1"/>
  <c r="D80" i="27"/>
  <c r="C81" i="7"/>
  <c r="EG81" i="7" s="1"/>
  <c r="FC81" i="7" s="1"/>
  <c r="D81" i="27"/>
  <c r="C82" i="7" s="1"/>
  <c r="EG82" i="7" s="1"/>
  <c r="FC82" i="7" s="1"/>
  <c r="D4" i="27"/>
  <c r="C5" i="7"/>
  <c r="EG5" i="7" s="1"/>
  <c r="FC5" i="7" s="1"/>
  <c r="G5" i="27"/>
  <c r="DN6" i="7" s="1"/>
  <c r="G6" i="7"/>
  <c r="J6" i="7"/>
  <c r="K6" i="7"/>
  <c r="N6" i="7"/>
  <c r="AM6" i="7"/>
  <c r="CI6" i="7"/>
  <c r="CJ6" i="7" s="1"/>
  <c r="CL6" i="7" s="1"/>
  <c r="CK6" i="7" s="1"/>
  <c r="CN6" i="7"/>
  <c r="CO6" i="7"/>
  <c r="CQ6" i="7" s="1"/>
  <c r="DC6" i="7"/>
  <c r="EC7" i="7"/>
  <c r="EC8" i="7"/>
  <c r="EC9" i="7"/>
  <c r="EC10" i="7"/>
  <c r="EC11" i="7"/>
  <c r="EC12" i="7"/>
  <c r="EC13" i="7"/>
  <c r="EC15" i="7"/>
  <c r="EC16" i="7"/>
  <c r="EC18" i="7"/>
  <c r="EC19" i="7"/>
  <c r="EC21" i="7"/>
  <c r="EC22" i="7"/>
  <c r="EC23" i="7"/>
  <c r="EC24" i="7"/>
  <c r="EC25" i="7"/>
  <c r="EC26" i="7"/>
  <c r="EC28" i="7"/>
  <c r="EC29" i="7"/>
  <c r="EC31" i="7"/>
  <c r="EC32" i="7"/>
  <c r="EC34" i="7"/>
  <c r="EC38" i="7"/>
  <c r="EC40" i="7"/>
  <c r="EC41" i="7"/>
  <c r="EC42" i="7"/>
  <c r="EC44" i="7"/>
  <c r="EC45" i="7"/>
  <c r="EC46" i="7"/>
  <c r="EC47" i="7"/>
  <c r="EC48" i="7"/>
  <c r="EC49" i="7"/>
  <c r="EC50" i="7"/>
  <c r="EC52" i="7"/>
  <c r="EC57" i="7"/>
  <c r="EC62" i="7"/>
  <c r="EC63" i="7"/>
  <c r="EC66" i="7"/>
  <c r="EC69" i="7"/>
  <c r="EC70" i="7"/>
  <c r="EC73" i="7"/>
  <c r="EC74" i="7"/>
  <c r="EC75" i="7"/>
  <c r="EC76" i="7"/>
  <c r="EC78" i="7"/>
  <c r="EC82" i="7"/>
  <c r="G4" i="27"/>
  <c r="DN5" i="7"/>
  <c r="EC5" i="7" s="1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6" i="7"/>
  <c r="EB37" i="7"/>
  <c r="EB38" i="7"/>
  <c r="EB39" i="7"/>
  <c r="EB40" i="7"/>
  <c r="EB41" i="7"/>
  <c r="EB42" i="7"/>
  <c r="EB44" i="7"/>
  <c r="EB45" i="7"/>
  <c r="EB46" i="7"/>
  <c r="EB47" i="7"/>
  <c r="EB48" i="7"/>
  <c r="EB49" i="7"/>
  <c r="EB50" i="7"/>
  <c r="EB51" i="7"/>
  <c r="EB52" i="7"/>
  <c r="EB53" i="7"/>
  <c r="EB56" i="7"/>
  <c r="EB57" i="7"/>
  <c r="EB58" i="7"/>
  <c r="EB59" i="7"/>
  <c r="EB60" i="7"/>
  <c r="EB61" i="7"/>
  <c r="EB62" i="7"/>
  <c r="EB63" i="7"/>
  <c r="EB64" i="7"/>
  <c r="EB65" i="7"/>
  <c r="EB66" i="7"/>
  <c r="EB68" i="7"/>
  <c r="EB69" i="7"/>
  <c r="EB70" i="7"/>
  <c r="EB71" i="7"/>
  <c r="EB72" i="7"/>
  <c r="EB73" i="7"/>
  <c r="EB75" i="7"/>
  <c r="EB76" i="7"/>
  <c r="EB77" i="7"/>
  <c r="EB78" i="7"/>
  <c r="EB79" i="7"/>
  <c r="EB81" i="7"/>
  <c r="EB82" i="7"/>
  <c r="EB8" i="7"/>
  <c r="EB9" i="7"/>
  <c r="EB10" i="7"/>
  <c r="EB11" i="7"/>
  <c r="EB12" i="7"/>
  <c r="EB13" i="7"/>
  <c r="EB14" i="7"/>
  <c r="EB15" i="7"/>
  <c r="EB6" i="7"/>
  <c r="EB7" i="7"/>
  <c r="EB5" i="7"/>
  <c r="EL7" i="7"/>
  <c r="EN7" i="7"/>
  <c r="EO7" i="7"/>
  <c r="EP7" i="7"/>
  <c r="EQ7" i="7"/>
  <c r="EJ8" i="7"/>
  <c r="EK8" i="7"/>
  <c r="EL8" i="7"/>
  <c r="EN8" i="7"/>
  <c r="EQ8" i="7"/>
  <c r="EJ9" i="7"/>
  <c r="EK9" i="7"/>
  <c r="EL9" i="7"/>
  <c r="EP9" i="7"/>
  <c r="EQ9" i="7"/>
  <c r="EJ10" i="7"/>
  <c r="EK10" i="7"/>
  <c r="EL10" i="7"/>
  <c r="EP10" i="7"/>
  <c r="EQ10" i="7"/>
  <c r="EJ11" i="7"/>
  <c r="EK11" i="7"/>
  <c r="EL11" i="7"/>
  <c r="EP11" i="7"/>
  <c r="EQ11" i="7"/>
  <c r="EJ12" i="7"/>
  <c r="EK12" i="7"/>
  <c r="EL12" i="7"/>
  <c r="EP12" i="7"/>
  <c r="EQ12" i="7"/>
  <c r="EJ13" i="7"/>
  <c r="EP13" i="7"/>
  <c r="EQ13" i="7"/>
  <c r="EJ14" i="7"/>
  <c r="EK14" i="7"/>
  <c r="EL14" i="7"/>
  <c r="EP14" i="7"/>
  <c r="EQ14" i="7"/>
  <c r="EJ15" i="7"/>
  <c r="EK15" i="7"/>
  <c r="EL15" i="7"/>
  <c r="EP15" i="7"/>
  <c r="EQ15" i="7"/>
  <c r="EJ16" i="7"/>
  <c r="EK16" i="7"/>
  <c r="EL16" i="7"/>
  <c r="EO16" i="7"/>
  <c r="EP16" i="7"/>
  <c r="EQ16" i="7"/>
  <c r="EJ17" i="7"/>
  <c r="EK17" i="7"/>
  <c r="EL17" i="7"/>
  <c r="EN17" i="7"/>
  <c r="EP17" i="7"/>
  <c r="EQ17" i="7"/>
  <c r="EJ18" i="7"/>
  <c r="EK18" i="7"/>
  <c r="EL18" i="7"/>
  <c r="EP18" i="7"/>
  <c r="EQ18" i="7"/>
  <c r="EJ19" i="7"/>
  <c r="EK19" i="7"/>
  <c r="EL19" i="7"/>
  <c r="EQ19" i="7"/>
  <c r="EJ20" i="7"/>
  <c r="EK20" i="7"/>
  <c r="EL20" i="7"/>
  <c r="EN20" i="7"/>
  <c r="EP20" i="7"/>
  <c r="EQ20" i="7"/>
  <c r="EJ21" i="7"/>
  <c r="EN21" i="7"/>
  <c r="EP21" i="7"/>
  <c r="EQ21" i="7"/>
  <c r="EJ22" i="7"/>
  <c r="EK22" i="7"/>
  <c r="EL22" i="7"/>
  <c r="EP22" i="7"/>
  <c r="EQ22" i="7"/>
  <c r="EJ23" i="7"/>
  <c r="EL23" i="7"/>
  <c r="EP23" i="7"/>
  <c r="EQ23" i="7"/>
  <c r="EJ24" i="7"/>
  <c r="EK24" i="7"/>
  <c r="EL24" i="7"/>
  <c r="EN24" i="7"/>
  <c r="EP24" i="7"/>
  <c r="EQ24" i="7"/>
  <c r="EJ25" i="7"/>
  <c r="EK25" i="7"/>
  <c r="EL25" i="7"/>
  <c r="EN25" i="7"/>
  <c r="EP25" i="7"/>
  <c r="EQ25" i="7"/>
  <c r="EJ26" i="7"/>
  <c r="EK26" i="7"/>
  <c r="EL26" i="7"/>
  <c r="EN26" i="7"/>
  <c r="EP26" i="7"/>
  <c r="EQ26" i="7"/>
  <c r="EK27" i="7"/>
  <c r="EN27" i="7"/>
  <c r="EP27" i="7"/>
  <c r="EQ27" i="7"/>
  <c r="EJ28" i="7"/>
  <c r="EQ28" i="7"/>
  <c r="EJ29" i="7"/>
  <c r="EK29" i="7"/>
  <c r="EL29" i="7"/>
  <c r="EP29" i="7"/>
  <c r="EQ29" i="7"/>
  <c r="EJ30" i="7"/>
  <c r="EL30" i="7"/>
  <c r="EP30" i="7"/>
  <c r="EQ30" i="7"/>
  <c r="EJ31" i="7"/>
  <c r="EK31" i="7"/>
  <c r="EL31" i="7"/>
  <c r="EP31" i="7"/>
  <c r="EQ31" i="7"/>
  <c r="EJ32" i="7"/>
  <c r="EK32" i="7"/>
  <c r="EL32" i="7"/>
  <c r="EP32" i="7"/>
  <c r="EQ32" i="7"/>
  <c r="EJ33" i="7"/>
  <c r="EK33" i="7"/>
  <c r="EL33" i="7"/>
  <c r="EP33" i="7"/>
  <c r="EQ33" i="7"/>
  <c r="EJ34" i="7"/>
  <c r="EK34" i="7"/>
  <c r="EL34" i="7"/>
  <c r="EP34" i="7"/>
  <c r="EQ34" i="7"/>
  <c r="EJ35" i="7"/>
  <c r="EK35" i="7"/>
  <c r="EP35" i="7"/>
  <c r="EQ35" i="7"/>
  <c r="EJ36" i="7"/>
  <c r="EP36" i="7"/>
  <c r="EQ36" i="7"/>
  <c r="EJ37" i="7"/>
  <c r="EK37" i="7"/>
  <c r="EL37" i="7"/>
  <c r="EP37" i="7"/>
  <c r="EQ37" i="7"/>
  <c r="EJ38" i="7"/>
  <c r="EK38" i="7"/>
  <c r="EP38" i="7"/>
  <c r="EQ38" i="7"/>
  <c r="EJ39" i="7"/>
  <c r="EK39" i="7"/>
  <c r="EL39" i="7"/>
  <c r="EP39" i="7"/>
  <c r="EQ39" i="7"/>
  <c r="EJ40" i="7"/>
  <c r="EK40" i="7"/>
  <c r="EL40" i="7"/>
  <c r="EP40" i="7"/>
  <c r="EQ40" i="7"/>
  <c r="EJ41" i="7"/>
  <c r="EK41" i="7"/>
  <c r="EL41" i="7"/>
  <c r="EP41" i="7"/>
  <c r="EQ41" i="7"/>
  <c r="EJ42" i="7"/>
  <c r="EK42" i="7"/>
  <c r="EL42" i="7"/>
  <c r="EP42" i="7"/>
  <c r="EQ42" i="7"/>
  <c r="EJ44" i="7"/>
  <c r="EP44" i="7"/>
  <c r="EQ44" i="7"/>
  <c r="EJ45" i="7"/>
  <c r="EK45" i="7"/>
  <c r="EL45" i="7"/>
  <c r="EP45" i="7"/>
  <c r="EQ45" i="7"/>
  <c r="EJ46" i="7"/>
  <c r="EK46" i="7"/>
  <c r="EL46" i="7"/>
  <c r="EP46" i="7"/>
  <c r="EQ46" i="7"/>
  <c r="EJ47" i="7"/>
  <c r="EK47" i="7"/>
  <c r="EL47" i="7"/>
  <c r="EP47" i="7"/>
  <c r="EQ47" i="7"/>
  <c r="EJ48" i="7"/>
  <c r="EK48" i="7"/>
  <c r="EL48" i="7"/>
  <c r="EP48" i="7"/>
  <c r="EQ48" i="7"/>
  <c r="EJ49" i="7"/>
  <c r="EK49" i="7"/>
  <c r="EL49" i="7"/>
  <c r="EP49" i="7"/>
  <c r="EJ50" i="7"/>
  <c r="EK50" i="7"/>
  <c r="EL50" i="7"/>
  <c r="EP50" i="7"/>
  <c r="EQ50" i="7"/>
  <c r="EJ51" i="7"/>
  <c r="EK51" i="7"/>
  <c r="EL51" i="7"/>
  <c r="EP51" i="7"/>
  <c r="EQ51" i="7"/>
  <c r="EJ52" i="7"/>
  <c r="EP52" i="7"/>
  <c r="EQ52" i="7"/>
  <c r="EJ53" i="7"/>
  <c r="EK53" i="7"/>
  <c r="EL53" i="7"/>
  <c r="EP53" i="7"/>
  <c r="EQ53" i="7"/>
  <c r="EJ56" i="7"/>
  <c r="EK56" i="7"/>
  <c r="EL56" i="7"/>
  <c r="EP56" i="7"/>
  <c r="EQ56" i="7"/>
  <c r="EJ57" i="7"/>
  <c r="EK57" i="7"/>
  <c r="EL57" i="7"/>
  <c r="EP57" i="7"/>
  <c r="EQ57" i="7"/>
  <c r="EJ58" i="7"/>
  <c r="EK58" i="7"/>
  <c r="EL58" i="7"/>
  <c r="EP58" i="7"/>
  <c r="EQ58" i="7"/>
  <c r="EK59" i="7"/>
  <c r="EL59" i="7"/>
  <c r="EP59" i="7"/>
  <c r="EQ59" i="7"/>
  <c r="EJ60" i="7"/>
  <c r="EP60" i="7"/>
  <c r="EQ60" i="7"/>
  <c r="EK61" i="7"/>
  <c r="EL61" i="7"/>
  <c r="EP61" i="7"/>
  <c r="EQ61" i="7"/>
  <c r="EJ62" i="7"/>
  <c r="EK62" i="7"/>
  <c r="EL62" i="7"/>
  <c r="EQ62" i="7"/>
  <c r="EJ63" i="7"/>
  <c r="EK63" i="7"/>
  <c r="EL63" i="7"/>
  <c r="EP63" i="7"/>
  <c r="EQ63" i="7"/>
  <c r="EJ64" i="7"/>
  <c r="EK64" i="7"/>
  <c r="EL64" i="7"/>
  <c r="EP64" i="7"/>
  <c r="EQ64" i="7"/>
  <c r="EJ65" i="7"/>
  <c r="EK65" i="7"/>
  <c r="EL65" i="7"/>
  <c r="EP65" i="7"/>
  <c r="EJ66" i="7"/>
  <c r="EL66" i="7"/>
  <c r="EP66" i="7"/>
  <c r="EQ66" i="7"/>
  <c r="EJ68" i="7"/>
  <c r="EK68" i="7"/>
  <c r="EL68" i="7"/>
  <c r="EP68" i="7"/>
  <c r="EQ68" i="7"/>
  <c r="EJ69" i="7"/>
  <c r="EK69" i="7"/>
  <c r="EQ69" i="7"/>
  <c r="EJ70" i="7"/>
  <c r="EK70" i="7"/>
  <c r="EL70" i="7"/>
  <c r="EP70" i="7"/>
  <c r="EQ70" i="7"/>
  <c r="EJ71" i="7"/>
  <c r="EK71" i="7"/>
  <c r="EL71" i="7"/>
  <c r="EP71" i="7"/>
  <c r="EJ72" i="7"/>
  <c r="EK72" i="7"/>
  <c r="EL72" i="7"/>
  <c r="EN72" i="7"/>
  <c r="EP72" i="7"/>
  <c r="EQ72" i="7"/>
  <c r="EK73" i="7"/>
  <c r="EL73" i="7"/>
  <c r="EQ73" i="7"/>
  <c r="EJ74" i="7"/>
  <c r="EK74" i="7"/>
  <c r="EL74" i="7"/>
  <c r="EN74" i="7"/>
  <c r="EQ74" i="7"/>
  <c r="EJ75" i="7"/>
  <c r="EN75" i="7"/>
  <c r="EP75" i="7"/>
  <c r="EJ76" i="7"/>
  <c r="EK76" i="7"/>
  <c r="EL76" i="7"/>
  <c r="EN76" i="7"/>
  <c r="EQ76" i="7"/>
  <c r="EJ77" i="7"/>
  <c r="EK77" i="7"/>
  <c r="EL77" i="7"/>
  <c r="EP77" i="7"/>
  <c r="EQ77" i="7"/>
  <c r="EK78" i="7"/>
  <c r="EP78" i="7"/>
  <c r="EQ78" i="7"/>
  <c r="EJ79" i="7"/>
  <c r="EK79" i="7"/>
  <c r="EP79" i="7"/>
  <c r="EQ79" i="7"/>
  <c r="EJ81" i="7"/>
  <c r="EK81" i="7"/>
  <c r="EL81" i="7"/>
  <c r="EP81" i="7"/>
  <c r="EQ81" i="7"/>
  <c r="EJ82" i="7"/>
  <c r="EK82" i="7"/>
  <c r="EL82" i="7"/>
  <c r="EN82" i="7"/>
  <c r="EQ82" i="7"/>
  <c r="K5" i="7"/>
  <c r="N5" i="7"/>
  <c r="G5" i="7"/>
  <c r="J5" i="7" s="1"/>
  <c r="AA5" i="7"/>
  <c r="AG5" i="7"/>
  <c r="AM5" i="7"/>
  <c r="AQ5" i="7"/>
  <c r="EJ5" i="7" s="1"/>
  <c r="BC5" i="7"/>
  <c r="BD5" i="7" s="1"/>
  <c r="BF5" i="7" s="1"/>
  <c r="BH5" i="7"/>
  <c r="BI5" i="7" s="1"/>
  <c r="BK5" i="7" s="1"/>
  <c r="BJ5" i="7" s="1"/>
  <c r="BM5" i="7"/>
  <c r="BN5" i="7"/>
  <c r="BP5" i="7" s="1"/>
  <c r="BO5" i="7" s="1"/>
  <c r="BY5" i="7"/>
  <c r="BZ5" i="7" s="1"/>
  <c r="CB5" i="7" s="1"/>
  <c r="CA5" i="7"/>
  <c r="BR5" i="7"/>
  <c r="BS5" i="7"/>
  <c r="BU5" i="7" s="1"/>
  <c r="BT5" i="7" s="1"/>
  <c r="CI5" i="7"/>
  <c r="CJ5" i="7" s="1"/>
  <c r="CL5" i="7" s="1"/>
  <c r="CN5" i="7"/>
  <c r="CO5" i="7" s="1"/>
  <c r="CQ5" i="7" s="1"/>
  <c r="CP5" i="7" s="1"/>
  <c r="CY5" i="7"/>
  <c r="EP5" i="7" s="1"/>
  <c r="DC5" i="7"/>
  <c r="EQ5" i="7" s="1"/>
  <c r="EH6" i="7"/>
  <c r="FD6" i="7" s="1"/>
  <c r="EI6" i="7"/>
  <c r="EJ6" i="7"/>
  <c r="EP6" i="7"/>
  <c r="EQ6" i="7"/>
  <c r="FL4" i="7"/>
  <c r="FM4" i="7"/>
  <c r="FN4" i="7"/>
  <c r="FO4" i="7"/>
  <c r="FP4" i="7"/>
  <c r="FQ4" i="7"/>
  <c r="FR4" i="7"/>
  <c r="FS4" i="7"/>
  <c r="FT4" i="7"/>
  <c r="FU4" i="7"/>
  <c r="FV4" i="7"/>
  <c r="FK4" i="7"/>
  <c r="EI4" i="7"/>
  <c r="FE4" i="7" s="1"/>
  <c r="FF4" i="7"/>
  <c r="FG4" i="7"/>
  <c r="FH4" i="7"/>
  <c r="FI4" i="7"/>
  <c r="FJ4" i="7"/>
  <c r="EH4" i="7"/>
  <c r="FD4" i="7"/>
  <c r="EA7" i="7"/>
  <c r="EA8" i="7"/>
  <c r="EA9" i="7"/>
  <c r="EA10" i="7"/>
  <c r="EA11" i="7"/>
  <c r="EA12" i="7"/>
  <c r="DV13" i="7"/>
  <c r="DY13" i="7" s="1"/>
  <c r="DZ13" i="7" s="1"/>
  <c r="EA13" i="7"/>
  <c r="EA14" i="7"/>
  <c r="DV15" i="7"/>
  <c r="DY15" i="7"/>
  <c r="DZ15" i="7" s="1"/>
  <c r="EA15" i="7"/>
  <c r="EA16" i="7"/>
  <c r="EA17" i="7"/>
  <c r="EA18" i="7"/>
  <c r="EA19" i="7"/>
  <c r="EA20" i="7"/>
  <c r="EA21" i="7"/>
  <c r="EA22" i="7"/>
  <c r="EA23" i="7"/>
  <c r="EA24" i="7"/>
  <c r="EA25" i="7"/>
  <c r="EA26" i="7"/>
  <c r="DV27" i="7"/>
  <c r="EA27" i="7"/>
  <c r="EA28" i="7"/>
  <c r="EA29" i="7"/>
  <c r="EA30" i="7"/>
  <c r="EA31" i="7"/>
  <c r="EA32" i="7"/>
  <c r="EA33" i="7"/>
  <c r="DV34" i="7"/>
  <c r="DY34" i="7"/>
  <c r="EA34" i="7"/>
  <c r="EA35" i="7"/>
  <c r="EA36" i="7"/>
  <c r="DV37" i="7"/>
  <c r="DY37" i="7"/>
  <c r="DZ37" i="7" s="1"/>
  <c r="EA37" i="7"/>
  <c r="DV38" i="7"/>
  <c r="DY38" i="7"/>
  <c r="EA38" i="7"/>
  <c r="EA39" i="7"/>
  <c r="DV40" i="7"/>
  <c r="DY40" i="7" s="1"/>
  <c r="EA40" i="7" s="1"/>
  <c r="DV41" i="7"/>
  <c r="DY41" i="7"/>
  <c r="EA41" i="7"/>
  <c r="DV42" i="7"/>
  <c r="DY42" i="7"/>
  <c r="DZ42" i="7" s="1"/>
  <c r="EA42" i="7"/>
  <c r="DV44" i="7"/>
  <c r="DY44" i="7" s="1"/>
  <c r="DZ44" i="7" s="1"/>
  <c r="EA44" i="7"/>
  <c r="EA45" i="7"/>
  <c r="EA46" i="7"/>
  <c r="EA47" i="7"/>
  <c r="EA48" i="7"/>
  <c r="EA49" i="7"/>
  <c r="EA50" i="7"/>
  <c r="EA51" i="7"/>
  <c r="EA52" i="7"/>
  <c r="EA53" i="7"/>
  <c r="DV54" i="7"/>
  <c r="EA54" i="7"/>
  <c r="DV55" i="7"/>
  <c r="EA56" i="7"/>
  <c r="EA57" i="7"/>
  <c r="EA58" i="7"/>
  <c r="EA59" i="7"/>
  <c r="EA60" i="7"/>
  <c r="EA61" i="7"/>
  <c r="EA62" i="7"/>
  <c r="EA63" i="7"/>
  <c r="EA64" i="7"/>
  <c r="EA65" i="7"/>
  <c r="EA66" i="7"/>
  <c r="EA69" i="7"/>
  <c r="EA72" i="7"/>
  <c r="EA73" i="7"/>
  <c r="EA74" i="7"/>
  <c r="EA75" i="7"/>
  <c r="EA76" i="7"/>
  <c r="EA77" i="7"/>
  <c r="EA78" i="7"/>
  <c r="EA79" i="7"/>
  <c r="EA81" i="7"/>
  <c r="EA82" i="7"/>
  <c r="DV7" i="7"/>
  <c r="DV8" i="7"/>
  <c r="DY8" i="7"/>
  <c r="DZ8" i="7" s="1"/>
  <c r="DV9" i="7"/>
  <c r="DY9" i="7" s="1"/>
  <c r="DZ9" i="7"/>
  <c r="DV10" i="7"/>
  <c r="DY10" i="7" s="1"/>
  <c r="DZ10" i="7" s="1"/>
  <c r="DV11" i="7"/>
  <c r="DY11" i="7"/>
  <c r="DZ11" i="7" s="1"/>
  <c r="DV12" i="7"/>
  <c r="DY12" i="7" s="1"/>
  <c r="DZ12" i="7" s="1"/>
  <c r="DV16" i="7"/>
  <c r="DY16" i="7"/>
  <c r="DZ16" i="7"/>
  <c r="DV17" i="7"/>
  <c r="DY17" i="7" s="1"/>
  <c r="DZ17" i="7" s="1"/>
  <c r="DV18" i="7"/>
  <c r="DY18" i="7" s="1"/>
  <c r="DZ18" i="7" s="1"/>
  <c r="DV19" i="7"/>
  <c r="DY19" i="7"/>
  <c r="DZ19" i="7"/>
  <c r="DV20" i="7"/>
  <c r="DY20" i="7" s="1"/>
  <c r="DZ20" i="7" s="1"/>
  <c r="DV21" i="7"/>
  <c r="DY21" i="7"/>
  <c r="DZ21" i="7" s="1"/>
  <c r="DV22" i="7"/>
  <c r="DY22" i="7"/>
  <c r="DZ22" i="7" s="1"/>
  <c r="DV23" i="7"/>
  <c r="DY23" i="7" s="1"/>
  <c r="DZ23" i="7" s="1"/>
  <c r="DV24" i="7"/>
  <c r="DY24" i="7" s="1"/>
  <c r="DZ24" i="7" s="1"/>
  <c r="DV25" i="7"/>
  <c r="DY25" i="7" s="1"/>
  <c r="DZ25" i="7" s="1"/>
  <c r="DV26" i="7"/>
  <c r="DY26" i="7" s="1"/>
  <c r="DZ26" i="7" s="1"/>
  <c r="DV28" i="7"/>
  <c r="DY28" i="7"/>
  <c r="DZ28" i="7"/>
  <c r="DV29" i="7"/>
  <c r="DY29" i="7" s="1"/>
  <c r="DZ29" i="7" s="1"/>
  <c r="DV30" i="7"/>
  <c r="DY30" i="7"/>
  <c r="DZ30" i="7" s="1"/>
  <c r="DV31" i="7"/>
  <c r="DY31" i="7"/>
  <c r="DZ31" i="7" s="1"/>
  <c r="DV32" i="7"/>
  <c r="DY32" i="7" s="1"/>
  <c r="DZ32" i="7" s="1"/>
  <c r="DV33" i="7"/>
  <c r="DY33" i="7" s="1"/>
  <c r="DZ33" i="7" s="1"/>
  <c r="DZ34" i="7"/>
  <c r="DV35" i="7"/>
  <c r="DY35" i="7" s="1"/>
  <c r="DZ35" i="7" s="1"/>
  <c r="DV36" i="7"/>
  <c r="DY36" i="7"/>
  <c r="DZ36" i="7" s="1"/>
  <c r="DZ38" i="7"/>
  <c r="DZ40" i="7"/>
  <c r="DZ41" i="7"/>
  <c r="DV45" i="7"/>
  <c r="DY45" i="7" s="1"/>
  <c r="DZ45" i="7" s="1"/>
  <c r="DV46" i="7"/>
  <c r="DY46" i="7" s="1"/>
  <c r="DZ46" i="7" s="1"/>
  <c r="DV47" i="7"/>
  <c r="DY47" i="7" s="1"/>
  <c r="DZ47" i="7" s="1"/>
  <c r="DV48" i="7"/>
  <c r="DY48" i="7" s="1"/>
  <c r="DZ48" i="7" s="1"/>
  <c r="DV49" i="7"/>
  <c r="DY49" i="7"/>
  <c r="DZ49" i="7"/>
  <c r="DV50" i="7"/>
  <c r="DY50" i="7" s="1"/>
  <c r="DZ50" i="7" s="1"/>
  <c r="DV51" i="7"/>
  <c r="DY51" i="7"/>
  <c r="DZ51" i="7" s="1"/>
  <c r="DV52" i="7"/>
  <c r="DY52" i="7"/>
  <c r="DZ52" i="7" s="1"/>
  <c r="DV57" i="7"/>
  <c r="DY57" i="7" s="1"/>
  <c r="DZ57" i="7" s="1"/>
  <c r="DV58" i="7"/>
  <c r="DY58" i="7"/>
  <c r="DZ58" i="7"/>
  <c r="DV59" i="7"/>
  <c r="DY59" i="7" s="1"/>
  <c r="DZ59" i="7" s="1"/>
  <c r="DV60" i="7"/>
  <c r="DY60" i="7"/>
  <c r="DZ60" i="7" s="1"/>
  <c r="DV61" i="7"/>
  <c r="DY61" i="7"/>
  <c r="DZ61" i="7" s="1"/>
  <c r="DV62" i="7"/>
  <c r="DY62" i="7" s="1"/>
  <c r="DZ62" i="7" s="1"/>
  <c r="DV63" i="7"/>
  <c r="DY63" i="7" s="1"/>
  <c r="DZ63" i="7" s="1"/>
  <c r="DV64" i="7"/>
  <c r="DY64" i="7" s="1"/>
  <c r="DZ64" i="7" s="1"/>
  <c r="DV65" i="7"/>
  <c r="DY65" i="7" s="1"/>
  <c r="DZ65" i="7" s="1"/>
  <c r="DV66" i="7"/>
  <c r="DY66" i="7"/>
  <c r="DZ66" i="7"/>
  <c r="DV67" i="7"/>
  <c r="DZ67" i="7"/>
  <c r="DZ68" i="7"/>
  <c r="DV69" i="7"/>
  <c r="DY69" i="7"/>
  <c r="DZ69" i="7" s="1"/>
  <c r="DZ70" i="7"/>
  <c r="DZ71" i="7"/>
  <c r="DV72" i="7"/>
  <c r="DY72" i="7" s="1"/>
  <c r="DZ72" i="7" s="1"/>
  <c r="DV73" i="7"/>
  <c r="DY73" i="7"/>
  <c r="DZ73" i="7" s="1"/>
  <c r="DV74" i="7"/>
  <c r="DY74" i="7"/>
  <c r="DZ74" i="7" s="1"/>
  <c r="DV75" i="7"/>
  <c r="DY75" i="7" s="1"/>
  <c r="DZ75" i="7" s="1"/>
  <c r="DV76" i="7"/>
  <c r="DY76" i="7" s="1"/>
  <c r="DZ76" i="7" s="1"/>
  <c r="DV77" i="7"/>
  <c r="DY77" i="7" s="1"/>
  <c r="DZ77" i="7" s="1"/>
  <c r="DV78" i="7"/>
  <c r="DY78" i="7"/>
  <c r="DZ78" i="7" s="1"/>
  <c r="DV79" i="7"/>
  <c r="DY79" i="7"/>
  <c r="DZ79" i="7"/>
  <c r="DV80" i="7"/>
  <c r="DZ80" i="7"/>
  <c r="DV81" i="7"/>
  <c r="DY81" i="7"/>
  <c r="DZ81" i="7" s="1"/>
  <c r="DV82" i="7"/>
  <c r="DY82" i="7"/>
  <c r="DZ82" i="7"/>
  <c r="H4" i="27"/>
  <c r="DO5" i="7" s="1"/>
  <c r="DV5" i="7" s="1"/>
  <c r="H5" i="27"/>
  <c r="DO6" i="7"/>
  <c r="DV6" i="7"/>
  <c r="DY6" i="7" s="1"/>
  <c r="DZ6" i="7" s="1"/>
  <c r="F5" i="27"/>
  <c r="DM6" i="7"/>
  <c r="I5" i="27"/>
  <c r="DP6" i="7" s="1"/>
  <c r="I4" i="27"/>
  <c r="DP5" i="7"/>
  <c r="F4" i="27"/>
  <c r="DM5" i="7" s="1"/>
  <c r="J5" i="27"/>
  <c r="DL6" i="7"/>
  <c r="J4" i="27"/>
  <c r="DL5" i="7" s="1"/>
  <c r="CX6" i="7"/>
  <c r="CX7" i="7"/>
  <c r="CX8" i="7"/>
  <c r="CX9" i="7"/>
  <c r="CX10" i="7"/>
  <c r="CX11" i="7"/>
  <c r="CX12" i="7"/>
  <c r="CX13" i="7"/>
  <c r="CX14" i="7"/>
  <c r="CX15" i="7"/>
  <c r="CX16" i="7"/>
  <c r="CX17" i="7"/>
  <c r="CX18" i="7"/>
  <c r="CX20" i="7"/>
  <c r="CX21" i="7"/>
  <c r="CX22" i="7"/>
  <c r="CX23" i="7"/>
  <c r="CX24" i="7"/>
  <c r="CX25" i="7"/>
  <c r="CX26" i="7"/>
  <c r="CX27" i="7"/>
  <c r="CX29" i="7"/>
  <c r="CX30" i="7"/>
  <c r="CX31" i="7"/>
  <c r="CX32" i="7"/>
  <c r="CX33" i="7"/>
  <c r="CX34" i="7"/>
  <c r="CX35" i="7"/>
  <c r="CX36" i="7"/>
  <c r="CX37" i="7"/>
  <c r="CX38" i="7"/>
  <c r="CX39" i="7"/>
  <c r="CX40" i="7"/>
  <c r="CX41" i="7"/>
  <c r="CX42" i="7"/>
  <c r="CX43" i="7"/>
  <c r="CX44" i="7"/>
  <c r="CX45" i="7"/>
  <c r="CX46" i="7"/>
  <c r="CX47" i="7"/>
  <c r="CX48" i="7"/>
  <c r="CX49" i="7"/>
  <c r="CX50" i="7"/>
  <c r="CX51" i="7"/>
  <c r="CX52" i="7"/>
  <c r="CX53" i="7"/>
  <c r="CX54" i="7"/>
  <c r="CX55" i="7"/>
  <c r="CX56" i="7"/>
  <c r="CX57" i="7"/>
  <c r="CX58" i="7"/>
  <c r="CX59" i="7"/>
  <c r="CX60" i="7"/>
  <c r="CX61" i="7"/>
  <c r="CX63" i="7"/>
  <c r="CX64" i="7"/>
  <c r="CX65" i="7"/>
  <c r="CX66" i="7"/>
  <c r="CX67" i="7"/>
  <c r="CX68" i="7"/>
  <c r="CX70" i="7"/>
  <c r="CX71" i="7"/>
  <c r="CX72" i="7"/>
  <c r="CX73" i="7"/>
  <c r="CX74" i="7"/>
  <c r="CX75" i="7"/>
  <c r="CX76" i="7"/>
  <c r="CX77" i="7"/>
  <c r="CX78" i="7"/>
  <c r="CX79" i="7"/>
  <c r="CX80" i="7"/>
  <c r="CX81" i="7"/>
  <c r="CX82" i="7"/>
  <c r="CX5" i="7"/>
  <c r="CP12" i="7"/>
  <c r="CP15" i="7"/>
  <c r="CP16" i="7"/>
  <c r="CP29" i="7"/>
  <c r="CP33" i="7"/>
  <c r="CP35" i="7"/>
  <c r="CP39" i="7"/>
  <c r="CP40" i="7"/>
  <c r="CP41" i="7"/>
  <c r="CP42" i="7"/>
  <c r="CP44" i="7"/>
  <c r="CP47" i="7"/>
  <c r="CP49" i="7"/>
  <c r="CP51" i="7"/>
  <c r="CP53" i="7"/>
  <c r="CP57" i="7"/>
  <c r="CP58" i="7"/>
  <c r="CP60" i="7"/>
  <c r="CP61" i="7"/>
  <c r="CP62" i="7"/>
  <c r="CP63" i="7"/>
  <c r="CP67" i="7"/>
  <c r="CP69" i="7"/>
  <c r="CK8" i="7"/>
  <c r="CK9" i="7"/>
  <c r="CK10" i="7"/>
  <c r="CK16" i="7"/>
  <c r="CK23" i="7"/>
  <c r="CK24" i="7"/>
  <c r="CK25" i="7"/>
  <c r="CK26" i="7"/>
  <c r="CK27" i="7"/>
  <c r="CK71" i="7"/>
  <c r="CK72" i="7"/>
  <c r="CK73" i="7"/>
  <c r="CK74" i="7"/>
  <c r="CK75" i="7"/>
  <c r="CK76" i="7"/>
  <c r="CK77" i="7"/>
  <c r="CK78" i="7"/>
  <c r="CK79" i="7"/>
  <c r="CK80" i="7"/>
  <c r="CK81" i="7"/>
  <c r="CK82" i="7"/>
  <c r="CK7" i="7"/>
  <c r="CD8" i="7"/>
  <c r="CD17" i="7"/>
  <c r="CD20" i="7"/>
  <c r="CD21" i="7"/>
  <c r="CD24" i="7"/>
  <c r="CD25" i="7"/>
  <c r="CD26" i="7"/>
  <c r="CD27" i="7"/>
  <c r="CD72" i="7"/>
  <c r="CD73" i="7"/>
  <c r="CD74" i="7"/>
  <c r="CD75" i="7"/>
  <c r="CD76" i="7"/>
  <c r="CD79" i="7"/>
  <c r="CD80" i="7"/>
  <c r="CD81" i="7"/>
  <c r="CD82" i="7"/>
  <c r="BE7" i="7"/>
  <c r="BJ7" i="7"/>
  <c r="BE8" i="7"/>
  <c r="BT8" i="7"/>
  <c r="CA8" i="7"/>
  <c r="BE9" i="7"/>
  <c r="BJ9" i="7"/>
  <c r="BT9" i="7"/>
  <c r="BE10" i="7"/>
  <c r="BT10" i="7"/>
  <c r="BE11" i="7"/>
  <c r="BJ11" i="7"/>
  <c r="BT11" i="7"/>
  <c r="BE12" i="7"/>
  <c r="BO12" i="7"/>
  <c r="BJ13" i="7"/>
  <c r="BJ14" i="7"/>
  <c r="BE15" i="7"/>
  <c r="BO15" i="7"/>
  <c r="BE16" i="7"/>
  <c r="BJ16" i="7"/>
  <c r="BT16" i="7"/>
  <c r="BE17" i="7"/>
  <c r="BO19" i="7"/>
  <c r="BE20" i="7"/>
  <c r="BJ21" i="7"/>
  <c r="BT21" i="7"/>
  <c r="BJ23" i="7"/>
  <c r="BO23" i="7"/>
  <c r="BT23" i="7"/>
  <c r="BJ24" i="7"/>
  <c r="BT24" i="7"/>
  <c r="BJ25" i="7"/>
  <c r="BT25" i="7"/>
  <c r="BJ27" i="7"/>
  <c r="BO27" i="7"/>
  <c r="BT27" i="7"/>
  <c r="BE28" i="7"/>
  <c r="BO28" i="7"/>
  <c r="BE29" i="7"/>
  <c r="BE30" i="7"/>
  <c r="BE31" i="7"/>
  <c r="BO31" i="7"/>
  <c r="BT31" i="7"/>
  <c r="BE33" i="7"/>
  <c r="BO33" i="7"/>
  <c r="BJ34" i="7"/>
  <c r="BT34" i="7"/>
  <c r="BE35" i="7"/>
  <c r="BO35" i="7"/>
  <c r="BE37" i="7"/>
  <c r="BE39" i="7"/>
  <c r="BO39" i="7"/>
  <c r="BE40" i="7"/>
  <c r="BJ40" i="7"/>
  <c r="BO40" i="7"/>
  <c r="CA40" i="7"/>
  <c r="BE41" i="7"/>
  <c r="BJ41" i="7"/>
  <c r="BO41" i="7"/>
  <c r="BE42" i="7"/>
  <c r="BO42" i="7"/>
  <c r="BT42" i="7"/>
  <c r="CA42" i="7"/>
  <c r="BE43" i="7"/>
  <c r="BO43" i="7"/>
  <c r="CA43" i="7"/>
  <c r="BE44" i="7"/>
  <c r="BO44" i="7"/>
  <c r="BE46" i="7"/>
  <c r="BO46" i="7"/>
  <c r="BE47" i="7"/>
  <c r="BO47" i="7"/>
  <c r="BT47" i="7"/>
  <c r="BE49" i="7"/>
  <c r="BO49" i="7"/>
  <c r="BT50" i="7"/>
  <c r="BE51" i="7"/>
  <c r="BO51" i="7"/>
  <c r="BE53" i="7"/>
  <c r="BJ53" i="7"/>
  <c r="BO53" i="7"/>
  <c r="CA54" i="7"/>
  <c r="CA55" i="7"/>
  <c r="BE56" i="7"/>
  <c r="BT56" i="7"/>
  <c r="BE57" i="7"/>
  <c r="BO57" i="7"/>
  <c r="CA57" i="7"/>
  <c r="BE58" i="7"/>
  <c r="BO60" i="7"/>
  <c r="BT60" i="7"/>
  <c r="CA60" i="7"/>
  <c r="BE61" i="7"/>
  <c r="BO61" i="7"/>
  <c r="BE62" i="7"/>
  <c r="BO62" i="7"/>
  <c r="BE63" i="7"/>
  <c r="BJ63" i="7"/>
  <c r="BE64" i="7"/>
  <c r="BO64" i="7"/>
  <c r="BE65" i="7"/>
  <c r="BJ65" i="7"/>
  <c r="BE66" i="7"/>
  <c r="BO66" i="7"/>
  <c r="BE67" i="7"/>
  <c r="BO67" i="7"/>
  <c r="BT67" i="7"/>
  <c r="BO69" i="7"/>
  <c r="BJ70" i="7"/>
  <c r="BT70" i="7"/>
  <c r="BJ71" i="7"/>
  <c r="BO71" i="7"/>
  <c r="BT71" i="7"/>
  <c r="BJ72" i="7"/>
  <c r="BJ73" i="7"/>
  <c r="BO73" i="7"/>
  <c r="BT73" i="7"/>
  <c r="BJ74" i="7"/>
  <c r="BT74" i="7"/>
  <c r="BJ75" i="7"/>
  <c r="BO75" i="7"/>
  <c r="BT75" i="7"/>
  <c r="BJ76" i="7"/>
  <c r="BT76" i="7"/>
  <c r="BJ77" i="7"/>
  <c r="BO77" i="7"/>
  <c r="BJ78" i="7"/>
  <c r="BT78" i="7"/>
  <c r="BJ79" i="7"/>
  <c r="BO79" i="7"/>
  <c r="BT79" i="7"/>
  <c r="BJ81" i="7"/>
  <c r="BO81" i="7"/>
  <c r="BJ82" i="7"/>
  <c r="BT82" i="7"/>
  <c r="BT6" i="7"/>
  <c r="AX7" i="7"/>
  <c r="AX8" i="7"/>
  <c r="AX9" i="7"/>
  <c r="AX10" i="7"/>
  <c r="AX11" i="7"/>
  <c r="AX12" i="7"/>
  <c r="AX14" i="7"/>
  <c r="AX15" i="7"/>
  <c r="AX16" i="7"/>
  <c r="AX17" i="7"/>
  <c r="AX18" i="7"/>
  <c r="AX19" i="7"/>
  <c r="AX20" i="7"/>
  <c r="AX22" i="7"/>
  <c r="AX23" i="7"/>
  <c r="AX24" i="7"/>
  <c r="AX25" i="7"/>
  <c r="AX29" i="7"/>
  <c r="AX30" i="7"/>
  <c r="AX31" i="7"/>
  <c r="AX32" i="7"/>
  <c r="AX34" i="7"/>
  <c r="AX37" i="7"/>
  <c r="AX39" i="7"/>
  <c r="AX40" i="7"/>
  <c r="AX41" i="7"/>
  <c r="AX42" i="7"/>
  <c r="AX45" i="7"/>
  <c r="AX47" i="7"/>
  <c r="AX48" i="7"/>
  <c r="AX49" i="7"/>
  <c r="AX50" i="7"/>
  <c r="AX51" i="7"/>
  <c r="AX53" i="7"/>
  <c r="AX54" i="7"/>
  <c r="AX55" i="7"/>
  <c r="AX56" i="7"/>
  <c r="AX57" i="7"/>
  <c r="AX58" i="7"/>
  <c r="AX59" i="7"/>
  <c r="AX61" i="7"/>
  <c r="AX62" i="7"/>
  <c r="AX63" i="7"/>
  <c r="AX64" i="7"/>
  <c r="AX65" i="7"/>
  <c r="AX66" i="7"/>
  <c r="AX68" i="7"/>
  <c r="AX70" i="7"/>
  <c r="AX72" i="7"/>
  <c r="AX73" i="7"/>
  <c r="AX74" i="7"/>
  <c r="AX76" i="7"/>
  <c r="AX77" i="7"/>
  <c r="AX81" i="7"/>
  <c r="F63" i="7"/>
  <c r="F62" i="7"/>
  <c r="F61" i="7"/>
  <c r="F60" i="7"/>
  <c r="F58" i="7"/>
  <c r="F57" i="7"/>
  <c r="F56" i="7"/>
  <c r="F55" i="7"/>
  <c r="F54" i="7"/>
  <c r="F53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3" i="7"/>
  <c r="F32" i="7"/>
  <c r="F31" i="7"/>
  <c r="F30" i="7"/>
  <c r="F29" i="7"/>
  <c r="F28" i="7"/>
  <c r="F27" i="7"/>
  <c r="F26" i="7"/>
  <c r="F25" i="7"/>
  <c r="F24" i="7"/>
  <c r="F23" i="7"/>
  <c r="F21" i="7"/>
  <c r="F20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19" i="7"/>
  <c r="F22" i="7"/>
  <c r="F34" i="7"/>
  <c r="F52" i="7"/>
  <c r="F59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B5" i="27"/>
  <c r="D6" i="7"/>
  <c r="C5" i="27"/>
  <c r="E6" i="7"/>
  <c r="B6" i="27"/>
  <c r="D7" i="7" s="1"/>
  <c r="C6" i="27"/>
  <c r="E7" i="7"/>
  <c r="B7" i="27"/>
  <c r="D8" i="7"/>
  <c r="C7" i="27"/>
  <c r="E8" i="7"/>
  <c r="B8" i="27"/>
  <c r="D9" i="7" s="1"/>
  <c r="C8" i="27"/>
  <c r="E9" i="7"/>
  <c r="B9" i="27"/>
  <c r="D10" i="7"/>
  <c r="C9" i="27"/>
  <c r="E10" i="7"/>
  <c r="B10" i="27"/>
  <c r="D11" i="7" s="1"/>
  <c r="C10" i="27"/>
  <c r="E11" i="7"/>
  <c r="B11" i="27"/>
  <c r="D12" i="7"/>
  <c r="C11" i="27"/>
  <c r="E12" i="7"/>
  <c r="B12" i="27"/>
  <c r="D13" i="7" s="1"/>
  <c r="C12" i="27"/>
  <c r="E13" i="7"/>
  <c r="B13" i="27"/>
  <c r="D14" i="7"/>
  <c r="C13" i="27"/>
  <c r="E14" i="7"/>
  <c r="B14" i="27"/>
  <c r="D15" i="7" s="1"/>
  <c r="C14" i="27"/>
  <c r="E15" i="7"/>
  <c r="B15" i="27"/>
  <c r="D16" i="7"/>
  <c r="C15" i="27"/>
  <c r="E16" i="7"/>
  <c r="B16" i="27"/>
  <c r="D17" i="7" s="1"/>
  <c r="C16" i="27"/>
  <c r="E17" i="7"/>
  <c r="B17" i="27"/>
  <c r="D18" i="7"/>
  <c r="C17" i="27"/>
  <c r="E18" i="7"/>
  <c r="B18" i="27"/>
  <c r="D19" i="7" s="1"/>
  <c r="C18" i="27"/>
  <c r="E19" i="7"/>
  <c r="B19" i="27"/>
  <c r="D20" i="7"/>
  <c r="C19" i="27"/>
  <c r="E20" i="7"/>
  <c r="B20" i="27"/>
  <c r="D21" i="7" s="1"/>
  <c r="C20" i="27"/>
  <c r="E21" i="7"/>
  <c r="B21" i="27"/>
  <c r="D22" i="7"/>
  <c r="C21" i="27"/>
  <c r="E22" i="7"/>
  <c r="B22" i="27"/>
  <c r="D23" i="7" s="1"/>
  <c r="C22" i="27"/>
  <c r="E23" i="7"/>
  <c r="B23" i="27"/>
  <c r="D24" i="7"/>
  <c r="C23" i="27"/>
  <c r="E24" i="7"/>
  <c r="B24" i="27"/>
  <c r="D25" i="7" s="1"/>
  <c r="C24" i="27"/>
  <c r="E25" i="7"/>
  <c r="B25" i="27"/>
  <c r="D26" i="7"/>
  <c r="C25" i="27"/>
  <c r="E26" i="7"/>
  <c r="B26" i="27"/>
  <c r="D27" i="7" s="1"/>
  <c r="C26" i="27"/>
  <c r="E27" i="7"/>
  <c r="B27" i="27"/>
  <c r="D28" i="7"/>
  <c r="C27" i="27"/>
  <c r="E28" i="7"/>
  <c r="B28" i="27"/>
  <c r="D29" i="7" s="1"/>
  <c r="C28" i="27"/>
  <c r="E29" i="7"/>
  <c r="B29" i="27"/>
  <c r="D30" i="7"/>
  <c r="C29" i="27"/>
  <c r="E30" i="7"/>
  <c r="B30" i="27"/>
  <c r="D31" i="7" s="1"/>
  <c r="C30" i="27"/>
  <c r="E31" i="7"/>
  <c r="B31" i="27"/>
  <c r="D32" i="7"/>
  <c r="C31" i="27"/>
  <c r="E32" i="7"/>
  <c r="B32" i="27"/>
  <c r="D33" i="7" s="1"/>
  <c r="C32" i="27"/>
  <c r="E33" i="7"/>
  <c r="B33" i="27"/>
  <c r="D34" i="7" s="1"/>
  <c r="C33" i="27"/>
  <c r="E34" i="7"/>
  <c r="B34" i="27"/>
  <c r="D35" i="7" s="1"/>
  <c r="C34" i="27"/>
  <c r="E35" i="7"/>
  <c r="B35" i="27"/>
  <c r="D36" i="7" s="1"/>
  <c r="C35" i="27"/>
  <c r="E36" i="7"/>
  <c r="B36" i="27"/>
  <c r="D37" i="7" s="1"/>
  <c r="C36" i="27"/>
  <c r="E37" i="7"/>
  <c r="B37" i="27"/>
  <c r="D38" i="7" s="1"/>
  <c r="C37" i="27"/>
  <c r="E38" i="7"/>
  <c r="B38" i="27"/>
  <c r="D39" i="7" s="1"/>
  <c r="C38" i="27"/>
  <c r="E39" i="7"/>
  <c r="B39" i="27"/>
  <c r="D40" i="7" s="1"/>
  <c r="C39" i="27"/>
  <c r="E40" i="7"/>
  <c r="B40" i="27"/>
  <c r="D41" i="7" s="1"/>
  <c r="C40" i="27"/>
  <c r="E41" i="7"/>
  <c r="B41" i="27"/>
  <c r="D42" i="7" s="1"/>
  <c r="C41" i="27"/>
  <c r="E42" i="7"/>
  <c r="B42" i="27"/>
  <c r="D43" i="7" s="1"/>
  <c r="C42" i="27"/>
  <c r="E43" i="7"/>
  <c r="B43" i="27"/>
  <c r="D44" i="7" s="1"/>
  <c r="C43" i="27"/>
  <c r="E44" i="7"/>
  <c r="B44" i="27"/>
  <c r="D45" i="7" s="1"/>
  <c r="C44" i="27"/>
  <c r="E45" i="7"/>
  <c r="B45" i="27"/>
  <c r="D46" i="7" s="1"/>
  <c r="C45" i="27"/>
  <c r="E46" i="7"/>
  <c r="B46" i="27"/>
  <c r="D47" i="7" s="1"/>
  <c r="C46" i="27"/>
  <c r="E47" i="7"/>
  <c r="B47" i="27"/>
  <c r="D48" i="7" s="1"/>
  <c r="C47" i="27"/>
  <c r="E48" i="7"/>
  <c r="B48" i="27"/>
  <c r="D49" i="7" s="1"/>
  <c r="C48" i="27"/>
  <c r="E49" i="7"/>
  <c r="B49" i="27"/>
  <c r="D50" i="7" s="1"/>
  <c r="C49" i="27"/>
  <c r="E50" i="7"/>
  <c r="B50" i="27"/>
  <c r="D51" i="7" s="1"/>
  <c r="C50" i="27"/>
  <c r="E51" i="7"/>
  <c r="B51" i="27"/>
  <c r="D52" i="7" s="1"/>
  <c r="C51" i="27"/>
  <c r="E52" i="7"/>
  <c r="B52" i="27"/>
  <c r="D53" i="7" s="1"/>
  <c r="C52" i="27"/>
  <c r="E53" i="7"/>
  <c r="B53" i="27"/>
  <c r="D54" i="7" s="1"/>
  <c r="C53" i="27"/>
  <c r="E54" i="7"/>
  <c r="B54" i="27"/>
  <c r="D55" i="7" s="1"/>
  <c r="C54" i="27"/>
  <c r="E55" i="7"/>
  <c r="B55" i="27"/>
  <c r="D56" i="7" s="1"/>
  <c r="C55" i="27"/>
  <c r="E56" i="7"/>
  <c r="B56" i="27"/>
  <c r="D57" i="7" s="1"/>
  <c r="C56" i="27"/>
  <c r="E57" i="7"/>
  <c r="B57" i="27"/>
  <c r="D58" i="7" s="1"/>
  <c r="C57" i="27"/>
  <c r="E58" i="7"/>
  <c r="B58" i="27"/>
  <c r="D59" i="7" s="1"/>
  <c r="C58" i="27"/>
  <c r="E59" i="7"/>
  <c r="B59" i="27"/>
  <c r="D60" i="7" s="1"/>
  <c r="C59" i="27"/>
  <c r="E60" i="7"/>
  <c r="B60" i="27"/>
  <c r="D61" i="7" s="1"/>
  <c r="C60" i="27"/>
  <c r="E61" i="7"/>
  <c r="B61" i="27"/>
  <c r="D62" i="7" s="1"/>
  <c r="C61" i="27"/>
  <c r="E62" i="7"/>
  <c r="B62" i="27"/>
  <c r="D63" i="7" s="1"/>
  <c r="C62" i="27"/>
  <c r="E63" i="7"/>
  <c r="B63" i="27"/>
  <c r="D64" i="7" s="1"/>
  <c r="C63" i="27"/>
  <c r="E64" i="7"/>
  <c r="B64" i="27"/>
  <c r="D65" i="7" s="1"/>
  <c r="C64" i="27"/>
  <c r="E65" i="7"/>
  <c r="B65" i="27"/>
  <c r="D66" i="7" s="1"/>
  <c r="C65" i="27"/>
  <c r="E66" i="7"/>
  <c r="B66" i="27"/>
  <c r="D67" i="7" s="1"/>
  <c r="C66" i="27"/>
  <c r="E67" i="7"/>
  <c r="B67" i="27"/>
  <c r="D68" i="7" s="1"/>
  <c r="C67" i="27"/>
  <c r="E68" i="7"/>
  <c r="B68" i="27"/>
  <c r="D69" i="7" s="1"/>
  <c r="C68" i="27"/>
  <c r="E69" i="7"/>
  <c r="B69" i="27"/>
  <c r="D70" i="7" s="1"/>
  <c r="C69" i="27"/>
  <c r="E70" i="7"/>
  <c r="B70" i="27"/>
  <c r="D71" i="7" s="1"/>
  <c r="C70" i="27"/>
  <c r="E71" i="7"/>
  <c r="B71" i="27"/>
  <c r="D72" i="7" s="1"/>
  <c r="C71" i="27"/>
  <c r="E72" i="7"/>
  <c r="B72" i="27"/>
  <c r="D73" i="7" s="1"/>
  <c r="C72" i="27"/>
  <c r="E73" i="7"/>
  <c r="B73" i="27"/>
  <c r="D74" i="7" s="1"/>
  <c r="C73" i="27"/>
  <c r="E74" i="7"/>
  <c r="B74" i="27"/>
  <c r="D75" i="7" s="1"/>
  <c r="C74" i="27"/>
  <c r="E75" i="7"/>
  <c r="B75" i="27"/>
  <c r="D76" i="7" s="1"/>
  <c r="C75" i="27"/>
  <c r="E76" i="7"/>
  <c r="B76" i="27"/>
  <c r="D77" i="7" s="1"/>
  <c r="C76" i="27"/>
  <c r="E77" i="7"/>
  <c r="B77" i="27"/>
  <c r="D78" i="7" s="1"/>
  <c r="C77" i="27"/>
  <c r="E78" i="7"/>
  <c r="B78" i="27"/>
  <c r="D79" i="7" s="1"/>
  <c r="C78" i="27"/>
  <c r="E79" i="7"/>
  <c r="B79" i="27"/>
  <c r="D80" i="7" s="1"/>
  <c r="C79" i="27"/>
  <c r="E80" i="7"/>
  <c r="B80" i="27"/>
  <c r="D81" i="7" s="1"/>
  <c r="C80" i="27"/>
  <c r="E81" i="7"/>
  <c r="B81" i="27"/>
  <c r="D82" i="7" s="1"/>
  <c r="C81" i="27"/>
  <c r="E82" i="7" s="1"/>
  <c r="C4" i="27"/>
  <c r="E5" i="7" s="1"/>
  <c r="B4" i="27"/>
  <c r="D5" i="7"/>
  <c r="I7" i="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4" i="27"/>
  <c r="EA5" i="7"/>
  <c r="EG63" i="7"/>
  <c r="FC63" i="7" s="1"/>
  <c r="ET63" i="7"/>
  <c r="EU49" i="7"/>
  <c r="ES34" i="7"/>
  <c r="ER62" i="7"/>
  <c r="ER51" i="7"/>
  <c r="ER47" i="7"/>
  <c r="ET30" i="7"/>
  <c r="ER30" i="7"/>
  <c r="ER29" i="7"/>
  <c r="ET28" i="7"/>
  <c r="ET27" i="7"/>
  <c r="ER25" i="7"/>
  <c r="ER15" i="7"/>
  <c r="CP7" i="7"/>
  <c r="AL5" i="7"/>
  <c r="AL6" i="7"/>
  <c r="ER11" i="7"/>
  <c r="ER12" i="7"/>
  <c r="ET13" i="7"/>
  <c r="ET14" i="7"/>
  <c r="EG6" i="7"/>
  <c r="FC6" i="7"/>
  <c r="EG7" i="7"/>
  <c r="FC7" i="7" s="1"/>
  <c r="EG8" i="7"/>
  <c r="FC8" i="7" s="1"/>
  <c r="EG9" i="7"/>
  <c r="FC9" i="7" s="1"/>
  <c r="EG10" i="7"/>
  <c r="FC10" i="7"/>
  <c r="EG11" i="7"/>
  <c r="FC11" i="7" s="1"/>
  <c r="EG12" i="7"/>
  <c r="FC12" i="7"/>
  <c r="EG13" i="7"/>
  <c r="FC13" i="7" s="1"/>
  <c r="EG14" i="7"/>
  <c r="FC14" i="7"/>
  <c r="EG15" i="7"/>
  <c r="FC15" i="7" s="1"/>
  <c r="EG16" i="7"/>
  <c r="FC16" i="7"/>
  <c r="EG17" i="7"/>
  <c r="FC17" i="7" s="1"/>
  <c r="EG18" i="7"/>
  <c r="FC18" i="7"/>
  <c r="EG19" i="7"/>
  <c r="FC19" i="7" s="1"/>
  <c r="EG20" i="7"/>
  <c r="FC20" i="7"/>
  <c r="EG21" i="7"/>
  <c r="FC21" i="7" s="1"/>
  <c r="EG22" i="7"/>
  <c r="FC22" i="7"/>
  <c r="EG23" i="7"/>
  <c r="FC23" i="7" s="1"/>
  <c r="EG24" i="7"/>
  <c r="FC24" i="7" s="1"/>
  <c r="EG25" i="7"/>
  <c r="FC25" i="7" s="1"/>
  <c r="EG27" i="7"/>
  <c r="FC27" i="7" s="1"/>
  <c r="EG28" i="7"/>
  <c r="FC28" i="7"/>
  <c r="EG29" i="7"/>
  <c r="FC29" i="7" s="1"/>
  <c r="EG31" i="7"/>
  <c r="FC31" i="7" s="1"/>
  <c r="EG32" i="7"/>
  <c r="FC32" i="7" s="1"/>
  <c r="EG33" i="7"/>
  <c r="FC33" i="7" s="1"/>
  <c r="EG35" i="7"/>
  <c r="FC35" i="7" s="1"/>
  <c r="EG36" i="7"/>
  <c r="FC36" i="7"/>
  <c r="EG37" i="7"/>
  <c r="FC37" i="7" s="1"/>
  <c r="EG39" i="7"/>
  <c r="FC39" i="7" s="1"/>
  <c r="EG40" i="7"/>
  <c r="FC40" i="7" s="1"/>
  <c r="EG41" i="7"/>
  <c r="FC41" i="7" s="1"/>
  <c r="EG43" i="7"/>
  <c r="FC43" i="7" s="1"/>
  <c r="EG44" i="7"/>
  <c r="FC44" i="7"/>
  <c r="EG45" i="7"/>
  <c r="FC45" i="7" s="1"/>
  <c r="EG47" i="7"/>
  <c r="FC47" i="7" s="1"/>
  <c r="EG48" i="7"/>
  <c r="FC48" i="7" s="1"/>
  <c r="EG49" i="7"/>
  <c r="FC49" i="7" s="1"/>
  <c r="EG51" i="7"/>
  <c r="FC51" i="7" s="1"/>
  <c r="EG52" i="7"/>
  <c r="FC52" i="7"/>
  <c r="EG53" i="7"/>
  <c r="FC53" i="7" s="1"/>
  <c r="EG55" i="7"/>
  <c r="FC55" i="7" s="1"/>
  <c r="EG56" i="7"/>
  <c r="FC56" i="7" s="1"/>
  <c r="EG57" i="7"/>
  <c r="FC57" i="7" s="1"/>
  <c r="EG59" i="7"/>
  <c r="FC59" i="7" s="1"/>
  <c r="EG60" i="7"/>
  <c r="FC60" i="7"/>
  <c r="EG61" i="7"/>
  <c r="FC61" i="7" s="1"/>
  <c r="D8" i="6"/>
  <c r="C8" i="6"/>
  <c r="EA6" i="7"/>
  <c r="ET8" i="7"/>
  <c r="ER8" i="7"/>
  <c r="ET9" i="7"/>
  <c r="ER9" i="7"/>
  <c r="ET10" i="7"/>
  <c r="ER10" i="7"/>
  <c r="ET11" i="7"/>
  <c r="ET12" i="7"/>
  <c r="ER13" i="7"/>
  <c r="ER14" i="7"/>
  <c r="ET15" i="7"/>
  <c r="ET16" i="7"/>
  <c r="ER16" i="7"/>
  <c r="ET17" i="7"/>
  <c r="ER17" i="7"/>
  <c r="ET18" i="7"/>
  <c r="ER18" i="7"/>
  <c r="ET19" i="7"/>
  <c r="ER19" i="7"/>
  <c r="ET20" i="7"/>
  <c r="ER20" i="7"/>
  <c r="ET21" i="7"/>
  <c r="ER21" i="7"/>
  <c r="ET22" i="7"/>
  <c r="ER22" i="7"/>
  <c r="ET23" i="7"/>
  <c r="ER23" i="7"/>
  <c r="ET24" i="7"/>
  <c r="ER24" i="7"/>
  <c r="ET25" i="7"/>
  <c r="ET26" i="7"/>
  <c r="ER27" i="7"/>
  <c r="ER28" i="7"/>
  <c r="ET29" i="7"/>
  <c r="ET31" i="7"/>
  <c r="ER31" i="7"/>
  <c r="ET32" i="7"/>
  <c r="ET33" i="7"/>
  <c r="ER33" i="7"/>
  <c r="ET34" i="7"/>
  <c r="ER34" i="7"/>
  <c r="ET35" i="7"/>
  <c r="ER35" i="7"/>
  <c r="ET36" i="7"/>
  <c r="ER36" i="7"/>
  <c r="ET37" i="7"/>
  <c r="ER37" i="7"/>
  <c r="ET38" i="7"/>
  <c r="ER38" i="7"/>
  <c r="ET39" i="7"/>
  <c r="ET40" i="7"/>
  <c r="ER40" i="7"/>
  <c r="ET41" i="7"/>
  <c r="ER41" i="7"/>
  <c r="ET42" i="7"/>
  <c r="ER42" i="7"/>
  <c r="ET43" i="7"/>
  <c r="ER43" i="7"/>
  <c r="ET44" i="7"/>
  <c r="ER44" i="7"/>
  <c r="ET45" i="7"/>
  <c r="ER45" i="7"/>
  <c r="ET46" i="7"/>
  <c r="ER46" i="7"/>
  <c r="ET47" i="7"/>
  <c r="ET48" i="7"/>
  <c r="ER48" i="7"/>
  <c r="ET49" i="7"/>
  <c r="ET50" i="7"/>
  <c r="ER50" i="7"/>
  <c r="ET51" i="7"/>
  <c r="ET52" i="7"/>
  <c r="ER52" i="7"/>
  <c r="ET53" i="7"/>
  <c r="ER53" i="7"/>
  <c r="ET54" i="7"/>
  <c r="ER54" i="7"/>
  <c r="ET55" i="7"/>
  <c r="ER55" i="7"/>
  <c r="ET56" i="7"/>
  <c r="ER56" i="7"/>
  <c r="ET57" i="7"/>
  <c r="ER57" i="7"/>
  <c r="ET58" i="7"/>
  <c r="ER58" i="7"/>
  <c r="ET59" i="7"/>
  <c r="ER59" i="7"/>
  <c r="ET60" i="7"/>
  <c r="ER60" i="7"/>
  <c r="ET61" i="7"/>
  <c r="ER61" i="7"/>
  <c r="ET62" i="7"/>
  <c r="ET5" i="7"/>
  <c r="I5" i="7"/>
  <c r="ET6" i="7"/>
  <c r="ER6" i="7"/>
  <c r="ET7" i="7"/>
  <c r="ER7" i="7"/>
  <c r="M5" i="7"/>
  <c r="M6" i="7"/>
  <c r="I6" i="7"/>
  <c r="ER49" i="7"/>
  <c r="ER32" i="7"/>
  <c r="ES57" i="7"/>
  <c r="ES53" i="7"/>
  <c r="ES38" i="7"/>
  <c r="EU37" i="7"/>
  <c r="EU48" i="7"/>
  <c r="EU41" i="7"/>
  <c r="EU39" i="7"/>
  <c r="ES61" i="7"/>
  <c r="ES42" i="7"/>
  <c r="ES46" i="7"/>
  <c r="ES30" i="7"/>
  <c r="ES26" i="7"/>
  <c r="ES9" i="7"/>
  <c r="ES18" i="7"/>
  <c r="ES13" i="7"/>
  <c r="EU50" i="7"/>
  <c r="EU58" i="7"/>
  <c r="EU54" i="7"/>
  <c r="EU56" i="7"/>
  <c r="ER63" i="7"/>
  <c r="EU51" i="7"/>
  <c r="EU47" i="7"/>
  <c r="EU46" i="7"/>
  <c r="EU44" i="7"/>
  <c r="EU36" i="7"/>
  <c r="EU34" i="7"/>
  <c r="EU32" i="7"/>
  <c r="EU30" i="7"/>
  <c r="EU28" i="7"/>
  <c r="EU26" i="7"/>
  <c r="EU24" i="7"/>
  <c r="EU20" i="7"/>
  <c r="EU18" i="7"/>
  <c r="EU16" i="7"/>
  <c r="EU14" i="7"/>
  <c r="EU12" i="7"/>
  <c r="EU10" i="7"/>
  <c r="EU8" i="7"/>
  <c r="EU6" i="7"/>
  <c r="EU63" i="7"/>
  <c r="EU61" i="7"/>
  <c r="EU57" i="7"/>
  <c r="EU53" i="7"/>
  <c r="EU43" i="7"/>
  <c r="EU42" i="7"/>
  <c r="EU40" i="7"/>
  <c r="EU38" i="7"/>
  <c r="EU5" i="7"/>
  <c r="EU55" i="7"/>
  <c r="EU45" i="7"/>
  <c r="EU33" i="7"/>
  <c r="EU29" i="7"/>
  <c r="EU25" i="7"/>
  <c r="EU21" i="7"/>
  <c r="EU17" i="7"/>
  <c r="EU13" i="7"/>
  <c r="EU9" i="7"/>
  <c r="EU35" i="7"/>
  <c r="EU31" i="7"/>
  <c r="EU27" i="7"/>
  <c r="EU23" i="7"/>
  <c r="EU15" i="7"/>
  <c r="EU11" i="7"/>
  <c r="EU7" i="7"/>
  <c r="ER39" i="7"/>
  <c r="ER26" i="7"/>
  <c r="ES55" i="7"/>
  <c r="ES62" i="7"/>
  <c r="ES45" i="7"/>
  <c r="ES60" i="7"/>
  <c r="ES58" i="7"/>
  <c r="ES56" i="7"/>
  <c r="ES51" i="7"/>
  <c r="ES48" i="7"/>
  <c r="ES39" i="7"/>
  <c r="ES47" i="7"/>
  <c r="ES54" i="7"/>
  <c r="ES43" i="7"/>
  <c r="ES41" i="7"/>
  <c r="ES50" i="7"/>
  <c r="ES21" i="7"/>
  <c r="ES44" i="7"/>
  <c r="ES36" i="7"/>
  <c r="ES35" i="7"/>
  <c r="ES37" i="7"/>
  <c r="ES28" i="7"/>
  <c r="ES40" i="7"/>
  <c r="ES33" i="7"/>
  <c r="ES32" i="7"/>
  <c r="ES31" i="7"/>
  <c r="ES27" i="7"/>
  <c r="ES29" i="7"/>
  <c r="ES24" i="7"/>
  <c r="ES25" i="7"/>
  <c r="ES23" i="7"/>
  <c r="ES20" i="7"/>
  <c r="ES17" i="7"/>
  <c r="ES12" i="7"/>
  <c r="ES11" i="7"/>
  <c r="ES10" i="7"/>
  <c r="ES6" i="7"/>
  <c r="ES8" i="7"/>
  <c r="ES7" i="7"/>
  <c r="ES5" i="7"/>
  <c r="ES63" i="7"/>
  <c r="ES14" i="7"/>
  <c r="ES16" i="7"/>
  <c r="ES15" i="7"/>
  <c r="ES49" i="7"/>
  <c r="ER5" i="7"/>
  <c r="AT67" i="7"/>
  <c r="EK66" i="7"/>
  <c r="AX67" i="7"/>
  <c r="F54" i="13"/>
  <c r="G54" i="13"/>
  <c r="D54" i="13"/>
  <c r="E54" i="13"/>
  <c r="EA55" i="7"/>
  <c r="DV56" i="7"/>
  <c r="DY56" i="7"/>
  <c r="DZ56" i="7" s="1"/>
  <c r="EC56" i="7"/>
  <c r="DV39" i="7"/>
  <c r="DY39" i="7" s="1"/>
  <c r="DZ39" i="7" s="1"/>
  <c r="EC39" i="7"/>
  <c r="EC14" i="7"/>
  <c r="DV14" i="7"/>
  <c r="DY14" i="7"/>
  <c r="DZ14" i="7" s="1"/>
  <c r="H52" i="13"/>
  <c r="G43" i="13"/>
  <c r="D49" i="13"/>
  <c r="H46" i="13"/>
  <c r="AT23" i="7"/>
  <c r="EK23" i="7"/>
  <c r="AY6" i="7"/>
  <c r="CA76" i="7"/>
  <c r="CA73" i="7"/>
  <c r="CA24" i="7"/>
  <c r="CB72" i="7"/>
  <c r="DG72" i="7" s="1"/>
  <c r="CA72" i="7"/>
  <c r="CB26" i="7"/>
  <c r="EO78" i="7"/>
  <c r="CP78" i="7"/>
  <c r="EP62" i="7"/>
  <c r="EP69" i="7"/>
  <c r="EO40" i="7"/>
  <c r="CK40" i="7"/>
  <c r="EO74" i="7"/>
  <c r="CP74" i="7"/>
  <c r="CX28" i="7"/>
  <c r="CK53" i="7"/>
  <c r="EO53" i="7"/>
  <c r="CX19" i="7"/>
  <c r="CA82" i="7"/>
  <c r="CA27" i="7"/>
  <c r="CB27" i="7"/>
  <c r="EM27" i="7" s="1"/>
  <c r="EO71" i="7"/>
  <c r="CP71" i="7"/>
  <c r="EO13" i="7"/>
  <c r="CP13" i="7"/>
  <c r="EO79" i="7"/>
  <c r="CP79" i="7"/>
  <c r="CP10" i="7"/>
  <c r="EO10" i="7"/>
  <c r="CP77" i="7"/>
  <c r="EO77" i="7"/>
  <c r="CK38" i="7"/>
  <c r="EO38" i="7"/>
  <c r="EO11" i="7"/>
  <c r="CK11" i="7"/>
  <c r="EO9" i="7"/>
  <c r="CP9" i="7"/>
  <c r="DY27" i="7"/>
  <c r="DZ27" i="7" s="1"/>
  <c r="EH5" i="7"/>
  <c r="FD5" i="7" s="1"/>
  <c r="AT7" i="7"/>
  <c r="EK7" i="7"/>
  <c r="AT5" i="7"/>
  <c r="EK5" i="7"/>
  <c r="AY5" i="7"/>
  <c r="EL5" i="7" s="1"/>
  <c r="AT6" i="7"/>
  <c r="EK6" i="7"/>
  <c r="EL79" i="7"/>
  <c r="EM57" i="7"/>
  <c r="BJ57" i="7"/>
  <c r="EM9" i="7"/>
  <c r="BO9" i="7"/>
  <c r="EL38" i="7"/>
  <c r="EJ27" i="7"/>
  <c r="DY7" i="7"/>
  <c r="DZ7" i="7"/>
  <c r="CP26" i="7"/>
  <c r="EO26" i="7"/>
  <c r="EO22" i="7"/>
  <c r="CP22" i="7"/>
  <c r="CP6" i="7"/>
  <c r="EO6" i="7"/>
  <c r="EO81" i="7"/>
  <c r="EO52" i="7"/>
  <c r="CP52" i="7"/>
  <c r="EO20" i="7"/>
  <c r="CP20" i="7"/>
  <c r="CP23" i="7"/>
  <c r="EO23" i="7"/>
  <c r="CP21" i="7"/>
  <c r="EO21" i="7"/>
  <c r="CK55" i="7"/>
  <c r="EO19" i="7"/>
  <c r="CK19" i="7"/>
  <c r="EO56" i="7"/>
  <c r="CK56" i="7"/>
  <c r="EO41" i="7"/>
  <c r="CK41" i="7"/>
  <c r="EO34" i="7"/>
  <c r="CK34" i="7"/>
  <c r="EO65" i="7"/>
  <c r="CK65" i="7"/>
  <c r="CK42" i="7"/>
  <c r="EO42" i="7"/>
  <c r="EO35" i="7"/>
  <c r="CK35" i="7"/>
  <c r="CK66" i="7"/>
  <c r="EO66" i="7"/>
  <c r="CK43" i="7"/>
  <c r="CK37" i="7"/>
  <c r="EO37" i="7"/>
  <c r="CP75" i="7"/>
  <c r="EO75" i="7"/>
  <c r="CK67" i="7"/>
  <c r="CK64" i="7"/>
  <c r="EO61" i="7"/>
  <c r="CK61" i="7"/>
  <c r="EO57" i="7"/>
  <c r="CK57" i="7"/>
  <c r="EO50" i="7"/>
  <c r="CK50" i="7"/>
  <c r="EO46" i="7"/>
  <c r="CK46" i="7"/>
  <c r="EO33" i="7"/>
  <c r="CK33" i="7"/>
  <c r="CK32" i="7"/>
  <c r="EO32" i="7"/>
  <c r="EO29" i="7"/>
  <c r="CK29" i="7"/>
  <c r="CK28" i="7"/>
  <c r="EO28" i="7"/>
  <c r="EO25" i="7"/>
  <c r="CP25" i="7"/>
  <c r="CK15" i="7"/>
  <c r="EO15" i="7"/>
  <c r="EO76" i="7"/>
  <c r="EO69" i="7"/>
  <c r="EO58" i="7"/>
  <c r="CK58" i="7"/>
  <c r="CK39" i="7"/>
  <c r="EO39" i="7"/>
  <c r="CK36" i="7"/>
  <c r="EO36" i="7"/>
  <c r="CK30" i="7"/>
  <c r="EO30" i="7"/>
  <c r="EO27" i="7"/>
  <c r="CP27" i="7"/>
  <c r="EO18" i="7"/>
  <c r="CK18" i="7"/>
  <c r="EO12" i="7"/>
  <c r="CK12" i="7"/>
  <c r="CP8" i="7"/>
  <c r="EO8" i="7"/>
  <c r="EO72" i="7"/>
  <c r="CP72" i="7"/>
  <c r="EO70" i="7"/>
  <c r="CK70" i="7"/>
  <c r="CK59" i="7"/>
  <c r="CK51" i="7"/>
  <c r="EO51" i="7"/>
  <c r="CK47" i="7"/>
  <c r="EO47" i="7"/>
  <c r="CK44" i="7"/>
  <c r="EO44" i="7"/>
  <c r="EO14" i="7"/>
  <c r="CK14" i="7"/>
  <c r="EO82" i="7"/>
  <c r="CP82" i="7"/>
  <c r="EO73" i="7"/>
  <c r="CP73" i="7"/>
  <c r="EO68" i="7"/>
  <c r="CK68" i="7"/>
  <c r="CK63" i="7"/>
  <c r="EO63" i="7"/>
  <c r="EO60" i="7"/>
  <c r="CK54" i="7"/>
  <c r="EO49" i="7"/>
  <c r="CK49" i="7"/>
  <c r="CK48" i="7"/>
  <c r="EO48" i="7"/>
  <c r="EO45" i="7"/>
  <c r="CK45" i="7"/>
  <c r="EO31" i="7"/>
  <c r="EO24" i="7"/>
  <c r="CP24" i="7"/>
  <c r="CK17" i="7"/>
  <c r="EO17" i="7"/>
  <c r="CD78" i="7"/>
  <c r="CD23" i="7"/>
  <c r="BZ18" i="7"/>
  <c r="BZ22" i="7"/>
  <c r="CB22" i="7"/>
  <c r="BT43" i="7"/>
  <c r="EM46" i="7"/>
  <c r="BT46" i="7"/>
  <c r="EM39" i="7"/>
  <c r="BT61" i="7"/>
  <c r="EM28" i="7"/>
  <c r="BT28" i="7"/>
  <c r="EM59" i="7"/>
  <c r="EM41" i="7"/>
  <c r="EM78" i="7"/>
  <c r="EM76" i="7"/>
  <c r="EM74" i="7"/>
  <c r="EM60" i="7"/>
  <c r="EM38" i="7"/>
  <c r="EM40" i="7"/>
  <c r="EM58" i="7"/>
  <c r="BJ58" i="7"/>
  <c r="BJ8" i="7"/>
  <c r="EM8" i="7"/>
  <c r="EM10" i="7"/>
  <c r="BJ10" i="7"/>
  <c r="EM17" i="7"/>
  <c r="BJ17" i="7"/>
  <c r="EM62" i="7"/>
  <c r="BJ62" i="7"/>
  <c r="BJ44" i="7"/>
  <c r="EM44" i="7"/>
  <c r="EM82" i="7"/>
  <c r="EM20" i="7"/>
  <c r="DG17" i="7"/>
  <c r="EM56" i="7"/>
  <c r="EM42" i="7"/>
  <c r="BE24" i="7"/>
  <c r="EM24" i="7"/>
  <c r="BE26" i="7"/>
  <c r="EM72" i="7"/>
  <c r="EM79" i="7"/>
  <c r="EM73" i="7"/>
  <c r="EM75" i="7"/>
  <c r="EM23" i="7"/>
  <c r="EM21" i="7"/>
  <c r="EM45" i="7"/>
  <c r="BT45" i="7"/>
  <c r="EM25" i="7"/>
  <c r="BO25" i="7"/>
  <c r="DG21" i="7"/>
  <c r="EM19" i="7"/>
  <c r="BE19" i="7"/>
  <c r="BO7" i="7"/>
  <c r="EM7" i="7"/>
  <c r="EN6" i="7"/>
  <c r="EN22" i="7"/>
  <c r="CD22" i="7"/>
  <c r="EM81" i="7"/>
  <c r="EN18" i="7"/>
  <c r="CD18" i="7"/>
  <c r="CE10" i="7"/>
  <c r="DG45" i="7"/>
  <c r="CE19" i="7"/>
  <c r="CE5" i="7"/>
  <c r="EN5" i="7" s="1"/>
  <c r="BZ6" i="7"/>
  <c r="CE38" i="7"/>
  <c r="EN38" i="7" s="1"/>
  <c r="CE28" i="7"/>
  <c r="DG20" i="7"/>
  <c r="DG19" i="7"/>
  <c r="DG46" i="7"/>
  <c r="EI5" i="7"/>
  <c r="FE5" i="7" s="1"/>
  <c r="FF5" i="7" s="1"/>
  <c r="FG5" i="7" s="1"/>
  <c r="FH5" i="7" s="1"/>
  <c r="FI5" i="7" s="1"/>
  <c r="FJ5" i="7" s="1"/>
  <c r="FK5" i="7" s="1"/>
  <c r="FL5" i="7" s="1"/>
  <c r="FM5" i="7" s="1"/>
  <c r="FN5" i="7" s="1"/>
  <c r="FO5" i="7" s="1"/>
  <c r="FP5" i="7" s="1"/>
  <c r="FQ5" i="7" s="1"/>
  <c r="FR5" i="7" s="1"/>
  <c r="FS5" i="7" s="1"/>
  <c r="FT5" i="7" s="1"/>
  <c r="FU5" i="7" s="1"/>
  <c r="FV5" i="7" s="1"/>
  <c r="FE6" i="7"/>
  <c r="FF6" i="7"/>
  <c r="FG6" i="7"/>
  <c r="D37" i="13"/>
  <c r="H34" i="13"/>
  <c r="F46" i="13"/>
  <c r="F34" i="13"/>
  <c r="F52" i="13"/>
  <c r="F40" i="13"/>
  <c r="D34" i="13"/>
  <c r="K33" i="13"/>
  <c r="G34" i="13"/>
  <c r="G37" i="13"/>
  <c r="G46" i="13"/>
  <c r="F43" i="13"/>
  <c r="F31" i="13"/>
  <c r="E49" i="13"/>
  <c r="K48" i="13"/>
  <c r="E37" i="13"/>
  <c r="H37" i="13"/>
  <c r="E40" i="13"/>
  <c r="G40" i="13"/>
  <c r="K39" i="13" s="1"/>
  <c r="H43" i="13"/>
  <c r="E46" i="13"/>
  <c r="D52" i="13"/>
  <c r="E31" i="13"/>
  <c r="K30" i="13"/>
  <c r="F37" i="13"/>
  <c r="EM5" i="7"/>
  <c r="DG5" i="7"/>
  <c r="BE5" i="7"/>
  <c r="EO5" i="7"/>
  <c r="CK5" i="7"/>
  <c r="EC6" i="7"/>
  <c r="DG82" i="7"/>
  <c r="DG80" i="7"/>
  <c r="DG78" i="7"/>
  <c r="DG76" i="7"/>
  <c r="DG74" i="7"/>
  <c r="DG81" i="7"/>
  <c r="DG79" i="7"/>
  <c r="DG75" i="7"/>
  <c r="DG73" i="7"/>
  <c r="BZ69" i="7"/>
  <c r="CB69" i="7" s="1"/>
  <c r="EM69" i="7" s="1"/>
  <c r="CE69" i="7"/>
  <c r="BZ65" i="7"/>
  <c r="DG55" i="7"/>
  <c r="BZ68" i="7"/>
  <c r="CB68" i="7" s="1"/>
  <c r="CE68" i="7"/>
  <c r="CD68" i="7" s="1"/>
  <c r="BZ63" i="7"/>
  <c r="CB63" i="7"/>
  <c r="CE63" i="7"/>
  <c r="CD63" i="7" s="1"/>
  <c r="DG62" i="7"/>
  <c r="DG58" i="7"/>
  <c r="BZ67" i="7"/>
  <c r="CB67" i="7"/>
  <c r="DG67" i="7"/>
  <c r="CE67" i="7"/>
  <c r="BZ64" i="7"/>
  <c r="CE64" i="7"/>
  <c r="EN64" i="7" s="1"/>
  <c r="DG61" i="7"/>
  <c r="DG57" i="7"/>
  <c r="DG54" i="7"/>
  <c r="BZ70" i="7"/>
  <c r="CB70" i="7"/>
  <c r="DG70" i="7" s="1"/>
  <c r="CE70" i="7"/>
  <c r="BZ66" i="7"/>
  <c r="CB66" i="7"/>
  <c r="CE66" i="7"/>
  <c r="DG60" i="7"/>
  <c r="DG56" i="7"/>
  <c r="CE62" i="7"/>
  <c r="CE61" i="7"/>
  <c r="EN61" i="7" s="1"/>
  <c r="CE60" i="7"/>
  <c r="CE58" i="7"/>
  <c r="CE57" i="7"/>
  <c r="CE56" i="7"/>
  <c r="BZ52" i="7"/>
  <c r="CB52" i="7" s="1"/>
  <c r="CE52" i="7"/>
  <c r="CD52" i="7" s="1"/>
  <c r="BZ48" i="7"/>
  <c r="CB48" i="7" s="1"/>
  <c r="EM48" i="7" s="1"/>
  <c r="CE48" i="7"/>
  <c r="DG41" i="7"/>
  <c r="BZ51" i="7"/>
  <c r="CE51" i="7"/>
  <c r="BZ47" i="7"/>
  <c r="CB47" i="7" s="1"/>
  <c r="CE47" i="7"/>
  <c r="DG44" i="7"/>
  <c r="DG40" i="7"/>
  <c r="BZ50" i="7"/>
  <c r="CB50" i="7" s="1"/>
  <c r="CA50" i="7" s="1"/>
  <c r="CE50" i="7"/>
  <c r="DG43" i="7"/>
  <c r="DG39" i="7"/>
  <c r="DG38" i="7"/>
  <c r="BZ53" i="7"/>
  <c r="CB53" i="7"/>
  <c r="CE53" i="7"/>
  <c r="BZ49" i="7"/>
  <c r="CB49" i="7" s="1"/>
  <c r="CE49" i="7"/>
  <c r="DG42" i="7"/>
  <c r="BZ37" i="7"/>
  <c r="CB37" i="7" s="1"/>
  <c r="DG37" i="7"/>
  <c r="CE37" i="7"/>
  <c r="BZ36" i="7"/>
  <c r="CB36" i="7"/>
  <c r="CE36" i="7"/>
  <c r="BZ32" i="7"/>
  <c r="CB32" i="7" s="1"/>
  <c r="CE32" i="7"/>
  <c r="DG27" i="7"/>
  <c r="DG25" i="7"/>
  <c r="DG23" i="7"/>
  <c r="BZ35" i="7"/>
  <c r="CB35" i="7" s="1"/>
  <c r="CE35" i="7"/>
  <c r="BZ31" i="7"/>
  <c r="CB31" i="7"/>
  <c r="EM31" i="7" s="1"/>
  <c r="CE31" i="7"/>
  <c r="EN31" i="7" s="1"/>
  <c r="CE46" i="7"/>
  <c r="CE44" i="7"/>
  <c r="EN44" i="7" s="1"/>
  <c r="CE43" i="7"/>
  <c r="CE42" i="7"/>
  <c r="CE41" i="7"/>
  <c r="CE40" i="7"/>
  <c r="CE39" i="7"/>
  <c r="EN39" i="7" s="1"/>
  <c r="BZ34" i="7"/>
  <c r="CB34" i="7" s="1"/>
  <c r="CE34" i="7"/>
  <c r="CD34" i="7" s="1"/>
  <c r="BZ30" i="7"/>
  <c r="CB30" i="7"/>
  <c r="CE30" i="7"/>
  <c r="BZ29" i="7"/>
  <c r="CB29" i="7"/>
  <c r="DG29" i="7" s="1"/>
  <c r="CE29" i="7"/>
  <c r="DG28" i="7"/>
  <c r="DG26" i="7"/>
  <c r="DG24" i="7"/>
  <c r="BZ33" i="7"/>
  <c r="CB33" i="7" s="1"/>
  <c r="CE33" i="7"/>
  <c r="BZ16" i="7"/>
  <c r="CB16" i="7" s="1"/>
  <c r="CE16" i="7"/>
  <c r="DG7" i="7"/>
  <c r="BZ15" i="7"/>
  <c r="CB15" i="7"/>
  <c r="DG15" i="7" s="1"/>
  <c r="CE15" i="7"/>
  <c r="BZ12" i="7"/>
  <c r="CB12" i="7"/>
  <c r="DG12" i="7" s="1"/>
  <c r="CE12" i="7"/>
  <c r="BZ13" i="7"/>
  <c r="CB13" i="7"/>
  <c r="CA13" i="7" s="1"/>
  <c r="CE13" i="7"/>
  <c r="BZ11" i="7"/>
  <c r="CB11" i="7"/>
  <c r="CE11" i="7"/>
  <c r="CE9" i="7"/>
  <c r="N7" i="7"/>
  <c r="AM7" i="7"/>
  <c r="AL7" i="7"/>
  <c r="AG7" i="7"/>
  <c r="BZ14" i="7"/>
  <c r="CB14" i="7"/>
  <c r="CA14" i="7" s="1"/>
  <c r="CE14" i="7"/>
  <c r="CD14" i="7" s="1"/>
  <c r="D43" i="13"/>
  <c r="G52" i="13"/>
  <c r="F49" i="13"/>
  <c r="D40" i="13"/>
  <c r="E34" i="13"/>
  <c r="G49" i="13"/>
  <c r="D46" i="13"/>
  <c r="H40" i="13"/>
  <c r="E43" i="13"/>
  <c r="K42" i="13" s="1"/>
  <c r="D31" i="13"/>
  <c r="DG10" i="7"/>
  <c r="E7" i="9"/>
  <c r="G8" i="7" s="1"/>
  <c r="DG8" i="7"/>
  <c r="E52" i="13"/>
  <c r="K51" i="13"/>
  <c r="C62" i="13" s="1"/>
  <c r="DG9" i="7"/>
  <c r="K36" i="13"/>
  <c r="K43" i="13"/>
  <c r="K53" i="13"/>
  <c r="C63" i="13"/>
  <c r="C55" i="13"/>
  <c r="C56" i="13"/>
  <c r="K37" i="13"/>
  <c r="K49" i="13"/>
  <c r="CB65" i="7"/>
  <c r="DG65" i="7"/>
  <c r="CB64" i="7"/>
  <c r="CB51" i="7"/>
  <c r="CB18" i="7"/>
  <c r="EM18" i="7" s="1"/>
  <c r="DG6" i="7"/>
  <c r="DJ6" i="7" s="1"/>
  <c r="EM6" i="7"/>
  <c r="AX5" i="7"/>
  <c r="EL6" i="7"/>
  <c r="FH6" i="7"/>
  <c r="FI6" i="7" s="1"/>
  <c r="FJ6" i="7" s="1"/>
  <c r="FK6" i="7" s="1"/>
  <c r="AX6" i="7"/>
  <c r="DH6" i="7"/>
  <c r="DG22" i="7"/>
  <c r="EN28" i="7"/>
  <c r="CD28" i="7"/>
  <c r="CD38" i="7"/>
  <c r="EN19" i="7"/>
  <c r="CD19" i="7"/>
  <c r="CD5" i="7"/>
  <c r="EN10" i="7"/>
  <c r="CD10" i="7"/>
  <c r="EM13" i="7"/>
  <c r="EM14" i="7"/>
  <c r="EH7" i="7"/>
  <c r="FD7" i="7"/>
  <c r="M7" i="7"/>
  <c r="EN11" i="7"/>
  <c r="CD11" i="7"/>
  <c r="DG14" i="7"/>
  <c r="DG30" i="7"/>
  <c r="CA30" i="7"/>
  <c r="EM30" i="7"/>
  <c r="EN40" i="7"/>
  <c r="CD40" i="7"/>
  <c r="CD44" i="7"/>
  <c r="CD31" i="7"/>
  <c r="CA53" i="7"/>
  <c r="EM53" i="7"/>
  <c r="EN52" i="7"/>
  <c r="EN56" i="7"/>
  <c r="CD56" i="7"/>
  <c r="EN60" i="7"/>
  <c r="CD60" i="7"/>
  <c r="EN70" i="7"/>
  <c r="CD70" i="7"/>
  <c r="CA64" i="7"/>
  <c r="EM63" i="7"/>
  <c r="CA63" i="7"/>
  <c r="DG63" i="7"/>
  <c r="E8" i="9"/>
  <c r="H8" i="7"/>
  <c r="J8" i="7"/>
  <c r="I8" i="7" s="1"/>
  <c r="EN15" i="7"/>
  <c r="CD15" i="7"/>
  <c r="EN16" i="7"/>
  <c r="CD16" i="7"/>
  <c r="EN33" i="7"/>
  <c r="CD33" i="7"/>
  <c r="EN29" i="7"/>
  <c r="CD29" i="7"/>
  <c r="EN34" i="7"/>
  <c r="CD41" i="7"/>
  <c r="EN41" i="7"/>
  <c r="CD45" i="7"/>
  <c r="EN45" i="7"/>
  <c r="EN32" i="7"/>
  <c r="CD32" i="7"/>
  <c r="EN37" i="7"/>
  <c r="CD37" i="7"/>
  <c r="CD49" i="7"/>
  <c r="EN49" i="7"/>
  <c r="EN51" i="7"/>
  <c r="CD51" i="7"/>
  <c r="DG52" i="7"/>
  <c r="CD61" i="7"/>
  <c r="CA70" i="7"/>
  <c r="CD67" i="7"/>
  <c r="DG53" i="7"/>
  <c r="CD65" i="7"/>
  <c r="EN65" i="7"/>
  <c r="EN13" i="7"/>
  <c r="CD13" i="7"/>
  <c r="EN12" i="7"/>
  <c r="CD12" i="7"/>
  <c r="CA15" i="7"/>
  <c r="CA33" i="7"/>
  <c r="EM33" i="7"/>
  <c r="EM29" i="7"/>
  <c r="CA34" i="7"/>
  <c r="EN42" i="7"/>
  <c r="CD42" i="7"/>
  <c r="EN46" i="7"/>
  <c r="CD46" i="7"/>
  <c r="EN35" i="7"/>
  <c r="CD35" i="7"/>
  <c r="DG32" i="7"/>
  <c r="EM37" i="7"/>
  <c r="CA37" i="7"/>
  <c r="CA49" i="7"/>
  <c r="EN50" i="7"/>
  <c r="CD50" i="7"/>
  <c r="EN48" i="7"/>
  <c r="CD48" i="7"/>
  <c r="CD54" i="7"/>
  <c r="EN58" i="7"/>
  <c r="CD58" i="7"/>
  <c r="EN62" i="7"/>
  <c r="CD62" i="7"/>
  <c r="EN66" i="7"/>
  <c r="CD66" i="7"/>
  <c r="CA67" i="7"/>
  <c r="EN68" i="7"/>
  <c r="CA65" i="7"/>
  <c r="EM65" i="7"/>
  <c r="EN9" i="7"/>
  <c r="CD9" i="7"/>
  <c r="DG13" i="7"/>
  <c r="EN30" i="7"/>
  <c r="CD30" i="7"/>
  <c r="CD39" i="7"/>
  <c r="CD43" i="7"/>
  <c r="EN36" i="7"/>
  <c r="CD36" i="7"/>
  <c r="DG33" i="7"/>
  <c r="CD53" i="7"/>
  <c r="EN53" i="7"/>
  <c r="EM50" i="7"/>
  <c r="EN47" i="7"/>
  <c r="CD47" i="7"/>
  <c r="DG31" i="7"/>
  <c r="CA48" i="7"/>
  <c r="CD55" i="7"/>
  <c r="EN59" i="7"/>
  <c r="CD59" i="7"/>
  <c r="CA66" i="7"/>
  <c r="CD64" i="7"/>
  <c r="EN63" i="7"/>
  <c r="EM68" i="7"/>
  <c r="CD69" i="7"/>
  <c r="EN69" i="7"/>
  <c r="K52" i="13"/>
  <c r="K54" i="13"/>
  <c r="C59" i="13"/>
  <c r="K31" i="13"/>
  <c r="C57" i="13"/>
  <c r="C61" i="13"/>
  <c r="K34" i="13"/>
  <c r="DG50" i="7"/>
  <c r="DG18" i="7"/>
  <c r="CA18" i="7"/>
  <c r="FL6" i="7"/>
  <c r="FM6" i="7"/>
  <c r="FN6" i="7" s="1"/>
  <c r="FO6" i="7" s="1"/>
  <c r="FP6" i="7" s="1"/>
  <c r="FQ6" i="7" s="1"/>
  <c r="FR6" i="7" s="1"/>
  <c r="FS6" i="7" s="1"/>
  <c r="FT6" i="7" s="1"/>
  <c r="FU6" i="7" s="1"/>
  <c r="FV6" i="7" s="1"/>
  <c r="G9" i="7"/>
  <c r="J9" i="7" s="1"/>
  <c r="E9" i="9"/>
  <c r="I9" i="7"/>
  <c r="E10" i="9"/>
  <c r="G10" i="7"/>
  <c r="H10" i="7"/>
  <c r="J10" i="7" s="1"/>
  <c r="E11" i="9"/>
  <c r="G11" i="7"/>
  <c r="H11" i="7"/>
  <c r="J11" i="7" s="1"/>
  <c r="I11" i="7"/>
  <c r="E12" i="9"/>
  <c r="G12" i="7"/>
  <c r="H12" i="7"/>
  <c r="J12" i="7" s="1"/>
  <c r="E13" i="9"/>
  <c r="E14" i="9" s="1"/>
  <c r="G13" i="7"/>
  <c r="H13" i="7"/>
  <c r="J13" i="7"/>
  <c r="FD43" i="7"/>
  <c r="FN43" i="7"/>
  <c r="FO43" i="7" s="1"/>
  <c r="FP43" i="7" s="1"/>
  <c r="FQ43" i="7" s="1"/>
  <c r="FR43" i="7" s="1"/>
  <c r="FS43" i="7" s="1"/>
  <c r="FT43" i="7" s="1"/>
  <c r="FU43" i="7" s="1"/>
  <c r="FV43" i="7" s="1"/>
  <c r="FD54" i="7"/>
  <c r="FN54" i="7"/>
  <c r="FO54" i="7"/>
  <c r="FP54" i="7" s="1"/>
  <c r="FQ54" i="7" s="1"/>
  <c r="FR54" i="7" s="1"/>
  <c r="FS54" i="7" s="1"/>
  <c r="FT54" i="7" s="1"/>
  <c r="FU54" i="7" s="1"/>
  <c r="FV54" i="7" s="1"/>
  <c r="FD55" i="7"/>
  <c r="FN55" i="7"/>
  <c r="FO55" i="7"/>
  <c r="FP55" i="7" s="1"/>
  <c r="FQ55" i="7" s="1"/>
  <c r="FR55" i="7" s="1"/>
  <c r="FS55" i="7" s="1"/>
  <c r="FT55" i="7" s="1"/>
  <c r="FU55" i="7" s="1"/>
  <c r="FV55" i="7" s="1"/>
  <c r="AG67" i="7"/>
  <c r="AA67" i="7"/>
  <c r="AM67" i="7"/>
  <c r="FD67" i="7"/>
  <c r="FD80" i="7"/>
  <c r="I10" i="7" l="1"/>
  <c r="CP59" i="7"/>
  <c r="EO59" i="7"/>
  <c r="DG59" i="7"/>
  <c r="I13" i="7"/>
  <c r="DG35" i="7"/>
  <c r="EM35" i="7"/>
  <c r="CA35" i="7"/>
  <c r="CA16" i="7"/>
  <c r="EM16" i="7"/>
  <c r="DG36" i="7"/>
  <c r="CA36" i="7"/>
  <c r="EM36" i="7"/>
  <c r="DG68" i="7"/>
  <c r="CA68" i="7"/>
  <c r="DG11" i="7"/>
  <c r="EM11" i="7"/>
  <c r="CA11" i="7"/>
  <c r="EM52" i="7"/>
  <c r="CA52" i="7"/>
  <c r="G14" i="7"/>
  <c r="H14" i="7" s="1"/>
  <c r="J14" i="7" s="1"/>
  <c r="DG47" i="7"/>
  <c r="EM47" i="7"/>
  <c r="CA47" i="7"/>
  <c r="K40" i="13"/>
  <c r="C58" i="13"/>
  <c r="G15" i="7"/>
  <c r="H15" i="7" s="1"/>
  <c r="J15" i="7" s="1"/>
  <c r="E15" i="9"/>
  <c r="CD57" i="7"/>
  <c r="EN57" i="7"/>
  <c r="DG66" i="7"/>
  <c r="EM66" i="7"/>
  <c r="I12" i="7"/>
  <c r="CA51" i="7"/>
  <c r="DG51" i="7"/>
  <c r="EM51" i="7"/>
  <c r="DG34" i="7"/>
  <c r="EM34" i="7"/>
  <c r="CA22" i="7"/>
  <c r="EM22" i="7"/>
  <c r="DG69" i="7"/>
  <c r="CA69" i="7"/>
  <c r="DG64" i="7"/>
  <c r="EM64" i="7"/>
  <c r="EM32" i="7"/>
  <c r="CA32" i="7"/>
  <c r="DG16" i="7"/>
  <c r="DG49" i="7"/>
  <c r="EM49" i="7"/>
  <c r="DG48" i="7"/>
  <c r="EN14" i="7"/>
  <c r="EM70" i="7"/>
  <c r="CA12" i="7"/>
  <c r="CA31" i="7"/>
  <c r="K45" i="13"/>
  <c r="CA61" i="7"/>
  <c r="EM61" i="7"/>
  <c r="EM12" i="7"/>
  <c r="CA29" i="7"/>
  <c r="EM15" i="7"/>
  <c r="DH5" i="7"/>
  <c r="DJ5" i="7" s="1"/>
  <c r="CP64" i="7"/>
  <c r="EO64" i="7"/>
  <c r="EO62" i="7"/>
  <c r="CK62" i="7"/>
  <c r="CA26" i="7"/>
  <c r="EM26" i="7"/>
  <c r="BZ77" i="7"/>
  <c r="CB77" i="7" s="1"/>
  <c r="CE77" i="7"/>
  <c r="EC53" i="7"/>
  <c r="DV53" i="7"/>
  <c r="DY53" i="7" s="1"/>
  <c r="DZ53" i="7" s="1"/>
  <c r="V7" i="7"/>
  <c r="AA7" i="7"/>
  <c r="DY68" i="7"/>
  <c r="EA68" i="7" s="1"/>
  <c r="BZ71" i="7"/>
  <c r="CB71" i="7" s="1"/>
  <c r="CE71" i="7"/>
  <c r="EC68" i="7"/>
  <c r="DV68" i="7"/>
  <c r="DY5" i="7"/>
  <c r="DZ5" i="7" s="1"/>
  <c r="EC71" i="7"/>
  <c r="DV71" i="7"/>
  <c r="DY71" i="7" s="1"/>
  <c r="EA71" i="7" s="1"/>
  <c r="K8" i="7"/>
  <c r="L8" i="7" s="1"/>
  <c r="E8" i="27"/>
  <c r="AY75" i="7"/>
  <c r="AU75" i="7"/>
  <c r="AU60" i="7"/>
  <c r="AY60" i="7"/>
  <c r="AU52" i="7"/>
  <c r="AY52" i="7"/>
  <c r="AY44" i="7"/>
  <c r="AU44" i="7"/>
  <c r="AY36" i="7"/>
  <c r="AU36" i="7"/>
  <c r="AY28" i="7"/>
  <c r="AU28" i="7"/>
  <c r="AY21" i="7"/>
  <c r="AU21" i="7"/>
  <c r="AY13" i="7"/>
  <c r="AU13" i="7"/>
  <c r="AY78" i="7"/>
  <c r="AY69" i="7"/>
  <c r="AY43" i="7"/>
  <c r="AX43" i="7" s="1"/>
  <c r="AY35" i="7"/>
  <c r="AY27" i="7"/>
  <c r="EL35" i="7" l="1"/>
  <c r="AX35" i="7"/>
  <c r="EL78" i="7"/>
  <c r="AX78" i="7"/>
  <c r="EL36" i="7"/>
  <c r="AX36" i="7"/>
  <c r="EL75" i="7"/>
  <c r="AX75" i="7"/>
  <c r="EN71" i="7"/>
  <c r="CD71" i="7"/>
  <c r="CA77" i="7"/>
  <c r="EM77" i="7"/>
  <c r="DG77" i="7"/>
  <c r="DG71" i="7"/>
  <c r="CA71" i="7"/>
  <c r="EM71" i="7"/>
  <c r="AT28" i="7"/>
  <c r="EK28" i="7"/>
  <c r="EL44" i="7"/>
  <c r="AX44" i="7"/>
  <c r="V8" i="7"/>
  <c r="AA8" i="7"/>
  <c r="AG8" i="7"/>
  <c r="AM8" i="7"/>
  <c r="AL8" i="7" s="1"/>
  <c r="N8" i="7"/>
  <c r="AT13" i="7"/>
  <c r="EK13" i="7"/>
  <c r="AT44" i="7"/>
  <c r="EK44" i="7"/>
  <c r="K9" i="7"/>
  <c r="L9" i="7" s="1"/>
  <c r="E9" i="27"/>
  <c r="EL13" i="7"/>
  <c r="AX13" i="7"/>
  <c r="AT21" i="7"/>
  <c r="EK21" i="7"/>
  <c r="EL52" i="7"/>
  <c r="AX52" i="7"/>
  <c r="EL27" i="7"/>
  <c r="AX27" i="7"/>
  <c r="EL21" i="7"/>
  <c r="AX21" i="7"/>
  <c r="AT52" i="7"/>
  <c r="EK52" i="7"/>
  <c r="EI7" i="7"/>
  <c r="FE7" i="7" s="1"/>
  <c r="FF7" i="7" s="1"/>
  <c r="FG7" i="7" s="1"/>
  <c r="FH7" i="7" s="1"/>
  <c r="FI7" i="7" s="1"/>
  <c r="FJ7" i="7" s="1"/>
  <c r="FK7" i="7" s="1"/>
  <c r="FL7" i="7" s="1"/>
  <c r="FM7" i="7" s="1"/>
  <c r="FN7" i="7" s="1"/>
  <c r="FO7" i="7" s="1"/>
  <c r="FP7" i="7" s="1"/>
  <c r="FQ7" i="7" s="1"/>
  <c r="FR7" i="7" s="1"/>
  <c r="FS7" i="7" s="1"/>
  <c r="FT7" i="7" s="1"/>
  <c r="FU7" i="7" s="1"/>
  <c r="FV7" i="7" s="1"/>
  <c r="DH7" i="7"/>
  <c r="DJ7" i="7" s="1"/>
  <c r="G16" i="7"/>
  <c r="H16" i="7" s="1"/>
  <c r="J16" i="7" s="1"/>
  <c r="E16" i="9"/>
  <c r="I14" i="7"/>
  <c r="I15" i="7"/>
  <c r="EL60" i="7"/>
  <c r="AX60" i="7"/>
  <c r="EL28" i="7"/>
  <c r="AX28" i="7"/>
  <c r="AT60" i="7"/>
  <c r="EK60" i="7"/>
  <c r="C60" i="13"/>
  <c r="K46" i="13"/>
  <c r="EL69" i="7"/>
  <c r="AX69" i="7"/>
  <c r="AT36" i="7"/>
  <c r="EK36" i="7"/>
  <c r="AT75" i="7"/>
  <c r="EK75" i="7"/>
  <c r="EN77" i="7"/>
  <c r="CD77" i="7"/>
  <c r="G17" i="7" l="1"/>
  <c r="H17" i="7" s="1"/>
  <c r="J17" i="7" s="1"/>
  <c r="E17" i="9"/>
  <c r="EI8" i="7"/>
  <c r="I16" i="7"/>
  <c r="E10" i="27"/>
  <c r="K10" i="7"/>
  <c r="L10" i="7" s="1"/>
  <c r="V9" i="7"/>
  <c r="N9" i="7"/>
  <c r="AM9" i="7"/>
  <c r="AL9" i="7" s="1"/>
  <c r="M8" i="7"/>
  <c r="EH8" i="7"/>
  <c r="FD8" i="7" s="1"/>
  <c r="DH8" i="7"/>
  <c r="DJ8" i="7" s="1"/>
  <c r="EI9" i="7" l="1"/>
  <c r="I17" i="7"/>
  <c r="AM10" i="7"/>
  <c r="AL10" i="7" s="1"/>
  <c r="AG10" i="7"/>
  <c r="EI10" i="7" s="1"/>
  <c r="N10" i="7"/>
  <c r="FE8" i="7"/>
  <c r="FF8" i="7" s="1"/>
  <c r="FG8" i="7" s="1"/>
  <c r="FH8" i="7" s="1"/>
  <c r="FI8" i="7" s="1"/>
  <c r="FJ8" i="7" s="1"/>
  <c r="FK8" i="7" s="1"/>
  <c r="FL8" i="7" s="1"/>
  <c r="FM8" i="7" s="1"/>
  <c r="FN8" i="7" s="1"/>
  <c r="FO8" i="7" s="1"/>
  <c r="FP8" i="7" s="1"/>
  <c r="FQ8" i="7" s="1"/>
  <c r="FR8" i="7" s="1"/>
  <c r="FS8" i="7" s="1"/>
  <c r="FT8" i="7" s="1"/>
  <c r="FU8" i="7" s="1"/>
  <c r="FV8" i="7" s="1"/>
  <c r="E11" i="27"/>
  <c r="K11" i="7"/>
  <c r="L11" i="7" s="1"/>
  <c r="EH9" i="7"/>
  <c r="FD9" i="7" s="1"/>
  <c r="FE9" i="7" s="1"/>
  <c r="FF9" i="7" s="1"/>
  <c r="FG9" i="7" s="1"/>
  <c r="FH9" i="7" s="1"/>
  <c r="FI9" i="7" s="1"/>
  <c r="FJ9" i="7" s="1"/>
  <c r="FK9" i="7" s="1"/>
  <c r="FL9" i="7" s="1"/>
  <c r="FM9" i="7" s="1"/>
  <c r="FN9" i="7" s="1"/>
  <c r="FO9" i="7" s="1"/>
  <c r="FP9" i="7" s="1"/>
  <c r="FQ9" i="7" s="1"/>
  <c r="FR9" i="7" s="1"/>
  <c r="FS9" i="7" s="1"/>
  <c r="FT9" i="7" s="1"/>
  <c r="FU9" i="7" s="1"/>
  <c r="FV9" i="7" s="1"/>
  <c r="M9" i="7"/>
  <c r="DH9" i="7"/>
  <c r="DJ9" i="7" s="1"/>
  <c r="G18" i="7"/>
  <c r="H18" i="7" s="1"/>
  <c r="J18" i="7" s="1"/>
  <c r="E18" i="9"/>
  <c r="AA11" i="7" l="1"/>
  <c r="AM11" i="7"/>
  <c r="AL11" i="7" s="1"/>
  <c r="V11" i="7"/>
  <c r="EI11" i="7" s="1"/>
  <c r="N11" i="7"/>
  <c r="AG11" i="7"/>
  <c r="K12" i="7"/>
  <c r="L12" i="7" s="1"/>
  <c r="E12" i="27"/>
  <c r="M10" i="7"/>
  <c r="EH10" i="7"/>
  <c r="FD10" i="7" s="1"/>
  <c r="FE10" i="7" s="1"/>
  <c r="FF10" i="7" s="1"/>
  <c r="FG10" i="7" s="1"/>
  <c r="FH10" i="7" s="1"/>
  <c r="FI10" i="7" s="1"/>
  <c r="FJ10" i="7" s="1"/>
  <c r="FK10" i="7" s="1"/>
  <c r="FL10" i="7" s="1"/>
  <c r="FM10" i="7" s="1"/>
  <c r="FN10" i="7" s="1"/>
  <c r="FO10" i="7" s="1"/>
  <c r="FP10" i="7" s="1"/>
  <c r="FQ10" i="7" s="1"/>
  <c r="FR10" i="7" s="1"/>
  <c r="FS10" i="7" s="1"/>
  <c r="FT10" i="7" s="1"/>
  <c r="FU10" i="7" s="1"/>
  <c r="FV10" i="7" s="1"/>
  <c r="DH10" i="7"/>
  <c r="DJ10" i="7" s="1"/>
  <c r="I18" i="7"/>
  <c r="G19" i="7"/>
  <c r="H19" i="7" s="1"/>
  <c r="J19" i="7" s="1"/>
  <c r="E19" i="9"/>
  <c r="N12" i="7" l="1"/>
  <c r="AM12" i="7"/>
  <c r="AL12" i="7" s="1"/>
  <c r="AA12" i="7"/>
  <c r="V12" i="7"/>
  <c r="AG12" i="7"/>
  <c r="K13" i="7"/>
  <c r="L13" i="7" s="1"/>
  <c r="E13" i="27"/>
  <c r="I19" i="7"/>
  <c r="G20" i="7"/>
  <c r="H20" i="7" s="1"/>
  <c r="J20" i="7" s="1"/>
  <c r="E20" i="9"/>
  <c r="EH11" i="7"/>
  <c r="FD11" i="7" s="1"/>
  <c r="FE11" i="7" s="1"/>
  <c r="FF11" i="7" s="1"/>
  <c r="FG11" i="7" s="1"/>
  <c r="FH11" i="7" s="1"/>
  <c r="FI11" i="7" s="1"/>
  <c r="FJ11" i="7" s="1"/>
  <c r="FK11" i="7" s="1"/>
  <c r="FL11" i="7" s="1"/>
  <c r="FM11" i="7" s="1"/>
  <c r="FN11" i="7" s="1"/>
  <c r="FO11" i="7" s="1"/>
  <c r="FP11" i="7" s="1"/>
  <c r="FQ11" i="7" s="1"/>
  <c r="FR11" i="7" s="1"/>
  <c r="FS11" i="7" s="1"/>
  <c r="FT11" i="7" s="1"/>
  <c r="FU11" i="7" s="1"/>
  <c r="FV11" i="7" s="1"/>
  <c r="M11" i="7"/>
  <c r="DH11" i="7"/>
  <c r="DJ11" i="7" s="1"/>
  <c r="E21" i="9" l="1"/>
  <c r="G21" i="7"/>
  <c r="H21" i="7" s="1"/>
  <c r="J21" i="7" s="1"/>
  <c r="E14" i="27"/>
  <c r="K14" i="7"/>
  <c r="L14" i="7" s="1"/>
  <c r="AA13" i="7"/>
  <c r="AM13" i="7"/>
  <c r="AL13" i="7" s="1"/>
  <c r="AG13" i="7"/>
  <c r="N13" i="7"/>
  <c r="V13" i="7"/>
  <c r="EI12" i="7"/>
  <c r="I20" i="7"/>
  <c r="M12" i="7"/>
  <c r="EH12" i="7"/>
  <c r="FD12" i="7" s="1"/>
  <c r="FE12" i="7" s="1"/>
  <c r="FF12" i="7" s="1"/>
  <c r="FG12" i="7" s="1"/>
  <c r="FH12" i="7" s="1"/>
  <c r="FI12" i="7" s="1"/>
  <c r="FJ12" i="7" s="1"/>
  <c r="FK12" i="7" s="1"/>
  <c r="FL12" i="7" s="1"/>
  <c r="FM12" i="7" s="1"/>
  <c r="FN12" i="7" s="1"/>
  <c r="FO12" i="7" s="1"/>
  <c r="FP12" i="7" s="1"/>
  <c r="FQ12" i="7" s="1"/>
  <c r="FR12" i="7" s="1"/>
  <c r="FS12" i="7" s="1"/>
  <c r="FT12" i="7" s="1"/>
  <c r="FU12" i="7" s="1"/>
  <c r="FV12" i="7" s="1"/>
  <c r="DH12" i="7"/>
  <c r="DJ12" i="7" s="1"/>
  <c r="EH13" i="7" l="1"/>
  <c r="FD13" i="7" s="1"/>
  <c r="M13" i="7"/>
  <c r="DH13" i="7"/>
  <c r="DJ13" i="7" s="1"/>
  <c r="AA14" i="7"/>
  <c r="AM14" i="7"/>
  <c r="AL14" i="7" s="1"/>
  <c r="V14" i="7"/>
  <c r="EI14" i="7" s="1"/>
  <c r="N14" i="7"/>
  <c r="K15" i="7"/>
  <c r="L15" i="7" s="1"/>
  <c r="E15" i="27"/>
  <c r="I21" i="7"/>
  <c r="EI13" i="7"/>
  <c r="E22" i="9"/>
  <c r="G22" i="7"/>
  <c r="H22" i="7" s="1"/>
  <c r="J22" i="7" s="1"/>
  <c r="AM15" i="7" l="1"/>
  <c r="AL15" i="7" s="1"/>
  <c r="AG15" i="7"/>
  <c r="V15" i="7"/>
  <c r="N15" i="7"/>
  <c r="AA15" i="7"/>
  <c r="M14" i="7"/>
  <c r="EH14" i="7"/>
  <c r="FD14" i="7" s="1"/>
  <c r="FE14" i="7" s="1"/>
  <c r="FF14" i="7" s="1"/>
  <c r="FG14" i="7" s="1"/>
  <c r="FH14" i="7" s="1"/>
  <c r="FI14" i="7" s="1"/>
  <c r="FJ14" i="7" s="1"/>
  <c r="FK14" i="7" s="1"/>
  <c r="FL14" i="7" s="1"/>
  <c r="FM14" i="7" s="1"/>
  <c r="FN14" i="7" s="1"/>
  <c r="FO14" i="7" s="1"/>
  <c r="FP14" i="7" s="1"/>
  <c r="FQ14" i="7" s="1"/>
  <c r="FR14" i="7" s="1"/>
  <c r="FS14" i="7" s="1"/>
  <c r="FT14" i="7" s="1"/>
  <c r="FU14" i="7" s="1"/>
  <c r="FV14" i="7" s="1"/>
  <c r="DH14" i="7"/>
  <c r="DJ14" i="7" s="1"/>
  <c r="E23" i="9"/>
  <c r="G23" i="7"/>
  <c r="H23" i="7" s="1"/>
  <c r="J23" i="7" s="1"/>
  <c r="I22" i="7"/>
  <c r="K16" i="7"/>
  <c r="L16" i="7" s="1"/>
  <c r="E16" i="27"/>
  <c r="FE13" i="7"/>
  <c r="FF13" i="7" s="1"/>
  <c r="FG13" i="7" s="1"/>
  <c r="FH13" i="7" s="1"/>
  <c r="FI13" i="7" s="1"/>
  <c r="FJ13" i="7" s="1"/>
  <c r="FK13" i="7" s="1"/>
  <c r="FL13" i="7" s="1"/>
  <c r="FM13" i="7" s="1"/>
  <c r="FN13" i="7" s="1"/>
  <c r="FO13" i="7" s="1"/>
  <c r="FP13" i="7" s="1"/>
  <c r="FQ13" i="7" s="1"/>
  <c r="FR13" i="7" s="1"/>
  <c r="FS13" i="7" s="1"/>
  <c r="FT13" i="7" s="1"/>
  <c r="FU13" i="7" s="1"/>
  <c r="FV13" i="7" s="1"/>
  <c r="E24" i="9" l="1"/>
  <c r="G24" i="7"/>
  <c r="H24" i="7" s="1"/>
  <c r="J24" i="7" s="1"/>
  <c r="V16" i="7"/>
  <c r="AA16" i="7"/>
  <c r="N16" i="7"/>
  <c r="AG16" i="7"/>
  <c r="AM16" i="7"/>
  <c r="AL16" i="7" s="1"/>
  <c r="M15" i="7"/>
  <c r="EH15" i="7"/>
  <c r="FD15" i="7" s="1"/>
  <c r="DH15" i="7"/>
  <c r="DJ15" i="7" s="1"/>
  <c r="EI15" i="7"/>
  <c r="K17" i="7"/>
  <c r="L17" i="7" s="1"/>
  <c r="E17" i="27"/>
  <c r="I23" i="7"/>
  <c r="M16" i="7" l="1"/>
  <c r="EH16" i="7"/>
  <c r="FD16" i="7" s="1"/>
  <c r="DH16" i="7"/>
  <c r="DJ16" i="7" s="1"/>
  <c r="EB16" i="7" s="1"/>
  <c r="AM17" i="7"/>
  <c r="AL17" i="7" s="1"/>
  <c r="AG17" i="7"/>
  <c r="N17" i="7"/>
  <c r="EI16" i="7"/>
  <c r="I24" i="7"/>
  <c r="E18" i="27"/>
  <c r="K18" i="7"/>
  <c r="L18" i="7" s="1"/>
  <c r="FE15" i="7"/>
  <c r="FF15" i="7" s="1"/>
  <c r="FG15" i="7" s="1"/>
  <c r="FH15" i="7" s="1"/>
  <c r="FI15" i="7" s="1"/>
  <c r="FJ15" i="7" s="1"/>
  <c r="FK15" i="7" s="1"/>
  <c r="FL15" i="7" s="1"/>
  <c r="FM15" i="7" s="1"/>
  <c r="FN15" i="7" s="1"/>
  <c r="FO15" i="7" s="1"/>
  <c r="FP15" i="7" s="1"/>
  <c r="FQ15" i="7" s="1"/>
  <c r="FR15" i="7" s="1"/>
  <c r="FS15" i="7" s="1"/>
  <c r="FT15" i="7" s="1"/>
  <c r="FU15" i="7" s="1"/>
  <c r="FV15" i="7" s="1"/>
  <c r="E25" i="9"/>
  <c r="G25" i="7"/>
  <c r="H25" i="7" s="1"/>
  <c r="J25" i="7" s="1"/>
  <c r="I25" i="7" l="1"/>
  <c r="E26" i="9"/>
  <c r="G26" i="7"/>
  <c r="H26" i="7" s="1"/>
  <c r="J26" i="7" s="1"/>
  <c r="E19" i="27"/>
  <c r="K19" i="7"/>
  <c r="L19" i="7" s="1"/>
  <c r="FE16" i="7"/>
  <c r="FF16" i="7" s="1"/>
  <c r="FG16" i="7" s="1"/>
  <c r="FH16" i="7" s="1"/>
  <c r="FI16" i="7" s="1"/>
  <c r="FJ16" i="7" s="1"/>
  <c r="FK16" i="7" s="1"/>
  <c r="FL16" i="7" s="1"/>
  <c r="FM16" i="7" s="1"/>
  <c r="FN16" i="7" s="1"/>
  <c r="FO16" i="7" s="1"/>
  <c r="FP16" i="7" s="1"/>
  <c r="FQ16" i="7" s="1"/>
  <c r="FR16" i="7" s="1"/>
  <c r="FS16" i="7" s="1"/>
  <c r="FT16" i="7" s="1"/>
  <c r="FU16" i="7" s="1"/>
  <c r="FV16" i="7" s="1"/>
  <c r="M17" i="7"/>
  <c r="EH17" i="7"/>
  <c r="FD17" i="7" s="1"/>
  <c r="DH17" i="7"/>
  <c r="DJ17" i="7" s="1"/>
  <c r="EC17" i="7" s="1"/>
  <c r="EI17" i="7"/>
  <c r="N18" i="7"/>
  <c r="AG18" i="7"/>
  <c r="EI18" i="7" s="1"/>
  <c r="AM18" i="7"/>
  <c r="AL18" i="7" s="1"/>
  <c r="AG19" i="7" l="1"/>
  <c r="EI19" i="7" s="1"/>
  <c r="AM19" i="7"/>
  <c r="AL19" i="7" s="1"/>
  <c r="N19" i="7"/>
  <c r="I26" i="7"/>
  <c r="K20" i="7"/>
  <c r="L20" i="7" s="1"/>
  <c r="E20" i="27"/>
  <c r="E27" i="9"/>
  <c r="G27" i="7"/>
  <c r="H27" i="7" s="1"/>
  <c r="J27" i="7" s="1"/>
  <c r="M18" i="7"/>
  <c r="EH18" i="7"/>
  <c r="FD18" i="7" s="1"/>
  <c r="FE18" i="7" s="1"/>
  <c r="FF18" i="7" s="1"/>
  <c r="FG18" i="7" s="1"/>
  <c r="FH18" i="7" s="1"/>
  <c r="FI18" i="7" s="1"/>
  <c r="FJ18" i="7" s="1"/>
  <c r="FK18" i="7" s="1"/>
  <c r="FL18" i="7" s="1"/>
  <c r="FM18" i="7" s="1"/>
  <c r="FN18" i="7" s="1"/>
  <c r="FO18" i="7" s="1"/>
  <c r="FP18" i="7" s="1"/>
  <c r="FQ18" i="7" s="1"/>
  <c r="FR18" i="7" s="1"/>
  <c r="FS18" i="7" s="1"/>
  <c r="FT18" i="7" s="1"/>
  <c r="FU18" i="7" s="1"/>
  <c r="FV18" i="7" s="1"/>
  <c r="DH18" i="7"/>
  <c r="DJ18" i="7" s="1"/>
  <c r="FE17" i="7"/>
  <c r="FF17" i="7" s="1"/>
  <c r="FG17" i="7" s="1"/>
  <c r="FH17" i="7" s="1"/>
  <c r="FI17" i="7" s="1"/>
  <c r="FJ17" i="7" s="1"/>
  <c r="FK17" i="7" s="1"/>
  <c r="FL17" i="7" s="1"/>
  <c r="FM17" i="7" s="1"/>
  <c r="FN17" i="7" s="1"/>
  <c r="FO17" i="7" s="1"/>
  <c r="FP17" i="7" s="1"/>
  <c r="FQ17" i="7" s="1"/>
  <c r="FR17" i="7" s="1"/>
  <c r="FS17" i="7" s="1"/>
  <c r="FT17" i="7" s="1"/>
  <c r="FU17" i="7" s="1"/>
  <c r="FV17" i="7" s="1"/>
  <c r="E28" i="9" l="1"/>
  <c r="G28" i="7"/>
  <c r="H28" i="7" s="1"/>
  <c r="J28" i="7" s="1"/>
  <c r="N20" i="7"/>
  <c r="V20" i="7"/>
  <c r="AA20" i="7"/>
  <c r="AG20" i="7"/>
  <c r="AM20" i="7"/>
  <c r="AL20" i="7" s="1"/>
  <c r="K21" i="7"/>
  <c r="L21" i="7" s="1"/>
  <c r="E21" i="27"/>
  <c r="EH19" i="7"/>
  <c r="FD19" i="7" s="1"/>
  <c r="FE19" i="7" s="1"/>
  <c r="FF19" i="7" s="1"/>
  <c r="FG19" i="7" s="1"/>
  <c r="FH19" i="7" s="1"/>
  <c r="FI19" i="7" s="1"/>
  <c r="FJ19" i="7" s="1"/>
  <c r="FK19" i="7" s="1"/>
  <c r="FL19" i="7" s="1"/>
  <c r="FM19" i="7" s="1"/>
  <c r="FN19" i="7" s="1"/>
  <c r="FO19" i="7" s="1"/>
  <c r="FP19" i="7" s="1"/>
  <c r="FQ19" i="7" s="1"/>
  <c r="FR19" i="7" s="1"/>
  <c r="FS19" i="7" s="1"/>
  <c r="FT19" i="7" s="1"/>
  <c r="FU19" i="7" s="1"/>
  <c r="FV19" i="7" s="1"/>
  <c r="M19" i="7"/>
  <c r="DH19" i="7"/>
  <c r="DJ19" i="7" s="1"/>
  <c r="I27" i="7"/>
  <c r="V21" i="7" l="1"/>
  <c r="N21" i="7"/>
  <c r="AG21" i="7"/>
  <c r="AM21" i="7"/>
  <c r="AL21" i="7" s="1"/>
  <c r="AA21" i="7"/>
  <c r="EI20" i="7"/>
  <c r="M20" i="7"/>
  <c r="EH20" i="7"/>
  <c r="FD20" i="7" s="1"/>
  <c r="FE20" i="7" s="1"/>
  <c r="FF20" i="7" s="1"/>
  <c r="FG20" i="7" s="1"/>
  <c r="FH20" i="7" s="1"/>
  <c r="FI20" i="7" s="1"/>
  <c r="FJ20" i="7" s="1"/>
  <c r="FK20" i="7" s="1"/>
  <c r="FL20" i="7" s="1"/>
  <c r="FM20" i="7" s="1"/>
  <c r="FN20" i="7" s="1"/>
  <c r="FO20" i="7" s="1"/>
  <c r="FP20" i="7" s="1"/>
  <c r="FQ20" i="7" s="1"/>
  <c r="FR20" i="7" s="1"/>
  <c r="FS20" i="7" s="1"/>
  <c r="FT20" i="7" s="1"/>
  <c r="FU20" i="7" s="1"/>
  <c r="FV20" i="7" s="1"/>
  <c r="DH20" i="7"/>
  <c r="DJ20" i="7" s="1"/>
  <c r="I28" i="7"/>
  <c r="K22" i="7"/>
  <c r="L22" i="7" s="1"/>
  <c r="E22" i="27"/>
  <c r="E29" i="9"/>
  <c r="G29" i="7"/>
  <c r="H29" i="7" s="1"/>
  <c r="J29" i="7" s="1"/>
  <c r="AA22" i="7" l="1"/>
  <c r="N22" i="7"/>
  <c r="AG22" i="7"/>
  <c r="V22" i="7"/>
  <c r="AM22" i="7"/>
  <c r="AL22" i="7" s="1"/>
  <c r="I29" i="7"/>
  <c r="E23" i="27"/>
  <c r="K23" i="7"/>
  <c r="L23" i="7" s="1"/>
  <c r="EH21" i="7"/>
  <c r="FD21" i="7" s="1"/>
  <c r="M21" i="7"/>
  <c r="DH21" i="7"/>
  <c r="DJ21" i="7" s="1"/>
  <c r="G30" i="7"/>
  <c r="H30" i="7" s="1"/>
  <c r="J30" i="7" s="1"/>
  <c r="E30" i="9"/>
  <c r="EI21" i="7"/>
  <c r="E24" i="27" l="1"/>
  <c r="K24" i="7"/>
  <c r="L24" i="7" s="1"/>
  <c r="G31" i="7"/>
  <c r="H31" i="7" s="1"/>
  <c r="J31" i="7" s="1"/>
  <c r="E31" i="9"/>
  <c r="I30" i="7"/>
  <c r="EI22" i="7"/>
  <c r="M22" i="7"/>
  <c r="EH22" i="7"/>
  <c r="FD22" i="7" s="1"/>
  <c r="FE22" i="7" s="1"/>
  <c r="FF22" i="7" s="1"/>
  <c r="FG22" i="7" s="1"/>
  <c r="FH22" i="7" s="1"/>
  <c r="FI22" i="7" s="1"/>
  <c r="FJ22" i="7" s="1"/>
  <c r="FK22" i="7" s="1"/>
  <c r="FL22" i="7" s="1"/>
  <c r="FM22" i="7" s="1"/>
  <c r="FN22" i="7" s="1"/>
  <c r="FO22" i="7" s="1"/>
  <c r="FP22" i="7" s="1"/>
  <c r="FQ22" i="7" s="1"/>
  <c r="FR22" i="7" s="1"/>
  <c r="FS22" i="7" s="1"/>
  <c r="FT22" i="7" s="1"/>
  <c r="FU22" i="7" s="1"/>
  <c r="FV22" i="7" s="1"/>
  <c r="DH22" i="7"/>
  <c r="DJ22" i="7" s="1"/>
  <c r="FE21" i="7"/>
  <c r="FF21" i="7" s="1"/>
  <c r="FG21" i="7" s="1"/>
  <c r="FH21" i="7" s="1"/>
  <c r="FI21" i="7" s="1"/>
  <c r="FJ21" i="7" s="1"/>
  <c r="FK21" i="7" s="1"/>
  <c r="FL21" i="7" s="1"/>
  <c r="FM21" i="7" s="1"/>
  <c r="FN21" i="7" s="1"/>
  <c r="FO21" i="7" s="1"/>
  <c r="FP21" i="7" s="1"/>
  <c r="FQ21" i="7" s="1"/>
  <c r="FR21" i="7" s="1"/>
  <c r="FS21" i="7" s="1"/>
  <c r="FT21" i="7" s="1"/>
  <c r="FU21" i="7" s="1"/>
  <c r="FV21" i="7" s="1"/>
  <c r="AA23" i="7"/>
  <c r="AG23" i="7"/>
  <c r="N23" i="7"/>
  <c r="AM23" i="7"/>
  <c r="AL23" i="7" s="1"/>
  <c r="V23" i="7"/>
  <c r="EI23" i="7" s="1"/>
  <c r="K25" i="7" l="1"/>
  <c r="L25" i="7" s="1"/>
  <c r="E25" i="27"/>
  <c r="EH23" i="7"/>
  <c r="FD23" i="7" s="1"/>
  <c r="FE23" i="7" s="1"/>
  <c r="FF23" i="7" s="1"/>
  <c r="FG23" i="7" s="1"/>
  <c r="FH23" i="7" s="1"/>
  <c r="FI23" i="7" s="1"/>
  <c r="FJ23" i="7" s="1"/>
  <c r="FK23" i="7" s="1"/>
  <c r="FL23" i="7" s="1"/>
  <c r="FM23" i="7" s="1"/>
  <c r="FN23" i="7" s="1"/>
  <c r="FO23" i="7" s="1"/>
  <c r="FP23" i="7" s="1"/>
  <c r="FQ23" i="7" s="1"/>
  <c r="FR23" i="7" s="1"/>
  <c r="FS23" i="7" s="1"/>
  <c r="FT23" i="7" s="1"/>
  <c r="FU23" i="7" s="1"/>
  <c r="FV23" i="7" s="1"/>
  <c r="M23" i="7"/>
  <c r="DH23" i="7"/>
  <c r="DJ23" i="7" s="1"/>
  <c r="E32" i="9"/>
  <c r="G32" i="7"/>
  <c r="H32" i="7" s="1"/>
  <c r="J32" i="7" s="1"/>
  <c r="I31" i="7"/>
  <c r="AA24" i="7"/>
  <c r="N24" i="7"/>
  <c r="AM24" i="7"/>
  <c r="AL24" i="7" s="1"/>
  <c r="EH24" i="7" l="1"/>
  <c r="FD24" i="7" s="1"/>
  <c r="M24" i="7"/>
  <c r="DH24" i="7"/>
  <c r="DJ24" i="7" s="1"/>
  <c r="E26" i="27"/>
  <c r="K26" i="7"/>
  <c r="L26" i="7" s="1"/>
  <c r="I32" i="7"/>
  <c r="G33" i="7"/>
  <c r="H33" i="7" s="1"/>
  <c r="J33" i="7" s="1"/>
  <c r="E33" i="9"/>
  <c r="EI24" i="7"/>
  <c r="V25" i="7"/>
  <c r="AA25" i="7"/>
  <c r="AG25" i="7"/>
  <c r="N25" i="7"/>
  <c r="AM25" i="7"/>
  <c r="AL25" i="7" s="1"/>
  <c r="M25" i="7" l="1"/>
  <c r="EH25" i="7"/>
  <c r="FD25" i="7" s="1"/>
  <c r="DH25" i="7"/>
  <c r="DJ25" i="7" s="1"/>
  <c r="I33" i="7"/>
  <c r="E27" i="27"/>
  <c r="K27" i="7"/>
  <c r="L27" i="7" s="1"/>
  <c r="N26" i="7"/>
  <c r="AL26" i="7"/>
  <c r="AG26" i="7"/>
  <c r="EI26" i="7" s="1"/>
  <c r="EI25" i="7"/>
  <c r="E34" i="9"/>
  <c r="G34" i="7"/>
  <c r="H34" i="7" s="1"/>
  <c r="J34" i="7" s="1"/>
  <c r="FE24" i="7"/>
  <c r="FF24" i="7" s="1"/>
  <c r="FG24" i="7" s="1"/>
  <c r="FH24" i="7" s="1"/>
  <c r="FI24" i="7" s="1"/>
  <c r="FJ24" i="7" s="1"/>
  <c r="FK24" i="7" s="1"/>
  <c r="FL24" i="7" s="1"/>
  <c r="FM24" i="7" s="1"/>
  <c r="FN24" i="7" s="1"/>
  <c r="FO24" i="7" s="1"/>
  <c r="FP24" i="7" s="1"/>
  <c r="FQ24" i="7" s="1"/>
  <c r="FR24" i="7" s="1"/>
  <c r="FS24" i="7" s="1"/>
  <c r="FT24" i="7" s="1"/>
  <c r="FU24" i="7" s="1"/>
  <c r="FV24" i="7" s="1"/>
  <c r="M26" i="7" l="1"/>
  <c r="EH26" i="7"/>
  <c r="FD26" i="7" s="1"/>
  <c r="FE26" i="7" s="1"/>
  <c r="FF26" i="7" s="1"/>
  <c r="FG26" i="7" s="1"/>
  <c r="FH26" i="7" s="1"/>
  <c r="FI26" i="7" s="1"/>
  <c r="FJ26" i="7" s="1"/>
  <c r="FK26" i="7" s="1"/>
  <c r="FL26" i="7" s="1"/>
  <c r="FM26" i="7" s="1"/>
  <c r="FN26" i="7" s="1"/>
  <c r="FO26" i="7" s="1"/>
  <c r="FP26" i="7" s="1"/>
  <c r="FQ26" i="7" s="1"/>
  <c r="FR26" i="7" s="1"/>
  <c r="FS26" i="7" s="1"/>
  <c r="FT26" i="7" s="1"/>
  <c r="FU26" i="7" s="1"/>
  <c r="FV26" i="7" s="1"/>
  <c r="DH26" i="7"/>
  <c r="DJ26" i="7" s="1"/>
  <c r="E28" i="27"/>
  <c r="K28" i="7"/>
  <c r="L28" i="7" s="1"/>
  <c r="N27" i="7"/>
  <c r="AM27" i="7"/>
  <c r="AL27" i="7" s="1"/>
  <c r="V27" i="7"/>
  <c r="AA27" i="7"/>
  <c r="AG27" i="7"/>
  <c r="E35" i="9"/>
  <c r="G35" i="7"/>
  <c r="H35" i="7" s="1"/>
  <c r="J35" i="7" s="1"/>
  <c r="I34" i="7"/>
  <c r="FE25" i="7"/>
  <c r="FF25" i="7" s="1"/>
  <c r="FG25" i="7" s="1"/>
  <c r="FH25" i="7" s="1"/>
  <c r="FI25" i="7" s="1"/>
  <c r="FJ25" i="7" s="1"/>
  <c r="FK25" i="7" s="1"/>
  <c r="FL25" i="7" s="1"/>
  <c r="FM25" i="7" s="1"/>
  <c r="FN25" i="7" s="1"/>
  <c r="FO25" i="7" s="1"/>
  <c r="FP25" i="7" s="1"/>
  <c r="FQ25" i="7" s="1"/>
  <c r="FR25" i="7" s="1"/>
  <c r="FS25" i="7" s="1"/>
  <c r="FT25" i="7" s="1"/>
  <c r="FU25" i="7" s="1"/>
  <c r="FV25" i="7" s="1"/>
  <c r="EI27" i="7" l="1"/>
  <c r="M27" i="7"/>
  <c r="EH27" i="7"/>
  <c r="FD27" i="7" s="1"/>
  <c r="FE27" i="7" s="1"/>
  <c r="FF27" i="7" s="1"/>
  <c r="FG27" i="7" s="1"/>
  <c r="FH27" i="7" s="1"/>
  <c r="FI27" i="7" s="1"/>
  <c r="FJ27" i="7" s="1"/>
  <c r="FK27" i="7" s="1"/>
  <c r="FL27" i="7" s="1"/>
  <c r="FM27" i="7" s="1"/>
  <c r="FN27" i="7" s="1"/>
  <c r="FO27" i="7" s="1"/>
  <c r="FP27" i="7" s="1"/>
  <c r="FQ27" i="7" s="1"/>
  <c r="FR27" i="7" s="1"/>
  <c r="FS27" i="7" s="1"/>
  <c r="FT27" i="7" s="1"/>
  <c r="FU27" i="7" s="1"/>
  <c r="FV27" i="7" s="1"/>
  <c r="DH27" i="7"/>
  <c r="DJ27" i="7" s="1"/>
  <c r="EC27" i="7" s="1"/>
  <c r="I35" i="7"/>
  <c r="E29" i="27"/>
  <c r="K29" i="7"/>
  <c r="L29" i="7" s="1"/>
  <c r="V28" i="7"/>
  <c r="N28" i="7"/>
  <c r="AA28" i="7"/>
  <c r="AM28" i="7"/>
  <c r="AL28" i="7" s="1"/>
  <c r="G36" i="7"/>
  <c r="J36" i="7" s="1"/>
  <c r="E36" i="9"/>
  <c r="E37" i="9" l="1"/>
  <c r="G37" i="7"/>
  <c r="H37" i="7" s="1"/>
  <c r="J37" i="7" s="1"/>
  <c r="AG29" i="7"/>
  <c r="V29" i="7"/>
  <c r="AA29" i="7"/>
  <c r="AM29" i="7"/>
  <c r="AL29" i="7" s="1"/>
  <c r="N29" i="7"/>
  <c r="E30" i="27"/>
  <c r="K30" i="7"/>
  <c r="L30" i="7" s="1"/>
  <c r="I36" i="7"/>
  <c r="EH28" i="7"/>
  <c r="FD28" i="7" s="1"/>
  <c r="M28" i="7"/>
  <c r="DH28" i="7"/>
  <c r="DJ28" i="7" s="1"/>
  <c r="EI28" i="7"/>
  <c r="K31" i="7" l="1"/>
  <c r="L31" i="7" s="1"/>
  <c r="E31" i="27"/>
  <c r="N30" i="7"/>
  <c r="V30" i="7"/>
  <c r="AM30" i="7"/>
  <c r="AL30" i="7" s="1"/>
  <c r="EI29" i="7"/>
  <c r="G38" i="7"/>
  <c r="H38" i="7" s="1"/>
  <c r="J38" i="7" s="1"/>
  <c r="E38" i="9"/>
  <c r="EH29" i="7"/>
  <c r="FD29" i="7" s="1"/>
  <c r="FE29" i="7" s="1"/>
  <c r="FF29" i="7" s="1"/>
  <c r="FG29" i="7" s="1"/>
  <c r="FH29" i="7" s="1"/>
  <c r="FI29" i="7" s="1"/>
  <c r="FJ29" i="7" s="1"/>
  <c r="FK29" i="7" s="1"/>
  <c r="FL29" i="7" s="1"/>
  <c r="FM29" i="7" s="1"/>
  <c r="FN29" i="7" s="1"/>
  <c r="FO29" i="7" s="1"/>
  <c r="FP29" i="7" s="1"/>
  <c r="FQ29" i="7" s="1"/>
  <c r="FR29" i="7" s="1"/>
  <c r="FS29" i="7" s="1"/>
  <c r="FT29" i="7" s="1"/>
  <c r="FU29" i="7" s="1"/>
  <c r="FV29" i="7" s="1"/>
  <c r="M29" i="7"/>
  <c r="DH29" i="7"/>
  <c r="DJ29" i="7" s="1"/>
  <c r="FE28" i="7"/>
  <c r="FF28" i="7" s="1"/>
  <c r="FG28" i="7" s="1"/>
  <c r="FH28" i="7" s="1"/>
  <c r="FI28" i="7" s="1"/>
  <c r="FJ28" i="7" s="1"/>
  <c r="FK28" i="7" s="1"/>
  <c r="FL28" i="7" s="1"/>
  <c r="FM28" i="7" s="1"/>
  <c r="FN28" i="7" s="1"/>
  <c r="FO28" i="7" s="1"/>
  <c r="FP28" i="7" s="1"/>
  <c r="FQ28" i="7" s="1"/>
  <c r="FR28" i="7" s="1"/>
  <c r="FS28" i="7" s="1"/>
  <c r="FT28" i="7" s="1"/>
  <c r="FU28" i="7" s="1"/>
  <c r="FV28" i="7" s="1"/>
  <c r="I37" i="7"/>
  <c r="N31" i="7" l="1"/>
  <c r="AG31" i="7"/>
  <c r="AA31" i="7"/>
  <c r="AM31" i="7"/>
  <c r="AL31" i="7" s="1"/>
  <c r="V31" i="7"/>
  <c r="G39" i="7"/>
  <c r="H39" i="7" s="1"/>
  <c r="J39" i="7" s="1"/>
  <c r="E39" i="9"/>
  <c r="I38" i="7"/>
  <c r="EI30" i="7"/>
  <c r="M30" i="7"/>
  <c r="EH30" i="7"/>
  <c r="FD30" i="7" s="1"/>
  <c r="FE30" i="7" s="1"/>
  <c r="FF30" i="7" s="1"/>
  <c r="FG30" i="7" s="1"/>
  <c r="FH30" i="7" s="1"/>
  <c r="FI30" i="7" s="1"/>
  <c r="FJ30" i="7" s="1"/>
  <c r="FK30" i="7" s="1"/>
  <c r="FL30" i="7" s="1"/>
  <c r="FM30" i="7" s="1"/>
  <c r="FN30" i="7" s="1"/>
  <c r="FO30" i="7" s="1"/>
  <c r="FP30" i="7" s="1"/>
  <c r="FQ30" i="7" s="1"/>
  <c r="FR30" i="7" s="1"/>
  <c r="FS30" i="7" s="1"/>
  <c r="FT30" i="7" s="1"/>
  <c r="FU30" i="7" s="1"/>
  <c r="FV30" i="7" s="1"/>
  <c r="DH30" i="7"/>
  <c r="DJ30" i="7" s="1"/>
  <c r="EC30" i="7" s="1"/>
  <c r="K32" i="7"/>
  <c r="L32" i="7" s="1"/>
  <c r="E32" i="27"/>
  <c r="E33" i="27" l="1"/>
  <c r="K33" i="7"/>
  <c r="L33" i="7" s="1"/>
  <c r="I39" i="7"/>
  <c r="E40" i="9"/>
  <c r="G40" i="7"/>
  <c r="H40" i="7" s="1"/>
  <c r="J40" i="7" s="1"/>
  <c r="V32" i="7"/>
  <c r="EI32" i="7" s="1"/>
  <c r="AA32" i="7"/>
  <c r="AG32" i="7"/>
  <c r="AM32" i="7"/>
  <c r="AL32" i="7" s="1"/>
  <c r="N32" i="7"/>
  <c r="EI31" i="7"/>
  <c r="M31" i="7"/>
  <c r="EH31" i="7"/>
  <c r="FD31" i="7" s="1"/>
  <c r="FE31" i="7" s="1"/>
  <c r="FF31" i="7" s="1"/>
  <c r="FG31" i="7" s="1"/>
  <c r="FH31" i="7" s="1"/>
  <c r="FI31" i="7" s="1"/>
  <c r="FJ31" i="7" s="1"/>
  <c r="FK31" i="7" s="1"/>
  <c r="FL31" i="7" s="1"/>
  <c r="FM31" i="7" s="1"/>
  <c r="FN31" i="7" s="1"/>
  <c r="FO31" i="7" s="1"/>
  <c r="FP31" i="7" s="1"/>
  <c r="FQ31" i="7" s="1"/>
  <c r="FR31" i="7" s="1"/>
  <c r="FS31" i="7" s="1"/>
  <c r="FT31" i="7" s="1"/>
  <c r="FU31" i="7" s="1"/>
  <c r="FV31" i="7" s="1"/>
  <c r="DH31" i="7"/>
  <c r="DJ31" i="7" s="1"/>
  <c r="I40" i="7" l="1"/>
  <c r="E34" i="27"/>
  <c r="K34" i="7"/>
  <c r="L34" i="7" s="1"/>
  <c r="G41" i="7"/>
  <c r="H41" i="7" s="1"/>
  <c r="J41" i="7" s="1"/>
  <c r="E41" i="9"/>
  <c r="EH32" i="7"/>
  <c r="FD32" i="7" s="1"/>
  <c r="FE32" i="7" s="1"/>
  <c r="FF32" i="7" s="1"/>
  <c r="FG32" i="7" s="1"/>
  <c r="FH32" i="7" s="1"/>
  <c r="FI32" i="7" s="1"/>
  <c r="FJ32" i="7" s="1"/>
  <c r="FK32" i="7" s="1"/>
  <c r="FL32" i="7" s="1"/>
  <c r="FM32" i="7" s="1"/>
  <c r="FN32" i="7" s="1"/>
  <c r="FO32" i="7" s="1"/>
  <c r="FP32" i="7" s="1"/>
  <c r="FQ32" i="7" s="1"/>
  <c r="FR32" i="7" s="1"/>
  <c r="FS32" i="7" s="1"/>
  <c r="FT32" i="7" s="1"/>
  <c r="FU32" i="7" s="1"/>
  <c r="FV32" i="7" s="1"/>
  <c r="M32" i="7"/>
  <c r="DH32" i="7"/>
  <c r="DJ32" i="7" s="1"/>
  <c r="AG33" i="7"/>
  <c r="AM33" i="7"/>
  <c r="AL33" i="7" s="1"/>
  <c r="N33" i="7"/>
  <c r="G42" i="7" l="1"/>
  <c r="H42" i="7" s="1"/>
  <c r="J42" i="7" s="1"/>
  <c r="E42" i="9"/>
  <c r="EH33" i="7"/>
  <c r="FD33" i="7" s="1"/>
  <c r="M33" i="7"/>
  <c r="DH33" i="7"/>
  <c r="DJ33" i="7" s="1"/>
  <c r="EC33" i="7" s="1"/>
  <c r="N34" i="7"/>
  <c r="V34" i="7"/>
  <c r="AM34" i="7"/>
  <c r="AL34" i="7" s="1"/>
  <c r="AA34" i="7"/>
  <c r="K35" i="7"/>
  <c r="L35" i="7" s="1"/>
  <c r="E35" i="27"/>
  <c r="I41" i="7"/>
  <c r="EI33" i="7"/>
  <c r="I42" i="7" l="1"/>
  <c r="EI34" i="7"/>
  <c r="E36" i="27"/>
  <c r="K36" i="7"/>
  <c r="L36" i="7" s="1"/>
  <c r="FE33" i="7"/>
  <c r="FF33" i="7" s="1"/>
  <c r="FG33" i="7" s="1"/>
  <c r="FH33" i="7" s="1"/>
  <c r="FI33" i="7" s="1"/>
  <c r="FJ33" i="7" s="1"/>
  <c r="FK33" i="7" s="1"/>
  <c r="FL33" i="7" s="1"/>
  <c r="FM33" i="7" s="1"/>
  <c r="FN33" i="7" s="1"/>
  <c r="FO33" i="7" s="1"/>
  <c r="FP33" i="7" s="1"/>
  <c r="FQ33" i="7" s="1"/>
  <c r="FR33" i="7" s="1"/>
  <c r="FS33" i="7" s="1"/>
  <c r="FT33" i="7" s="1"/>
  <c r="FU33" i="7" s="1"/>
  <c r="FV33" i="7" s="1"/>
  <c r="EH34" i="7"/>
  <c r="FD34" i="7" s="1"/>
  <c r="FE34" i="7" s="1"/>
  <c r="FF34" i="7" s="1"/>
  <c r="FG34" i="7" s="1"/>
  <c r="FH34" i="7" s="1"/>
  <c r="FI34" i="7" s="1"/>
  <c r="FJ34" i="7" s="1"/>
  <c r="FK34" i="7" s="1"/>
  <c r="FL34" i="7" s="1"/>
  <c r="FM34" i="7" s="1"/>
  <c r="FN34" i="7" s="1"/>
  <c r="FO34" i="7" s="1"/>
  <c r="FP34" i="7" s="1"/>
  <c r="FQ34" i="7" s="1"/>
  <c r="FR34" i="7" s="1"/>
  <c r="FS34" i="7" s="1"/>
  <c r="FT34" i="7" s="1"/>
  <c r="FU34" i="7" s="1"/>
  <c r="FV34" i="7" s="1"/>
  <c r="M34" i="7"/>
  <c r="DH34" i="7"/>
  <c r="DJ34" i="7" s="1"/>
  <c r="AM35" i="7"/>
  <c r="AL35" i="7" s="1"/>
  <c r="V35" i="7"/>
  <c r="N35" i="7"/>
  <c r="AA35" i="7"/>
  <c r="AG35" i="7"/>
  <c r="G43" i="7"/>
  <c r="H43" i="7" s="1"/>
  <c r="J43" i="7" s="1"/>
  <c r="E43" i="9"/>
  <c r="I43" i="7" l="1"/>
  <c r="EH35" i="7"/>
  <c r="FD35" i="7" s="1"/>
  <c r="M35" i="7"/>
  <c r="DH35" i="7"/>
  <c r="DJ35" i="7" s="1"/>
  <c r="EC35" i="7" s="1"/>
  <c r="E37" i="27"/>
  <c r="K37" i="7"/>
  <c r="L37" i="7" s="1"/>
  <c r="E44" i="9"/>
  <c r="G44" i="7"/>
  <c r="H44" i="7" s="1"/>
  <c r="J44" i="7" s="1"/>
  <c r="AG36" i="7"/>
  <c r="V36" i="7"/>
  <c r="AM36" i="7"/>
  <c r="AL36" i="7" s="1"/>
  <c r="N36" i="7"/>
  <c r="AA36" i="7"/>
  <c r="EI35" i="7"/>
  <c r="E45" i="9" l="1"/>
  <c r="G45" i="7"/>
  <c r="H45" i="7" s="1"/>
  <c r="J45" i="7" s="1"/>
  <c r="AG37" i="7"/>
  <c r="AM37" i="7"/>
  <c r="AL37" i="7" s="1"/>
  <c r="N37" i="7"/>
  <c r="V37" i="7"/>
  <c r="AA37" i="7"/>
  <c r="E38" i="27"/>
  <c r="K38" i="7"/>
  <c r="L38" i="7" s="1"/>
  <c r="M36" i="7"/>
  <c r="EH36" i="7"/>
  <c r="FD36" i="7" s="1"/>
  <c r="DH36" i="7"/>
  <c r="DJ36" i="7" s="1"/>
  <c r="EC36" i="7" s="1"/>
  <c r="FE35" i="7"/>
  <c r="FF35" i="7" s="1"/>
  <c r="FG35" i="7" s="1"/>
  <c r="FH35" i="7" s="1"/>
  <c r="FI35" i="7" s="1"/>
  <c r="FJ35" i="7" s="1"/>
  <c r="FK35" i="7" s="1"/>
  <c r="FL35" i="7" s="1"/>
  <c r="FM35" i="7" s="1"/>
  <c r="FN35" i="7" s="1"/>
  <c r="FO35" i="7" s="1"/>
  <c r="FP35" i="7" s="1"/>
  <c r="FQ35" i="7" s="1"/>
  <c r="FR35" i="7" s="1"/>
  <c r="FS35" i="7" s="1"/>
  <c r="FT35" i="7" s="1"/>
  <c r="FU35" i="7" s="1"/>
  <c r="FV35" i="7" s="1"/>
  <c r="EI36" i="7"/>
  <c r="I44" i="7"/>
  <c r="E39" i="27" l="1"/>
  <c r="K39" i="7"/>
  <c r="L39" i="7" s="1"/>
  <c r="EI37" i="7"/>
  <c r="M37" i="7"/>
  <c r="EH37" i="7"/>
  <c r="FD37" i="7" s="1"/>
  <c r="FE37" i="7" s="1"/>
  <c r="FF37" i="7" s="1"/>
  <c r="FG37" i="7" s="1"/>
  <c r="FH37" i="7" s="1"/>
  <c r="FI37" i="7" s="1"/>
  <c r="FJ37" i="7" s="1"/>
  <c r="FK37" i="7" s="1"/>
  <c r="FL37" i="7" s="1"/>
  <c r="FM37" i="7" s="1"/>
  <c r="FN37" i="7" s="1"/>
  <c r="FO37" i="7" s="1"/>
  <c r="FP37" i="7" s="1"/>
  <c r="FQ37" i="7" s="1"/>
  <c r="FR37" i="7" s="1"/>
  <c r="FS37" i="7" s="1"/>
  <c r="FT37" i="7" s="1"/>
  <c r="FU37" i="7" s="1"/>
  <c r="FV37" i="7" s="1"/>
  <c r="DH37" i="7"/>
  <c r="DJ37" i="7" s="1"/>
  <c r="EC37" i="7" s="1"/>
  <c r="FE36" i="7"/>
  <c r="FF36" i="7" s="1"/>
  <c r="FG36" i="7" s="1"/>
  <c r="FH36" i="7" s="1"/>
  <c r="FI36" i="7" s="1"/>
  <c r="FJ36" i="7" s="1"/>
  <c r="FK36" i="7" s="1"/>
  <c r="FL36" i="7" s="1"/>
  <c r="FM36" i="7" s="1"/>
  <c r="FN36" i="7" s="1"/>
  <c r="FO36" i="7" s="1"/>
  <c r="FP36" i="7" s="1"/>
  <c r="FQ36" i="7" s="1"/>
  <c r="FR36" i="7" s="1"/>
  <c r="FS36" i="7" s="1"/>
  <c r="FT36" i="7" s="1"/>
  <c r="FU36" i="7" s="1"/>
  <c r="FV36" i="7" s="1"/>
  <c r="I45" i="7"/>
  <c r="AM38" i="7"/>
  <c r="AL38" i="7" s="1"/>
  <c r="V38" i="7"/>
  <c r="N38" i="7"/>
  <c r="E46" i="9"/>
  <c r="G46" i="7"/>
  <c r="H46" i="7" s="1"/>
  <c r="J46" i="7" s="1"/>
  <c r="E47" i="9" l="1"/>
  <c r="G47" i="7"/>
  <c r="H47" i="7" s="1"/>
  <c r="J47" i="7" s="1"/>
  <c r="I46" i="7"/>
  <c r="M38" i="7"/>
  <c r="EH38" i="7"/>
  <c r="FD38" i="7" s="1"/>
  <c r="FE38" i="7" s="1"/>
  <c r="FF38" i="7" s="1"/>
  <c r="FG38" i="7" s="1"/>
  <c r="FH38" i="7" s="1"/>
  <c r="FI38" i="7" s="1"/>
  <c r="FJ38" i="7" s="1"/>
  <c r="FK38" i="7" s="1"/>
  <c r="FL38" i="7" s="1"/>
  <c r="FM38" i="7" s="1"/>
  <c r="FN38" i="7" s="1"/>
  <c r="FO38" i="7" s="1"/>
  <c r="FP38" i="7" s="1"/>
  <c r="FQ38" i="7" s="1"/>
  <c r="FR38" i="7" s="1"/>
  <c r="FS38" i="7" s="1"/>
  <c r="FT38" i="7" s="1"/>
  <c r="FU38" i="7" s="1"/>
  <c r="FV38" i="7" s="1"/>
  <c r="DH38" i="7"/>
  <c r="DJ38" i="7" s="1"/>
  <c r="V39" i="7"/>
  <c r="EI39" i="7" s="1"/>
  <c r="AG39" i="7"/>
  <c r="AM39" i="7"/>
  <c r="AL39" i="7" s="1"/>
  <c r="AA39" i="7"/>
  <c r="N39" i="7"/>
  <c r="EI38" i="7"/>
  <c r="E40" i="27"/>
  <c r="K40" i="7"/>
  <c r="L40" i="7" s="1"/>
  <c r="M39" i="7" l="1"/>
  <c r="EH39" i="7"/>
  <c r="FD39" i="7" s="1"/>
  <c r="FE39" i="7" s="1"/>
  <c r="FF39" i="7" s="1"/>
  <c r="FG39" i="7" s="1"/>
  <c r="FH39" i="7" s="1"/>
  <c r="FI39" i="7" s="1"/>
  <c r="FJ39" i="7" s="1"/>
  <c r="FK39" i="7" s="1"/>
  <c r="FL39" i="7" s="1"/>
  <c r="FM39" i="7" s="1"/>
  <c r="FN39" i="7" s="1"/>
  <c r="FO39" i="7" s="1"/>
  <c r="FP39" i="7" s="1"/>
  <c r="FQ39" i="7" s="1"/>
  <c r="FR39" i="7" s="1"/>
  <c r="FS39" i="7" s="1"/>
  <c r="FT39" i="7" s="1"/>
  <c r="FU39" i="7" s="1"/>
  <c r="FV39" i="7" s="1"/>
  <c r="DH39" i="7"/>
  <c r="DJ39" i="7" s="1"/>
  <c r="AM40" i="7"/>
  <c r="AL40" i="7" s="1"/>
  <c r="AA40" i="7"/>
  <c r="AG40" i="7"/>
  <c r="N40" i="7"/>
  <c r="K41" i="7"/>
  <c r="L41" i="7" s="1"/>
  <c r="E41" i="27"/>
  <c r="I47" i="7"/>
  <c r="E48" i="9"/>
  <c r="G48" i="7"/>
  <c r="H48" i="7" s="1"/>
  <c r="J48" i="7" s="1"/>
  <c r="M40" i="7" l="1"/>
  <c r="EH40" i="7"/>
  <c r="FD40" i="7" s="1"/>
  <c r="DH40" i="7"/>
  <c r="DJ40" i="7" s="1"/>
  <c r="I48" i="7"/>
  <c r="N41" i="7"/>
  <c r="AM41" i="7"/>
  <c r="EI40" i="7"/>
  <c r="E49" i="9"/>
  <c r="G49" i="7"/>
  <c r="H49" i="7" s="1"/>
  <c r="J49" i="7" s="1"/>
  <c r="K42" i="7"/>
  <c r="L42" i="7" s="1"/>
  <c r="E42" i="27"/>
  <c r="E43" i="27" l="1"/>
  <c r="K43" i="7"/>
  <c r="L43" i="7" s="1"/>
  <c r="E50" i="9"/>
  <c r="G50" i="7"/>
  <c r="H50" i="7" s="1"/>
  <c r="J50" i="7" s="1"/>
  <c r="M41" i="7"/>
  <c r="EH41" i="7"/>
  <c r="FD41" i="7" s="1"/>
  <c r="DH41" i="7"/>
  <c r="DJ41" i="7" s="1"/>
  <c r="AL41" i="7"/>
  <c r="EI41" i="7"/>
  <c r="AM42" i="7"/>
  <c r="AL42" i="7" s="1"/>
  <c r="AG42" i="7"/>
  <c r="EI42" i="7" s="1"/>
  <c r="N42" i="7"/>
  <c r="I49" i="7"/>
  <c r="FE40" i="7"/>
  <c r="FF40" i="7" s="1"/>
  <c r="FG40" i="7" s="1"/>
  <c r="FH40" i="7" s="1"/>
  <c r="FI40" i="7" s="1"/>
  <c r="FJ40" i="7" s="1"/>
  <c r="FK40" i="7" s="1"/>
  <c r="FL40" i="7" s="1"/>
  <c r="FM40" i="7" s="1"/>
  <c r="FN40" i="7" s="1"/>
  <c r="FO40" i="7" s="1"/>
  <c r="FP40" i="7" s="1"/>
  <c r="FQ40" i="7" s="1"/>
  <c r="FR40" i="7" s="1"/>
  <c r="FS40" i="7" s="1"/>
  <c r="FT40" i="7" s="1"/>
  <c r="FU40" i="7" s="1"/>
  <c r="FV40" i="7" s="1"/>
  <c r="FE41" i="7" l="1"/>
  <c r="FF41" i="7" s="1"/>
  <c r="FG41" i="7" s="1"/>
  <c r="FH41" i="7" s="1"/>
  <c r="FI41" i="7" s="1"/>
  <c r="FJ41" i="7" s="1"/>
  <c r="FK41" i="7" s="1"/>
  <c r="FL41" i="7" s="1"/>
  <c r="FM41" i="7" s="1"/>
  <c r="FN41" i="7" s="1"/>
  <c r="FO41" i="7" s="1"/>
  <c r="FP41" i="7" s="1"/>
  <c r="FQ41" i="7" s="1"/>
  <c r="FR41" i="7" s="1"/>
  <c r="FS41" i="7" s="1"/>
  <c r="FT41" i="7" s="1"/>
  <c r="FU41" i="7" s="1"/>
  <c r="FV41" i="7" s="1"/>
  <c r="EH42" i="7"/>
  <c r="FD42" i="7" s="1"/>
  <c r="FE42" i="7" s="1"/>
  <c r="FF42" i="7" s="1"/>
  <c r="FG42" i="7" s="1"/>
  <c r="FH42" i="7" s="1"/>
  <c r="FI42" i="7" s="1"/>
  <c r="FJ42" i="7" s="1"/>
  <c r="FK42" i="7" s="1"/>
  <c r="FL42" i="7" s="1"/>
  <c r="FM42" i="7" s="1"/>
  <c r="FN42" i="7" s="1"/>
  <c r="FO42" i="7" s="1"/>
  <c r="FP42" i="7" s="1"/>
  <c r="FQ42" i="7" s="1"/>
  <c r="FR42" i="7" s="1"/>
  <c r="FS42" i="7" s="1"/>
  <c r="FT42" i="7" s="1"/>
  <c r="FU42" i="7" s="1"/>
  <c r="FV42" i="7" s="1"/>
  <c r="M42" i="7"/>
  <c r="DH42" i="7"/>
  <c r="DJ42" i="7" s="1"/>
  <c r="I50" i="7"/>
  <c r="E51" i="9"/>
  <c r="G51" i="7"/>
  <c r="H51" i="7" s="1"/>
  <c r="J51" i="7" s="1"/>
  <c r="K44" i="7"/>
  <c r="L44" i="7" s="1"/>
  <c r="E44" i="27"/>
  <c r="AG43" i="7"/>
  <c r="N43" i="7"/>
  <c r="AM43" i="7"/>
  <c r="AL43" i="7" s="1"/>
  <c r="I51" i="7" l="1"/>
  <c r="E45" i="27"/>
  <c r="K45" i="7"/>
  <c r="L45" i="7" s="1"/>
  <c r="N44" i="7"/>
  <c r="AG44" i="7"/>
  <c r="AM44" i="7"/>
  <c r="AL44" i="7" s="1"/>
  <c r="V44" i="7"/>
  <c r="EI44" i="7" s="1"/>
  <c r="E52" i="9"/>
  <c r="G52" i="7"/>
  <c r="H52" i="7" s="1"/>
  <c r="J52" i="7" s="1"/>
  <c r="M43" i="7"/>
  <c r="DH43" i="7"/>
  <c r="N45" i="7" l="1"/>
  <c r="V45" i="7"/>
  <c r="AG45" i="7"/>
  <c r="AM45" i="7"/>
  <c r="AL45" i="7" s="1"/>
  <c r="K46" i="7"/>
  <c r="L46" i="7" s="1"/>
  <c r="E46" i="27"/>
  <c r="I52" i="7"/>
  <c r="EH44" i="7"/>
  <c r="FD44" i="7" s="1"/>
  <c r="FE44" i="7" s="1"/>
  <c r="FF44" i="7" s="1"/>
  <c r="FG44" i="7" s="1"/>
  <c r="FH44" i="7" s="1"/>
  <c r="FI44" i="7" s="1"/>
  <c r="FJ44" i="7" s="1"/>
  <c r="FK44" i="7" s="1"/>
  <c r="FL44" i="7" s="1"/>
  <c r="FM44" i="7" s="1"/>
  <c r="FN44" i="7" s="1"/>
  <c r="FO44" i="7" s="1"/>
  <c r="FP44" i="7" s="1"/>
  <c r="FQ44" i="7" s="1"/>
  <c r="FR44" i="7" s="1"/>
  <c r="FS44" i="7" s="1"/>
  <c r="FT44" i="7" s="1"/>
  <c r="FU44" i="7" s="1"/>
  <c r="FV44" i="7" s="1"/>
  <c r="M44" i="7"/>
  <c r="DH44" i="7"/>
  <c r="DJ44" i="7" s="1"/>
  <c r="E53" i="9"/>
  <c r="G53" i="7"/>
  <c r="H53" i="7" s="1"/>
  <c r="J53" i="7" s="1"/>
  <c r="E47" i="27" l="1"/>
  <c r="K47" i="7"/>
  <c r="L47" i="7" s="1"/>
  <c r="M45" i="7"/>
  <c r="EH45" i="7"/>
  <c r="FD45" i="7" s="1"/>
  <c r="DH45" i="7"/>
  <c r="DJ45" i="7" s="1"/>
  <c r="I53" i="7"/>
  <c r="N46" i="7"/>
  <c r="V46" i="7"/>
  <c r="EI46" i="7" s="1"/>
  <c r="AL46" i="7"/>
  <c r="AG46" i="7"/>
  <c r="E54" i="9"/>
  <c r="G54" i="7"/>
  <c r="J54" i="7" s="1"/>
  <c r="EI45" i="7"/>
  <c r="EH46" i="7" l="1"/>
  <c r="FD46" i="7" s="1"/>
  <c r="FE46" i="7" s="1"/>
  <c r="FF46" i="7" s="1"/>
  <c r="FG46" i="7" s="1"/>
  <c r="FH46" i="7" s="1"/>
  <c r="FI46" i="7" s="1"/>
  <c r="FJ46" i="7" s="1"/>
  <c r="FK46" i="7" s="1"/>
  <c r="FL46" i="7" s="1"/>
  <c r="FM46" i="7" s="1"/>
  <c r="FN46" i="7" s="1"/>
  <c r="FO46" i="7" s="1"/>
  <c r="FP46" i="7" s="1"/>
  <c r="FQ46" i="7" s="1"/>
  <c r="FR46" i="7" s="1"/>
  <c r="FS46" i="7" s="1"/>
  <c r="FT46" i="7" s="1"/>
  <c r="FU46" i="7" s="1"/>
  <c r="FV46" i="7" s="1"/>
  <c r="M46" i="7"/>
  <c r="DH46" i="7"/>
  <c r="DJ46" i="7" s="1"/>
  <c r="E55" i="9"/>
  <c r="G55" i="7"/>
  <c r="H55" i="7" s="1"/>
  <c r="J55" i="7" s="1"/>
  <c r="FE45" i="7"/>
  <c r="FF45" i="7" s="1"/>
  <c r="FG45" i="7" s="1"/>
  <c r="FH45" i="7" s="1"/>
  <c r="FI45" i="7" s="1"/>
  <c r="FJ45" i="7" s="1"/>
  <c r="FK45" i="7" s="1"/>
  <c r="FL45" i="7" s="1"/>
  <c r="FM45" i="7" s="1"/>
  <c r="FN45" i="7" s="1"/>
  <c r="FO45" i="7" s="1"/>
  <c r="FP45" i="7" s="1"/>
  <c r="FQ45" i="7" s="1"/>
  <c r="FR45" i="7" s="1"/>
  <c r="FS45" i="7" s="1"/>
  <c r="FT45" i="7" s="1"/>
  <c r="FU45" i="7" s="1"/>
  <c r="FV45" i="7" s="1"/>
  <c r="E48" i="27"/>
  <c r="K48" i="7"/>
  <c r="L48" i="7" s="1"/>
  <c r="I54" i="7"/>
  <c r="AG47" i="7"/>
  <c r="N47" i="7"/>
  <c r="AM47" i="7"/>
  <c r="AL47" i="7" s="1"/>
  <c r="N48" i="7" l="1"/>
  <c r="AA48" i="7"/>
  <c r="AG48" i="7"/>
  <c r="V48" i="7"/>
  <c r="AM48" i="7"/>
  <c r="AL48" i="7" s="1"/>
  <c r="M47" i="7"/>
  <c r="EH47" i="7"/>
  <c r="FD47" i="7" s="1"/>
  <c r="DH47" i="7"/>
  <c r="DJ47" i="7" s="1"/>
  <c r="E56" i="9"/>
  <c r="G56" i="7"/>
  <c r="H56" i="7" s="1"/>
  <c r="J56" i="7" s="1"/>
  <c r="E49" i="27"/>
  <c r="K49" i="7"/>
  <c r="L49" i="7" s="1"/>
  <c r="I55" i="7"/>
  <c r="EI47" i="7"/>
  <c r="FE47" i="7" l="1"/>
  <c r="FF47" i="7" s="1"/>
  <c r="FG47" i="7" s="1"/>
  <c r="FH47" i="7" s="1"/>
  <c r="FI47" i="7" s="1"/>
  <c r="FJ47" i="7" s="1"/>
  <c r="FK47" i="7" s="1"/>
  <c r="FL47" i="7" s="1"/>
  <c r="FM47" i="7" s="1"/>
  <c r="FN47" i="7" s="1"/>
  <c r="FO47" i="7" s="1"/>
  <c r="FP47" i="7" s="1"/>
  <c r="FQ47" i="7" s="1"/>
  <c r="FR47" i="7" s="1"/>
  <c r="FS47" i="7" s="1"/>
  <c r="FT47" i="7" s="1"/>
  <c r="FU47" i="7" s="1"/>
  <c r="FV47" i="7" s="1"/>
  <c r="AM49" i="7"/>
  <c r="AL49" i="7" s="1"/>
  <c r="V49" i="7"/>
  <c r="EI49" i="7" s="1"/>
  <c r="N49" i="7"/>
  <c r="I56" i="7"/>
  <c r="EI48" i="7"/>
  <c r="E50" i="27"/>
  <c r="K50" i="7"/>
  <c r="L50" i="7" s="1"/>
  <c r="E57" i="9"/>
  <c r="G57" i="7"/>
  <c r="H57" i="7" s="1"/>
  <c r="J57" i="7" s="1"/>
  <c r="EH48" i="7"/>
  <c r="FD48" i="7" s="1"/>
  <c r="M48" i="7"/>
  <c r="DH48" i="7"/>
  <c r="DJ48" i="7" s="1"/>
  <c r="E51" i="27" l="1"/>
  <c r="K51" i="7"/>
  <c r="L51" i="7" s="1"/>
  <c r="EH49" i="7"/>
  <c r="FD49" i="7" s="1"/>
  <c r="FE49" i="7" s="1"/>
  <c r="FF49" i="7" s="1"/>
  <c r="FG49" i="7" s="1"/>
  <c r="FH49" i="7" s="1"/>
  <c r="FI49" i="7" s="1"/>
  <c r="FJ49" i="7" s="1"/>
  <c r="FK49" i="7" s="1"/>
  <c r="FL49" i="7" s="1"/>
  <c r="FM49" i="7" s="1"/>
  <c r="FN49" i="7" s="1"/>
  <c r="FO49" i="7" s="1"/>
  <c r="FP49" i="7" s="1"/>
  <c r="FQ49" i="7" s="1"/>
  <c r="FR49" i="7" s="1"/>
  <c r="FS49" i="7" s="1"/>
  <c r="FT49" i="7" s="1"/>
  <c r="FU49" i="7" s="1"/>
  <c r="FV49" i="7" s="1"/>
  <c r="M49" i="7"/>
  <c r="DH49" i="7"/>
  <c r="DJ49" i="7" s="1"/>
  <c r="I57" i="7"/>
  <c r="FE48" i="7"/>
  <c r="FF48" i="7" s="1"/>
  <c r="FG48" i="7" s="1"/>
  <c r="FH48" i="7" s="1"/>
  <c r="FI48" i="7" s="1"/>
  <c r="FJ48" i="7" s="1"/>
  <c r="FK48" i="7" s="1"/>
  <c r="FL48" i="7" s="1"/>
  <c r="FM48" i="7" s="1"/>
  <c r="FN48" i="7" s="1"/>
  <c r="FO48" i="7" s="1"/>
  <c r="FP48" i="7" s="1"/>
  <c r="FQ48" i="7" s="1"/>
  <c r="FR48" i="7" s="1"/>
  <c r="FS48" i="7" s="1"/>
  <c r="FT48" i="7" s="1"/>
  <c r="FU48" i="7" s="1"/>
  <c r="FV48" i="7" s="1"/>
  <c r="G58" i="7"/>
  <c r="H58" i="7" s="1"/>
  <c r="J58" i="7" s="1"/>
  <c r="E58" i="9"/>
  <c r="V50" i="7"/>
  <c r="AM50" i="7"/>
  <c r="AL50" i="7" s="1"/>
  <c r="N50" i="7"/>
  <c r="M50" i="7" l="1"/>
  <c r="EH50" i="7"/>
  <c r="FD50" i="7" s="1"/>
  <c r="DH50" i="7"/>
  <c r="DJ50" i="7" s="1"/>
  <c r="E59" i="9"/>
  <c r="G59" i="7"/>
  <c r="H59" i="7" s="1"/>
  <c r="J59" i="7" s="1"/>
  <c r="AG51" i="7"/>
  <c r="N51" i="7"/>
  <c r="AM51" i="7"/>
  <c r="AL51" i="7" s="1"/>
  <c r="EI50" i="7"/>
  <c r="I58" i="7"/>
  <c r="K52" i="7"/>
  <c r="L52" i="7" s="1"/>
  <c r="E52" i="27"/>
  <c r="EH51" i="7" l="1"/>
  <c r="FD51" i="7" s="1"/>
  <c r="M51" i="7"/>
  <c r="DH51" i="7"/>
  <c r="DJ51" i="7" s="1"/>
  <c r="EC51" i="7" s="1"/>
  <c r="V52" i="7"/>
  <c r="AM52" i="7"/>
  <c r="AL52" i="7" s="1"/>
  <c r="N52" i="7"/>
  <c r="AA52" i="7"/>
  <c r="EI51" i="7"/>
  <c r="K53" i="7"/>
  <c r="L53" i="7" s="1"/>
  <c r="E53" i="27"/>
  <c r="E60" i="9"/>
  <c r="G60" i="7"/>
  <c r="H60" i="7" s="1"/>
  <c r="J60" i="7" s="1"/>
  <c r="FE50" i="7"/>
  <c r="FF50" i="7" s="1"/>
  <c r="FG50" i="7" s="1"/>
  <c r="FH50" i="7" s="1"/>
  <c r="FI50" i="7" s="1"/>
  <c r="FJ50" i="7" s="1"/>
  <c r="FK50" i="7" s="1"/>
  <c r="FL50" i="7" s="1"/>
  <c r="FM50" i="7" s="1"/>
  <c r="FN50" i="7" s="1"/>
  <c r="FO50" i="7" s="1"/>
  <c r="FP50" i="7" s="1"/>
  <c r="FQ50" i="7" s="1"/>
  <c r="FR50" i="7" s="1"/>
  <c r="FS50" i="7" s="1"/>
  <c r="FT50" i="7" s="1"/>
  <c r="FU50" i="7" s="1"/>
  <c r="FV50" i="7" s="1"/>
  <c r="I59" i="7"/>
  <c r="M52" i="7" l="1"/>
  <c r="EH52" i="7"/>
  <c r="FD52" i="7" s="1"/>
  <c r="DH52" i="7"/>
  <c r="DJ52" i="7" s="1"/>
  <c r="I60" i="7"/>
  <c r="EI52" i="7"/>
  <c r="E61" i="9"/>
  <c r="G61" i="7"/>
  <c r="H61" i="7" s="1"/>
  <c r="J61" i="7" s="1"/>
  <c r="E54" i="27"/>
  <c r="K54" i="7"/>
  <c r="L54" i="7" s="1"/>
  <c r="AG53" i="7"/>
  <c r="EI53" i="7" s="1"/>
  <c r="AM53" i="7"/>
  <c r="AL53" i="7" s="1"/>
  <c r="N53" i="7"/>
  <c r="FE51" i="7"/>
  <c r="FF51" i="7" s="1"/>
  <c r="FG51" i="7" s="1"/>
  <c r="FH51" i="7" s="1"/>
  <c r="FI51" i="7" s="1"/>
  <c r="FJ51" i="7" s="1"/>
  <c r="FK51" i="7" s="1"/>
  <c r="FL51" i="7" s="1"/>
  <c r="FM51" i="7" s="1"/>
  <c r="FN51" i="7" s="1"/>
  <c r="FO51" i="7" s="1"/>
  <c r="FP51" i="7" s="1"/>
  <c r="FQ51" i="7" s="1"/>
  <c r="FR51" i="7" s="1"/>
  <c r="FS51" i="7" s="1"/>
  <c r="FT51" i="7" s="1"/>
  <c r="FU51" i="7" s="1"/>
  <c r="FV51" i="7" s="1"/>
  <c r="E62" i="9" l="1"/>
  <c r="G62" i="7"/>
  <c r="H62" i="7" s="1"/>
  <c r="J62" i="7" s="1"/>
  <c r="I61" i="7"/>
  <c r="M53" i="7"/>
  <c r="EH53" i="7"/>
  <c r="FD53" i="7" s="1"/>
  <c r="FE53" i="7" s="1"/>
  <c r="FF53" i="7" s="1"/>
  <c r="FG53" i="7" s="1"/>
  <c r="FH53" i="7" s="1"/>
  <c r="FI53" i="7" s="1"/>
  <c r="FJ53" i="7" s="1"/>
  <c r="FK53" i="7" s="1"/>
  <c r="FL53" i="7" s="1"/>
  <c r="FM53" i="7" s="1"/>
  <c r="FN53" i="7" s="1"/>
  <c r="FO53" i="7" s="1"/>
  <c r="FP53" i="7" s="1"/>
  <c r="FQ53" i="7" s="1"/>
  <c r="FR53" i="7" s="1"/>
  <c r="FS53" i="7" s="1"/>
  <c r="FT53" i="7" s="1"/>
  <c r="FU53" i="7" s="1"/>
  <c r="FV53" i="7" s="1"/>
  <c r="DH53" i="7"/>
  <c r="DJ53" i="7" s="1"/>
  <c r="N54" i="7"/>
  <c r="AM54" i="7"/>
  <c r="AL54" i="7" s="1"/>
  <c r="V54" i="7"/>
  <c r="FE52" i="7"/>
  <c r="FF52" i="7" s="1"/>
  <c r="FG52" i="7" s="1"/>
  <c r="FH52" i="7" s="1"/>
  <c r="FI52" i="7" s="1"/>
  <c r="FJ52" i="7" s="1"/>
  <c r="FK52" i="7" s="1"/>
  <c r="FL52" i="7" s="1"/>
  <c r="FM52" i="7" s="1"/>
  <c r="FN52" i="7" s="1"/>
  <c r="FO52" i="7" s="1"/>
  <c r="FP52" i="7" s="1"/>
  <c r="FQ52" i="7" s="1"/>
  <c r="FR52" i="7" s="1"/>
  <c r="FS52" i="7" s="1"/>
  <c r="FT52" i="7" s="1"/>
  <c r="FU52" i="7" s="1"/>
  <c r="FV52" i="7" s="1"/>
  <c r="E55" i="27"/>
  <c r="K55" i="7"/>
  <c r="L55" i="7" s="1"/>
  <c r="M54" i="7" l="1"/>
  <c r="DH54" i="7"/>
  <c r="V55" i="7"/>
  <c r="N55" i="7"/>
  <c r="AM55" i="7"/>
  <c r="AL55" i="7" s="1"/>
  <c r="E56" i="27"/>
  <c r="K56" i="7"/>
  <c r="L56" i="7" s="1"/>
  <c r="I62" i="7"/>
  <c r="E63" i="9"/>
  <c r="G63" i="7"/>
  <c r="H63" i="7" s="1"/>
  <c r="J63" i="7" s="1"/>
  <c r="E57" i="27" l="1"/>
  <c r="K57" i="7"/>
  <c r="L57" i="7" s="1"/>
  <c r="I63" i="7"/>
  <c r="N56" i="7"/>
  <c r="AM56" i="7"/>
  <c r="M55" i="7"/>
  <c r="DH55" i="7"/>
  <c r="G64" i="7"/>
  <c r="H64" i="7" s="1"/>
  <c r="J64" i="7" s="1"/>
  <c r="E64" i="9"/>
  <c r="AL56" i="7" l="1"/>
  <c r="EI56" i="7"/>
  <c r="E65" i="9"/>
  <c r="G65" i="7"/>
  <c r="H65" i="7" s="1"/>
  <c r="J65" i="7" s="1"/>
  <c r="V57" i="7"/>
  <c r="N57" i="7"/>
  <c r="AM57" i="7"/>
  <c r="AL57" i="7" s="1"/>
  <c r="AA57" i="7"/>
  <c r="EH56" i="7"/>
  <c r="FD56" i="7" s="1"/>
  <c r="FE56" i="7" s="1"/>
  <c r="FF56" i="7" s="1"/>
  <c r="FG56" i="7" s="1"/>
  <c r="FH56" i="7" s="1"/>
  <c r="FI56" i="7" s="1"/>
  <c r="FJ56" i="7" s="1"/>
  <c r="FK56" i="7" s="1"/>
  <c r="FL56" i="7" s="1"/>
  <c r="FM56" i="7" s="1"/>
  <c r="FN56" i="7" s="1"/>
  <c r="FO56" i="7" s="1"/>
  <c r="FP56" i="7" s="1"/>
  <c r="FQ56" i="7" s="1"/>
  <c r="FR56" i="7" s="1"/>
  <c r="FS56" i="7" s="1"/>
  <c r="FT56" i="7" s="1"/>
  <c r="FU56" i="7" s="1"/>
  <c r="FV56" i="7" s="1"/>
  <c r="M56" i="7"/>
  <c r="DH56" i="7"/>
  <c r="DJ56" i="7" s="1"/>
  <c r="I64" i="7"/>
  <c r="E58" i="27"/>
  <c r="K58" i="7"/>
  <c r="L58" i="7" s="1"/>
  <c r="N58" i="7" l="1"/>
  <c r="AM58" i="7"/>
  <c r="AL58" i="7" s="1"/>
  <c r="V58" i="7"/>
  <c r="EI58" i="7" s="1"/>
  <c r="EI57" i="7"/>
  <c r="I65" i="7"/>
  <c r="M57" i="7"/>
  <c r="EH57" i="7"/>
  <c r="FD57" i="7" s="1"/>
  <c r="FE57" i="7" s="1"/>
  <c r="FF57" i="7" s="1"/>
  <c r="FG57" i="7" s="1"/>
  <c r="FH57" i="7" s="1"/>
  <c r="FI57" i="7" s="1"/>
  <c r="FJ57" i="7" s="1"/>
  <c r="FK57" i="7" s="1"/>
  <c r="FL57" i="7" s="1"/>
  <c r="FM57" i="7" s="1"/>
  <c r="FN57" i="7" s="1"/>
  <c r="FO57" i="7" s="1"/>
  <c r="FP57" i="7" s="1"/>
  <c r="FQ57" i="7" s="1"/>
  <c r="FR57" i="7" s="1"/>
  <c r="FS57" i="7" s="1"/>
  <c r="FT57" i="7" s="1"/>
  <c r="FU57" i="7" s="1"/>
  <c r="FV57" i="7" s="1"/>
  <c r="DH57" i="7"/>
  <c r="DJ57" i="7" s="1"/>
  <c r="G66" i="7"/>
  <c r="H66" i="7" s="1"/>
  <c r="J66" i="7" s="1"/>
  <c r="E66" i="9"/>
  <c r="E59" i="27"/>
  <c r="K59" i="7"/>
  <c r="L59" i="7" s="1"/>
  <c r="N59" i="7" l="1"/>
  <c r="AM59" i="7"/>
  <c r="AL59" i="7" s="1"/>
  <c r="AG59" i="7"/>
  <c r="EI59" i="7" s="1"/>
  <c r="G67" i="7"/>
  <c r="E67" i="9"/>
  <c r="I66" i="7"/>
  <c r="E60" i="27"/>
  <c r="K60" i="7"/>
  <c r="L60" i="7" s="1"/>
  <c r="M58" i="7"/>
  <c r="EH58" i="7"/>
  <c r="FD58" i="7" s="1"/>
  <c r="FE58" i="7" s="1"/>
  <c r="FF58" i="7" s="1"/>
  <c r="FG58" i="7" s="1"/>
  <c r="FH58" i="7" s="1"/>
  <c r="FI58" i="7" s="1"/>
  <c r="FJ58" i="7" s="1"/>
  <c r="FK58" i="7" s="1"/>
  <c r="FL58" i="7" s="1"/>
  <c r="FM58" i="7" s="1"/>
  <c r="FN58" i="7" s="1"/>
  <c r="FO58" i="7" s="1"/>
  <c r="FP58" i="7" s="1"/>
  <c r="FQ58" i="7" s="1"/>
  <c r="FR58" i="7" s="1"/>
  <c r="FS58" i="7" s="1"/>
  <c r="FT58" i="7" s="1"/>
  <c r="FU58" i="7" s="1"/>
  <c r="FV58" i="7" s="1"/>
  <c r="DH58" i="7"/>
  <c r="DJ58" i="7" s="1"/>
  <c r="E68" i="9" l="1"/>
  <c r="G68" i="7"/>
  <c r="H68" i="7" s="1"/>
  <c r="J68" i="7" s="1"/>
  <c r="E61" i="27"/>
  <c r="K61" i="7"/>
  <c r="L61" i="7" s="1"/>
  <c r="V60" i="7"/>
  <c r="AM60" i="7"/>
  <c r="AL60" i="7" s="1"/>
  <c r="AA60" i="7"/>
  <c r="N60" i="7"/>
  <c r="EH59" i="7"/>
  <c r="FD59" i="7" s="1"/>
  <c r="FE59" i="7" s="1"/>
  <c r="FF59" i="7" s="1"/>
  <c r="FG59" i="7" s="1"/>
  <c r="FH59" i="7" s="1"/>
  <c r="FI59" i="7" s="1"/>
  <c r="FJ59" i="7" s="1"/>
  <c r="FK59" i="7" s="1"/>
  <c r="FL59" i="7" s="1"/>
  <c r="FM59" i="7" s="1"/>
  <c r="FN59" i="7" s="1"/>
  <c r="FO59" i="7" s="1"/>
  <c r="FP59" i="7" s="1"/>
  <c r="FQ59" i="7" s="1"/>
  <c r="FR59" i="7" s="1"/>
  <c r="FS59" i="7" s="1"/>
  <c r="FT59" i="7" s="1"/>
  <c r="FU59" i="7" s="1"/>
  <c r="FV59" i="7" s="1"/>
  <c r="M59" i="7"/>
  <c r="DH59" i="7"/>
  <c r="DJ59" i="7" s="1"/>
  <c r="M60" i="7" l="1"/>
  <c r="EH60" i="7"/>
  <c r="FD60" i="7" s="1"/>
  <c r="DH60" i="7"/>
  <c r="DJ60" i="7" s="1"/>
  <c r="AA61" i="7"/>
  <c r="V61" i="7"/>
  <c r="AM61" i="7"/>
  <c r="AL61" i="7" s="1"/>
  <c r="N61" i="7"/>
  <c r="AG61" i="7"/>
  <c r="E62" i="27"/>
  <c r="K62" i="7"/>
  <c r="L62" i="7" s="1"/>
  <c r="EI60" i="7"/>
  <c r="I68" i="7"/>
  <c r="E69" i="9"/>
  <c r="G69" i="7"/>
  <c r="H69" i="7" s="1"/>
  <c r="J69" i="7" s="1"/>
  <c r="E63" i="27" l="1"/>
  <c r="K63" i="7"/>
  <c r="L63" i="7" s="1"/>
  <c r="EH61" i="7"/>
  <c r="FD61" i="7" s="1"/>
  <c r="M61" i="7"/>
  <c r="DH61" i="7"/>
  <c r="DJ61" i="7" s="1"/>
  <c r="I69" i="7"/>
  <c r="E70" i="9"/>
  <c r="G70" i="7"/>
  <c r="H70" i="7" s="1"/>
  <c r="J70" i="7" s="1"/>
  <c r="EI61" i="7"/>
  <c r="AM62" i="7"/>
  <c r="AL62" i="7" s="1"/>
  <c r="V62" i="7"/>
  <c r="EI62" i="7" s="1"/>
  <c r="N62" i="7"/>
  <c r="FE60" i="7"/>
  <c r="FF60" i="7" s="1"/>
  <c r="FG60" i="7" s="1"/>
  <c r="FH60" i="7" s="1"/>
  <c r="FI60" i="7" s="1"/>
  <c r="FJ60" i="7" s="1"/>
  <c r="FK60" i="7" s="1"/>
  <c r="FL60" i="7" s="1"/>
  <c r="FM60" i="7" s="1"/>
  <c r="FN60" i="7" s="1"/>
  <c r="FO60" i="7" s="1"/>
  <c r="FP60" i="7" s="1"/>
  <c r="FQ60" i="7" s="1"/>
  <c r="FR60" i="7" s="1"/>
  <c r="FS60" i="7" s="1"/>
  <c r="FT60" i="7" s="1"/>
  <c r="FU60" i="7" s="1"/>
  <c r="FV60" i="7" s="1"/>
  <c r="G71" i="7" l="1"/>
  <c r="J71" i="7" s="1"/>
  <c r="E71" i="9"/>
  <c r="EH62" i="7"/>
  <c r="FD62" i="7" s="1"/>
  <c r="FE62" i="7" s="1"/>
  <c r="FF62" i="7" s="1"/>
  <c r="FG62" i="7" s="1"/>
  <c r="FH62" i="7" s="1"/>
  <c r="FI62" i="7" s="1"/>
  <c r="FJ62" i="7" s="1"/>
  <c r="FK62" i="7" s="1"/>
  <c r="FL62" i="7" s="1"/>
  <c r="FM62" i="7" s="1"/>
  <c r="FN62" i="7" s="1"/>
  <c r="FO62" i="7" s="1"/>
  <c r="FP62" i="7" s="1"/>
  <c r="FQ62" i="7" s="1"/>
  <c r="FR62" i="7" s="1"/>
  <c r="FS62" i="7" s="1"/>
  <c r="FT62" i="7" s="1"/>
  <c r="FU62" i="7" s="1"/>
  <c r="FV62" i="7" s="1"/>
  <c r="M62" i="7"/>
  <c r="DH62" i="7"/>
  <c r="DJ62" i="7" s="1"/>
  <c r="FE61" i="7"/>
  <c r="FF61" i="7" s="1"/>
  <c r="FG61" i="7" s="1"/>
  <c r="FH61" i="7" s="1"/>
  <c r="FI61" i="7" s="1"/>
  <c r="FJ61" i="7" s="1"/>
  <c r="FK61" i="7" s="1"/>
  <c r="FL61" i="7" s="1"/>
  <c r="FM61" i="7" s="1"/>
  <c r="FN61" i="7" s="1"/>
  <c r="FO61" i="7" s="1"/>
  <c r="FP61" i="7" s="1"/>
  <c r="FQ61" i="7" s="1"/>
  <c r="FR61" i="7" s="1"/>
  <c r="FS61" i="7" s="1"/>
  <c r="FT61" i="7" s="1"/>
  <c r="FU61" i="7" s="1"/>
  <c r="FV61" i="7" s="1"/>
  <c r="AM63" i="7"/>
  <c r="AL63" i="7" s="1"/>
  <c r="AG63" i="7"/>
  <c r="V63" i="7"/>
  <c r="N63" i="7"/>
  <c r="AA63" i="7"/>
  <c r="I70" i="7"/>
  <c r="E64" i="27"/>
  <c r="K64" i="7"/>
  <c r="L64" i="7" s="1"/>
  <c r="AG64" i="7" l="1"/>
  <c r="N64" i="7"/>
  <c r="V64" i="7"/>
  <c r="AM64" i="7"/>
  <c r="AL64" i="7" s="1"/>
  <c r="AA64" i="7"/>
  <c r="E65" i="27"/>
  <c r="K65" i="7"/>
  <c r="L65" i="7" s="1"/>
  <c r="M63" i="7"/>
  <c r="EH63" i="7"/>
  <c r="FD63" i="7" s="1"/>
  <c r="DH63" i="7"/>
  <c r="DJ63" i="7" s="1"/>
  <c r="G72" i="7"/>
  <c r="H72" i="7" s="1"/>
  <c r="J72" i="7" s="1"/>
  <c r="E72" i="9"/>
  <c r="EI63" i="7"/>
  <c r="I71" i="7"/>
  <c r="V65" i="7" l="1"/>
  <c r="N65" i="7"/>
  <c r="AM65" i="7"/>
  <c r="AL65" i="7" s="1"/>
  <c r="G73" i="7"/>
  <c r="H73" i="7" s="1"/>
  <c r="J73" i="7" s="1"/>
  <c r="E73" i="9"/>
  <c r="EI64" i="7"/>
  <c r="I72" i="7"/>
  <c r="EH64" i="7"/>
  <c r="FD64" i="7" s="1"/>
  <c r="M64" i="7"/>
  <c r="DH64" i="7"/>
  <c r="DJ64" i="7" s="1"/>
  <c r="EC64" i="7" s="1"/>
  <c r="K66" i="7"/>
  <c r="L66" i="7" s="1"/>
  <c r="E66" i="27"/>
  <c r="FE63" i="7"/>
  <c r="FF63" i="7" s="1"/>
  <c r="FG63" i="7" s="1"/>
  <c r="FH63" i="7" s="1"/>
  <c r="FI63" i="7" s="1"/>
  <c r="FJ63" i="7" s="1"/>
  <c r="FK63" i="7" s="1"/>
  <c r="FL63" i="7" s="1"/>
  <c r="FM63" i="7" s="1"/>
  <c r="FN63" i="7" s="1"/>
  <c r="FO63" i="7" s="1"/>
  <c r="FP63" i="7" s="1"/>
  <c r="FQ63" i="7" s="1"/>
  <c r="FR63" i="7" s="1"/>
  <c r="FS63" i="7" s="1"/>
  <c r="FT63" i="7" s="1"/>
  <c r="FU63" i="7" s="1"/>
  <c r="FV63" i="7" s="1"/>
  <c r="G74" i="7" l="1"/>
  <c r="H74" i="7" s="1"/>
  <c r="J74" i="7" s="1"/>
  <c r="E74" i="9"/>
  <c r="I73" i="7"/>
  <c r="K67" i="7"/>
  <c r="L67" i="7" s="1"/>
  <c r="E67" i="27"/>
  <c r="V66" i="7"/>
  <c r="EI66" i="7" s="1"/>
  <c r="AG66" i="7"/>
  <c r="AA66" i="7"/>
  <c r="AM66" i="7"/>
  <c r="AL66" i="7" s="1"/>
  <c r="N66" i="7"/>
  <c r="M65" i="7"/>
  <c r="EH65" i="7"/>
  <c r="FD65" i="7" s="1"/>
  <c r="DH65" i="7"/>
  <c r="DJ65" i="7" s="1"/>
  <c r="EC65" i="7" s="1"/>
  <c r="FE64" i="7"/>
  <c r="FF64" i="7" s="1"/>
  <c r="FG64" i="7" s="1"/>
  <c r="FH64" i="7" s="1"/>
  <c r="FI64" i="7" s="1"/>
  <c r="FJ64" i="7" s="1"/>
  <c r="FK64" i="7" s="1"/>
  <c r="FL64" i="7" s="1"/>
  <c r="FM64" i="7" s="1"/>
  <c r="EI65" i="7"/>
  <c r="FE65" i="7" l="1"/>
  <c r="FF65" i="7" s="1"/>
  <c r="FG65" i="7" s="1"/>
  <c r="FH65" i="7" s="1"/>
  <c r="FI65" i="7" s="1"/>
  <c r="FJ65" i="7" s="1"/>
  <c r="FK65" i="7" s="1"/>
  <c r="FL65" i="7" s="1"/>
  <c r="FM65" i="7" s="1"/>
  <c r="G75" i="7"/>
  <c r="H75" i="7" s="1"/>
  <c r="J75" i="7" s="1"/>
  <c r="E75" i="9"/>
  <c r="E68" i="27"/>
  <c r="K68" i="7"/>
  <c r="L68" i="7" s="1"/>
  <c r="N67" i="7"/>
  <c r="M67" i="7" s="1"/>
  <c r="AL67" i="7"/>
  <c r="M66" i="7"/>
  <c r="EH66" i="7"/>
  <c r="FD66" i="7" s="1"/>
  <c r="FE66" i="7" s="1"/>
  <c r="FF66" i="7" s="1"/>
  <c r="FG66" i="7" s="1"/>
  <c r="FH66" i="7" s="1"/>
  <c r="FI66" i="7" s="1"/>
  <c r="FJ66" i="7" s="1"/>
  <c r="FK66" i="7" s="1"/>
  <c r="FL66" i="7" s="1"/>
  <c r="FM66" i="7" s="1"/>
  <c r="DH66" i="7"/>
  <c r="DJ66" i="7" s="1"/>
  <c r="I74" i="7"/>
  <c r="AG68" i="7" l="1"/>
  <c r="AA68" i="7"/>
  <c r="V68" i="7"/>
  <c r="N68" i="7"/>
  <c r="AM68" i="7"/>
  <c r="AL68" i="7" s="1"/>
  <c r="E69" i="27"/>
  <c r="K69" i="7"/>
  <c r="L69" i="7" s="1"/>
  <c r="G76" i="7"/>
  <c r="H76" i="7" s="1"/>
  <c r="J76" i="7" s="1"/>
  <c r="E76" i="9"/>
  <c r="I75" i="7"/>
  <c r="E70" i="27" l="1"/>
  <c r="K70" i="7"/>
  <c r="L70" i="7" s="1"/>
  <c r="V69" i="7"/>
  <c r="AM69" i="7"/>
  <c r="AL69" i="7" s="1"/>
  <c r="N69" i="7"/>
  <c r="I76" i="7"/>
  <c r="M68" i="7"/>
  <c r="EH68" i="7"/>
  <c r="FD68" i="7" s="1"/>
  <c r="DH68" i="7"/>
  <c r="DJ68" i="7" s="1"/>
  <c r="EI68" i="7"/>
  <c r="E77" i="9"/>
  <c r="G77" i="7"/>
  <c r="H77" i="7" s="1"/>
  <c r="J77" i="7" s="1"/>
  <c r="I77" i="7" l="1"/>
  <c r="EI69" i="7"/>
  <c r="EH69" i="7"/>
  <c r="FD69" i="7" s="1"/>
  <c r="FE69" i="7" s="1"/>
  <c r="FF69" i="7" s="1"/>
  <c r="FG69" i="7" s="1"/>
  <c r="FH69" i="7" s="1"/>
  <c r="FI69" i="7" s="1"/>
  <c r="FJ69" i="7" s="1"/>
  <c r="FK69" i="7" s="1"/>
  <c r="FL69" i="7" s="1"/>
  <c r="FM69" i="7" s="1"/>
  <c r="M69" i="7"/>
  <c r="DH69" i="7"/>
  <c r="DJ69" i="7" s="1"/>
  <c r="E78" i="9"/>
  <c r="G78" i="7"/>
  <c r="H78" i="7" s="1"/>
  <c r="J78" i="7" s="1"/>
  <c r="AM70" i="7"/>
  <c r="AL70" i="7" s="1"/>
  <c r="N70" i="7"/>
  <c r="V70" i="7"/>
  <c r="EI70" i="7" s="1"/>
  <c r="FE68" i="7"/>
  <c r="FF68" i="7" s="1"/>
  <c r="FG68" i="7" s="1"/>
  <c r="FH68" i="7" s="1"/>
  <c r="FI68" i="7" s="1"/>
  <c r="FJ68" i="7" s="1"/>
  <c r="FK68" i="7" s="1"/>
  <c r="FL68" i="7" s="1"/>
  <c r="FM68" i="7" s="1"/>
  <c r="E71" i="27"/>
  <c r="K71" i="7"/>
  <c r="L71" i="7" s="1"/>
  <c r="I78" i="7" l="1"/>
  <c r="V71" i="7"/>
  <c r="EI71" i="7" s="1"/>
  <c r="AL71" i="7"/>
  <c r="N71" i="7"/>
  <c r="G79" i="7"/>
  <c r="H79" i="7" s="1"/>
  <c r="J79" i="7" s="1"/>
  <c r="E79" i="9"/>
  <c r="K72" i="7"/>
  <c r="L72" i="7" s="1"/>
  <c r="E72" i="27"/>
  <c r="EH70" i="7"/>
  <c r="FD70" i="7" s="1"/>
  <c r="FE70" i="7" s="1"/>
  <c r="FF70" i="7" s="1"/>
  <c r="FG70" i="7" s="1"/>
  <c r="FH70" i="7" s="1"/>
  <c r="FI70" i="7" s="1"/>
  <c r="FJ70" i="7" s="1"/>
  <c r="FK70" i="7" s="1"/>
  <c r="FL70" i="7" s="1"/>
  <c r="FM70" i="7" s="1"/>
  <c r="M70" i="7"/>
  <c r="DH70" i="7"/>
  <c r="DJ70" i="7" s="1"/>
  <c r="G80" i="7" l="1"/>
  <c r="H80" i="7" s="1"/>
  <c r="J80" i="7" s="1"/>
  <c r="E80" i="9"/>
  <c r="N72" i="7"/>
  <c r="AM72" i="7"/>
  <c r="M71" i="7"/>
  <c r="EH71" i="7"/>
  <c r="FD71" i="7" s="1"/>
  <c r="FE71" i="7" s="1"/>
  <c r="FF71" i="7" s="1"/>
  <c r="FG71" i="7" s="1"/>
  <c r="FH71" i="7" s="1"/>
  <c r="FI71" i="7" s="1"/>
  <c r="FJ71" i="7" s="1"/>
  <c r="FK71" i="7" s="1"/>
  <c r="FL71" i="7" s="1"/>
  <c r="FM71" i="7" s="1"/>
  <c r="DH71" i="7"/>
  <c r="DJ71" i="7" s="1"/>
  <c r="I79" i="7"/>
  <c r="E73" i="27"/>
  <c r="K73" i="7"/>
  <c r="L73" i="7" s="1"/>
  <c r="AL72" i="7" l="1"/>
  <c r="EI72" i="7"/>
  <c r="EH72" i="7"/>
  <c r="FD72" i="7" s="1"/>
  <c r="FE72" i="7" s="1"/>
  <c r="FF72" i="7" s="1"/>
  <c r="FG72" i="7" s="1"/>
  <c r="FH72" i="7" s="1"/>
  <c r="FI72" i="7" s="1"/>
  <c r="FJ72" i="7" s="1"/>
  <c r="FK72" i="7" s="1"/>
  <c r="FL72" i="7" s="1"/>
  <c r="FM72" i="7" s="1"/>
  <c r="M72" i="7"/>
  <c r="DH72" i="7"/>
  <c r="DJ72" i="7" s="1"/>
  <c r="AM73" i="7"/>
  <c r="AL73" i="7" s="1"/>
  <c r="V73" i="7"/>
  <c r="N73" i="7"/>
  <c r="K74" i="7"/>
  <c r="L74" i="7" s="1"/>
  <c r="E74" i="27"/>
  <c r="E81" i="9"/>
  <c r="G82" i="7" s="1"/>
  <c r="H82" i="7" s="1"/>
  <c r="J82" i="7" s="1"/>
  <c r="G81" i="7"/>
  <c r="H81" i="7" s="1"/>
  <c r="J81" i="7" s="1"/>
  <c r="I80" i="7"/>
  <c r="EH73" i="7" l="1"/>
  <c r="FD73" i="7" s="1"/>
  <c r="M73" i="7"/>
  <c r="DH73" i="7"/>
  <c r="DJ73" i="7" s="1"/>
  <c r="EI73" i="7"/>
  <c r="I82" i="7"/>
  <c r="K75" i="7"/>
  <c r="L75" i="7" s="1"/>
  <c r="E75" i="27"/>
  <c r="I81" i="7"/>
  <c r="N74" i="7"/>
  <c r="AM74" i="7"/>
  <c r="AL74" i="7" l="1"/>
  <c r="EI74" i="7"/>
  <c r="AM75" i="7"/>
  <c r="AL75" i="7" s="1"/>
  <c r="AA75" i="7"/>
  <c r="AG75" i="7"/>
  <c r="N75" i="7"/>
  <c r="E76" i="27"/>
  <c r="K76" i="7"/>
  <c r="L76" i="7" s="1"/>
  <c r="EH74" i="7"/>
  <c r="FD74" i="7" s="1"/>
  <c r="FE74" i="7" s="1"/>
  <c r="FF74" i="7" s="1"/>
  <c r="FG74" i="7" s="1"/>
  <c r="FH74" i="7" s="1"/>
  <c r="FI74" i="7" s="1"/>
  <c r="FJ74" i="7" s="1"/>
  <c r="FK74" i="7" s="1"/>
  <c r="FL74" i="7" s="1"/>
  <c r="FM74" i="7" s="1"/>
  <c r="M74" i="7"/>
  <c r="DH74" i="7"/>
  <c r="DJ74" i="7" s="1"/>
  <c r="EB74" i="7" s="1"/>
  <c r="FE73" i="7"/>
  <c r="FF73" i="7" s="1"/>
  <c r="FG73" i="7" s="1"/>
  <c r="FH73" i="7" s="1"/>
  <c r="FI73" i="7" s="1"/>
  <c r="FJ73" i="7" s="1"/>
  <c r="FK73" i="7" s="1"/>
  <c r="FL73" i="7" s="1"/>
  <c r="FM73" i="7" s="1"/>
  <c r="E77" i="27" l="1"/>
  <c r="K77" i="7"/>
  <c r="L77" i="7" s="1"/>
  <c r="M75" i="7"/>
  <c r="EH75" i="7"/>
  <c r="FD75" i="7" s="1"/>
  <c r="DH75" i="7"/>
  <c r="DJ75" i="7" s="1"/>
  <c r="EI75" i="7"/>
  <c r="N76" i="7"/>
  <c r="AM76" i="7"/>
  <c r="AL76" i="7" s="1"/>
  <c r="V76" i="7"/>
  <c r="M76" i="7" l="1"/>
  <c r="EH76" i="7"/>
  <c r="FD76" i="7" s="1"/>
  <c r="DH76" i="7"/>
  <c r="DJ76" i="7" s="1"/>
  <c r="FE75" i="7"/>
  <c r="FF75" i="7" s="1"/>
  <c r="FG75" i="7" s="1"/>
  <c r="FH75" i="7" s="1"/>
  <c r="FI75" i="7" s="1"/>
  <c r="FJ75" i="7" s="1"/>
  <c r="FK75" i="7" s="1"/>
  <c r="FL75" i="7" s="1"/>
  <c r="FM75" i="7" s="1"/>
  <c r="N77" i="7"/>
  <c r="AM77" i="7"/>
  <c r="EI76" i="7"/>
  <c r="K78" i="7"/>
  <c r="L78" i="7" s="1"/>
  <c r="E78" i="27"/>
  <c r="AA78" i="7" l="1"/>
  <c r="AG78" i="7"/>
  <c r="N78" i="7"/>
  <c r="AM78" i="7"/>
  <c r="AL78" i="7" s="1"/>
  <c r="V78" i="7"/>
  <c r="EI78" i="7" s="1"/>
  <c r="EI77" i="7"/>
  <c r="AL77" i="7"/>
  <c r="EH77" i="7"/>
  <c r="FD77" i="7" s="1"/>
  <c r="M77" i="7"/>
  <c r="DH77" i="7"/>
  <c r="DJ77" i="7" s="1"/>
  <c r="FE76" i="7"/>
  <c r="FF76" i="7" s="1"/>
  <c r="FG76" i="7" s="1"/>
  <c r="FH76" i="7" s="1"/>
  <c r="FI76" i="7" s="1"/>
  <c r="FJ76" i="7" s="1"/>
  <c r="FK76" i="7" s="1"/>
  <c r="FL76" i="7" s="1"/>
  <c r="FM76" i="7" s="1"/>
  <c r="E79" i="27"/>
  <c r="K79" i="7"/>
  <c r="L79" i="7" s="1"/>
  <c r="FE77" i="7" l="1"/>
  <c r="FF77" i="7" s="1"/>
  <c r="FG77" i="7" s="1"/>
  <c r="FH77" i="7" s="1"/>
  <c r="FI77" i="7" s="1"/>
  <c r="FJ77" i="7" s="1"/>
  <c r="FK77" i="7" s="1"/>
  <c r="FL77" i="7" s="1"/>
  <c r="FM77" i="7" s="1"/>
  <c r="V79" i="7"/>
  <c r="AA79" i="7"/>
  <c r="AG79" i="7"/>
  <c r="N79" i="7"/>
  <c r="AM79" i="7"/>
  <c r="AL79" i="7" s="1"/>
  <c r="K80" i="7"/>
  <c r="L80" i="7" s="1"/>
  <c r="E80" i="27"/>
  <c r="EH78" i="7"/>
  <c r="FD78" i="7" s="1"/>
  <c r="FE78" i="7" s="1"/>
  <c r="FF78" i="7" s="1"/>
  <c r="FG78" i="7" s="1"/>
  <c r="FH78" i="7" s="1"/>
  <c r="FI78" i="7" s="1"/>
  <c r="FJ78" i="7" s="1"/>
  <c r="FK78" i="7" s="1"/>
  <c r="FL78" i="7" s="1"/>
  <c r="FM78" i="7" s="1"/>
  <c r="M78" i="7"/>
  <c r="DH78" i="7"/>
  <c r="DJ78" i="7" s="1"/>
  <c r="E81" i="27" l="1"/>
  <c r="K82" i="7" s="1"/>
  <c r="L82" i="7" s="1"/>
  <c r="K81" i="7"/>
  <c r="L81" i="7" s="1"/>
  <c r="EH79" i="7"/>
  <c r="FD79" i="7" s="1"/>
  <c r="M79" i="7"/>
  <c r="DH79" i="7"/>
  <c r="DJ79" i="7" s="1"/>
  <c r="EI79" i="7"/>
  <c r="N80" i="7"/>
  <c r="AL80" i="7"/>
  <c r="M80" i="7" l="1"/>
  <c r="DH80" i="7"/>
  <c r="N81" i="7"/>
  <c r="V81" i="7"/>
  <c r="AM81" i="7"/>
  <c r="AL81" i="7" s="1"/>
  <c r="FE79" i="7"/>
  <c r="FF79" i="7" s="1"/>
  <c r="FG79" i="7" s="1"/>
  <c r="FH79" i="7" s="1"/>
  <c r="FI79" i="7" s="1"/>
  <c r="FJ79" i="7" s="1"/>
  <c r="FK79" i="7" s="1"/>
  <c r="FL79" i="7" s="1"/>
  <c r="FM79" i="7" s="1"/>
  <c r="V82" i="7"/>
  <c r="EI82" i="7" s="1"/>
  <c r="AL82" i="7"/>
  <c r="N82" i="7"/>
  <c r="EH81" i="7" l="1"/>
  <c r="FD81" i="7" s="1"/>
  <c r="M81" i="7"/>
  <c r="DH81" i="7"/>
  <c r="DJ81" i="7" s="1"/>
  <c r="EI81" i="7"/>
  <c r="M82" i="7"/>
  <c r="EH82" i="7"/>
  <c r="FD82" i="7" s="1"/>
  <c r="FE82" i="7" s="1"/>
  <c r="FF82" i="7" s="1"/>
  <c r="FG82" i="7" s="1"/>
  <c r="FH82" i="7" s="1"/>
  <c r="FI82" i="7" s="1"/>
  <c r="FJ82" i="7" s="1"/>
  <c r="FK82" i="7" s="1"/>
  <c r="FL82" i="7" s="1"/>
  <c r="FM82" i="7" s="1"/>
  <c r="DH82" i="7"/>
  <c r="DJ82" i="7" s="1"/>
  <c r="FE81" i="7" l="1"/>
  <c r="FF81" i="7" s="1"/>
  <c r="FG81" i="7" s="1"/>
  <c r="FH81" i="7" s="1"/>
  <c r="FI81" i="7" s="1"/>
  <c r="FJ81" i="7" s="1"/>
  <c r="FK81" i="7" s="1"/>
  <c r="FL81" i="7" s="1"/>
  <c r="FM81" i="7" s="1"/>
</calcChain>
</file>

<file path=xl/comments1.xml><?xml version="1.0" encoding="utf-8"?>
<comments xmlns="http://schemas.openxmlformats.org/spreadsheetml/2006/main">
  <authors>
    <author>Роман Литвиненко</author>
  </authors>
  <commentList>
    <comment ref="J6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Мало наклеек</t>
        </r>
      </text>
    </comment>
    <comment ref="P6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vtoroy prohod</t>
        </r>
      </text>
    </comment>
    <comment ref="P26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vnjroi prohod</t>
        </r>
      </text>
    </comment>
    <comment ref="J37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Нет заднего хода</t>
        </r>
      </text>
    </comment>
    <comment ref="Q64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pdd</t>
        </r>
      </text>
    </comment>
    <comment ref="F70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нет мощности</t>
        </r>
      </text>
    </comment>
    <comment ref="J80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Мало наклеек</t>
        </r>
      </text>
    </comment>
    <comment ref="J81" authorId="0" shapeId="0">
      <text>
        <r>
          <rPr>
            <b/>
            <sz val="9"/>
            <color indexed="81"/>
            <rFont val="Tahoma"/>
            <charset val="1"/>
          </rPr>
          <t>Роман Литвиненко:</t>
        </r>
        <r>
          <rPr>
            <sz val="9"/>
            <color indexed="81"/>
            <rFont val="Tahoma"/>
            <charset val="1"/>
          </rPr>
          <t xml:space="preserve">
Нет сигнала
</t>
        </r>
      </text>
    </comment>
  </commentList>
</comments>
</file>

<file path=xl/sharedStrings.xml><?xml version="1.0" encoding="utf-8"?>
<sst xmlns="http://schemas.openxmlformats.org/spreadsheetml/2006/main" count="26293" uniqueCount="643">
  <si>
    <t>№ п/п</t>
  </si>
  <si>
    <t>Ст.№</t>
  </si>
  <si>
    <t>Экипаж</t>
  </si>
  <si>
    <t>1-ый водитель</t>
  </si>
  <si>
    <t>2-ой водитель</t>
  </si>
  <si>
    <t>Итого:</t>
  </si>
  <si>
    <t>КВ2</t>
  </si>
  <si>
    <t>КВ3</t>
  </si>
  <si>
    <t>КВ4</t>
  </si>
  <si>
    <t>назн.</t>
  </si>
  <si>
    <t>факт.</t>
  </si>
  <si>
    <t>штраф</t>
  </si>
  <si>
    <t>ДС</t>
  </si>
  <si>
    <t>КВ</t>
  </si>
  <si>
    <t>Всего</t>
  </si>
  <si>
    <t>КВ1</t>
  </si>
  <si>
    <t>Зачеты</t>
  </si>
  <si>
    <t>Места</t>
  </si>
  <si>
    <t>Предварительные результаты</t>
  </si>
  <si>
    <t xml:space="preserve">ПР0Ч </t>
  </si>
  <si>
    <t>ПРОЧИЕ</t>
  </si>
  <si>
    <t>Руководитель гонки</t>
  </si>
  <si>
    <t>"Утверждаю"</t>
  </si>
  <si>
    <t>отметка</t>
  </si>
  <si>
    <t>Гл. Секретарь</t>
  </si>
  <si>
    <t>Спортивный комиссар</t>
  </si>
  <si>
    <t>Итоговый протокол ралли</t>
  </si>
  <si>
    <t>Автомобиль</t>
  </si>
  <si>
    <t>Винке Елена</t>
  </si>
  <si>
    <t>Дудинов Денис</t>
  </si>
  <si>
    <t>Горелов Алексей</t>
  </si>
  <si>
    <t>Ковальчук Илья</t>
  </si>
  <si>
    <t>ТИ</t>
  </si>
  <si>
    <t>Лазарко Сергей</t>
  </si>
  <si>
    <t>Шулимов Василий</t>
  </si>
  <si>
    <t>Арапов Григорий</t>
  </si>
  <si>
    <t>Богословский Вадим</t>
  </si>
  <si>
    <t>Князева Елена</t>
  </si>
  <si>
    <t>Вольнов Алексей</t>
  </si>
  <si>
    <t>Сафонов Дмитрий</t>
  </si>
  <si>
    <t>Першутин Евгений</t>
  </si>
  <si>
    <t>Ермолаев Сергей</t>
  </si>
  <si>
    <t>КВ5</t>
  </si>
  <si>
    <t>А</t>
  </si>
  <si>
    <t/>
  </si>
  <si>
    <t>-</t>
  </si>
  <si>
    <t>Толстая Наталья</t>
  </si>
  <si>
    <t>Филипьева Анна</t>
  </si>
  <si>
    <t>Володин Дмитрий</t>
  </si>
  <si>
    <t>Минаев Евгений</t>
  </si>
  <si>
    <t>Тырин Дмитрий</t>
  </si>
  <si>
    <t>Дьяков Григорий</t>
  </si>
  <si>
    <t>Дочкин Дмитрий</t>
  </si>
  <si>
    <t>Бестужев Дмитрий</t>
  </si>
  <si>
    <t>Данилов Роман</t>
  </si>
  <si>
    <t>Елисеева Екатерина</t>
  </si>
  <si>
    <t>Топорков Максим</t>
  </si>
  <si>
    <t>Суриков Иван</t>
  </si>
  <si>
    <t>Горбунова Евгения</t>
  </si>
  <si>
    <t>Ермаков Роман</t>
  </si>
  <si>
    <t>Никольский Денис</t>
  </si>
  <si>
    <t>Старт ДС 1 (СCЛ)</t>
  </si>
  <si>
    <t>Время</t>
  </si>
  <si>
    <t>приб.</t>
  </si>
  <si>
    <t>Вр</t>
  </si>
  <si>
    <t>Финиш ДС-5</t>
  </si>
  <si>
    <t>КВ6</t>
  </si>
  <si>
    <t>КВ7</t>
  </si>
  <si>
    <t>КВ8</t>
  </si>
  <si>
    <t>Финиш ДС-4</t>
  </si>
  <si>
    <t>Козленко Евгений</t>
  </si>
  <si>
    <t>Команды</t>
  </si>
  <si>
    <t>Финиш ДС-2</t>
  </si>
  <si>
    <t>ВКВ1</t>
  </si>
  <si>
    <t>ВКВ2</t>
  </si>
  <si>
    <t>Финиш ДС-7</t>
  </si>
  <si>
    <t>льгота</t>
  </si>
  <si>
    <t>Старт ДС 2 (РД)</t>
  </si>
  <si>
    <t>Старт ДС 4 (РД)</t>
  </si>
  <si>
    <t>Старт ДС 5 (РД)</t>
  </si>
  <si>
    <t>Старт ДС 6 (СЛ)</t>
  </si>
  <si>
    <t>ВКП РАЛЛИ</t>
  </si>
  <si>
    <t>ВКП МАДИ</t>
  </si>
  <si>
    <t>КВ9</t>
  </si>
  <si>
    <t>Старт ДС 7 (РД)</t>
  </si>
  <si>
    <t>Старт ДС 8 (СЛ)</t>
  </si>
  <si>
    <t>Ралли МАДИ 2011</t>
  </si>
  <si>
    <t>Привод</t>
  </si>
  <si>
    <t>Полянский А.</t>
  </si>
  <si>
    <t>Скрипников Михаил</t>
  </si>
  <si>
    <t>Сергеев Виктор</t>
  </si>
  <si>
    <t>Ушанов Сергей</t>
  </si>
  <si>
    <t>Шашлов Борис</t>
  </si>
  <si>
    <t>Студеникин Владимир</t>
  </si>
  <si>
    <t>Милявский Дмитрий</t>
  </si>
  <si>
    <t>Баклашова Василиса</t>
  </si>
  <si>
    <t>Щукин Михаил</t>
  </si>
  <si>
    <t xml:space="preserve">Носков Геннадий </t>
  </si>
  <si>
    <t xml:space="preserve">Носков Александр </t>
  </si>
  <si>
    <t>Маругина Ольга</t>
  </si>
  <si>
    <t>Ивинский Максим</t>
  </si>
  <si>
    <t>Ивинский Вячеслав</t>
  </si>
  <si>
    <t>Воронов Александр</t>
  </si>
  <si>
    <t>Балденков Дмитрий</t>
  </si>
  <si>
    <t>Ершов Иван</t>
  </si>
  <si>
    <t>Юрин Артем</t>
  </si>
  <si>
    <t>Юрина Мария</t>
  </si>
  <si>
    <t>Чубаров Олег</t>
  </si>
  <si>
    <t>Васильева Елена</t>
  </si>
  <si>
    <t>Филин Анатолий</t>
  </si>
  <si>
    <t>Хохлов Юрий</t>
  </si>
  <si>
    <t>Морозкин Алексей</t>
  </si>
  <si>
    <t>Морозкина Ольга</t>
  </si>
  <si>
    <t>Куричина Инна</t>
  </si>
  <si>
    <t>Овчинников Андрей</t>
  </si>
  <si>
    <t>Лазарко Анатолий</t>
  </si>
  <si>
    <t>Сергеев Андрей</t>
  </si>
  <si>
    <t>Захарина Алла</t>
  </si>
  <si>
    <t>Изотов Николай</t>
  </si>
  <si>
    <t>Цыганов Михаил</t>
  </si>
  <si>
    <t>Дегтярёв Тимур</t>
  </si>
  <si>
    <t>Зиновчук Денис</t>
  </si>
  <si>
    <t>Барахов Виталий</t>
  </si>
  <si>
    <t>Титов Владимир</t>
  </si>
  <si>
    <t>Павел Егоров</t>
  </si>
  <si>
    <t>Александр Михайлин</t>
  </si>
  <si>
    <t>Жажкова Оксана</t>
  </si>
  <si>
    <t>Кареева Елена</t>
  </si>
  <si>
    <t>Жажков Борис</t>
  </si>
  <si>
    <t>Сазонов Олег</t>
  </si>
  <si>
    <t>Фомин Дмитрий</t>
  </si>
  <si>
    <t>Зеленин Алексей</t>
  </si>
  <si>
    <t>Мартынов Максим</t>
  </si>
  <si>
    <t>Силин Александр</t>
  </si>
  <si>
    <t>Лёвин Петр</t>
  </si>
  <si>
    <t>Путилин Алексей</t>
  </si>
  <si>
    <t>Журавлёв Александр</t>
  </si>
  <si>
    <t>Конакчиев Игорь</t>
  </si>
  <si>
    <t>Меркушев Сергей</t>
  </si>
  <si>
    <t xml:space="preserve">Гордюшкин Максим </t>
  </si>
  <si>
    <t>Русаков Сергей</t>
  </si>
  <si>
    <t>Новиков Александр</t>
  </si>
  <si>
    <t>Денисова Анастасия</t>
  </si>
  <si>
    <t>Задорожная Анна</t>
  </si>
  <si>
    <t>Адуберг Софья</t>
  </si>
  <si>
    <t>Рябов Павел</t>
  </si>
  <si>
    <t>Ермилов Сергей</t>
  </si>
  <si>
    <t>Шеврекуко Григорий</t>
  </si>
  <si>
    <t>Шкурлаков Сергей</t>
  </si>
  <si>
    <t>Тимаков Алексаендр</t>
  </si>
  <si>
    <t>Титов Федор</t>
  </si>
  <si>
    <t>Касьянов Владимир</t>
  </si>
  <si>
    <t>Джиоев Сослан</t>
  </si>
  <si>
    <t>Петрушин Александр</t>
  </si>
  <si>
    <t>Шевченко Александр</t>
  </si>
  <si>
    <t>Малахов Роман</t>
  </si>
  <si>
    <t>Васильев Сергей</t>
  </si>
  <si>
    <t>Кузнецов Константин</t>
  </si>
  <si>
    <t>Рассказов Алексей</t>
  </si>
  <si>
    <t>Быков Евгений</t>
  </si>
  <si>
    <t>Суховеев Денис</t>
  </si>
  <si>
    <t>Мохонов Никита</t>
  </si>
  <si>
    <t>Волков Сергей</t>
  </si>
  <si>
    <t>Герасимов Андрей</t>
  </si>
  <si>
    <t>Фарбирович Анна</t>
  </si>
  <si>
    <t>Рудык Тимофей</t>
  </si>
  <si>
    <t>Теплухин Николай</t>
  </si>
  <si>
    <t>Поселов Алексей</t>
  </si>
  <si>
    <t>Фадеева Дарья</t>
  </si>
  <si>
    <t>Коротин Константин</t>
  </si>
  <si>
    <t xml:space="preserve">Гусельников Максим </t>
  </si>
  <si>
    <t>Белов Илья</t>
  </si>
  <si>
    <t>Краснов Роберт</t>
  </si>
  <si>
    <t>Кананадзе Сергей</t>
  </si>
  <si>
    <t>Егорычев Дмитрий</t>
  </si>
  <si>
    <t>Баданин Александр</t>
  </si>
  <si>
    <t>вне зачета</t>
  </si>
  <si>
    <t>полный</t>
  </si>
  <si>
    <t>передний</t>
  </si>
  <si>
    <t>задний</t>
  </si>
  <si>
    <t>Мощность</t>
  </si>
  <si>
    <t>Сборная АТФ</t>
  </si>
  <si>
    <t>Новогорск-ралли</t>
  </si>
  <si>
    <t>Очки</t>
  </si>
  <si>
    <t>Dream Team</t>
  </si>
  <si>
    <t>Cheburators</t>
  </si>
  <si>
    <t>Красавцы на чудовищах</t>
  </si>
  <si>
    <t>Ретро</t>
  </si>
  <si>
    <t>МАДИ-RACING</t>
  </si>
  <si>
    <t>MITSURABOSHI-RALLY TECHNIKA</t>
  </si>
  <si>
    <t>выпускник</t>
  </si>
  <si>
    <t>абсолют</t>
  </si>
  <si>
    <t>студент</t>
  </si>
  <si>
    <t>Студент</t>
  </si>
  <si>
    <t>Выпускник</t>
  </si>
  <si>
    <t>Коэф</t>
  </si>
  <si>
    <t>м/ж</t>
  </si>
  <si>
    <t>м</t>
  </si>
  <si>
    <t>ж</t>
  </si>
  <si>
    <t>Лучший пилот</t>
  </si>
  <si>
    <t>Зачет</t>
  </si>
  <si>
    <t>Команда</t>
  </si>
  <si>
    <t>Коэф.</t>
  </si>
  <si>
    <t>Фоменко Денис</t>
  </si>
  <si>
    <t>Лучшая пилотесса</t>
  </si>
  <si>
    <t>Место в своем зачете</t>
  </si>
  <si>
    <t>Итого</t>
  </si>
  <si>
    <t>Результат</t>
  </si>
  <si>
    <t>ДС1</t>
  </si>
  <si>
    <t>ДС2</t>
  </si>
  <si>
    <t>ДС4</t>
  </si>
  <si>
    <t>ДС5</t>
  </si>
  <si>
    <t>ДС6</t>
  </si>
  <si>
    <t>ВКП</t>
  </si>
  <si>
    <t>ДС7</t>
  </si>
  <si>
    <t>ВКВ</t>
  </si>
  <si>
    <t>ДС8</t>
  </si>
  <si>
    <t>КВ10</t>
  </si>
  <si>
    <t>Чистое</t>
  </si>
  <si>
    <t>С  накопительным итогом</t>
  </si>
  <si>
    <t>2-ый водитель</t>
  </si>
  <si>
    <t>Ралли МАДИ 2012</t>
  </si>
  <si>
    <t>Финиш ДС-3</t>
  </si>
  <si>
    <t>Финиш ДС-6</t>
  </si>
  <si>
    <t>ПФ1     ДС-2</t>
  </si>
  <si>
    <t>ПФ2     ДС-2</t>
  </si>
  <si>
    <t>ПФ3     ДС-2</t>
  </si>
  <si>
    <t>Старт ДС 3 (РД)</t>
  </si>
  <si>
    <t>ПФ1       ДС-4</t>
  </si>
  <si>
    <t>ПФ2       ДС-4</t>
  </si>
  <si>
    <t>ПРОЧ</t>
  </si>
  <si>
    <t>ПДД</t>
  </si>
  <si>
    <t>Старт ДС5 (РУ)</t>
  </si>
  <si>
    <t>Финиш
ДС5</t>
  </si>
  <si>
    <t>Старт ДС 6 (РД)</t>
  </si>
  <si>
    <t>ПФ1       ДС-6</t>
  </si>
  <si>
    <t>ВКП 2012</t>
  </si>
  <si>
    <t>Штраф</t>
  </si>
  <si>
    <t>Гордюшкин Максим</t>
  </si>
  <si>
    <t>Ломанов Алексей</t>
  </si>
  <si>
    <t>Абрамова Кристина</t>
  </si>
  <si>
    <t>Косарев Никита</t>
  </si>
  <si>
    <t>Рылов Кирилл</t>
  </si>
  <si>
    <t xml:space="preserve">Сергеев Андрей </t>
  </si>
  <si>
    <t>Кушпелев Юрий</t>
  </si>
  <si>
    <t>Прядко Алексей</t>
  </si>
  <si>
    <t>Журавлев Александр</t>
  </si>
  <si>
    <t>Лопатин Юрий</t>
  </si>
  <si>
    <t>Пименова Ольга</t>
  </si>
  <si>
    <t>Бусева Татьяна</t>
  </si>
  <si>
    <t>Тимаков Павел</t>
  </si>
  <si>
    <t>Александрова Анна</t>
  </si>
  <si>
    <t>Докторова Марина</t>
  </si>
  <si>
    <t>Будылин Федор</t>
  </si>
  <si>
    <t>Крупенников Дмитрий</t>
  </si>
  <si>
    <t>Борков Виктор</t>
  </si>
  <si>
    <t>Басманов Александр</t>
  </si>
  <si>
    <t>Лёвин Пётр</t>
  </si>
  <si>
    <t>Тинчурин Владимир</t>
  </si>
  <si>
    <t>Кашицин Денис</t>
  </si>
  <si>
    <t>Суромкина Зоя</t>
  </si>
  <si>
    <t>Душкин Вячеслав</t>
  </si>
  <si>
    <t>Михалёв Владимир</t>
  </si>
  <si>
    <t>Меандров Алексей</t>
  </si>
  <si>
    <t>Сорока Евгений</t>
  </si>
  <si>
    <t>Ильяшенко Евгения</t>
  </si>
  <si>
    <t>Тупицин Сергей</t>
  </si>
  <si>
    <t>Усачев Никита</t>
  </si>
  <si>
    <t>Лазарева Софья</t>
  </si>
  <si>
    <t>Кошкина Кристина</t>
  </si>
  <si>
    <t>Магометов Роман</t>
  </si>
  <si>
    <t>Адуйский Антон</t>
  </si>
  <si>
    <t>Соболева Александра</t>
  </si>
  <si>
    <t>Михайлин Александр</t>
  </si>
  <si>
    <t>Егорова Елена</t>
  </si>
  <si>
    <t>Желонина Юлия</t>
  </si>
  <si>
    <t>Колесников Егор</t>
  </si>
  <si>
    <t>Воробьева Наталья</t>
  </si>
  <si>
    <t>Александров Сергей</t>
  </si>
  <si>
    <t>Суетнов Кирилл</t>
  </si>
  <si>
    <t>Суриков Александр</t>
  </si>
  <si>
    <t>Смирнов Артем</t>
  </si>
  <si>
    <t>Логашин Егор</t>
  </si>
  <si>
    <t>Амитов Вадим</t>
  </si>
  <si>
    <t>Тумалиев Руслан</t>
  </si>
  <si>
    <t>Шаталин Артем</t>
  </si>
  <si>
    <t>Финогенов Андрей</t>
  </si>
  <si>
    <t>Старченко Ольга</t>
  </si>
  <si>
    <t>Душкина Татьяна</t>
  </si>
  <si>
    <t>Перегудов Александр</t>
  </si>
  <si>
    <t>Родин Алексей</t>
  </si>
  <si>
    <t>Факультета Автомобильный Транспорт</t>
  </si>
  <si>
    <t>Сделано в СССР</t>
  </si>
  <si>
    <t>DREAM TEAM</t>
  </si>
  <si>
    <t>МАДИ Racing</t>
  </si>
  <si>
    <t>А, В</t>
  </si>
  <si>
    <t>А,С</t>
  </si>
  <si>
    <t>А,В</t>
  </si>
  <si>
    <t>А, С</t>
  </si>
  <si>
    <t>ДС3</t>
  </si>
  <si>
    <t>Art of Drive</t>
  </si>
  <si>
    <t>+</t>
  </si>
  <si>
    <t>Игнатьев Антон</t>
  </si>
  <si>
    <t>Кокоткин Андрей</t>
  </si>
  <si>
    <t>Шарапова Ирина</t>
  </si>
  <si>
    <t>Мещеринов Артур</t>
  </si>
  <si>
    <t>уточняется (организатор)</t>
  </si>
  <si>
    <t>Коновалов Егор</t>
  </si>
  <si>
    <t>нет</t>
  </si>
  <si>
    <t xml:space="preserve"> </t>
  </si>
  <si>
    <t>сход</t>
  </si>
  <si>
    <t>0122</t>
  </si>
  <si>
    <t>1202</t>
  </si>
  <si>
    <t>12012</t>
  </si>
  <si>
    <t>0</t>
  </si>
  <si>
    <t>102</t>
  </si>
  <si>
    <t>Сход</t>
  </si>
  <si>
    <t>Ведомость явки на ТИ</t>
  </si>
  <si>
    <t>Первый Водитель</t>
  </si>
  <si>
    <t>Второй Водитель</t>
  </si>
  <si>
    <t>Стартовый номер</t>
  </si>
  <si>
    <t>Время явки на ТИ</t>
  </si>
  <si>
    <t>ЛС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</si>
  <si>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</si>
  <si>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</si>
  <si>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</si>
  <si>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</si>
  <si>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</si>
  <si>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</si>
  <si>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</si>
  <si>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</si>
  <si>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</si>
  <si>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</si>
  <si>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</si>
  <si>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</si>
  <si>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</si>
  <si>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</si>
  <si>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</si>
  <si>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</si>
  <si>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</si>
  <si>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</si>
  <si>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</si>
  <si>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</si>
  <si>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</si>
  <si>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</si>
  <si>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</si>
  <si>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</si>
  <si>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</si>
  <si>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</si>
  <si>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</si>
  <si>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</si>
  <si>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</si>
  <si>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</si>
  <si>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</si>
  <si>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</si>
  <si>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</si>
  <si>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</si>
  <si>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</si>
  <si>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</si>
  <si>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</si>
  <si>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</si>
  <si>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</si>
  <si>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</si>
  <si>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</si>
  <si>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</si>
  <si>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</si>
  <si>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</si>
  <si>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</si>
  <si>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</si>
  <si>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</si>
  <si>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</si>
  <si>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</si>
  <si>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</si>
  <si>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</si>
  <si>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</si>
  <si>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</si>
  <si>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</si>
  <si>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</si>
  <si>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</si>
  <si>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</si>
  <si>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</si>
  <si>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</si>
  <si>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</si>
  <si>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</si>
  <si>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</si>
  <si>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</si>
  <si>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 xml:space="preserve">Спортивный Комиссар </t>
  </si>
  <si>
    <t>В. Новиков</t>
  </si>
  <si>
    <t>"МАДИ- 2013"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</si>
  <si>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</si>
  <si>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</si>
  <si>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</si>
  <si>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</si>
  <si>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</si>
  <si>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</si>
  <si>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</si>
  <si>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</si>
  <si>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</si>
  <si>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</si>
  <si>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</si>
  <si>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</si>
  <si>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</si>
  <si>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</si>
  <si>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</si>
  <si>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 декабря 2013</t>
  </si>
  <si>
    <t>Стартовая Ведомость</t>
  </si>
  <si>
    <t>Ралли МАДИ 2013</t>
  </si>
  <si>
    <t>ВКП1</t>
  </si>
  <si>
    <t>ВКП0</t>
  </si>
  <si>
    <t>ВКП3</t>
  </si>
  <si>
    <t>ВКВ4</t>
  </si>
  <si>
    <t>ВКП5</t>
  </si>
  <si>
    <t>ВКВ6</t>
  </si>
  <si>
    <t>ВКП7</t>
  </si>
  <si>
    <t>ПФ4     ДС-2</t>
  </si>
  <si>
    <t>ПФ5     ДС-3</t>
  </si>
  <si>
    <t>ВКП8</t>
  </si>
  <si>
    <t>ВКП9</t>
  </si>
  <si>
    <t>Старт ДС 4 (СCЛ)</t>
  </si>
  <si>
    <t xml:space="preserve">ДС 4 (СCЛ) </t>
  </si>
  <si>
    <t>Максимум 10 минут</t>
  </si>
  <si>
    <t xml:space="preserve">Результат команды равен сумме мест 2-го и 3-го  экипажей по итогам ралли в абсолютном зачёте. Команда, не получает зачёта, когда финишировали менее трех экипажей. </t>
  </si>
  <si>
    <t xml:space="preserve">Лучшее место получает команда с меньшей суммой мест. При равенстве преимущество имеет команда меньшей численности, при новом равенстве преимущество получает команда,  в которой экипаж зачёта «студент» имеет лучшее место, далее сравнивается экипаж зачёта «выпускник». </t>
  </si>
  <si>
    <t>Нарушение:</t>
  </si>
  <si>
    <t>Пенализация (сек.)</t>
  </si>
  <si>
    <t>Отсутствие отметки о прохождении ТИ</t>
  </si>
  <si>
    <t>Отказ в старте</t>
  </si>
  <si>
    <t>Утрата Контрольной Карты (КК), внесение в неё исправлений</t>
  </si>
  <si>
    <t>Исключение</t>
  </si>
  <si>
    <t>Неподчинение судьям, нарушения в зоне контроля судейских пунктов</t>
  </si>
  <si>
    <t xml:space="preserve">Исключение (на усмотрение СК) </t>
  </si>
  <si>
    <t>Утеря одного или обоих стартовых номеров</t>
  </si>
  <si>
    <t>300 (за каждый случай)</t>
  </si>
  <si>
    <t>Опоздание на старт ДС по вине экипажа</t>
  </si>
  <si>
    <t>60 за каждую минуту</t>
  </si>
  <si>
    <t xml:space="preserve">Опоздание \ опережение времени явки на ТИ в пределах её работы </t>
  </si>
  <si>
    <t xml:space="preserve">60 за каждую минуту (максимальный штраф 10 минут) </t>
  </si>
  <si>
    <t>Опоздание \ опережение на пункт КВ</t>
  </si>
  <si>
    <t>Опережение времени явки на пункт ВКВ (сверх льготы)</t>
  </si>
  <si>
    <t>Пропуск финишного пункта КВ</t>
  </si>
  <si>
    <t>Пропуск стартового пункта КВ</t>
  </si>
  <si>
    <t>Пропуск других пунктов КВ</t>
  </si>
  <si>
    <t>1800 за каждый</t>
  </si>
  <si>
    <t>Пропуск пунктов ВКВ и ВКП, ПФ, отметки финиша ДС, скрытых пунктов контроля</t>
  </si>
  <si>
    <t>600 за каждый</t>
  </si>
  <si>
    <t>Нарушение порядка прохождения судейских пунктов</t>
  </si>
  <si>
    <t>300 за каждый случай</t>
  </si>
  <si>
    <t>Нарушение ПДД, запротоколированное судьями</t>
  </si>
  <si>
    <t>Проезд по маршруту, не предписанному ДК, зафиксированный судьями</t>
  </si>
  <si>
    <t>Остановка или изменение направления движения в зоне видимости судейских пунктов ПФ и финиш ДС</t>
  </si>
  <si>
    <t>Не вынужденная остановка между щитами «финиш ДС» и отметкой «STOP»</t>
  </si>
  <si>
    <t>Опоздание \ опережение на каждом пункте контроля ДС типа РД</t>
  </si>
  <si>
    <t>1 за каждую секунду отклонения</t>
  </si>
  <si>
    <t>Нахождение на трассе ДС типа Слалом</t>
  </si>
  <si>
    <t>0.1 за каждую 0.1 секунды</t>
  </si>
  <si>
    <t>Нарушение схемы ДС типа Слалом</t>
  </si>
  <si>
    <t>Невыполнение финиша «базой» на СЛ</t>
  </si>
  <si>
    <t>Касание конуса на трассе СЛ</t>
  </si>
  <si>
    <t xml:space="preserve">10 за каждый </t>
  </si>
  <si>
    <t>Невыполнение любого ДС</t>
  </si>
  <si>
    <t>Фальстарт</t>
  </si>
  <si>
    <t>Не соблюдение требований безопасности относительно шлемов на любом ДС</t>
  </si>
  <si>
    <t>300 за каждого члена экипажа в каждом зафиксированном случае</t>
  </si>
  <si>
    <t>Неспортивное поведение</t>
  </si>
  <si>
    <t>На усмотрение СК</t>
  </si>
  <si>
    <t>и</t>
  </si>
  <si>
    <t>и/0</t>
  </si>
  <si>
    <t>Рудаков Александр </t>
  </si>
  <si>
    <t>Рудаков Алексей</t>
  </si>
  <si>
    <t>Шеянов Олег</t>
  </si>
  <si>
    <t>Носков Александр</t>
  </si>
  <si>
    <t>Носков Геннадий</t>
  </si>
  <si>
    <t>Юрин Артём</t>
  </si>
  <si>
    <t>Болтач Антон</t>
  </si>
  <si>
    <t>Костырко Борис</t>
  </si>
  <si>
    <t>Гусева Александра</t>
  </si>
  <si>
    <t>Легейда Дмитрий</t>
  </si>
  <si>
    <t>Форафонтов Леонид</t>
  </si>
  <si>
    <t>Печалин Виктор</t>
  </si>
  <si>
    <t>Сергеев Владимир</t>
  </si>
  <si>
    <t>Будылин Фёдор</t>
  </si>
  <si>
    <t>Чебуров Юрий</t>
  </si>
  <si>
    <t>Гукасян Арутюн</t>
  </si>
  <si>
    <t>Володина Наталья</t>
  </si>
  <si>
    <t>Шипилов Сергей</t>
  </si>
  <si>
    <t>Шипилов Игнат</t>
  </si>
  <si>
    <t>Денисов Иван</t>
  </si>
  <si>
    <t>Юрьев Евгений</t>
  </si>
  <si>
    <t>Касмынин Александр</t>
  </si>
  <si>
    <t>Панкратова Наталья</t>
  </si>
  <si>
    <t>Шабалин Дмитрий</t>
  </si>
  <si>
    <t>Шабалин Иван</t>
  </si>
  <si>
    <t>Пигалев Артём</t>
  </si>
  <si>
    <t>Лелюх Алексей</t>
  </si>
  <si>
    <t>Морозов Алексей</t>
  </si>
  <si>
    <t>Финогеева Анастасия </t>
  </si>
  <si>
    <t>Яковлева Елизавета</t>
  </si>
  <si>
    <t>Ушаков Павел</t>
  </si>
  <si>
    <t>Лекае Александр</t>
  </si>
  <si>
    <t>Крылова Надежда</t>
  </si>
  <si>
    <t>Лекае Александр мл.</t>
  </si>
  <si>
    <t>Ломов Артём</t>
  </si>
  <si>
    <t>Чириков Василий</t>
  </si>
  <si>
    <t>Бобылёв Максим</t>
  </si>
  <si>
    <t>Хамидов Матвей</t>
  </si>
  <si>
    <t>Алексеева Марина</t>
  </si>
  <si>
    <t>Фёдорова Татьяна</t>
  </si>
  <si>
    <t>Захаров Сергей</t>
  </si>
  <si>
    <t>Воробьёва Наталья</t>
  </si>
  <si>
    <t>Бузюн Георгий</t>
  </si>
  <si>
    <t>Филипс Дмитриевс</t>
  </si>
  <si>
    <t>Баев Артём</t>
  </si>
  <si>
    <t>Желнин Евгений</t>
  </si>
  <si>
    <t>Желнина Светлана</t>
  </si>
  <si>
    <t>Смирнов Артём</t>
  </si>
  <si>
    <t>Горелик Алексей</t>
  </si>
  <si>
    <t>Майорникова Светлана</t>
  </si>
  <si>
    <t>Фурлетов Юрий</t>
  </si>
  <si>
    <t>Агеев Роман</t>
  </si>
  <si>
    <t>Говоров Кирилл</t>
  </si>
  <si>
    <t>Лукьянов Александр</t>
  </si>
  <si>
    <t>Андреев Максим</t>
  </si>
  <si>
    <t>Андреева Мария</t>
  </si>
  <si>
    <t>Журавлёв Александр </t>
  </si>
  <si>
    <t>Иванова Ирина</t>
  </si>
  <si>
    <t>Шевченко Николай</t>
  </si>
  <si>
    <t>Браговская Яна</t>
  </si>
  <si>
    <t>Сальников Евгений</t>
  </si>
  <si>
    <t>Марков Олег</t>
  </si>
  <si>
    <t>Алябушев Иван</t>
  </si>
  <si>
    <t>Кирилюк Алексей</t>
  </si>
  <si>
    <t>Сергеев Сергей</t>
  </si>
  <si>
    <t>Подобедов Дмитрий</t>
  </si>
  <si>
    <t>Овчинников Алексей</t>
  </si>
  <si>
    <t>Гусев Александр</t>
  </si>
  <si>
    <t>Финогеев Андрей</t>
  </si>
  <si>
    <t>Посёлов Алексей</t>
  </si>
  <si>
    <t>Жбанов Дмитрий</t>
  </si>
  <si>
    <t>Фролов Алексей</t>
  </si>
  <si>
    <t>Козлов Роман</t>
  </si>
  <si>
    <t>Мартынюк Виталий</t>
  </si>
  <si>
    <t>Питерцева Виктория</t>
  </si>
  <si>
    <t>Максим Беликов</t>
  </si>
  <si>
    <t>Андрей Никитченко</t>
  </si>
  <si>
    <t>Гришина Анна</t>
  </si>
  <si>
    <t>Добровольская Дарья</t>
  </si>
  <si>
    <t>Картусова Алина</t>
  </si>
  <si>
    <t>Пономарёв Игорь</t>
  </si>
  <si>
    <t>Кирилив Тарас</t>
  </si>
  <si>
    <t>Глухова Юлия</t>
  </si>
  <si>
    <t>Аленичева Любовь</t>
  </si>
  <si>
    <t>Фролов Дмитрий</t>
  </si>
  <si>
    <t>Ануфриев Юрий</t>
  </si>
  <si>
    <t>Масалов Андрей</t>
  </si>
  <si>
    <t>Масалова Ксения</t>
  </si>
  <si>
    <t>Лавлинский Денис</t>
  </si>
  <si>
    <t>Леонтьев Петр</t>
  </si>
  <si>
    <t>Лысогорский Алексей </t>
  </si>
  <si>
    <t>Климкин Сергей</t>
  </si>
  <si>
    <t>Люлин Александр</t>
  </si>
  <si>
    <t>Павловский Сергей</t>
  </si>
  <si>
    <t>Шведов Константин</t>
  </si>
  <si>
    <t>Кондрахин Данила</t>
  </si>
  <si>
    <t>Камитов Михаил</t>
  </si>
  <si>
    <t>Кряжев Андрей</t>
  </si>
  <si>
    <t>Гапеенков Александр</t>
  </si>
  <si>
    <t>7:01</t>
  </si>
  <si>
    <t>Skoda Octavia</t>
  </si>
  <si>
    <t>Subaru Impreza</t>
  </si>
  <si>
    <t>Volvo S60R</t>
  </si>
  <si>
    <t>Subaru Forester</t>
  </si>
  <si>
    <t>Honda Civic</t>
  </si>
  <si>
    <t>Renault Logan</t>
  </si>
  <si>
    <t>Москвич 214145</t>
  </si>
  <si>
    <t>Mitsubishi Outlander</t>
  </si>
  <si>
    <t>ВАЗ 2102</t>
  </si>
  <si>
    <t>Citroen C4</t>
  </si>
  <si>
    <t>Mazda BT-50</t>
  </si>
  <si>
    <t>ВАЗ-21093</t>
  </si>
  <si>
    <t>ВАЗ-21083</t>
  </si>
  <si>
    <t>Nissan Datsun Sunny</t>
  </si>
  <si>
    <t>KIA Ceed</t>
  </si>
  <si>
    <t>Hyundai Solaris</t>
  </si>
  <si>
    <t>ВАЗ-21043</t>
  </si>
  <si>
    <t>Volkswagen Golf</t>
  </si>
  <si>
    <t>ВАЗ-21060</t>
  </si>
  <si>
    <t>Nissan X-Trail</t>
  </si>
  <si>
    <t>Honda Accord</t>
  </si>
  <si>
    <t>Москвич-2140</t>
  </si>
  <si>
    <t>Ford Focus</t>
  </si>
  <si>
    <t>ВАЗ-2101</t>
  </si>
  <si>
    <t>ВАЗ-21033</t>
  </si>
  <si>
    <t>ГАЗ-24</t>
  </si>
  <si>
    <t>Opel Frontera</t>
  </si>
  <si>
    <t>Москвич-21415</t>
  </si>
  <si>
    <t>Лада Калина</t>
  </si>
  <si>
    <t>Mitsubishi Lancer X</t>
  </si>
  <si>
    <t>Lada Priora Sport</t>
  </si>
  <si>
    <t>УАЗ-23638</t>
  </si>
  <si>
    <t>ВАЗ-2106</t>
  </si>
  <si>
    <t>KIA Sorento</t>
  </si>
  <si>
    <t>ВАЗ-111960 Калина</t>
  </si>
  <si>
    <t>Suzuki Grand Vitara</t>
  </si>
  <si>
    <t>Ford Fusion</t>
  </si>
  <si>
    <t>Hyundai Getz</t>
  </si>
  <si>
    <t>Mazda 3</t>
  </si>
  <si>
    <t>ВАЗ-2115</t>
  </si>
  <si>
    <t>Toyota Land Cruiser Prado</t>
  </si>
  <si>
    <t>ВАЗ-21053</t>
  </si>
  <si>
    <t>ВАЗ-2107</t>
  </si>
  <si>
    <t>ВАЗ-2113</t>
  </si>
  <si>
    <t>ВАЗ-2108</t>
  </si>
  <si>
    <t>Renault Symbol</t>
  </si>
  <si>
    <t>Chevrolet Aveo</t>
  </si>
  <si>
    <t>Hyundai Accent</t>
  </si>
  <si>
    <t>Skoda Fabia</t>
  </si>
  <si>
    <t>Dodge Ram</t>
  </si>
  <si>
    <t>ВАЗ-21102</t>
  </si>
  <si>
    <t>Hyundai Matrix</t>
  </si>
  <si>
    <t>И, абсолют</t>
  </si>
  <si>
    <t>Юный Автомобилист</t>
  </si>
  <si>
    <t>Товарищи</t>
  </si>
  <si>
    <t>Gorkyclassic</t>
  </si>
  <si>
    <t>Хорошая компания</t>
  </si>
  <si>
    <t>PRO|RALLY</t>
  </si>
  <si>
    <t xml:space="preserve">Ралли МАДИ 2013 </t>
  </si>
  <si>
    <t>Лучший в зачете И</t>
  </si>
  <si>
    <t>Лучший Классик</t>
  </si>
  <si>
    <t>Лучший Штурман</t>
  </si>
  <si>
    <t>Место</t>
  </si>
  <si>
    <t>отказ в старте</t>
  </si>
  <si>
    <t>Отказв старте</t>
  </si>
  <si>
    <t>да</t>
  </si>
  <si>
    <t>Команда Факультета АТ</t>
  </si>
  <si>
    <t>Команда факультета АТ</t>
  </si>
  <si>
    <t>Отчет о совместимости для Простыня 2013 МАДИ(3).xls</t>
  </si>
  <si>
    <t>Дата отчета: 07.12.2013 22:02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</si>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</sst>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9" formatCode="_-* #,##0.00_р_._-;\-* #,##0.00_р_._-;_-* &quot;-&quot;??_р_._-;_-@_-"/>
    <numFmt numFmtId="180" formatCode="0.0"/>
    <numFmt numFmtId="181" formatCode="0.00000"/>
    <numFmt numFmtId="182" formatCode="d\-mmm\-yyyy"/>
    <numFmt numFmtId="183" formatCode="h:mm;@"/>
    <numFmt numFmtId="184" formatCode="[$-F400]h:mm:ss\ AM/PM"/>
  </numFmts>
  <fonts count="3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Times New Roman"/>
      <family val="1"/>
      <charset val="204"/>
    </font>
    <font>
      <sz val="10"/>
      <name val="Arial Cyr"/>
    </font>
    <font>
      <sz val="10"/>
      <color indexed="8"/>
      <name val="Arial Cyr"/>
      <family val="2"/>
      <charset val="204"/>
    </font>
    <font>
      <sz val="8"/>
      <name val="Arial Cyr"/>
      <charset val="204"/>
    </font>
    <font>
      <sz val="10"/>
      <color indexed="42"/>
      <name val="Arial Cyr"/>
      <family val="2"/>
      <charset val="204"/>
    </font>
    <font>
      <i/>
      <sz val="26"/>
      <name val="Arial Cyr"/>
      <charset val="204"/>
    </font>
    <font>
      <sz val="10"/>
      <color indexed="9"/>
      <name val="Arial Cyr"/>
      <charset val="204"/>
    </font>
    <font>
      <sz val="10"/>
      <color indexed="47"/>
      <name val="Arial Cyr"/>
      <family val="2"/>
      <charset val="204"/>
    </font>
    <font>
      <sz val="10"/>
      <name val="Arial Cyr"/>
      <charset val="204"/>
    </font>
    <font>
      <b/>
      <i/>
      <sz val="22"/>
      <name val="Times New Roman"/>
      <family val="1"/>
    </font>
    <font>
      <b/>
      <i/>
      <sz val="26"/>
      <name val="Times New Roman"/>
      <family val="1"/>
    </font>
    <font>
      <sz val="26"/>
      <name val="Arial Cyr"/>
      <charset val="204"/>
    </font>
    <font>
      <b/>
      <sz val="20"/>
      <name val="Arial"/>
      <family val="2"/>
    </font>
    <font>
      <sz val="20"/>
      <name val="Arial Cyr"/>
      <charset val="204"/>
    </font>
    <font>
      <sz val="14"/>
      <name val="Arial Cyr"/>
      <family val="2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0"/>
      <color indexed="9"/>
      <name val="Arial Cyr"/>
      <family val="2"/>
      <charset val="204"/>
    </font>
    <font>
      <b/>
      <sz val="10"/>
      <name val="Times New Roman"/>
      <family val="1"/>
      <charset val="204"/>
    </font>
    <font>
      <sz val="8"/>
      <name val="Arial Cyr"/>
      <family val="2"/>
      <charset val="204"/>
    </font>
    <font>
      <b/>
      <sz val="12"/>
      <color indexed="8"/>
      <name val="Calibri"/>
    </font>
    <font>
      <b/>
      <i/>
      <sz val="26"/>
      <name val="Arial Cyr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179" fontId="14" fillId="0" borderId="0" applyFont="0" applyFill="0" applyBorder="0" applyAlignment="0" applyProtection="0"/>
  </cellStyleXfs>
  <cellXfs count="50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Border="1" applyAlignment="1">
      <alignment horizontal="centerContinuous"/>
    </xf>
    <xf numFmtId="0" fontId="2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21" fontId="3" fillId="2" borderId="3" xfId="0" applyNumberFormat="1" applyFont="1" applyFill="1" applyBorder="1" applyAlignment="1" applyProtection="1">
      <alignment horizontal="center" vertical="center"/>
      <protection locked="0"/>
    </xf>
    <xf numFmtId="21" fontId="2" fillId="2" borderId="4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21" fontId="2" fillId="2" borderId="0" xfId="0" applyNumberFormat="1" applyFont="1" applyFill="1"/>
    <xf numFmtId="0" fontId="2" fillId="2" borderId="0" xfId="0" applyFont="1" applyFill="1" applyAlignment="1">
      <alignment horizontal="right"/>
    </xf>
    <xf numFmtId="1" fontId="2" fillId="2" borderId="0" xfId="0" applyNumberFormat="1" applyFont="1" applyFill="1" applyAlignment="1">
      <alignment horizontal="left"/>
    </xf>
    <xf numFmtId="181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4" fontId="0" fillId="2" borderId="0" xfId="0" applyNumberFormat="1" applyFill="1" applyBorder="1" applyAlignment="1">
      <alignment horizontal="left" wrapText="1"/>
    </xf>
    <xf numFmtId="0" fontId="6" fillId="2" borderId="0" xfId="0" applyFont="1" applyFill="1" applyBorder="1" applyAlignment="1">
      <alignment vertical="center"/>
    </xf>
    <xf numFmtId="0" fontId="3" fillId="2" borderId="0" xfId="0" applyFont="1" applyFill="1" applyBorder="1"/>
    <xf numFmtId="1" fontId="2" fillId="2" borderId="0" xfId="0" applyNumberFormat="1" applyFont="1" applyFill="1"/>
    <xf numFmtId="21" fontId="2" fillId="2" borderId="1" xfId="0" applyNumberFormat="1" applyFont="1" applyFill="1" applyBorder="1" applyAlignment="1">
      <alignment horizontal="center"/>
    </xf>
    <xf numFmtId="1" fontId="2" fillId="4" borderId="1" xfId="0" applyNumberFormat="1" applyFont="1" applyFill="1" applyBorder="1" applyAlignment="1">
      <alignment vertical="center"/>
    </xf>
    <xf numFmtId="1" fontId="2" fillId="4" borderId="1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21" fontId="2" fillId="2" borderId="8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2" fillId="3" borderId="10" xfId="0" applyNumberFormat="1" applyFont="1" applyFill="1" applyBorder="1" applyAlignment="1">
      <alignment horizontal="center" vertical="center"/>
    </xf>
    <xf numFmtId="180" fontId="2" fillId="0" borderId="11" xfId="0" applyNumberFormat="1" applyFont="1" applyBorder="1" applyAlignment="1">
      <alignment horizontal="center" vertical="center"/>
    </xf>
    <xf numFmtId="180" fontId="2" fillId="0" borderId="8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21" fontId="2" fillId="3" borderId="12" xfId="0" applyNumberFormat="1" applyFont="1" applyFill="1" applyBorder="1" applyAlignment="1">
      <alignment horizontal="center" vertical="center"/>
    </xf>
    <xf numFmtId="20" fontId="2" fillId="0" borderId="13" xfId="0" applyNumberFormat="1" applyFont="1" applyBorder="1" applyAlignment="1">
      <alignment horizontal="center" vertical="center"/>
    </xf>
    <xf numFmtId="21" fontId="2" fillId="4" borderId="12" xfId="0" applyNumberFormat="1" applyFont="1" applyFill="1" applyBorder="1" applyAlignment="1">
      <alignment horizontal="center" vertical="center"/>
    </xf>
    <xf numFmtId="1" fontId="2" fillId="4" borderId="14" xfId="0" applyNumberFormat="1" applyFont="1" applyFill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20" fontId="2" fillId="0" borderId="15" xfId="0" applyNumberFormat="1" applyFont="1" applyBorder="1" applyAlignment="1">
      <alignment horizontal="center" vertical="center"/>
    </xf>
    <xf numFmtId="0" fontId="2" fillId="0" borderId="0" xfId="0" applyFont="1" applyAlignment="1"/>
    <xf numFmtId="20" fontId="2" fillId="0" borderId="16" xfId="0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" fontId="2" fillId="3" borderId="14" xfId="0" applyNumberFormat="1" applyFont="1" applyFill="1" applyBorder="1" applyAlignment="1">
      <alignment horizontal="center" vertical="center"/>
    </xf>
    <xf numFmtId="21" fontId="2" fillId="0" borderId="0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21" fontId="2" fillId="0" borderId="13" xfId="0" applyNumberFormat="1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21" fontId="2" fillId="3" borderId="19" xfId="0" applyNumberFormat="1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/>
    </xf>
    <xf numFmtId="1" fontId="2" fillId="5" borderId="21" xfId="0" applyNumberFormat="1" applyFont="1" applyFill="1" applyBorder="1" applyAlignment="1">
      <alignment horizontal="center" vertical="center"/>
    </xf>
    <xf numFmtId="1" fontId="2" fillId="5" borderId="12" xfId="0" applyNumberFormat="1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/>
    </xf>
    <xf numFmtId="20" fontId="2" fillId="0" borderId="4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2" fontId="2" fillId="2" borderId="0" xfId="0" applyNumberFormat="1" applyFont="1" applyFill="1"/>
    <xf numFmtId="180" fontId="2" fillId="4" borderId="23" xfId="0" applyNumberFormat="1" applyFont="1" applyFill="1" applyBorder="1" applyAlignment="1">
      <alignment horizontal="center" vertical="center"/>
    </xf>
    <xf numFmtId="180" fontId="2" fillId="3" borderId="24" xfId="0" applyNumberFormat="1" applyFont="1" applyFill="1" applyBorder="1" applyAlignment="1">
      <alignment horizontal="center" vertical="center"/>
    </xf>
    <xf numFmtId="1" fontId="2" fillId="5" borderId="25" xfId="0" applyNumberFormat="1" applyFont="1" applyFill="1" applyBorder="1" applyAlignment="1">
      <alignment horizontal="center" vertical="center"/>
    </xf>
    <xf numFmtId="180" fontId="2" fillId="4" borderId="8" xfId="0" applyNumberFormat="1" applyFont="1" applyFill="1" applyBorder="1" applyAlignment="1">
      <alignment horizontal="center" vertical="center"/>
    </xf>
    <xf numFmtId="180" fontId="2" fillId="3" borderId="8" xfId="0" applyNumberFormat="1" applyFont="1" applyFill="1" applyBorder="1" applyAlignment="1">
      <alignment horizontal="center" vertical="center"/>
    </xf>
    <xf numFmtId="1" fontId="2" fillId="5" borderId="8" xfId="0" applyNumberFormat="1" applyFont="1" applyFill="1" applyBorder="1" applyAlignment="1">
      <alignment horizontal="center" vertical="center"/>
    </xf>
    <xf numFmtId="20" fontId="8" fillId="0" borderId="16" xfId="0" applyNumberFormat="1" applyFont="1" applyFill="1" applyBorder="1" applyAlignment="1">
      <alignment horizontal="center" vertical="center"/>
    </xf>
    <xf numFmtId="0" fontId="2" fillId="2" borderId="4" xfId="0" applyFont="1" applyFill="1" applyBorder="1"/>
    <xf numFmtId="0" fontId="2" fillId="2" borderId="0" xfId="0" applyFont="1" applyFill="1" applyBorder="1"/>
    <xf numFmtId="182" fontId="5" fillId="2" borderId="0" xfId="0" applyNumberFormat="1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2" fontId="3" fillId="2" borderId="0" xfId="0" applyNumberFormat="1" applyFont="1" applyFill="1"/>
    <xf numFmtId="1" fontId="2" fillId="5" borderId="26" xfId="0" applyNumberFormat="1" applyFont="1" applyFill="1" applyBorder="1" applyAlignment="1">
      <alignment horizontal="center" vertical="center"/>
    </xf>
    <xf numFmtId="21" fontId="2" fillId="2" borderId="18" xfId="0" applyNumberFormat="1" applyFont="1" applyFill="1" applyBorder="1" applyAlignment="1">
      <alignment horizontal="center" vertical="center"/>
    </xf>
    <xf numFmtId="21" fontId="2" fillId="4" borderId="26" xfId="0" applyNumberFormat="1" applyFont="1" applyFill="1" applyBorder="1" applyAlignment="1">
      <alignment horizontal="center" vertical="center"/>
    </xf>
    <xf numFmtId="1" fontId="2" fillId="4" borderId="27" xfId="0" applyNumberFormat="1" applyFont="1" applyFill="1" applyBorder="1" applyAlignment="1">
      <alignment horizontal="center" vertical="center"/>
    </xf>
    <xf numFmtId="21" fontId="2" fillId="3" borderId="20" xfId="0" applyNumberFormat="1" applyFont="1" applyFill="1" applyBorder="1" applyAlignment="1">
      <alignment horizontal="center"/>
    </xf>
    <xf numFmtId="20" fontId="2" fillId="0" borderId="13" xfId="0" applyNumberFormat="1" applyFont="1" applyBorder="1"/>
    <xf numFmtId="21" fontId="2" fillId="3" borderId="12" xfId="0" applyNumberFormat="1" applyFont="1" applyFill="1" applyBorder="1" applyAlignment="1">
      <alignment horizontal="right"/>
    </xf>
    <xf numFmtId="1" fontId="2" fillId="3" borderId="14" xfId="0" applyNumberFormat="1" applyFont="1" applyFill="1" applyBorder="1" applyAlignment="1">
      <alignment horizontal="left"/>
    </xf>
    <xf numFmtId="1" fontId="2" fillId="5" borderId="28" xfId="0" applyNumberFormat="1" applyFont="1" applyFill="1" applyBorder="1" applyAlignment="1">
      <alignment horizontal="center"/>
    </xf>
    <xf numFmtId="21" fontId="2" fillId="2" borderId="3" xfId="0" applyNumberFormat="1" applyFont="1" applyFill="1" applyBorder="1" applyAlignment="1">
      <alignment horizontal="center"/>
    </xf>
    <xf numFmtId="21" fontId="2" fillId="2" borderId="0" xfId="0" applyNumberFormat="1" applyFont="1" applyFill="1" applyBorder="1" applyAlignment="1">
      <alignment horizontal="center"/>
    </xf>
    <xf numFmtId="20" fontId="2" fillId="0" borderId="11" xfId="0" applyNumberFormat="1" applyFont="1" applyBorder="1"/>
    <xf numFmtId="20" fontId="2" fillId="0" borderId="29" xfId="0" applyNumberFormat="1" applyFont="1" applyBorder="1"/>
    <xf numFmtId="21" fontId="2" fillId="3" borderId="26" xfId="0" applyNumberFormat="1" applyFont="1" applyFill="1" applyBorder="1" applyAlignment="1">
      <alignment horizontal="right"/>
    </xf>
    <xf numFmtId="1" fontId="2" fillId="3" borderId="27" xfId="0" applyNumberFormat="1" applyFont="1" applyFill="1" applyBorder="1" applyAlignment="1">
      <alignment horizontal="left"/>
    </xf>
    <xf numFmtId="21" fontId="2" fillId="6" borderId="8" xfId="0" applyNumberFormat="1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21" fontId="3" fillId="2" borderId="22" xfId="0" applyNumberFormat="1" applyFont="1" applyFill="1" applyBorder="1" applyAlignment="1" applyProtection="1">
      <alignment horizontal="center" vertical="center"/>
      <protection locked="0"/>
    </xf>
    <xf numFmtId="21" fontId="2" fillId="2" borderId="13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21" fontId="2" fillId="3" borderId="26" xfId="0" applyNumberFormat="1" applyFont="1" applyFill="1" applyBorder="1" applyAlignment="1">
      <alignment horizontal="center" vertical="center"/>
    </xf>
    <xf numFmtId="1" fontId="2" fillId="3" borderId="32" xfId="0" applyNumberFormat="1" applyFont="1" applyFill="1" applyBorder="1" applyAlignment="1">
      <alignment horizontal="center" vertical="center"/>
    </xf>
    <xf numFmtId="20" fontId="2" fillId="0" borderId="33" xfId="0" applyNumberFormat="1" applyFont="1" applyFill="1" applyBorder="1" applyAlignment="1">
      <alignment horizontal="center" vertical="center"/>
    </xf>
    <xf numFmtId="1" fontId="2" fillId="5" borderId="34" xfId="0" applyNumberFormat="1" applyFont="1" applyFill="1" applyBorder="1" applyAlignment="1">
      <alignment horizontal="center"/>
    </xf>
    <xf numFmtId="20" fontId="8" fillId="0" borderId="33" xfId="0" applyNumberFormat="1" applyFont="1" applyFill="1" applyBorder="1" applyAlignment="1">
      <alignment horizontal="center" vertical="center"/>
    </xf>
    <xf numFmtId="180" fontId="2" fillId="0" borderId="29" xfId="0" applyNumberFormat="1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180" fontId="2" fillId="0" borderId="18" xfId="0" applyNumberFormat="1" applyFont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20" fontId="10" fillId="0" borderId="16" xfId="0" applyNumberFormat="1" applyFont="1" applyFill="1" applyBorder="1" applyAlignment="1">
      <alignment horizontal="center" vertical="center"/>
    </xf>
    <xf numFmtId="21" fontId="2" fillId="3" borderId="35" xfId="0" applyNumberFormat="1" applyFont="1" applyFill="1" applyBorder="1" applyAlignment="1">
      <alignment horizontal="center"/>
    </xf>
    <xf numFmtId="1" fontId="2" fillId="3" borderId="8" xfId="0" applyNumberFormat="1" applyFont="1" applyFill="1" applyBorder="1" applyAlignment="1">
      <alignment horizontal="center" vertical="center"/>
    </xf>
    <xf numFmtId="1" fontId="2" fillId="3" borderId="28" xfId="0" applyNumberFormat="1" applyFont="1" applyFill="1" applyBorder="1" applyAlignment="1">
      <alignment horizontal="center" vertical="center"/>
    </xf>
    <xf numFmtId="21" fontId="2" fillId="3" borderId="1" xfId="0" applyNumberFormat="1" applyFont="1" applyFill="1" applyBorder="1" applyAlignment="1">
      <alignment horizontal="center"/>
    </xf>
    <xf numFmtId="1" fontId="2" fillId="3" borderId="36" xfId="0" applyNumberFormat="1" applyFont="1" applyFill="1" applyBorder="1" applyAlignment="1">
      <alignment horizontal="center" vertical="center"/>
    </xf>
    <xf numFmtId="1" fontId="2" fillId="3" borderId="12" xfId="0" applyNumberFormat="1" applyFont="1" applyFill="1" applyBorder="1" applyAlignment="1">
      <alignment horizontal="center" vertical="center"/>
    </xf>
    <xf numFmtId="1" fontId="2" fillId="3" borderId="37" xfId="0" applyNumberFormat="1" applyFont="1" applyFill="1" applyBorder="1" applyAlignment="1">
      <alignment horizontal="center" vertical="center"/>
    </xf>
    <xf numFmtId="1" fontId="2" fillId="3" borderId="38" xfId="0" applyNumberFormat="1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/>
    </xf>
    <xf numFmtId="1" fontId="2" fillId="3" borderId="29" xfId="0" applyNumberFormat="1" applyFont="1" applyFill="1" applyBorder="1" applyAlignment="1">
      <alignment horizontal="center" vertical="center"/>
    </xf>
    <xf numFmtId="1" fontId="2" fillId="3" borderId="17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180" fontId="2" fillId="0" borderId="13" xfId="0" applyNumberFormat="1" applyFont="1" applyFill="1" applyBorder="1" applyAlignment="1">
      <alignment horizontal="center" vertical="center"/>
    </xf>
    <xf numFmtId="0" fontId="2" fillId="2" borderId="13" xfId="0" applyFont="1" applyFill="1" applyBorder="1"/>
    <xf numFmtId="0" fontId="2" fillId="2" borderId="39" xfId="0" applyFont="1" applyFill="1" applyBorder="1"/>
    <xf numFmtId="0" fontId="2" fillId="2" borderId="40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/>
    </xf>
    <xf numFmtId="20" fontId="2" fillId="0" borderId="39" xfId="0" applyNumberFormat="1" applyFont="1" applyBorder="1" applyAlignment="1">
      <alignment horizontal="center" vertical="center"/>
    </xf>
    <xf numFmtId="20" fontId="2" fillId="0" borderId="42" xfId="0" applyNumberFormat="1" applyFont="1" applyBorder="1" applyAlignment="1">
      <alignment horizontal="center" vertical="center"/>
    </xf>
    <xf numFmtId="21" fontId="2" fillId="3" borderId="43" xfId="0" applyNumberFormat="1" applyFont="1" applyFill="1" applyBorder="1" applyAlignment="1">
      <alignment horizontal="center" vertical="center"/>
    </xf>
    <xf numFmtId="1" fontId="2" fillId="3" borderId="27" xfId="0" applyNumberFormat="1" applyFont="1" applyFill="1" applyBorder="1" applyAlignment="1">
      <alignment horizontal="center" vertical="center"/>
    </xf>
    <xf numFmtId="180" fontId="2" fillId="4" borderId="18" xfId="0" applyNumberFormat="1" applyFont="1" applyFill="1" applyBorder="1" applyAlignment="1">
      <alignment horizontal="center" vertical="center"/>
    </xf>
    <xf numFmtId="180" fontId="2" fillId="3" borderId="18" xfId="0" applyNumberFormat="1" applyFont="1" applyFill="1" applyBorder="1" applyAlignment="1">
      <alignment horizontal="center" vertical="center"/>
    </xf>
    <xf numFmtId="1" fontId="2" fillId="5" borderId="18" xfId="0" applyNumberFormat="1" applyFont="1" applyFill="1" applyBorder="1" applyAlignment="1">
      <alignment horizontal="center" vertical="center"/>
    </xf>
    <xf numFmtId="20" fontId="10" fillId="0" borderId="33" xfId="0" applyNumberFormat="1" applyFont="1" applyFill="1" applyBorder="1" applyAlignment="1">
      <alignment horizontal="center" vertical="center"/>
    </xf>
    <xf numFmtId="21" fontId="2" fillId="0" borderId="41" xfId="0" applyNumberFormat="1" applyFont="1" applyBorder="1" applyAlignment="1">
      <alignment horizontal="center" vertical="center"/>
    </xf>
    <xf numFmtId="21" fontId="2" fillId="0" borderId="39" xfId="0" applyNumberFormat="1" applyFont="1" applyBorder="1" applyAlignment="1">
      <alignment horizontal="center" vertical="center"/>
    </xf>
    <xf numFmtId="1" fontId="2" fillId="3" borderId="18" xfId="0" applyNumberFormat="1" applyFont="1" applyFill="1" applyBorder="1" applyAlignment="1">
      <alignment horizontal="center" vertical="center"/>
    </xf>
    <xf numFmtId="1" fontId="2" fillId="3" borderId="26" xfId="0" applyNumberFormat="1" applyFont="1" applyFill="1" applyBorder="1" applyAlignment="1">
      <alignment horizontal="center" vertical="center"/>
    </xf>
    <xf numFmtId="20" fontId="2" fillId="0" borderId="39" xfId="0" applyNumberFormat="1" applyFont="1" applyBorder="1"/>
    <xf numFmtId="0" fontId="2" fillId="2" borderId="41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Continuous"/>
    </xf>
    <xf numFmtId="0" fontId="0" fillId="2" borderId="0" xfId="0" applyFill="1" applyProtection="1"/>
    <xf numFmtId="0" fontId="0" fillId="0" borderId="0" xfId="0" applyProtection="1"/>
    <xf numFmtId="0" fontId="2" fillId="2" borderId="0" xfId="0" applyFont="1" applyFill="1" applyProtection="1"/>
    <xf numFmtId="0" fontId="11" fillId="2" borderId="0" xfId="0" applyFont="1" applyFill="1" applyProtection="1"/>
    <xf numFmtId="0" fontId="3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Protection="1"/>
    <xf numFmtId="0" fontId="3" fillId="2" borderId="0" xfId="0" applyFont="1" applyFill="1" applyAlignment="1" applyProtection="1">
      <alignment horizontal="centerContinuous"/>
    </xf>
    <xf numFmtId="0" fontId="3" fillId="2" borderId="44" xfId="0" applyFont="1" applyFill="1" applyBorder="1" applyAlignment="1" applyProtection="1">
      <alignment horizontal="center" vertical="center" wrapText="1"/>
    </xf>
    <xf numFmtId="0" fontId="2" fillId="2" borderId="45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2" fillId="0" borderId="46" xfId="0" applyFont="1" applyFill="1" applyBorder="1" applyAlignment="1" applyProtection="1">
      <alignment horizontal="center" vertical="center" wrapText="1"/>
    </xf>
    <xf numFmtId="0" fontId="0" fillId="0" borderId="46" xfId="0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Protection="1"/>
    <xf numFmtId="14" fontId="0" fillId="2" borderId="0" xfId="0" applyNumberFormat="1" applyFill="1" applyBorder="1" applyAlignment="1" applyProtection="1">
      <alignment horizontal="left" wrapText="1"/>
    </xf>
    <xf numFmtId="0" fontId="6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/>
    </xf>
    <xf numFmtId="180" fontId="1" fillId="2" borderId="0" xfId="0" applyNumberFormat="1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0" fillId="2" borderId="47" xfId="0" applyFill="1" applyBorder="1"/>
    <xf numFmtId="0" fontId="0" fillId="2" borderId="48" xfId="0" applyFill="1" applyBorder="1"/>
    <xf numFmtId="0" fontId="2" fillId="2" borderId="33" xfId="0" applyFont="1" applyFill="1" applyBorder="1" applyAlignment="1">
      <alignment horizontal="center" vertical="center" wrapText="1"/>
    </xf>
    <xf numFmtId="0" fontId="0" fillId="2" borderId="34" xfId="0" applyFill="1" applyBorder="1"/>
    <xf numFmtId="0" fontId="0" fillId="2" borderId="49" xfId="0" applyFill="1" applyBorder="1"/>
    <xf numFmtId="0" fontId="0" fillId="2" borderId="37" xfId="0" applyFill="1" applyBorder="1"/>
    <xf numFmtId="0" fontId="0" fillId="2" borderId="46" xfId="0" applyFill="1" applyBorder="1"/>
    <xf numFmtId="0" fontId="0" fillId="2" borderId="38" xfId="0" applyFill="1" applyBorder="1"/>
    <xf numFmtId="0" fontId="0" fillId="2" borderId="29" xfId="0" applyFill="1" applyBorder="1"/>
    <xf numFmtId="0" fontId="0" fillId="2" borderId="18" xfId="0" applyFill="1" applyBorder="1"/>
    <xf numFmtId="0" fontId="0" fillId="2" borderId="17" xfId="0" applyFill="1" applyBorder="1"/>
    <xf numFmtId="0" fontId="0" fillId="2" borderId="3" xfId="0" applyFill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0" fillId="0" borderId="51" xfId="0" applyBorder="1" applyAlignment="1" applyProtection="1">
      <alignment horizontal="center" vertical="center"/>
    </xf>
    <xf numFmtId="0" fontId="2" fillId="0" borderId="51" xfId="0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Alignment="1">
      <alignment horizontal="center" vertical="center"/>
    </xf>
    <xf numFmtId="180" fontId="2" fillId="2" borderId="0" xfId="0" applyNumberFormat="1" applyFont="1" applyFill="1" applyAlignment="1">
      <alignment horizontal="center" vertical="center"/>
    </xf>
    <xf numFmtId="20" fontId="13" fillId="0" borderId="16" xfId="0" applyNumberFormat="1" applyFont="1" applyFill="1" applyBorder="1" applyAlignment="1">
      <alignment horizontal="center" vertical="center"/>
    </xf>
    <xf numFmtId="0" fontId="2" fillId="2" borderId="41" xfId="0" applyFont="1" applyFill="1" applyBorder="1"/>
    <xf numFmtId="20" fontId="2" fillId="0" borderId="0" xfId="0" applyNumberFormat="1" applyFont="1"/>
    <xf numFmtId="0" fontId="3" fillId="2" borderId="6" xfId="0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1" fontId="2" fillId="4" borderId="3" xfId="0" applyNumberFormat="1" applyFont="1" applyFill="1" applyBorder="1" applyAlignment="1">
      <alignment vertical="center"/>
    </xf>
    <xf numFmtId="1" fontId="2" fillId="4" borderId="3" xfId="0" applyNumberFormat="1" applyFont="1" applyFill="1" applyBorder="1" applyAlignment="1">
      <alignment horizontal="center" vertical="center"/>
    </xf>
    <xf numFmtId="183" fontId="0" fillId="0" borderId="0" xfId="0" applyNumberFormat="1" applyBorder="1"/>
    <xf numFmtId="0" fontId="2" fillId="5" borderId="46" xfId="0" applyFont="1" applyFill="1" applyBorder="1" applyAlignment="1">
      <alignment horizontal="center" vertical="center"/>
    </xf>
    <xf numFmtId="184" fontId="0" fillId="0" borderId="0" xfId="0" applyNumberFormat="1" applyBorder="1"/>
    <xf numFmtId="21" fontId="2" fillId="2" borderId="46" xfId="0" applyNumberFormat="1" applyFont="1" applyFill="1" applyBorder="1" applyAlignment="1">
      <alignment horizontal="center"/>
    </xf>
    <xf numFmtId="21" fontId="2" fillId="4" borderId="12" xfId="0" applyNumberFormat="1" applyFont="1" applyFill="1" applyBorder="1" applyAlignment="1">
      <alignment horizontal="right"/>
    </xf>
    <xf numFmtId="1" fontId="2" fillId="4" borderId="14" xfId="0" applyNumberFormat="1" applyFont="1" applyFill="1" applyBorder="1" applyAlignment="1">
      <alignment horizontal="left"/>
    </xf>
    <xf numFmtId="1" fontId="2" fillId="6" borderId="46" xfId="0" applyNumberFormat="1" applyFont="1" applyFill="1" applyBorder="1" applyAlignment="1">
      <alignment horizontal="center"/>
    </xf>
    <xf numFmtId="0" fontId="2" fillId="5" borderId="28" xfId="0" applyFont="1" applyFill="1" applyBorder="1" applyAlignment="1">
      <alignment horizontal="center" vertical="center"/>
    </xf>
    <xf numFmtId="21" fontId="2" fillId="2" borderId="8" xfId="0" applyNumberFormat="1" applyFont="1" applyFill="1" applyBorder="1" applyAlignment="1">
      <alignment horizontal="center"/>
    </xf>
    <xf numFmtId="1" fontId="2" fillId="6" borderId="8" xfId="0" applyNumberFormat="1" applyFont="1" applyFill="1" applyBorder="1" applyAlignment="1">
      <alignment horizontal="center"/>
    </xf>
    <xf numFmtId="1" fontId="2" fillId="3" borderId="30" xfId="0" applyNumberFormat="1" applyFont="1" applyFill="1" applyBorder="1" applyAlignment="1">
      <alignment horizontal="center" vertical="center"/>
    </xf>
    <xf numFmtId="20" fontId="2" fillId="0" borderId="0" xfId="0" applyNumberFormat="1" applyFont="1" applyBorder="1" applyAlignment="1">
      <alignment horizontal="center" vertical="center"/>
    </xf>
    <xf numFmtId="0" fontId="2" fillId="2" borderId="52" xfId="0" applyFont="1" applyFill="1" applyBorder="1" applyAlignment="1" applyProtection="1">
      <alignment horizontal="center"/>
    </xf>
    <xf numFmtId="0" fontId="1" fillId="2" borderId="53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/>
    </xf>
    <xf numFmtId="0" fontId="3" fillId="2" borderId="54" xfId="0" applyFont="1" applyFill="1" applyBorder="1" applyAlignment="1" applyProtection="1">
      <alignment horizontal="center" vertical="center"/>
    </xf>
    <xf numFmtId="0" fontId="2" fillId="2" borderId="55" xfId="0" applyFont="1" applyFill="1" applyBorder="1" applyAlignment="1" applyProtection="1">
      <alignment horizontal="center"/>
    </xf>
    <xf numFmtId="180" fontId="1" fillId="0" borderId="9" xfId="0" applyNumberFormat="1" applyFont="1" applyBorder="1" applyAlignment="1" applyProtection="1">
      <alignment horizontal="center" vertical="center"/>
    </xf>
    <xf numFmtId="180" fontId="1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/>
    </xf>
    <xf numFmtId="21" fontId="2" fillId="0" borderId="0" xfId="0" applyNumberFormat="1" applyFont="1" applyAlignment="1">
      <alignment horizontal="center" vertical="center"/>
    </xf>
    <xf numFmtId="21" fontId="2" fillId="2" borderId="13" xfId="0" applyNumberFormat="1" applyFont="1" applyFill="1" applyBorder="1"/>
    <xf numFmtId="0" fontId="0" fillId="0" borderId="0" xfId="0" applyAlignment="1" applyProtection="1">
      <alignment vertical="center"/>
    </xf>
    <xf numFmtId="0" fontId="0" fillId="0" borderId="0" xfId="0" applyAlignment="1" applyProtection="1"/>
    <xf numFmtId="0" fontId="0" fillId="0" borderId="0" xfId="0" applyBorder="1" applyAlignment="1" applyProtection="1">
      <alignment horizontal="center" vertical="center"/>
    </xf>
    <xf numFmtId="49" fontId="4" fillId="7" borderId="56" xfId="0" applyNumberFormat="1" applyFont="1" applyFill="1" applyBorder="1" applyAlignment="1" applyProtection="1">
      <alignment horizontal="center" vertical="center" wrapText="1"/>
    </xf>
    <xf numFmtId="0" fontId="4" fillId="7" borderId="56" xfId="0" applyFont="1" applyFill="1" applyBorder="1" applyAlignment="1" applyProtection="1">
      <alignment horizontal="center" vertical="center" wrapText="1"/>
    </xf>
    <xf numFmtId="49" fontId="4" fillId="0" borderId="11" xfId="0" applyNumberFormat="1" applyFont="1" applyFill="1" applyBorder="1" applyAlignment="1" applyProtection="1">
      <alignment horizontal="center" vertical="center" wrapText="1"/>
    </xf>
    <xf numFmtId="0" fontId="20" fillId="0" borderId="8" xfId="0" applyFont="1" applyFill="1" applyBorder="1" applyAlignment="1" applyProtection="1">
      <alignment horizontal="left" vertical="center" wrapText="1"/>
    </xf>
    <xf numFmtId="20" fontId="4" fillId="0" borderId="8" xfId="0" applyNumberFormat="1" applyFont="1" applyFill="1" applyBorder="1" applyAlignment="1" applyProtection="1">
      <alignment horizontal="center" vertical="center" wrapText="1"/>
    </xf>
    <xf numFmtId="20" fontId="14" fillId="0" borderId="8" xfId="0" applyNumberFormat="1" applyFont="1" applyFill="1" applyBorder="1" applyAlignment="1" applyProtection="1">
      <alignment horizontal="center" vertical="center" wrapText="1"/>
    </xf>
    <xf numFmtId="0" fontId="14" fillId="0" borderId="8" xfId="0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 applyProtection="1">
      <alignment horizontal="center" vertical="center" wrapText="1"/>
    </xf>
    <xf numFmtId="49" fontId="0" fillId="0" borderId="0" xfId="0" applyNumberFormat="1" applyAlignment="1" applyProtection="1"/>
    <xf numFmtId="0" fontId="0" fillId="0" borderId="0" xfId="0" applyAlignment="1" applyProtection="1">
      <alignment wrapText="1"/>
    </xf>
    <xf numFmtId="0" fontId="2" fillId="0" borderId="0" xfId="0" applyFont="1" applyAlignment="1" applyProtection="1"/>
    <xf numFmtId="21" fontId="12" fillId="0" borderId="0" xfId="0" applyNumberFormat="1" applyFont="1" applyAlignment="1" applyProtection="1"/>
    <xf numFmtId="0" fontId="21" fillId="0" borderId="9" xfId="0" applyFont="1" applyFill="1" applyBorder="1" applyAlignment="1" applyProtection="1">
      <alignment horizontal="center" vertical="center"/>
    </xf>
    <xf numFmtId="49" fontId="22" fillId="0" borderId="8" xfId="0" applyNumberFormat="1" applyFont="1" applyFill="1" applyBorder="1" applyAlignment="1" applyProtection="1">
      <alignment horizontal="center" vertical="center" wrapText="1"/>
    </xf>
    <xf numFmtId="49" fontId="21" fillId="0" borderId="8" xfId="0" applyNumberFormat="1" applyFont="1" applyFill="1" applyBorder="1" applyAlignment="1" applyProtection="1">
      <alignment horizontal="center" vertical="center" wrapText="1"/>
    </xf>
    <xf numFmtId="49" fontId="14" fillId="0" borderId="8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" fontId="2" fillId="5" borderId="31" xfId="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1" fontId="2" fillId="4" borderId="0" xfId="0" applyNumberFormat="1" applyFont="1" applyFill="1" applyBorder="1" applyAlignment="1">
      <alignment horizontal="center" vertical="center"/>
    </xf>
    <xf numFmtId="49" fontId="2" fillId="2" borderId="37" xfId="0" applyNumberFormat="1" applyFont="1" applyFill="1" applyBorder="1" applyAlignment="1">
      <alignment horizontal="center" vertical="center" wrapText="1"/>
    </xf>
    <xf numFmtId="49" fontId="2" fillId="2" borderId="46" xfId="0" applyNumberFormat="1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20" fontId="3" fillId="3" borderId="6" xfId="0" applyNumberFormat="1" applyFont="1" applyFill="1" applyBorder="1" applyAlignment="1" applyProtection="1">
      <alignment horizontal="center" vertical="center"/>
      <protection locked="0"/>
    </xf>
    <xf numFmtId="0" fontId="24" fillId="0" borderId="57" xfId="0" applyFont="1" applyBorder="1" applyAlignment="1">
      <alignment horizontal="center" vertical="top" wrapText="1"/>
    </xf>
    <xf numFmtId="0" fontId="24" fillId="0" borderId="58" xfId="0" applyFont="1" applyBorder="1" applyAlignment="1">
      <alignment vertical="top" wrapText="1"/>
    </xf>
    <xf numFmtId="0" fontId="6" fillId="0" borderId="59" xfId="0" applyFont="1" applyBorder="1" applyAlignment="1">
      <alignment vertical="top" wrapText="1"/>
    </xf>
    <xf numFmtId="0" fontId="6" fillId="0" borderId="60" xfId="0" applyFont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21" fontId="2" fillId="3" borderId="61" xfId="0" applyNumberFormat="1" applyFont="1" applyFill="1" applyBorder="1" applyAlignment="1">
      <alignment horizontal="center" vertical="center"/>
    </xf>
    <xf numFmtId="21" fontId="2" fillId="3" borderId="36" xfId="0" applyNumberFormat="1" applyFont="1" applyFill="1" applyBorder="1" applyAlignment="1">
      <alignment horizontal="center" vertical="center"/>
    </xf>
    <xf numFmtId="1" fontId="2" fillId="3" borderId="62" xfId="0" applyNumberFormat="1" applyFont="1" applyFill="1" applyBorder="1" applyAlignment="1">
      <alignment horizontal="center" vertical="center"/>
    </xf>
    <xf numFmtId="21" fontId="2" fillId="3" borderId="36" xfId="0" applyNumberFormat="1" applyFont="1" applyFill="1" applyBorder="1" applyAlignment="1">
      <alignment horizontal="right"/>
    </xf>
    <xf numFmtId="180" fontId="2" fillId="4" borderId="28" xfId="0" applyNumberFormat="1" applyFont="1" applyFill="1" applyBorder="1" applyAlignment="1">
      <alignment horizontal="center" vertical="center"/>
    </xf>
    <xf numFmtId="180" fontId="2" fillId="3" borderId="28" xfId="0" applyNumberFormat="1" applyFont="1" applyFill="1" applyBorder="1" applyAlignment="1">
      <alignment horizontal="center" vertical="center"/>
    </xf>
    <xf numFmtId="1" fontId="2" fillId="5" borderId="28" xfId="0" applyNumberFormat="1" applyFont="1" applyFill="1" applyBorder="1" applyAlignment="1">
      <alignment horizontal="center" vertical="center"/>
    </xf>
    <xf numFmtId="1" fontId="2" fillId="5" borderId="36" xfId="0" applyNumberFormat="1" applyFont="1" applyFill="1" applyBorder="1" applyAlignment="1">
      <alignment horizontal="center" vertical="center"/>
    </xf>
    <xf numFmtId="21" fontId="2" fillId="2" borderId="28" xfId="0" applyNumberFormat="1" applyFont="1" applyFill="1" applyBorder="1" applyAlignment="1">
      <alignment horizontal="center" vertical="center"/>
    </xf>
    <xf numFmtId="21" fontId="2" fillId="4" borderId="36" xfId="0" applyNumberFormat="1" applyFont="1" applyFill="1" applyBorder="1" applyAlignment="1">
      <alignment horizontal="center" vertical="center"/>
    </xf>
    <xf numFmtId="1" fontId="2" fillId="4" borderId="30" xfId="0" applyNumberFormat="1" applyFont="1" applyFill="1" applyBorder="1" applyAlignment="1">
      <alignment horizontal="center" vertical="center"/>
    </xf>
    <xf numFmtId="20" fontId="2" fillId="0" borderId="63" xfId="0" applyNumberFormat="1" applyFont="1" applyBorder="1"/>
    <xf numFmtId="21" fontId="2" fillId="6" borderId="28" xfId="0" applyNumberFormat="1" applyFont="1" applyFill="1" applyBorder="1" applyAlignment="1">
      <alignment horizontal="center"/>
    </xf>
    <xf numFmtId="21" fontId="2" fillId="2" borderId="24" xfId="0" applyNumberFormat="1" applyFont="1" applyFill="1" applyBorder="1" applyAlignment="1">
      <alignment horizontal="center"/>
    </xf>
    <xf numFmtId="0" fontId="26" fillId="0" borderId="64" xfId="0" applyNumberFormat="1" applyFont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49" fontId="2" fillId="0" borderId="8" xfId="0" applyNumberFormat="1" applyFont="1" applyFill="1" applyBorder="1" applyAlignment="1" applyProtection="1">
      <alignment horizontal="center" vertical="center" wrapText="1"/>
    </xf>
    <xf numFmtId="49" fontId="2" fillId="0" borderId="9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center" vertical="center" wrapText="1"/>
    </xf>
    <xf numFmtId="49" fontId="2" fillId="0" borderId="28" xfId="0" applyNumberFormat="1" applyFont="1" applyFill="1" applyBorder="1" applyAlignment="1" applyProtection="1">
      <alignment horizontal="center" vertical="center" wrapText="1"/>
    </xf>
    <xf numFmtId="49" fontId="2" fillId="0" borderId="31" xfId="0" applyNumberFormat="1" applyFont="1" applyFill="1" applyBorder="1" applyAlignment="1" applyProtection="1">
      <alignment horizontal="center" vertical="center" wrapText="1"/>
    </xf>
    <xf numFmtId="49" fontId="2" fillId="0" borderId="61" xfId="0" applyNumberFormat="1" applyFont="1" applyFill="1" applyBorder="1" applyAlignment="1" applyProtection="1">
      <alignment horizontal="center" vertical="center" wrapText="1"/>
    </xf>
    <xf numFmtId="0" fontId="3" fillId="2" borderId="65" xfId="0" applyFont="1" applyFill="1" applyBorder="1" applyAlignment="1" applyProtection="1">
      <alignment horizontal="centerContinuous" vertical="center"/>
    </xf>
    <xf numFmtId="0" fontId="3" fillId="2" borderId="66" xfId="0" applyFont="1" applyFill="1" applyBorder="1" applyAlignment="1" applyProtection="1">
      <alignment horizontal="centerContinuous" vertical="center"/>
    </xf>
    <xf numFmtId="0" fontId="2" fillId="2" borderId="67" xfId="0" applyFont="1" applyFill="1" applyBorder="1" applyAlignment="1" applyProtection="1">
      <alignment horizontal="center"/>
    </xf>
    <xf numFmtId="0" fontId="0" fillId="0" borderId="68" xfId="0" applyBorder="1" applyAlignment="1" applyProtection="1">
      <alignment horizontal="center" vertic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49" fontId="2" fillId="0" borderId="71" xfId="0" applyNumberFormat="1" applyFont="1" applyFill="1" applyBorder="1" applyAlignment="1" applyProtection="1">
      <alignment horizontal="center" vertical="center" wrapText="1"/>
    </xf>
    <xf numFmtId="49" fontId="2" fillId="0" borderId="52" xfId="0" applyNumberFormat="1" applyFont="1" applyFill="1" applyBorder="1" applyAlignment="1" applyProtection="1">
      <alignment horizontal="center" vertical="center" wrapText="1"/>
    </xf>
    <xf numFmtId="49" fontId="2" fillId="0" borderId="67" xfId="0" applyNumberFormat="1" applyFont="1" applyFill="1" applyBorder="1" applyAlignment="1" applyProtection="1">
      <alignment horizontal="center" vertical="center" wrapText="1"/>
    </xf>
    <xf numFmtId="49" fontId="2" fillId="0" borderId="72" xfId="0" applyNumberFormat="1" applyFont="1" applyFill="1" applyBorder="1" applyAlignment="1" applyProtection="1">
      <alignment horizontal="center" vertical="center" wrapText="1"/>
    </xf>
    <xf numFmtId="49" fontId="2" fillId="0" borderId="70" xfId="0" applyNumberFormat="1" applyFont="1" applyFill="1" applyBorder="1" applyAlignment="1" applyProtection="1">
      <alignment horizontal="center" vertical="center" wrapText="1"/>
    </xf>
    <xf numFmtId="49" fontId="2" fillId="0" borderId="73" xfId="0" applyNumberFormat="1" applyFont="1" applyFill="1" applyBorder="1" applyAlignment="1" applyProtection="1">
      <alignment horizontal="center" vertical="center" wrapText="1"/>
    </xf>
    <xf numFmtId="180" fontId="1" fillId="0" borderId="74" xfId="0" applyNumberFormat="1" applyFont="1" applyBorder="1" applyAlignment="1" applyProtection="1">
      <alignment horizontal="center" vertical="center"/>
    </xf>
    <xf numFmtId="0" fontId="1" fillId="0" borderId="63" xfId="0" applyFont="1" applyFill="1" applyBorder="1" applyAlignment="1" applyProtection="1">
      <alignment horizontal="center" vertical="center" wrapText="1"/>
    </xf>
    <xf numFmtId="0" fontId="1" fillId="0" borderId="28" xfId="0" applyFont="1" applyFill="1" applyBorder="1" applyAlignment="1" applyProtection="1">
      <alignment horizontal="center" vertical="center" wrapText="1"/>
    </xf>
    <xf numFmtId="0" fontId="1" fillId="0" borderId="75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76" xfId="0" applyFont="1" applyFill="1" applyBorder="1" applyAlignment="1" applyProtection="1">
      <alignment horizontal="center" vertical="center" wrapText="1"/>
    </xf>
    <xf numFmtId="0" fontId="1" fillId="0" borderId="69" xfId="0" applyFont="1" applyFill="1" applyBorder="1" applyAlignment="1" applyProtection="1">
      <alignment horizontal="center" vertical="center" wrapText="1"/>
    </xf>
    <xf numFmtId="0" fontId="1" fillId="0" borderId="72" xfId="0" applyFont="1" applyFill="1" applyBorder="1" applyAlignment="1" applyProtection="1">
      <alignment horizontal="center" vertical="center" wrapText="1"/>
    </xf>
    <xf numFmtId="0" fontId="1" fillId="0" borderId="77" xfId="0" applyFont="1" applyFill="1" applyBorder="1" applyAlignment="1" applyProtection="1">
      <alignment horizontal="center" vertical="center" wrapText="1"/>
    </xf>
    <xf numFmtId="49" fontId="0" fillId="0" borderId="8" xfId="0" applyNumberFormat="1" applyBorder="1" applyAlignment="1" applyProtection="1">
      <alignment horizontal="center" vertical="center"/>
    </xf>
    <xf numFmtId="0" fontId="2" fillId="2" borderId="63" xfId="0" applyFont="1" applyFill="1" applyBorder="1" applyAlignment="1" applyProtection="1">
      <alignment horizontal="center"/>
    </xf>
    <xf numFmtId="49" fontId="0" fillId="0" borderId="28" xfId="0" applyNumberFormat="1" applyBorder="1" applyAlignment="1" applyProtection="1">
      <alignment horizontal="center" vertical="center"/>
    </xf>
    <xf numFmtId="49" fontId="25" fillId="0" borderId="28" xfId="0" applyNumberFormat="1" applyFont="1" applyFill="1" applyBorder="1" applyAlignment="1" applyProtection="1">
      <alignment horizontal="center" vertical="center" wrapText="1"/>
    </xf>
    <xf numFmtId="49" fontId="25" fillId="0" borderId="8" xfId="0" applyNumberFormat="1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/>
    </xf>
    <xf numFmtId="180" fontId="1" fillId="0" borderId="78" xfId="0" applyNumberFormat="1" applyFont="1" applyBorder="1" applyAlignment="1" applyProtection="1">
      <alignment horizontal="center" vertical="center"/>
    </xf>
    <xf numFmtId="0" fontId="3" fillId="2" borderId="56" xfId="0" applyFont="1" applyFill="1" applyBorder="1" applyAlignment="1" applyProtection="1">
      <alignment horizontal="center"/>
    </xf>
    <xf numFmtId="0" fontId="3" fillId="2" borderId="79" xfId="0" applyFont="1" applyFill="1" applyBorder="1" applyAlignment="1" applyProtection="1">
      <alignment horizontal="center"/>
    </xf>
    <xf numFmtId="0" fontId="25" fillId="2" borderId="8" xfId="0" applyFont="1" applyFill="1" applyBorder="1" applyAlignment="1" applyProtection="1">
      <alignment horizontal="center"/>
    </xf>
    <xf numFmtId="0" fontId="25" fillId="2" borderId="28" xfId="0" applyFont="1" applyFill="1" applyBorder="1" applyAlignment="1" applyProtection="1">
      <alignment horizontal="center"/>
    </xf>
    <xf numFmtId="180" fontId="1" fillId="0" borderId="31" xfId="0" applyNumberFormat="1" applyFont="1" applyBorder="1" applyAlignment="1" applyProtection="1">
      <alignment horizontal="center" vertical="center"/>
    </xf>
    <xf numFmtId="49" fontId="0" fillId="0" borderId="8" xfId="1" applyNumberFormat="1" applyFont="1" applyBorder="1" applyAlignment="1" applyProtection="1">
      <alignment horizontal="center" vertical="center"/>
    </xf>
    <xf numFmtId="0" fontId="2" fillId="2" borderId="63" xfId="0" applyNumberFormat="1" applyFont="1" applyFill="1" applyBorder="1" applyAlignment="1" applyProtection="1">
      <alignment horizontal="center"/>
    </xf>
    <xf numFmtId="0" fontId="2" fillId="2" borderId="11" xfId="1" applyNumberFormat="1" applyFont="1" applyFill="1" applyBorder="1" applyAlignment="1" applyProtection="1">
      <alignment horizontal="center"/>
    </xf>
    <xf numFmtId="0" fontId="1" fillId="0" borderId="9" xfId="1" applyNumberFormat="1" applyFont="1" applyBorder="1" applyAlignment="1" applyProtection="1">
      <alignment horizontal="center" vertical="center"/>
    </xf>
    <xf numFmtId="0" fontId="2" fillId="2" borderId="11" xfId="0" applyNumberFormat="1" applyFont="1" applyFill="1" applyBorder="1" applyAlignment="1" applyProtection="1">
      <alignment horizontal="center"/>
    </xf>
    <xf numFmtId="0" fontId="2" fillId="2" borderId="29" xfId="0" applyNumberFormat="1" applyFont="1" applyFill="1" applyBorder="1" applyAlignment="1" applyProtection="1">
      <alignment horizontal="center"/>
    </xf>
    <xf numFmtId="49" fontId="2" fillId="0" borderId="8" xfId="1" applyNumberFormat="1" applyFont="1" applyFill="1" applyBorder="1" applyAlignment="1" applyProtection="1">
      <alignment horizontal="center" vertical="center" wrapText="1"/>
    </xf>
    <xf numFmtId="49" fontId="25" fillId="0" borderId="8" xfId="1" applyNumberFormat="1" applyFont="1" applyFill="1" applyBorder="1" applyAlignment="1" applyProtection="1">
      <alignment horizontal="center" vertical="center" wrapText="1"/>
    </xf>
    <xf numFmtId="0" fontId="2" fillId="2" borderId="29" xfId="1" applyNumberFormat="1" applyFont="1" applyFill="1" applyBorder="1" applyAlignment="1" applyProtection="1">
      <alignment horizontal="center"/>
    </xf>
    <xf numFmtId="49" fontId="0" fillId="0" borderId="18" xfId="1" applyNumberFormat="1" applyFont="1" applyBorder="1" applyAlignment="1" applyProtection="1">
      <alignment horizontal="center" vertical="center"/>
    </xf>
    <xf numFmtId="49" fontId="2" fillId="0" borderId="18" xfId="1" applyNumberFormat="1" applyFont="1" applyFill="1" applyBorder="1" applyAlignment="1" applyProtection="1">
      <alignment horizontal="center" vertical="center" wrapText="1"/>
    </xf>
    <xf numFmtId="49" fontId="25" fillId="0" borderId="18" xfId="1" applyNumberFormat="1" applyFont="1" applyFill="1" applyBorder="1" applyAlignment="1" applyProtection="1">
      <alignment horizontal="center" vertical="center" wrapText="1"/>
    </xf>
    <xf numFmtId="0" fontId="1" fillId="0" borderId="17" xfId="1" applyNumberFormat="1" applyFont="1" applyBorder="1" applyAlignment="1" applyProtection="1">
      <alignment horizontal="center" vertical="center"/>
    </xf>
    <xf numFmtId="0" fontId="2" fillId="2" borderId="80" xfId="0" applyNumberFormat="1" applyFont="1" applyFill="1" applyBorder="1" applyAlignment="1" applyProtection="1">
      <alignment horizontal="center"/>
    </xf>
    <xf numFmtId="49" fontId="0" fillId="0" borderId="81" xfId="1" applyNumberFormat="1" applyFont="1" applyBorder="1" applyAlignment="1" applyProtection="1">
      <alignment horizontal="center" vertical="center"/>
    </xf>
    <xf numFmtId="49" fontId="2" fillId="0" borderId="81" xfId="1" applyNumberFormat="1" applyFont="1" applyFill="1" applyBorder="1" applyAlignment="1" applyProtection="1">
      <alignment horizontal="center" vertical="center" wrapText="1"/>
    </xf>
    <xf numFmtId="49" fontId="25" fillId="0" borderId="81" xfId="1" applyNumberFormat="1" applyFont="1" applyFill="1" applyBorder="1" applyAlignment="1" applyProtection="1">
      <alignment horizontal="center" vertical="center" wrapText="1"/>
    </xf>
    <xf numFmtId="0" fontId="1" fillId="0" borderId="82" xfId="1" applyNumberFormat="1" applyFont="1" applyBorder="1" applyAlignment="1" applyProtection="1">
      <alignment horizontal="center" vertical="center"/>
    </xf>
    <xf numFmtId="1" fontId="1" fillId="0" borderId="9" xfId="1" applyNumberFormat="1" applyFont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49" fontId="2" fillId="2" borderId="8" xfId="0" applyNumberFormat="1" applyFont="1" applyFill="1" applyBorder="1" applyAlignment="1" applyProtection="1">
      <alignment horizontal="center" vertical="center" wrapText="1"/>
    </xf>
    <xf numFmtId="0" fontId="1" fillId="2" borderId="9" xfId="0" applyNumberFormat="1" applyFont="1" applyFill="1" applyBorder="1" applyAlignment="1" applyProtection="1">
      <alignment horizontal="center" vertical="center"/>
    </xf>
    <xf numFmtId="0" fontId="2" fillId="2" borderId="8" xfId="0" applyNumberFormat="1" applyFont="1" applyFill="1" applyBorder="1" applyAlignment="1" applyProtection="1">
      <alignment horizontal="center" vertical="center" wrapText="1"/>
    </xf>
    <xf numFmtId="49" fontId="2" fillId="2" borderId="28" xfId="0" applyNumberFormat="1" applyFont="1" applyFill="1" applyBorder="1" applyAlignment="1" applyProtection="1">
      <alignment horizontal="center" vertical="center" wrapText="1"/>
    </xf>
    <xf numFmtId="0" fontId="2" fillId="2" borderId="18" xfId="0" applyNumberFormat="1" applyFont="1" applyFill="1" applyBorder="1" applyAlignment="1" applyProtection="1">
      <alignment horizontal="center" vertical="center" wrapText="1"/>
    </xf>
    <xf numFmtId="49" fontId="2" fillId="2" borderId="18" xfId="0" applyNumberFormat="1" applyFont="1" applyFill="1" applyBorder="1" applyAlignment="1" applyProtection="1">
      <alignment horizontal="center" vertical="center" wrapText="1"/>
    </xf>
    <xf numFmtId="49" fontId="2" fillId="2" borderId="34" xfId="0" applyNumberFormat="1" applyFont="1" applyFill="1" applyBorder="1" applyAlignment="1" applyProtection="1">
      <alignment horizontal="center" vertical="center" wrapText="1"/>
    </xf>
    <xf numFmtId="0" fontId="1" fillId="2" borderId="17" xfId="0" applyNumberFormat="1" applyFont="1" applyFill="1" applyBorder="1" applyAlignment="1" applyProtection="1">
      <alignment horizontal="center" vertical="center"/>
    </xf>
    <xf numFmtId="1" fontId="1" fillId="2" borderId="9" xfId="0" applyNumberFormat="1" applyFont="1" applyFill="1" applyBorder="1" applyAlignment="1" applyProtection="1">
      <alignment horizontal="center" vertical="center"/>
    </xf>
    <xf numFmtId="0" fontId="0" fillId="2" borderId="0" xfId="0" applyNumberFormat="1" applyFill="1"/>
    <xf numFmtId="49" fontId="0" fillId="2" borderId="0" xfId="0" applyNumberFormat="1" applyFill="1"/>
    <xf numFmtId="1" fontId="1" fillId="2" borderId="17" xfId="0" applyNumberFormat="1" applyFont="1" applyFill="1" applyBorder="1" applyAlignment="1" applyProtection="1">
      <alignment horizontal="center" vertical="center"/>
    </xf>
    <xf numFmtId="0" fontId="1" fillId="2" borderId="8" xfId="0" applyNumberFormat="1" applyFont="1" applyFill="1" applyBorder="1" applyAlignment="1" applyProtection="1">
      <alignment horizontal="center" vertical="center"/>
    </xf>
    <xf numFmtId="0" fontId="1" fillId="2" borderId="18" xfId="0" applyNumberFormat="1" applyFont="1" applyFill="1" applyBorder="1" applyAlignment="1" applyProtection="1">
      <alignment horizontal="center" vertical="center"/>
    </xf>
    <xf numFmtId="49" fontId="1" fillId="2" borderId="8" xfId="0" applyNumberFormat="1" applyFont="1" applyFill="1" applyBorder="1" applyAlignment="1" applyProtection="1">
      <alignment horizontal="center" vertical="center"/>
    </xf>
    <xf numFmtId="49" fontId="1" fillId="2" borderId="18" xfId="0" applyNumberFormat="1" applyFont="1" applyFill="1" applyBorder="1" applyAlignment="1" applyProtection="1">
      <alignment horizontal="center" vertical="center"/>
    </xf>
    <xf numFmtId="0" fontId="2" fillId="8" borderId="5" xfId="0" applyFont="1" applyFill="1" applyBorder="1" applyAlignment="1">
      <alignment horizontal="center" vertical="center" wrapText="1"/>
    </xf>
    <xf numFmtId="0" fontId="2" fillId="8" borderId="33" xfId="0" applyFont="1" applyFill="1" applyBorder="1" applyAlignment="1">
      <alignment horizontal="center" vertical="center" wrapText="1"/>
    </xf>
    <xf numFmtId="0" fontId="1" fillId="8" borderId="37" xfId="0" applyFont="1" applyFill="1" applyBorder="1"/>
    <xf numFmtId="0" fontId="1" fillId="8" borderId="46" xfId="0" applyFont="1" applyFill="1" applyBorder="1"/>
    <xf numFmtId="0" fontId="0" fillId="9" borderId="29" xfId="0" applyFill="1" applyBorder="1"/>
    <xf numFmtId="0" fontId="0" fillId="9" borderId="18" xfId="0" applyFill="1" applyBorder="1"/>
    <xf numFmtId="0" fontId="23" fillId="2" borderId="0" xfId="0" applyFont="1" applyFill="1" applyBorder="1" applyAlignment="1" applyProtection="1">
      <alignment horizontal="center" vertical="center" wrapText="1"/>
    </xf>
    <xf numFmtId="0" fontId="12" fillId="2" borderId="0" xfId="0" applyFont="1" applyFill="1" applyProtection="1"/>
    <xf numFmtId="0" fontId="0" fillId="0" borderId="34" xfId="0" applyBorder="1" applyAlignment="1" applyProtection="1">
      <alignment horizontal="center" vertical="center"/>
    </xf>
    <xf numFmtId="0" fontId="2" fillId="0" borderId="34" xfId="0" applyFont="1" applyFill="1" applyBorder="1" applyAlignment="1" applyProtection="1">
      <alignment horizontal="center" vertical="center" wrapText="1"/>
    </xf>
    <xf numFmtId="0" fontId="0" fillId="2" borderId="8" xfId="0" applyFill="1" applyBorder="1"/>
    <xf numFmtId="0" fontId="0" fillId="0" borderId="8" xfId="0" applyBorder="1"/>
    <xf numFmtId="0" fontId="14" fillId="0" borderId="0" xfId="0" applyFont="1"/>
    <xf numFmtId="1" fontId="14" fillId="0" borderId="0" xfId="0" applyNumberFormat="1" applyFont="1"/>
    <xf numFmtId="180" fontId="2" fillId="0" borderId="0" xfId="0" applyNumberFormat="1" applyFont="1" applyFill="1" applyBorder="1" applyAlignment="1">
      <alignment horizontal="center" vertical="center"/>
    </xf>
    <xf numFmtId="20" fontId="0" fillId="0" borderId="8" xfId="0" applyNumberFormat="1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/>
    </xf>
    <xf numFmtId="20" fontId="0" fillId="10" borderId="8" xfId="0" applyNumberFormat="1" applyFont="1" applyFill="1" applyBorder="1" applyAlignment="1" applyProtection="1">
      <alignment horizontal="center" vertical="center" wrapText="1"/>
    </xf>
    <xf numFmtId="0" fontId="0" fillId="10" borderId="8" xfId="0" applyFont="1" applyFill="1" applyBorder="1" applyAlignment="1" applyProtection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1" fontId="2" fillId="11" borderId="14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04" xfId="0" applyNumberFormat="1" applyBorder="1" applyAlignment="1">
      <alignment vertical="top" wrapText="1"/>
    </xf>
    <xf numFmtId="0" fontId="0" fillId="0" borderId="105" xfId="0" applyNumberFormat="1" applyBorder="1" applyAlignment="1">
      <alignment vertical="top" wrapText="1"/>
    </xf>
    <xf numFmtId="0" fontId="1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05" xfId="0" applyNumberFormat="1" applyBorder="1" applyAlignment="1">
      <alignment horizontal="center" vertical="top" wrapText="1"/>
    </xf>
    <xf numFmtId="0" fontId="0" fillId="0" borderId="106" xfId="0" applyNumberFormat="1" applyBorder="1" applyAlignment="1">
      <alignment horizontal="center" vertical="top" wrapText="1"/>
    </xf>
    <xf numFmtId="1" fontId="2" fillId="0" borderId="0" xfId="0" applyNumberFormat="1" applyFont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80" fontId="2" fillId="2" borderId="9" xfId="0" applyNumberFormat="1" applyFont="1" applyFill="1" applyBorder="1" applyAlignment="1">
      <alignment horizontal="center" vertical="center"/>
    </xf>
    <xf numFmtId="180" fontId="2" fillId="0" borderId="39" xfId="0" applyNumberFormat="1" applyFont="1" applyFill="1" applyBorder="1" applyAlignment="1">
      <alignment horizontal="center" vertical="center"/>
    </xf>
    <xf numFmtId="0" fontId="1" fillId="2" borderId="0" xfId="0" applyFont="1" applyFill="1" applyProtection="1"/>
    <xf numFmtId="0" fontId="15" fillId="0" borderId="0" xfId="0" applyFont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/>
    </xf>
    <xf numFmtId="0" fontId="16" fillId="0" borderId="0" xfId="0" applyFont="1" applyAlignment="1" applyProtection="1">
      <alignment horizontal="right" vertical="center"/>
    </xf>
    <xf numFmtId="0" fontId="17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18" fillId="0" borderId="41" xfId="0" applyFont="1" applyBorder="1" applyAlignment="1" applyProtection="1">
      <alignment horizontal="center" vertical="center"/>
    </xf>
    <xf numFmtId="0" fontId="19" fillId="0" borderId="41" xfId="0" applyFont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182" fontId="5" fillId="2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" fillId="0" borderId="2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21" fontId="2" fillId="3" borderId="21" xfId="0" applyNumberFormat="1" applyFont="1" applyFill="1" applyBorder="1" applyAlignment="1">
      <alignment horizontal="center"/>
    </xf>
    <xf numFmtId="21" fontId="2" fillId="3" borderId="20" xfId="0" applyNumberFormat="1" applyFont="1" applyFill="1" applyBorder="1" applyAlignment="1">
      <alignment horizontal="center"/>
    </xf>
    <xf numFmtId="21" fontId="3" fillId="3" borderId="48" xfId="0" applyNumberFormat="1" applyFont="1" applyFill="1" applyBorder="1" applyAlignment="1" applyProtection="1">
      <alignment horizontal="center" vertical="center"/>
      <protection locked="0"/>
    </xf>
    <xf numFmtId="21" fontId="3" fillId="3" borderId="35" xfId="0" applyNumberFormat="1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21" fontId="3" fillId="2" borderId="6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20" fontId="3" fillId="3" borderId="48" xfId="0" applyNumberFormat="1" applyFont="1" applyFill="1" applyBorder="1" applyAlignment="1" applyProtection="1">
      <alignment horizontal="center" vertical="center"/>
      <protection locked="0"/>
    </xf>
    <xf numFmtId="20" fontId="3" fillId="3" borderId="35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 wrapText="1"/>
    </xf>
    <xf numFmtId="21" fontId="2" fillId="3" borderId="23" xfId="0" applyNumberFormat="1" applyFont="1" applyFill="1" applyBorder="1" applyAlignment="1">
      <alignment horizontal="center"/>
    </xf>
    <xf numFmtId="21" fontId="2" fillId="3" borderId="83" xfId="0" applyNumberFormat="1" applyFont="1" applyFill="1" applyBorder="1" applyAlignment="1">
      <alignment horizontal="center"/>
    </xf>
    <xf numFmtId="20" fontId="3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35" xfId="0" applyFill="1" applyBorder="1" applyAlignment="1">
      <alignment horizontal="center" vertical="center"/>
    </xf>
    <xf numFmtId="20" fontId="3" fillId="3" borderId="24" xfId="0" applyNumberFormat="1" applyFont="1" applyFill="1" applyBorder="1" applyAlignment="1" applyProtection="1">
      <alignment horizontal="center" vertical="center"/>
      <protection locked="0"/>
    </xf>
    <xf numFmtId="20" fontId="3" fillId="3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0" fillId="0" borderId="33" xfId="0" applyBorder="1" applyAlignment="1">
      <alignment horizontal="center" vertical="center"/>
    </xf>
    <xf numFmtId="0" fontId="2" fillId="0" borderId="47" xfId="0" applyFont="1" applyFill="1" applyBorder="1" applyAlignment="1" applyProtection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0" fillId="0" borderId="96" xfId="0" applyNumberFormat="1" applyBorder="1" applyAlignment="1">
      <alignment horizontal="center" vertical="center" wrapText="1"/>
    </xf>
    <xf numFmtId="0" fontId="27" fillId="2" borderId="0" xfId="0" applyFont="1" applyFill="1" applyAlignment="1" applyProtection="1"/>
    <xf numFmtId="0" fontId="1" fillId="0" borderId="0" xfId="0" applyFont="1" applyAlignment="1"/>
    <xf numFmtId="0" fontId="1" fillId="2" borderId="37" xfId="0" applyFont="1" applyFill="1" applyBorder="1" applyAlignment="1" applyProtection="1">
      <alignment horizontal="center" vertical="center" wrapText="1"/>
    </xf>
    <xf numFmtId="0" fontId="1" fillId="0" borderId="95" xfId="0" applyFont="1" applyBorder="1" applyAlignment="1" applyProtection="1">
      <alignment horizontal="center" vertical="center"/>
    </xf>
    <xf numFmtId="0" fontId="1" fillId="2" borderId="46" xfId="0" applyFont="1" applyFill="1" applyBorder="1" applyAlignment="1" applyProtection="1">
      <alignment horizontal="center" vertical="center" wrapText="1"/>
    </xf>
    <xf numFmtId="0" fontId="1" fillId="0" borderId="86" xfId="0" applyFont="1" applyBorder="1" applyAlignment="1" applyProtection="1">
      <alignment horizontal="center" vertical="center"/>
    </xf>
    <xf numFmtId="0" fontId="1" fillId="2" borderId="46" xfId="0" applyFont="1" applyFill="1" applyBorder="1" applyAlignment="1" applyProtection="1">
      <alignment horizontal="center" vertical="center"/>
    </xf>
    <xf numFmtId="0" fontId="1" fillId="2" borderId="38" xfId="0" applyFont="1" applyFill="1" applyBorder="1" applyAlignment="1" applyProtection="1">
      <alignment horizontal="center" vertical="center"/>
    </xf>
    <xf numFmtId="0" fontId="1" fillId="0" borderId="87" xfId="0" applyFont="1" applyBorder="1" applyAlignment="1" applyProtection="1">
      <alignment horizontal="center" vertical="center"/>
    </xf>
    <xf numFmtId="0" fontId="1" fillId="0" borderId="97" xfId="0" applyFont="1" applyBorder="1" applyAlignment="1" applyProtection="1">
      <alignment horizontal="center" vertical="center"/>
    </xf>
    <xf numFmtId="0" fontId="11" fillId="2" borderId="0" xfId="0" applyFont="1" applyFill="1" applyAlignment="1" applyProtection="1"/>
    <xf numFmtId="0" fontId="0" fillId="0" borderId="0" xfId="0" applyAlignment="1"/>
    <xf numFmtId="0" fontId="1" fillId="2" borderId="98" xfId="0" applyFont="1" applyFill="1" applyBorder="1" applyAlignment="1" applyProtection="1">
      <alignment horizontal="center" vertical="center"/>
    </xf>
    <xf numFmtId="0" fontId="1" fillId="0" borderId="99" xfId="0" applyFont="1" applyBorder="1" applyAlignment="1" applyProtection="1">
      <alignment horizontal="center" vertical="center"/>
    </xf>
    <xf numFmtId="0" fontId="1" fillId="2" borderId="100" xfId="0" applyFont="1" applyFill="1" applyBorder="1" applyAlignment="1" applyProtection="1">
      <alignment horizontal="center" vertical="center"/>
    </xf>
    <xf numFmtId="0" fontId="1" fillId="0" borderId="101" xfId="0" applyFont="1" applyBorder="1" applyAlignment="1" applyProtection="1">
      <alignment horizontal="center" vertical="center"/>
    </xf>
    <xf numFmtId="0" fontId="3" fillId="2" borderId="89" xfId="0" applyFont="1" applyFill="1" applyBorder="1" applyAlignment="1" applyProtection="1">
      <alignment horizontal="center" vertical="center"/>
    </xf>
    <xf numFmtId="0" fontId="0" fillId="0" borderId="90" xfId="0" applyBorder="1" applyAlignment="1" applyProtection="1">
      <alignment horizontal="center"/>
    </xf>
    <xf numFmtId="0" fontId="1" fillId="0" borderId="91" xfId="0" applyFont="1" applyBorder="1" applyAlignment="1" applyProtection="1">
      <alignment horizontal="center" vertical="center"/>
    </xf>
    <xf numFmtId="0" fontId="1" fillId="0" borderId="92" xfId="0" applyFont="1" applyBorder="1" applyAlignment="1" applyProtection="1">
      <alignment horizontal="center" vertical="center"/>
    </xf>
    <xf numFmtId="0" fontId="1" fillId="0" borderId="93" xfId="0" applyFont="1" applyBorder="1" applyAlignment="1" applyProtection="1">
      <alignment horizontal="center" vertical="center"/>
    </xf>
    <xf numFmtId="0" fontId="0" fillId="0" borderId="94" xfId="0" applyBorder="1" applyAlignment="1" applyProtection="1">
      <alignment horizontal="center" vertical="center"/>
    </xf>
    <xf numFmtId="0" fontId="2" fillId="2" borderId="84" xfId="0" applyFont="1" applyFill="1" applyBorder="1" applyAlignment="1" applyProtection="1">
      <alignment horizontal="center"/>
    </xf>
    <xf numFmtId="0" fontId="0" fillId="0" borderId="85" xfId="0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/>
    </xf>
    <xf numFmtId="0" fontId="3" fillId="2" borderId="44" xfId="0" applyFont="1" applyFill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/>
    </xf>
    <xf numFmtId="0" fontId="1" fillId="2" borderId="17" xfId="0" applyFont="1" applyFill="1" applyBorder="1" applyAlignment="1" applyProtection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21" fontId="3" fillId="2" borderId="24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20" fontId="3" fillId="2" borderId="102" xfId="0" applyNumberFormat="1" applyFont="1" applyFill="1" applyBorder="1" applyAlignment="1" applyProtection="1">
      <alignment horizontal="center" vertical="center"/>
      <protection locked="0"/>
    </xf>
    <xf numFmtId="20" fontId="3" fillId="2" borderId="24" xfId="0" applyNumberFormat="1" applyFont="1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/>
    </xf>
    <xf numFmtId="0" fontId="0" fillId="0" borderId="103" xfId="0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21" fontId="2" fillId="3" borderId="22" xfId="0" applyNumberFormat="1" applyFont="1" applyFill="1" applyBorder="1" applyAlignment="1">
      <alignment horizontal="center"/>
    </xf>
    <xf numFmtId="21" fontId="2" fillId="3" borderId="35" xfId="0" applyNumberFormat="1" applyFont="1" applyFill="1" applyBorder="1" applyAlignment="1">
      <alignment horizontal="center"/>
    </xf>
    <xf numFmtId="21" fontId="3" fillId="3" borderId="102" xfId="0" applyNumberFormat="1" applyFont="1" applyFill="1" applyBorder="1" applyAlignment="1" applyProtection="1">
      <alignment horizontal="center" vertical="center"/>
      <protection locked="0"/>
    </xf>
    <xf numFmtId="21" fontId="3" fillId="3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50" xfId="0" applyBorder="1" applyAlignment="1">
      <alignment horizontal="center"/>
    </xf>
    <xf numFmtId="20" fontId="3" fillId="3" borderId="102" xfId="0" applyNumberFormat="1" applyFont="1" applyFill="1" applyBorder="1" applyAlignment="1" applyProtection="1">
      <alignment horizontal="center" vertical="center"/>
      <protection locked="0"/>
    </xf>
    <xf numFmtId="0" fontId="0" fillId="3" borderId="24" xfId="0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1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Борьба в первой пятерке</a:t>
            </a:r>
          </a:p>
        </c:rich>
      </c:tx>
      <c:layout>
        <c:manualLayout>
          <c:xMode val="edge"/>
          <c:yMode val="edge"/>
          <c:x val="0.37298837907682814"/>
          <c:y val="2.644964394710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80950129835434E-2"/>
          <c:y val="0.12512720836516"/>
          <c:w val="0.92442346287376476"/>
          <c:h val="0.77517831523782055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Графики!$A$3</c:f>
              <c:strCache>
                <c:ptCount val="1"/>
                <c:pt idx="0">
                  <c:v>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Графики!$B$2:$K$2</c:f>
              <c:strCache>
                <c:ptCount val="10"/>
                <c:pt idx="0">
                  <c:v>КВ1</c:v>
                </c:pt>
                <c:pt idx="1">
                  <c:v>КВ2</c:v>
                </c:pt>
                <c:pt idx="2">
                  <c:v>ДС1</c:v>
                </c:pt>
                <c:pt idx="3">
                  <c:v>КВ3</c:v>
                </c:pt>
                <c:pt idx="4">
                  <c:v>КВ4</c:v>
                </c:pt>
                <c:pt idx="5">
                  <c:v>ДС2</c:v>
                </c:pt>
                <c:pt idx="6">
                  <c:v>КВ5</c:v>
                </c:pt>
                <c:pt idx="7">
                  <c:v>ДС3</c:v>
                </c:pt>
                <c:pt idx="8">
                  <c:v>КВ6</c:v>
                </c:pt>
                <c:pt idx="9">
                  <c:v>ДС4</c:v>
                </c:pt>
              </c:strCache>
            </c:strRef>
          </c:cat>
          <c:val>
            <c:numRef>
              <c:f>Графики!$B$3:$K$3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96.8</c:v>
                </c:pt>
                <c:pt idx="3">
                  <c:v>96.8</c:v>
                </c:pt>
                <c:pt idx="4">
                  <c:v>96.8</c:v>
                </c:pt>
                <c:pt idx="5">
                  <c:v>425.8</c:v>
                </c:pt>
                <c:pt idx="6">
                  <c:v>425.8</c:v>
                </c:pt>
                <c:pt idx="7">
                  <c:v>430.8</c:v>
                </c:pt>
                <c:pt idx="8">
                  <c:v>430.8</c:v>
                </c:pt>
                <c:pt idx="9">
                  <c:v>538.29999999999995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4-4C4F-B84B-3713422B736C}"/>
            </c:ext>
          </c:extLst>
        </c:ser>
        <c:ser>
          <c:idx val="1"/>
          <c:order val="1"/>
          <c:tx>
            <c:strRef>
              <c:f>Графики!$A$4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Графики!$B$4:$K$4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81.599999999999994</c:v>
                </c:pt>
                <c:pt idx="3">
                  <c:v>81.599999999999994</c:v>
                </c:pt>
                <c:pt idx="4">
                  <c:v>81.599999999999994</c:v>
                </c:pt>
                <c:pt idx="5">
                  <c:v>460.6</c:v>
                </c:pt>
                <c:pt idx="6">
                  <c:v>460.6</c:v>
                </c:pt>
                <c:pt idx="7">
                  <c:v>467.6</c:v>
                </c:pt>
                <c:pt idx="8">
                  <c:v>467.6</c:v>
                </c:pt>
                <c:pt idx="9">
                  <c:v>556.6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4-4C4F-B84B-3713422B736C}"/>
            </c:ext>
          </c:extLst>
        </c:ser>
        <c:ser>
          <c:idx val="2"/>
          <c:order val="2"/>
          <c:tx>
            <c:strRef>
              <c:f>Графики!$A$5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val>
            <c:numRef>
              <c:f>Графики!$B$5:$K$5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102.6</c:v>
                </c:pt>
                <c:pt idx="3">
                  <c:v>102.6</c:v>
                </c:pt>
                <c:pt idx="4">
                  <c:v>102.6</c:v>
                </c:pt>
                <c:pt idx="5">
                  <c:v>365.6</c:v>
                </c:pt>
                <c:pt idx="6">
                  <c:v>365.6</c:v>
                </c:pt>
                <c:pt idx="7">
                  <c:v>386.6</c:v>
                </c:pt>
                <c:pt idx="8">
                  <c:v>986.6</c:v>
                </c:pt>
                <c:pt idx="9">
                  <c:v>1103.5999999999999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4-4C4F-B84B-3713422B736C}"/>
            </c:ext>
          </c:extLst>
        </c:ser>
        <c:ser>
          <c:idx val="3"/>
          <c:order val="3"/>
          <c:tx>
            <c:strRef>
              <c:f>Графики!$A$6</c:f>
              <c:strCache>
                <c:ptCount val="1"/>
                <c:pt idx="0">
                  <c:v>16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val>
            <c:numRef>
              <c:f>Графики!$B$6:$K$6</c:f>
              <c:numCache>
                <c:formatCode>0</c:formatCode>
                <c:ptCount val="10"/>
                <c:pt idx="0">
                  <c:v>0</c:v>
                </c:pt>
                <c:pt idx="1">
                  <c:v>720</c:v>
                </c:pt>
                <c:pt idx="2">
                  <c:v>813.1</c:v>
                </c:pt>
                <c:pt idx="3">
                  <c:v>813.1</c:v>
                </c:pt>
                <c:pt idx="4">
                  <c:v>813.1</c:v>
                </c:pt>
                <c:pt idx="5">
                  <c:v>1054.0999999999999</c:v>
                </c:pt>
                <c:pt idx="6">
                  <c:v>1054.0999999999999</c:v>
                </c:pt>
                <c:pt idx="7">
                  <c:v>1068.0999999999999</c:v>
                </c:pt>
                <c:pt idx="8">
                  <c:v>1068.0999999999999</c:v>
                </c:pt>
                <c:pt idx="9">
                  <c:v>1168.8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4-4C4F-B84B-3713422B736C}"/>
            </c:ext>
          </c:extLst>
        </c:ser>
        <c:ser>
          <c:idx val="4"/>
          <c:order val="4"/>
          <c:tx>
            <c:strRef>
              <c:f>Графики!$A$7</c:f>
              <c:strCache>
                <c:ptCount val="1"/>
                <c:pt idx="0">
                  <c:v>11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Графики!$B$7:$K$7</c:f>
              <c:numCache>
                <c:formatCode>0</c:formatCode>
                <c:ptCount val="10"/>
                <c:pt idx="0">
                  <c:v>0</c:v>
                </c:pt>
                <c:pt idx="1">
                  <c:v>780</c:v>
                </c:pt>
                <c:pt idx="2">
                  <c:v>872.1</c:v>
                </c:pt>
                <c:pt idx="3">
                  <c:v>872.1</c:v>
                </c:pt>
                <c:pt idx="4">
                  <c:v>872.1</c:v>
                </c:pt>
                <c:pt idx="5">
                  <c:v>1117.0999999999999</c:v>
                </c:pt>
                <c:pt idx="6">
                  <c:v>1117.0999999999999</c:v>
                </c:pt>
                <c:pt idx="7">
                  <c:v>1131.0999999999999</c:v>
                </c:pt>
                <c:pt idx="8">
                  <c:v>1131.0999999999999</c:v>
                </c:pt>
                <c:pt idx="9">
                  <c:v>1224.6999999999998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64-4C4F-B84B-3713422B7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92352"/>
        <c:axId val="1"/>
      </c:lineChart>
      <c:catAx>
        <c:axId val="9774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77492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56885896242596"/>
          <c:y val="0.95924059605482614"/>
          <c:w val="0.23050042772465973"/>
          <c:h val="3.28957680402889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1190625</xdr:colOff>
      <xdr:row>0</xdr:row>
      <xdr:rowOff>0</xdr:rowOff>
    </xdr:from>
    <xdr:to>
      <xdr:col>9</xdr:col>
      <xdr:colOff>895350</xdr:colOff>
      <xdr:row>1</xdr:row>
      <xdr:rowOff>285750</xdr:rowOff>
    </xdr:to>
    <xdr:pic>
      <xdr:nvPicPr>
        <xdr:cNvPr id="15431" name="Picture 1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0"/>
          <a:ext cx="1628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1190625</xdr:colOff>
      <xdr:row>0</xdr:row>
      <xdr:rowOff>0</xdr:rowOff>
    </xdr:from>
    <xdr:to>
      <xdr:col>9</xdr:col>
      <xdr:colOff>895350</xdr:colOff>
      <xdr:row>1</xdr:row>
      <xdr:rowOff>285750</xdr:rowOff>
    </xdr:to>
    <xdr:pic>
      <xdr:nvPicPr>
        <xdr:cNvPr id="14397" name="Picture 1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0"/>
          <a:ext cx="1628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0</xdr:row>
          <xdr:rowOff>38100</xdr:rowOff>
        </xdr:from>
        <xdr:to>
          <xdr:col>3</xdr:col>
          <xdr:colOff>714375</xdr:colOff>
          <xdr:row>1</xdr:row>
          <xdr:rowOff>95250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 Cyr"/>
                  <a:cs typeface="Arial Cyr"/>
                </a:rPr>
                <a:t>Кнопка 1</a:t>
              </a:r>
            </a:p>
          </xdr:txBody>
        </xdr:sp>
        <xdr:clientData fPrintsWithSheet="0"/>
      </xdr:twoCellAnchor>
    </mc:Choice>
    <mc:Fallback/>
  </mc:AlternateContent>
  <xdr:twoCellAnchor>
    <xdr:from>
      <xdr:col>7</xdr:col>
      <xdr:colOff>9525</xdr:colOff>
      <xdr:row>0</xdr:row>
      <xdr:rowOff>57150</xdr:rowOff>
    </xdr:from>
    <xdr:to>
      <xdr:col>13</xdr:col>
      <xdr:colOff>133350</xdr:colOff>
      <xdr:row>1</xdr:row>
      <xdr:rowOff>381000</xdr:rowOff>
    </xdr:to>
    <xdr:pic>
      <xdr:nvPicPr>
        <xdr:cNvPr id="3146" name="Picture 6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150"/>
          <a:ext cx="21240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0</xdr:row>
      <xdr:rowOff>9525</xdr:rowOff>
    </xdr:from>
    <xdr:to>
      <xdr:col>12</xdr:col>
      <xdr:colOff>457200</xdr:colOff>
      <xdr:row>3</xdr:row>
      <xdr:rowOff>123825</xdr:rowOff>
    </xdr:to>
    <xdr:pic>
      <xdr:nvPicPr>
        <xdr:cNvPr id="8625" name="Picture 12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525"/>
          <a:ext cx="21240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38100</xdr:colOff>
      <xdr:row>0</xdr:row>
      <xdr:rowOff>28575</xdr:rowOff>
    </xdr:from>
    <xdr:to>
      <xdr:col>22</xdr:col>
      <xdr:colOff>247650</xdr:colOff>
      <xdr:row>3</xdr:row>
      <xdr:rowOff>142875</xdr:rowOff>
    </xdr:to>
    <xdr:pic>
      <xdr:nvPicPr>
        <xdr:cNvPr id="8626" name="Picture 13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6675" y="28575"/>
          <a:ext cx="2181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1181100</xdr:colOff>
      <xdr:row>0</xdr:row>
      <xdr:rowOff>38100</xdr:rowOff>
    </xdr:from>
    <xdr:to>
      <xdr:col>32</xdr:col>
      <xdr:colOff>352425</xdr:colOff>
      <xdr:row>3</xdr:row>
      <xdr:rowOff>152400</xdr:rowOff>
    </xdr:to>
    <xdr:pic>
      <xdr:nvPicPr>
        <xdr:cNvPr id="8627" name="Picture 14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4275" y="38100"/>
          <a:ext cx="2181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1295400</xdr:colOff>
      <xdr:row>0</xdr:row>
      <xdr:rowOff>0</xdr:rowOff>
    </xdr:from>
    <xdr:to>
      <xdr:col>47</xdr:col>
      <xdr:colOff>371475</xdr:colOff>
      <xdr:row>3</xdr:row>
      <xdr:rowOff>114300</xdr:rowOff>
    </xdr:to>
    <xdr:pic>
      <xdr:nvPicPr>
        <xdr:cNvPr id="8628" name="Picture 16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0" y="0"/>
          <a:ext cx="2181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1266825</xdr:colOff>
      <xdr:row>0</xdr:row>
      <xdr:rowOff>28575</xdr:rowOff>
    </xdr:from>
    <xdr:to>
      <xdr:col>55</xdr:col>
      <xdr:colOff>342900</xdr:colOff>
      <xdr:row>3</xdr:row>
      <xdr:rowOff>142875</xdr:rowOff>
    </xdr:to>
    <xdr:pic>
      <xdr:nvPicPr>
        <xdr:cNvPr id="8629" name="Picture 17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0" y="28575"/>
          <a:ext cx="2181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219075</xdr:colOff>
      <xdr:row>0</xdr:row>
      <xdr:rowOff>142875</xdr:rowOff>
    </xdr:from>
    <xdr:to>
      <xdr:col>62</xdr:col>
      <xdr:colOff>723900</xdr:colOff>
      <xdr:row>3</xdr:row>
      <xdr:rowOff>57150</xdr:rowOff>
    </xdr:to>
    <xdr:pic>
      <xdr:nvPicPr>
        <xdr:cNvPr id="8630" name="Picture 18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9675" y="142875"/>
          <a:ext cx="19431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1114425</xdr:colOff>
      <xdr:row>0</xdr:row>
      <xdr:rowOff>123825</xdr:rowOff>
    </xdr:from>
    <xdr:to>
      <xdr:col>39</xdr:col>
      <xdr:colOff>1209675</xdr:colOff>
      <xdr:row>3</xdr:row>
      <xdr:rowOff>85725</xdr:rowOff>
    </xdr:to>
    <xdr:pic>
      <xdr:nvPicPr>
        <xdr:cNvPr id="8631" name="Picture 14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2575" y="123825"/>
          <a:ext cx="1819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866775</xdr:colOff>
      <xdr:row>0</xdr:row>
      <xdr:rowOff>38100</xdr:rowOff>
    </xdr:from>
    <xdr:to>
      <xdr:col>3</xdr:col>
      <xdr:colOff>876300</xdr:colOff>
      <xdr:row>3</xdr:row>
      <xdr:rowOff>104775</xdr:rowOff>
    </xdr:to>
    <xdr:pic>
      <xdr:nvPicPr>
        <xdr:cNvPr id="9481" name="Picture 25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8100"/>
          <a:ext cx="1914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866775</xdr:colOff>
      <xdr:row>0</xdr:row>
      <xdr:rowOff>38100</xdr:rowOff>
    </xdr:from>
    <xdr:to>
      <xdr:col>12</xdr:col>
      <xdr:colOff>876300</xdr:colOff>
      <xdr:row>3</xdr:row>
      <xdr:rowOff>104775</xdr:rowOff>
    </xdr:to>
    <xdr:pic>
      <xdr:nvPicPr>
        <xdr:cNvPr id="9482" name="Picture 26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38100"/>
          <a:ext cx="1914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866775</xdr:colOff>
      <xdr:row>0</xdr:row>
      <xdr:rowOff>38100</xdr:rowOff>
    </xdr:from>
    <xdr:to>
      <xdr:col>21</xdr:col>
      <xdr:colOff>876300</xdr:colOff>
      <xdr:row>3</xdr:row>
      <xdr:rowOff>104775</xdr:rowOff>
    </xdr:to>
    <xdr:pic>
      <xdr:nvPicPr>
        <xdr:cNvPr id="9483" name="Picture 27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88375" y="38100"/>
          <a:ext cx="1914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866775</xdr:colOff>
      <xdr:row>0</xdr:row>
      <xdr:rowOff>38100</xdr:rowOff>
    </xdr:from>
    <xdr:to>
      <xdr:col>30</xdr:col>
      <xdr:colOff>876300</xdr:colOff>
      <xdr:row>3</xdr:row>
      <xdr:rowOff>104775</xdr:rowOff>
    </xdr:to>
    <xdr:pic>
      <xdr:nvPicPr>
        <xdr:cNvPr id="9484" name="Picture 28" descr="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0" y="38100"/>
          <a:ext cx="1914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21</xdr:row>
      <xdr:rowOff>85725</xdr:rowOff>
    </xdr:from>
    <xdr:to>
      <xdr:col>1</xdr:col>
      <xdr:colOff>1419225</xdr:colOff>
      <xdr:row>23</xdr:row>
      <xdr:rowOff>57150</xdr:rowOff>
    </xdr:to>
    <xdr:pic>
      <xdr:nvPicPr>
        <xdr:cNvPr id="7230" name="CommandButton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1400"/>
          <a:ext cx="1419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79</xdr:row>
          <xdr:rowOff>114300</xdr:rowOff>
        </xdr:from>
        <xdr:to>
          <xdr:col>1</xdr:col>
          <xdr:colOff>1019175</xdr:colOff>
          <xdr:row>81</xdr:row>
          <xdr:rowOff>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 Cyr"/>
                  <a:cs typeface="Arial Cyr"/>
                </a:rPr>
                <a:t>Кнопка 2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17</xdr:col>
      <xdr:colOff>295275</xdr:colOff>
      <xdr:row>44</xdr:row>
      <xdr:rowOff>142875</xdr:rowOff>
    </xdr:to>
    <xdr:graphicFrame macro="">
      <xdr:nvGraphicFramePr>
        <xdr:cNvPr id="10304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J88"/>
  <sheetViews>
    <sheetView topLeftCell="B43" zoomScale="75" zoomScaleNormal="75" workbookViewId="0">
      <selection activeCell="C66" sqref="C66"/>
    </sheetView>
  </sheetViews>
  <sheetFormatPr defaultRowHeight="12.75" x14ac:dyDescent="0.2"/>
  <cols>
    <col min="1" max="1" width="4.7109375" style="252" hidden="1" customWidth="1"/>
    <col min="2" max="2" width="29.85546875" style="253" customWidth="1"/>
    <col min="3" max="3" width="34" style="253" customWidth="1"/>
    <col min="4" max="4" width="16.85546875" style="254" customWidth="1"/>
    <col min="5" max="5" width="13.28515625" style="242" customWidth="1"/>
    <col min="6" max="6" width="25.85546875" style="242" customWidth="1"/>
    <col min="7" max="7" width="16" style="242" customWidth="1"/>
    <col min="8" max="8" width="13" style="242" customWidth="1"/>
    <col min="9" max="9" width="28.85546875" style="242" customWidth="1"/>
    <col min="10" max="10" width="15.28515625" style="242" bestFit="1" customWidth="1"/>
    <col min="11" max="16384" width="9.140625" style="156"/>
  </cols>
  <sheetData>
    <row r="1" spans="1:10" ht="33" x14ac:dyDescent="0.2">
      <c r="A1" s="406"/>
      <c r="B1" s="408" t="s">
        <v>388</v>
      </c>
      <c r="C1" s="409"/>
      <c r="D1" s="409"/>
      <c r="E1" s="410"/>
      <c r="F1" s="241"/>
      <c r="G1" s="255">
        <v>6.9444444444444447E-4</v>
      </c>
    </row>
    <row r="2" spans="1:10" ht="27" thickBot="1" x14ac:dyDescent="0.25">
      <c r="A2" s="407"/>
      <c r="B2" s="411" t="s">
        <v>317</v>
      </c>
      <c r="C2" s="412"/>
      <c r="D2" s="412"/>
      <c r="E2" s="413"/>
      <c r="F2" s="243"/>
    </row>
    <row r="3" spans="1:10" ht="54.75" thickBot="1" x14ac:dyDescent="0.25">
      <c r="A3" s="244" t="s">
        <v>0</v>
      </c>
      <c r="B3" s="245" t="s">
        <v>318</v>
      </c>
      <c r="C3" s="245" t="s">
        <v>319</v>
      </c>
      <c r="D3" s="245" t="s">
        <v>320</v>
      </c>
      <c r="E3" s="245" t="s">
        <v>321</v>
      </c>
      <c r="F3" s="245" t="s">
        <v>27</v>
      </c>
      <c r="G3" s="245" t="s">
        <v>87</v>
      </c>
      <c r="H3" s="245" t="s">
        <v>322</v>
      </c>
      <c r="I3" s="245" t="s">
        <v>201</v>
      </c>
      <c r="J3" s="245" t="s">
        <v>200</v>
      </c>
    </row>
    <row r="4" spans="1:10" ht="18.75" thickTop="1" x14ac:dyDescent="0.25">
      <c r="A4" s="246" t="s">
        <v>323</v>
      </c>
      <c r="B4" s="247" t="s">
        <v>104</v>
      </c>
      <c r="C4" s="247" t="s">
        <v>55</v>
      </c>
      <c r="D4" s="292">
        <v>1</v>
      </c>
      <c r="E4" s="248" t="s">
        <v>566</v>
      </c>
      <c r="F4" s="249" t="s">
        <v>567</v>
      </c>
      <c r="G4" s="250" t="s">
        <v>178</v>
      </c>
      <c r="H4" s="250">
        <v>102</v>
      </c>
      <c r="I4" s="251" t="s">
        <v>293</v>
      </c>
      <c r="J4" s="256" t="s">
        <v>192</v>
      </c>
    </row>
    <row r="5" spans="1:10" ht="18" x14ac:dyDescent="0.25">
      <c r="A5" s="246" t="s">
        <v>324</v>
      </c>
      <c r="B5" s="247" t="s">
        <v>467</v>
      </c>
      <c r="C5" s="247" t="s">
        <v>468</v>
      </c>
      <c r="D5" s="292">
        <v>2</v>
      </c>
      <c r="E5" s="248">
        <f>E4+$G$1</f>
        <v>0.29305555555555557</v>
      </c>
      <c r="F5" s="385" t="s">
        <v>587</v>
      </c>
      <c r="G5" s="386" t="s">
        <v>178</v>
      </c>
      <c r="H5" s="250">
        <v>201</v>
      </c>
      <c r="I5" s="251"/>
      <c r="J5" s="256" t="s">
        <v>192</v>
      </c>
    </row>
    <row r="6" spans="1:10" ht="18" x14ac:dyDescent="0.25">
      <c r="A6" s="246" t="s">
        <v>325</v>
      </c>
      <c r="B6" s="247" t="s">
        <v>92</v>
      </c>
      <c r="C6" s="247" t="s">
        <v>469</v>
      </c>
      <c r="D6" s="292">
        <v>3</v>
      </c>
      <c r="E6" s="248">
        <f>E5+$G$1</f>
        <v>0.29375000000000001</v>
      </c>
      <c r="F6" s="249" t="s">
        <v>568</v>
      </c>
      <c r="G6" s="250" t="s">
        <v>177</v>
      </c>
      <c r="H6" s="250">
        <v>150</v>
      </c>
      <c r="I6" s="251" t="s">
        <v>623</v>
      </c>
      <c r="J6" s="256" t="s">
        <v>190</v>
      </c>
    </row>
    <row r="7" spans="1:10" ht="18" x14ac:dyDescent="0.25">
      <c r="A7" s="246" t="s">
        <v>326</v>
      </c>
      <c r="B7" s="247" t="s">
        <v>89</v>
      </c>
      <c r="C7" s="247" t="s">
        <v>30</v>
      </c>
      <c r="D7" s="292">
        <v>4</v>
      </c>
      <c r="E7" s="248">
        <f t="shared" ref="E7:E70" si="0">E6+$G$1</f>
        <v>0.29444444444444445</v>
      </c>
      <c r="F7" s="249" t="s">
        <v>568</v>
      </c>
      <c r="G7" s="250" t="s">
        <v>177</v>
      </c>
      <c r="H7" s="250">
        <v>230</v>
      </c>
      <c r="I7" s="390" t="s">
        <v>633</v>
      </c>
      <c r="J7" s="256" t="s">
        <v>190</v>
      </c>
    </row>
    <row r="8" spans="1:10" ht="18" x14ac:dyDescent="0.25">
      <c r="A8" s="246" t="s">
        <v>327</v>
      </c>
      <c r="B8" s="247" t="s">
        <v>470</v>
      </c>
      <c r="C8" s="247" t="s">
        <v>471</v>
      </c>
      <c r="D8" s="292">
        <v>5</v>
      </c>
      <c r="E8" s="248">
        <f t="shared" si="0"/>
        <v>0.2951388888888889</v>
      </c>
      <c r="F8" s="249" t="s">
        <v>569</v>
      </c>
      <c r="G8" s="250" t="s">
        <v>177</v>
      </c>
      <c r="H8" s="250">
        <v>300</v>
      </c>
      <c r="I8" s="251"/>
      <c r="J8" s="256" t="s">
        <v>192</v>
      </c>
    </row>
    <row r="9" spans="1:10" ht="18" x14ac:dyDescent="0.25">
      <c r="A9" s="246" t="s">
        <v>328</v>
      </c>
      <c r="B9" s="247" t="s">
        <v>472</v>
      </c>
      <c r="C9" s="247" t="s">
        <v>473</v>
      </c>
      <c r="D9" s="292">
        <v>6</v>
      </c>
      <c r="E9" s="248">
        <f t="shared" si="0"/>
        <v>0.29583333333333334</v>
      </c>
      <c r="F9" s="249" t="s">
        <v>570</v>
      </c>
      <c r="G9" s="250" t="s">
        <v>177</v>
      </c>
      <c r="H9" s="250">
        <v>230</v>
      </c>
      <c r="I9" s="390" t="s">
        <v>633</v>
      </c>
      <c r="J9" s="256" t="s">
        <v>190</v>
      </c>
    </row>
    <row r="10" spans="1:10" ht="18" x14ac:dyDescent="0.25">
      <c r="A10" s="246" t="s">
        <v>329</v>
      </c>
      <c r="B10" s="247" t="s">
        <v>94</v>
      </c>
      <c r="C10" s="247" t="s">
        <v>95</v>
      </c>
      <c r="D10" s="292">
        <v>7</v>
      </c>
      <c r="E10" s="248">
        <f t="shared" si="0"/>
        <v>0.29652777777777778</v>
      </c>
      <c r="F10" s="249" t="s">
        <v>571</v>
      </c>
      <c r="G10" s="250" t="s">
        <v>178</v>
      </c>
      <c r="H10" s="250">
        <v>140</v>
      </c>
      <c r="I10" s="251"/>
      <c r="J10" s="256" t="s">
        <v>190</v>
      </c>
    </row>
    <row r="11" spans="1:10" ht="18" x14ac:dyDescent="0.25">
      <c r="A11" s="246" t="s">
        <v>330</v>
      </c>
      <c r="B11" s="247" t="s">
        <v>90</v>
      </c>
      <c r="C11" s="247" t="s">
        <v>91</v>
      </c>
      <c r="D11" s="292">
        <v>8</v>
      </c>
      <c r="E11" s="248">
        <f t="shared" si="0"/>
        <v>0.29722222222222222</v>
      </c>
      <c r="F11" s="249" t="s">
        <v>568</v>
      </c>
      <c r="G11" s="250" t="s">
        <v>177</v>
      </c>
      <c r="H11" s="250">
        <v>150</v>
      </c>
      <c r="I11" s="251" t="s">
        <v>623</v>
      </c>
      <c r="J11" s="256" t="s">
        <v>191</v>
      </c>
    </row>
    <row r="12" spans="1:10" ht="18" x14ac:dyDescent="0.25">
      <c r="A12" s="246" t="s">
        <v>331</v>
      </c>
      <c r="B12" s="247" t="s">
        <v>474</v>
      </c>
      <c r="C12" s="247" t="s">
        <v>475</v>
      </c>
      <c r="D12" s="292">
        <v>9</v>
      </c>
      <c r="E12" s="248">
        <f t="shared" si="0"/>
        <v>0.29791666666666666</v>
      </c>
      <c r="F12" s="249" t="s">
        <v>572</v>
      </c>
      <c r="G12" s="250" t="s">
        <v>178</v>
      </c>
      <c r="H12" s="250">
        <v>87</v>
      </c>
      <c r="I12" s="390" t="s">
        <v>633</v>
      </c>
      <c r="J12" s="256" t="s">
        <v>191</v>
      </c>
    </row>
    <row r="13" spans="1:10" ht="18" x14ac:dyDescent="0.25">
      <c r="A13" s="246" t="s">
        <v>332</v>
      </c>
      <c r="B13" s="247" t="s">
        <v>29</v>
      </c>
      <c r="C13" s="247" t="s">
        <v>54</v>
      </c>
      <c r="D13" s="292">
        <v>10</v>
      </c>
      <c r="E13" s="248">
        <f t="shared" si="0"/>
        <v>0.2986111111111111</v>
      </c>
      <c r="F13" s="388" t="s">
        <v>595</v>
      </c>
      <c r="G13" s="389" t="s">
        <v>178</v>
      </c>
      <c r="H13" s="387">
        <v>89</v>
      </c>
      <c r="I13" s="251" t="s">
        <v>623</v>
      </c>
      <c r="J13" s="256" t="s">
        <v>191</v>
      </c>
    </row>
    <row r="14" spans="1:10" ht="18" x14ac:dyDescent="0.25">
      <c r="A14" s="246" t="s">
        <v>333</v>
      </c>
      <c r="B14" s="247" t="s">
        <v>239</v>
      </c>
      <c r="C14" s="247" t="s">
        <v>28</v>
      </c>
      <c r="D14" s="292">
        <v>11</v>
      </c>
      <c r="E14" s="248">
        <f t="shared" si="0"/>
        <v>0.29930555555555555</v>
      </c>
      <c r="F14" s="249" t="s">
        <v>573</v>
      </c>
      <c r="G14" s="250" t="s">
        <v>178</v>
      </c>
      <c r="H14" s="250">
        <v>122</v>
      </c>
      <c r="I14" s="251" t="s">
        <v>623</v>
      </c>
      <c r="J14" s="256" t="s">
        <v>191</v>
      </c>
    </row>
    <row r="15" spans="1:10" ht="18" x14ac:dyDescent="0.25">
      <c r="A15" s="246" t="s">
        <v>334</v>
      </c>
      <c r="B15" s="247" t="s">
        <v>476</v>
      </c>
      <c r="C15" s="247" t="s">
        <v>477</v>
      </c>
      <c r="D15" s="292">
        <v>12</v>
      </c>
      <c r="E15" s="248">
        <f t="shared" si="0"/>
        <v>0.3</v>
      </c>
      <c r="F15" s="249" t="s">
        <v>574</v>
      </c>
      <c r="G15" s="250" t="s">
        <v>177</v>
      </c>
      <c r="H15" s="250">
        <v>220</v>
      </c>
      <c r="I15" s="251" t="s">
        <v>623</v>
      </c>
      <c r="J15" s="256" t="s">
        <v>619</v>
      </c>
    </row>
    <row r="16" spans="1:10" ht="18" x14ac:dyDescent="0.25">
      <c r="A16" s="246" t="s">
        <v>335</v>
      </c>
      <c r="B16" s="247" t="s">
        <v>478</v>
      </c>
      <c r="C16" s="247" t="s">
        <v>479</v>
      </c>
      <c r="D16" s="292">
        <v>13</v>
      </c>
      <c r="E16" s="248">
        <f t="shared" si="0"/>
        <v>0.30069444444444443</v>
      </c>
      <c r="F16" s="249" t="s">
        <v>575</v>
      </c>
      <c r="G16" s="250" t="s">
        <v>179</v>
      </c>
      <c r="H16" s="250">
        <v>80</v>
      </c>
      <c r="I16" s="251"/>
      <c r="J16" s="256" t="s">
        <v>191</v>
      </c>
    </row>
    <row r="17" spans="1:10" ht="18" x14ac:dyDescent="0.25">
      <c r="A17" s="246" t="s">
        <v>336</v>
      </c>
      <c r="B17" s="247" t="s">
        <v>480</v>
      </c>
      <c r="C17" s="247" t="s">
        <v>280</v>
      </c>
      <c r="D17" s="292">
        <v>14</v>
      </c>
      <c r="E17" s="248">
        <f t="shared" si="0"/>
        <v>0.30138888888888887</v>
      </c>
      <c r="F17" s="249" t="s">
        <v>576</v>
      </c>
      <c r="G17" s="250" t="s">
        <v>178</v>
      </c>
      <c r="H17" s="250">
        <v>120</v>
      </c>
      <c r="I17" s="251"/>
      <c r="J17" s="256" t="s">
        <v>191</v>
      </c>
    </row>
    <row r="18" spans="1:10" ht="18" x14ac:dyDescent="0.25">
      <c r="A18" s="246" t="s">
        <v>337</v>
      </c>
      <c r="B18" s="247" t="s">
        <v>147</v>
      </c>
      <c r="C18" s="247" t="s">
        <v>148</v>
      </c>
      <c r="D18" s="292">
        <v>15</v>
      </c>
      <c r="E18" s="248">
        <f t="shared" si="0"/>
        <v>0.30208333333333331</v>
      </c>
      <c r="F18" s="249" t="s">
        <v>577</v>
      </c>
      <c r="G18" s="250" t="s">
        <v>177</v>
      </c>
      <c r="H18" s="250">
        <v>143</v>
      </c>
      <c r="I18" s="251"/>
      <c r="J18" s="256" t="s">
        <v>191</v>
      </c>
    </row>
    <row r="19" spans="1:10" ht="18" x14ac:dyDescent="0.25">
      <c r="A19" s="246" t="s">
        <v>338</v>
      </c>
      <c r="B19" s="247" t="s">
        <v>109</v>
      </c>
      <c r="C19" s="247" t="s">
        <v>110</v>
      </c>
      <c r="D19" s="292">
        <v>16</v>
      </c>
      <c r="E19" s="248">
        <f t="shared" si="0"/>
        <v>0.30277777777777776</v>
      </c>
      <c r="F19" s="249" t="s">
        <v>578</v>
      </c>
      <c r="G19" s="250" t="s">
        <v>178</v>
      </c>
      <c r="H19" s="250">
        <v>77</v>
      </c>
      <c r="I19" s="251" t="s">
        <v>183</v>
      </c>
      <c r="J19" s="256" t="s">
        <v>190</v>
      </c>
    </row>
    <row r="20" spans="1:10" ht="18" x14ac:dyDescent="0.25">
      <c r="A20" s="246" t="s">
        <v>339</v>
      </c>
      <c r="B20" s="247" t="s">
        <v>36</v>
      </c>
      <c r="C20" s="247" t="s">
        <v>37</v>
      </c>
      <c r="D20" s="292">
        <v>17</v>
      </c>
      <c r="E20" s="248">
        <f t="shared" si="0"/>
        <v>0.3034722222222222</v>
      </c>
      <c r="F20" s="249" t="s">
        <v>579</v>
      </c>
      <c r="G20" s="250" t="s">
        <v>178</v>
      </c>
      <c r="H20" s="250">
        <v>68</v>
      </c>
      <c r="I20" s="251" t="s">
        <v>621</v>
      </c>
      <c r="J20" s="256" t="s">
        <v>191</v>
      </c>
    </row>
    <row r="21" spans="1:10" ht="18" x14ac:dyDescent="0.25">
      <c r="A21" s="246" t="s">
        <v>340</v>
      </c>
      <c r="B21" s="247" t="s">
        <v>138</v>
      </c>
      <c r="C21" s="247" t="s">
        <v>56</v>
      </c>
      <c r="D21" s="292">
        <v>18</v>
      </c>
      <c r="E21" s="248">
        <f t="shared" si="0"/>
        <v>0.30416666666666664</v>
      </c>
      <c r="F21" s="249" t="s">
        <v>578</v>
      </c>
      <c r="G21" s="250" t="s">
        <v>178</v>
      </c>
      <c r="H21" s="250">
        <v>76</v>
      </c>
      <c r="I21" s="251" t="s">
        <v>294</v>
      </c>
      <c r="J21" s="256" t="s">
        <v>192</v>
      </c>
    </row>
    <row r="22" spans="1:10" ht="18" x14ac:dyDescent="0.25">
      <c r="A22" s="246" t="s">
        <v>341</v>
      </c>
      <c r="B22" s="247" t="s">
        <v>53</v>
      </c>
      <c r="C22" s="247" t="s">
        <v>481</v>
      </c>
      <c r="D22" s="292">
        <v>19</v>
      </c>
      <c r="E22" s="248">
        <f t="shared" si="0"/>
        <v>0.30486111111111108</v>
      </c>
      <c r="F22" s="249" t="s">
        <v>579</v>
      </c>
      <c r="G22" s="250" t="s">
        <v>178</v>
      </c>
      <c r="H22" s="250">
        <v>70</v>
      </c>
      <c r="I22" s="251" t="s">
        <v>294</v>
      </c>
      <c r="J22" s="256" t="s">
        <v>192</v>
      </c>
    </row>
    <row r="23" spans="1:10" ht="18" x14ac:dyDescent="0.25">
      <c r="A23" s="246" t="s">
        <v>342</v>
      </c>
      <c r="B23" s="247" t="s">
        <v>52</v>
      </c>
      <c r="C23" s="247" t="s">
        <v>482</v>
      </c>
      <c r="D23" s="292">
        <v>20</v>
      </c>
      <c r="E23" s="248">
        <f t="shared" si="0"/>
        <v>0.30555555555555552</v>
      </c>
      <c r="F23" s="249" t="s">
        <v>580</v>
      </c>
      <c r="G23" s="250" t="s">
        <v>178</v>
      </c>
      <c r="H23" s="250">
        <v>60</v>
      </c>
      <c r="I23" s="251" t="s">
        <v>294</v>
      </c>
      <c r="J23" s="256" t="s">
        <v>192</v>
      </c>
    </row>
    <row r="24" spans="1:10" ht="18" x14ac:dyDescent="0.25">
      <c r="A24" s="246" t="s">
        <v>343</v>
      </c>
      <c r="B24" s="247" t="s">
        <v>152</v>
      </c>
      <c r="C24" s="247" t="s">
        <v>153</v>
      </c>
      <c r="D24" s="292">
        <v>21</v>
      </c>
      <c r="E24" s="248">
        <f t="shared" si="0"/>
        <v>0.30624999999999997</v>
      </c>
      <c r="F24" s="249" t="s">
        <v>581</v>
      </c>
      <c r="G24" s="250" t="s">
        <v>178</v>
      </c>
      <c r="H24" s="250">
        <v>115</v>
      </c>
      <c r="I24" s="251"/>
      <c r="J24" s="256" t="s">
        <v>190</v>
      </c>
    </row>
    <row r="25" spans="1:10" ht="18" x14ac:dyDescent="0.25">
      <c r="A25" s="246" t="s">
        <v>344</v>
      </c>
      <c r="B25" s="247" t="s">
        <v>48</v>
      </c>
      <c r="C25" s="247" t="s">
        <v>483</v>
      </c>
      <c r="D25" s="292">
        <v>22</v>
      </c>
      <c r="E25" s="248">
        <f t="shared" si="0"/>
        <v>0.30694444444444441</v>
      </c>
      <c r="F25" s="249" t="s">
        <v>582</v>
      </c>
      <c r="G25" s="250" t="s">
        <v>178</v>
      </c>
      <c r="H25" s="250">
        <v>123</v>
      </c>
      <c r="I25" s="251" t="s">
        <v>621</v>
      </c>
      <c r="J25" s="256" t="s">
        <v>191</v>
      </c>
    </row>
    <row r="26" spans="1:10" ht="18" x14ac:dyDescent="0.25">
      <c r="A26" s="246" t="s">
        <v>345</v>
      </c>
      <c r="B26" s="247" t="s">
        <v>484</v>
      </c>
      <c r="C26" s="247" t="s">
        <v>485</v>
      </c>
      <c r="D26" s="292">
        <v>23</v>
      </c>
      <c r="E26" s="248">
        <f t="shared" si="0"/>
        <v>0.30763888888888885</v>
      </c>
      <c r="F26" s="249" t="s">
        <v>583</v>
      </c>
      <c r="G26" s="250" t="s">
        <v>179</v>
      </c>
      <c r="H26" s="250">
        <v>72</v>
      </c>
      <c r="I26" s="251"/>
      <c r="J26" s="256" t="s">
        <v>192</v>
      </c>
    </row>
    <row r="27" spans="1:10" ht="18" x14ac:dyDescent="0.25">
      <c r="A27" s="246" t="s">
        <v>346</v>
      </c>
      <c r="B27" s="247" t="s">
        <v>486</v>
      </c>
      <c r="C27" s="247" t="s">
        <v>487</v>
      </c>
      <c r="D27" s="292">
        <v>24</v>
      </c>
      <c r="E27" s="248">
        <f t="shared" si="0"/>
        <v>0.30833333333333329</v>
      </c>
      <c r="F27" s="249" t="s">
        <v>584</v>
      </c>
      <c r="G27" s="250" t="s">
        <v>178</v>
      </c>
      <c r="H27" s="250">
        <v>75</v>
      </c>
      <c r="I27" s="251" t="s">
        <v>294</v>
      </c>
      <c r="J27" s="256" t="s">
        <v>192</v>
      </c>
    </row>
    <row r="28" spans="1:10" ht="18" x14ac:dyDescent="0.25">
      <c r="A28" s="246" t="s">
        <v>347</v>
      </c>
      <c r="B28" s="247" t="s">
        <v>116</v>
      </c>
      <c r="C28" s="247" t="s">
        <v>117</v>
      </c>
      <c r="D28" s="292">
        <v>25</v>
      </c>
      <c r="E28" s="248">
        <f t="shared" si="0"/>
        <v>0.30902777777777773</v>
      </c>
      <c r="F28" s="249" t="s">
        <v>568</v>
      </c>
      <c r="G28" s="250" t="s">
        <v>177</v>
      </c>
      <c r="H28" s="250">
        <v>125</v>
      </c>
      <c r="I28" s="251" t="s">
        <v>183</v>
      </c>
      <c r="J28" s="256" t="s">
        <v>190</v>
      </c>
    </row>
    <row r="29" spans="1:10" ht="18" x14ac:dyDescent="0.25">
      <c r="A29" s="246" t="s">
        <v>348</v>
      </c>
      <c r="B29" s="247" t="s">
        <v>488</v>
      </c>
      <c r="C29" s="247" t="s">
        <v>489</v>
      </c>
      <c r="D29" s="292">
        <v>26</v>
      </c>
      <c r="E29" s="248">
        <f t="shared" si="0"/>
        <v>0.30972222222222218</v>
      </c>
      <c r="F29" s="249" t="s">
        <v>585</v>
      </c>
      <c r="G29" s="250" t="s">
        <v>179</v>
      </c>
      <c r="H29" s="250">
        <v>74</v>
      </c>
      <c r="I29" s="251" t="s">
        <v>624</v>
      </c>
      <c r="J29" s="256" t="s">
        <v>191</v>
      </c>
    </row>
    <row r="30" spans="1:10" ht="18" x14ac:dyDescent="0.25">
      <c r="A30" s="246" t="s">
        <v>349</v>
      </c>
      <c r="B30" s="247" t="s">
        <v>490</v>
      </c>
      <c r="C30" s="247" t="s">
        <v>491</v>
      </c>
      <c r="D30" s="292">
        <v>27</v>
      </c>
      <c r="E30" s="248">
        <f t="shared" si="0"/>
        <v>0.31041666666666662</v>
      </c>
      <c r="F30" s="249" t="s">
        <v>586</v>
      </c>
      <c r="G30" s="250" t="s">
        <v>177</v>
      </c>
      <c r="H30" s="250">
        <v>140</v>
      </c>
      <c r="I30" s="251"/>
      <c r="J30" s="256" t="s">
        <v>191</v>
      </c>
    </row>
    <row r="31" spans="1:10" ht="18" x14ac:dyDescent="0.25">
      <c r="A31" s="246" t="s">
        <v>350</v>
      </c>
      <c r="B31" s="247" t="s">
        <v>157</v>
      </c>
      <c r="C31" s="247" t="s">
        <v>492</v>
      </c>
      <c r="D31" s="292">
        <v>28</v>
      </c>
      <c r="E31" s="248">
        <f t="shared" si="0"/>
        <v>0.31111111111111106</v>
      </c>
      <c r="F31" s="249" t="s">
        <v>587</v>
      </c>
      <c r="G31" s="250" t="s">
        <v>178</v>
      </c>
      <c r="H31" s="250">
        <v>201</v>
      </c>
      <c r="I31" s="251"/>
      <c r="J31" s="256" t="s">
        <v>190</v>
      </c>
    </row>
    <row r="32" spans="1:10" ht="18" x14ac:dyDescent="0.25">
      <c r="A32" s="246" t="s">
        <v>351</v>
      </c>
      <c r="B32" s="247" t="s">
        <v>493</v>
      </c>
      <c r="C32" s="247" t="s">
        <v>494</v>
      </c>
      <c r="D32" s="292">
        <v>29</v>
      </c>
      <c r="E32" s="248">
        <f t="shared" si="0"/>
        <v>0.3118055555555555</v>
      </c>
      <c r="F32" s="249" t="s">
        <v>588</v>
      </c>
      <c r="G32" s="250" t="s">
        <v>179</v>
      </c>
      <c r="H32" s="250">
        <v>75</v>
      </c>
      <c r="I32" s="251" t="s">
        <v>622</v>
      </c>
      <c r="J32" s="256" t="s">
        <v>192</v>
      </c>
    </row>
    <row r="33" spans="1:10" ht="19.5" customHeight="1" x14ac:dyDescent="0.25">
      <c r="A33" s="246" t="s">
        <v>352</v>
      </c>
      <c r="B33" s="247" t="s">
        <v>495</v>
      </c>
      <c r="C33" s="247" t="s">
        <v>496</v>
      </c>
      <c r="D33" s="292">
        <v>30</v>
      </c>
      <c r="E33" s="248">
        <f t="shared" si="0"/>
        <v>0.31249999999999994</v>
      </c>
      <c r="F33" s="249" t="s">
        <v>589</v>
      </c>
      <c r="G33" s="250" t="s">
        <v>178</v>
      </c>
      <c r="H33" s="250">
        <v>99</v>
      </c>
      <c r="I33" s="251" t="s">
        <v>620</v>
      </c>
      <c r="J33" s="256" t="s">
        <v>192</v>
      </c>
    </row>
    <row r="34" spans="1:10" ht="18" x14ac:dyDescent="0.25">
      <c r="A34" s="246" t="s">
        <v>353</v>
      </c>
      <c r="B34" s="247" t="s">
        <v>497</v>
      </c>
      <c r="C34" s="247" t="s">
        <v>264</v>
      </c>
      <c r="D34" s="292">
        <v>31</v>
      </c>
      <c r="E34" s="248">
        <f t="shared" si="0"/>
        <v>0.31319444444444439</v>
      </c>
      <c r="F34" s="249" t="s">
        <v>590</v>
      </c>
      <c r="G34" s="250" t="s">
        <v>179</v>
      </c>
      <c r="H34" s="250">
        <v>64</v>
      </c>
      <c r="I34" s="251" t="s">
        <v>622</v>
      </c>
      <c r="J34" s="256" t="s">
        <v>191</v>
      </c>
    </row>
    <row r="35" spans="1:10" ht="18" x14ac:dyDescent="0.25">
      <c r="A35" s="246" t="s">
        <v>354</v>
      </c>
      <c r="B35" s="247" t="s">
        <v>498</v>
      </c>
      <c r="C35" s="247" t="s">
        <v>499</v>
      </c>
      <c r="D35" s="292">
        <v>32</v>
      </c>
      <c r="E35" s="248">
        <f t="shared" si="0"/>
        <v>0.31388888888888883</v>
      </c>
      <c r="F35" s="249" t="s">
        <v>591</v>
      </c>
      <c r="G35" s="250" t="s">
        <v>179</v>
      </c>
      <c r="H35" s="250">
        <v>64</v>
      </c>
      <c r="I35" s="251" t="s">
        <v>622</v>
      </c>
      <c r="J35" s="256" t="s">
        <v>191</v>
      </c>
    </row>
    <row r="36" spans="1:10" ht="18" x14ac:dyDescent="0.25">
      <c r="A36" s="246" t="s">
        <v>355</v>
      </c>
      <c r="B36" s="247" t="s">
        <v>500</v>
      </c>
      <c r="C36" s="247" t="s">
        <v>501</v>
      </c>
      <c r="D36" s="292">
        <v>33</v>
      </c>
      <c r="E36" s="248">
        <f t="shared" si="0"/>
        <v>0.31458333333333327</v>
      </c>
      <c r="F36" s="249" t="s">
        <v>592</v>
      </c>
      <c r="G36" s="250" t="s">
        <v>179</v>
      </c>
      <c r="H36" s="250">
        <v>80</v>
      </c>
      <c r="I36" s="251" t="s">
        <v>622</v>
      </c>
      <c r="J36" s="256" t="s">
        <v>191</v>
      </c>
    </row>
    <row r="37" spans="1:10" ht="18" x14ac:dyDescent="0.25">
      <c r="A37" s="246" t="s">
        <v>356</v>
      </c>
      <c r="B37" s="247" t="s">
        <v>502</v>
      </c>
      <c r="C37" s="247" t="s">
        <v>503</v>
      </c>
      <c r="D37" s="292">
        <v>34</v>
      </c>
      <c r="E37" s="248">
        <f t="shared" si="0"/>
        <v>0.31527777777777771</v>
      </c>
      <c r="F37" s="249" t="s">
        <v>572</v>
      </c>
      <c r="G37" s="250" t="s">
        <v>178</v>
      </c>
      <c r="H37" s="250">
        <v>87</v>
      </c>
      <c r="I37" s="251"/>
      <c r="J37" s="256" t="s">
        <v>192</v>
      </c>
    </row>
    <row r="38" spans="1:10" ht="18" x14ac:dyDescent="0.25">
      <c r="A38" s="246" t="s">
        <v>357</v>
      </c>
      <c r="B38" s="247" t="s">
        <v>504</v>
      </c>
      <c r="C38" s="247" t="s">
        <v>505</v>
      </c>
      <c r="D38" s="292">
        <v>35</v>
      </c>
      <c r="E38" s="248">
        <f t="shared" si="0"/>
        <v>0.31597222222222215</v>
      </c>
      <c r="F38" s="388" t="s">
        <v>589</v>
      </c>
      <c r="G38" s="389" t="s">
        <v>178</v>
      </c>
      <c r="H38" s="387">
        <v>125</v>
      </c>
      <c r="I38" s="251" t="s">
        <v>624</v>
      </c>
      <c r="J38" s="256" t="s">
        <v>191</v>
      </c>
    </row>
    <row r="39" spans="1:10" ht="18" x14ac:dyDescent="0.25">
      <c r="A39" s="246" t="s">
        <v>358</v>
      </c>
      <c r="B39" s="247" t="s">
        <v>251</v>
      </c>
      <c r="C39" s="247" t="s">
        <v>278</v>
      </c>
      <c r="D39" s="292">
        <v>36</v>
      </c>
      <c r="E39" s="248">
        <f t="shared" si="0"/>
        <v>0.3166666666666666</v>
      </c>
      <c r="F39" s="385" t="s">
        <v>567</v>
      </c>
      <c r="G39" s="250" t="s">
        <v>178</v>
      </c>
      <c r="H39" s="250">
        <v>105</v>
      </c>
      <c r="I39" s="251"/>
      <c r="J39" s="256" t="s">
        <v>191</v>
      </c>
    </row>
    <row r="40" spans="1:10" ht="18" x14ac:dyDescent="0.25">
      <c r="A40" s="246" t="s">
        <v>359</v>
      </c>
      <c r="B40" s="247" t="s">
        <v>506</v>
      </c>
      <c r="C40" s="247" t="s">
        <v>507</v>
      </c>
      <c r="D40" s="292">
        <v>37</v>
      </c>
      <c r="E40" s="248">
        <f t="shared" si="0"/>
        <v>0.31736111111111104</v>
      </c>
      <c r="F40" s="249" t="s">
        <v>584</v>
      </c>
      <c r="G40" s="250" t="s">
        <v>178</v>
      </c>
      <c r="H40" s="250">
        <v>90</v>
      </c>
      <c r="I40" s="251"/>
      <c r="J40" s="256" t="s">
        <v>192</v>
      </c>
    </row>
    <row r="41" spans="1:10" ht="18" x14ac:dyDescent="0.25">
      <c r="A41" s="246" t="s">
        <v>360</v>
      </c>
      <c r="B41" s="247" t="s">
        <v>102</v>
      </c>
      <c r="C41" s="247" t="s">
        <v>103</v>
      </c>
      <c r="D41" s="292">
        <v>38</v>
      </c>
      <c r="E41" s="248">
        <f t="shared" si="0"/>
        <v>0.31805555555555548</v>
      </c>
      <c r="F41" s="249" t="s">
        <v>578</v>
      </c>
      <c r="G41" s="250" t="s">
        <v>178</v>
      </c>
      <c r="H41" s="250">
        <v>80</v>
      </c>
      <c r="I41" s="251" t="s">
        <v>183</v>
      </c>
      <c r="J41" s="256" t="s">
        <v>190</v>
      </c>
    </row>
    <row r="42" spans="1:10" ht="18" x14ac:dyDescent="0.25">
      <c r="A42" s="246" t="s">
        <v>361</v>
      </c>
      <c r="B42" s="247" t="s">
        <v>173</v>
      </c>
      <c r="C42" s="247" t="s">
        <v>508</v>
      </c>
      <c r="D42" s="292">
        <v>39</v>
      </c>
      <c r="E42" s="248">
        <f t="shared" si="0"/>
        <v>0.31874999999999992</v>
      </c>
      <c r="F42" s="249" t="s">
        <v>593</v>
      </c>
      <c r="G42" s="250" t="s">
        <v>177</v>
      </c>
      <c r="H42" s="250">
        <v>136</v>
      </c>
      <c r="I42" s="251" t="s">
        <v>624</v>
      </c>
      <c r="J42" s="256" t="s">
        <v>191</v>
      </c>
    </row>
    <row r="43" spans="1:10" ht="18" x14ac:dyDescent="0.25">
      <c r="A43" s="246" t="s">
        <v>362</v>
      </c>
      <c r="B43" s="247" t="s">
        <v>509</v>
      </c>
      <c r="C43" s="247" t="s">
        <v>510</v>
      </c>
      <c r="D43" s="292">
        <v>40</v>
      </c>
      <c r="E43" s="248">
        <f t="shared" si="0"/>
        <v>0.31944444444444436</v>
      </c>
      <c r="F43" s="249" t="s">
        <v>594</v>
      </c>
      <c r="G43" s="250" t="s">
        <v>178</v>
      </c>
      <c r="H43" s="250">
        <v>112</v>
      </c>
      <c r="I43" s="251" t="s">
        <v>294</v>
      </c>
      <c r="J43" s="256" t="s">
        <v>192</v>
      </c>
    </row>
    <row r="44" spans="1:10" ht="18" x14ac:dyDescent="0.25">
      <c r="A44" s="246" t="s">
        <v>363</v>
      </c>
      <c r="B44" s="247" t="s">
        <v>146</v>
      </c>
      <c r="C44" s="247" t="s">
        <v>511</v>
      </c>
      <c r="D44" s="292">
        <v>41</v>
      </c>
      <c r="E44" s="248">
        <f t="shared" si="0"/>
        <v>0.32013888888888881</v>
      </c>
      <c r="F44" s="249" t="s">
        <v>595</v>
      </c>
      <c r="G44" s="250" t="s">
        <v>178</v>
      </c>
      <c r="H44" s="250">
        <v>97</v>
      </c>
      <c r="I44" s="251"/>
      <c r="J44" s="256" t="s">
        <v>191</v>
      </c>
    </row>
    <row r="45" spans="1:10" ht="18" x14ac:dyDescent="0.25">
      <c r="A45" s="246" t="s">
        <v>364</v>
      </c>
      <c r="B45" s="247" t="s">
        <v>512</v>
      </c>
      <c r="C45" s="247" t="s">
        <v>513</v>
      </c>
      <c r="D45" s="292">
        <v>42</v>
      </c>
      <c r="E45" s="248">
        <f t="shared" si="0"/>
        <v>0.32083333333333325</v>
      </c>
      <c r="F45" s="249" t="s">
        <v>570</v>
      </c>
      <c r="G45" s="250" t="s">
        <v>177</v>
      </c>
      <c r="H45" s="250">
        <v>230</v>
      </c>
      <c r="I45" s="251"/>
      <c r="J45" s="256" t="s">
        <v>191</v>
      </c>
    </row>
    <row r="46" spans="1:10" ht="18" x14ac:dyDescent="0.25">
      <c r="A46" s="246" t="s">
        <v>365</v>
      </c>
      <c r="B46" s="247" t="s">
        <v>60</v>
      </c>
      <c r="C46" s="247" t="s">
        <v>51</v>
      </c>
      <c r="D46" s="292">
        <v>43</v>
      </c>
      <c r="E46" s="248">
        <f t="shared" si="0"/>
        <v>0.32152777777777769</v>
      </c>
      <c r="F46" s="249" t="s">
        <v>596</v>
      </c>
      <c r="G46" s="250" t="s">
        <v>178</v>
      </c>
      <c r="H46" s="250">
        <v>143</v>
      </c>
      <c r="I46" s="251" t="s">
        <v>293</v>
      </c>
      <c r="J46" s="256" t="s">
        <v>192</v>
      </c>
    </row>
    <row r="47" spans="1:10" ht="18" x14ac:dyDescent="0.25">
      <c r="A47" s="246" t="s">
        <v>366</v>
      </c>
      <c r="B47" s="247" t="s">
        <v>255</v>
      </c>
      <c r="C47" s="247" t="s">
        <v>514</v>
      </c>
      <c r="D47" s="292">
        <v>44</v>
      </c>
      <c r="E47" s="248">
        <f t="shared" si="0"/>
        <v>0.32222222222222213</v>
      </c>
      <c r="F47" s="249" t="s">
        <v>597</v>
      </c>
      <c r="G47" s="250" t="s">
        <v>178</v>
      </c>
      <c r="H47" s="250">
        <v>98</v>
      </c>
      <c r="I47" s="251"/>
      <c r="J47" s="256" t="s">
        <v>190</v>
      </c>
    </row>
    <row r="48" spans="1:10" ht="18" x14ac:dyDescent="0.25">
      <c r="A48" s="246" t="s">
        <v>367</v>
      </c>
      <c r="B48" s="247" t="s">
        <v>515</v>
      </c>
      <c r="C48" s="247" t="s">
        <v>516</v>
      </c>
      <c r="D48" s="292">
        <v>45</v>
      </c>
      <c r="E48" s="248">
        <f t="shared" si="0"/>
        <v>0.32291666666666657</v>
      </c>
      <c r="F48" s="249" t="s">
        <v>598</v>
      </c>
      <c r="G48" s="250" t="s">
        <v>177</v>
      </c>
      <c r="H48" s="250">
        <v>113</v>
      </c>
      <c r="I48" s="251" t="s">
        <v>624</v>
      </c>
      <c r="J48" s="256" t="s">
        <v>191</v>
      </c>
    </row>
    <row r="49" spans="1:10" ht="18" x14ac:dyDescent="0.25">
      <c r="A49" s="246" t="s">
        <v>368</v>
      </c>
      <c r="B49" s="247" t="s">
        <v>517</v>
      </c>
      <c r="C49" s="247" t="s">
        <v>518</v>
      </c>
      <c r="D49" s="292">
        <v>46</v>
      </c>
      <c r="E49" s="248">
        <f t="shared" si="0"/>
        <v>0.32361111111111102</v>
      </c>
      <c r="F49" s="249" t="s">
        <v>582</v>
      </c>
      <c r="G49" s="250" t="s">
        <v>178</v>
      </c>
      <c r="H49" s="250">
        <v>123</v>
      </c>
      <c r="I49" s="251"/>
      <c r="J49" s="256" t="s">
        <v>192</v>
      </c>
    </row>
    <row r="50" spans="1:10" ht="18" x14ac:dyDescent="0.25">
      <c r="A50" s="246" t="s">
        <v>369</v>
      </c>
      <c r="B50" s="247" t="s">
        <v>519</v>
      </c>
      <c r="C50" s="247" t="s">
        <v>520</v>
      </c>
      <c r="D50" s="292">
        <v>47</v>
      </c>
      <c r="E50" s="248">
        <f t="shared" si="0"/>
        <v>0.32430555555555546</v>
      </c>
      <c r="F50" s="249" t="s">
        <v>599</v>
      </c>
      <c r="G50" s="250" t="s">
        <v>179</v>
      </c>
      <c r="H50" s="250">
        <v>75</v>
      </c>
      <c r="I50" s="251"/>
      <c r="J50" s="256" t="s">
        <v>190</v>
      </c>
    </row>
    <row r="51" spans="1:10" ht="18" x14ac:dyDescent="0.25">
      <c r="A51" s="246" t="s">
        <v>370</v>
      </c>
      <c r="B51" s="247" t="s">
        <v>521</v>
      </c>
      <c r="C51" s="247" t="s">
        <v>522</v>
      </c>
      <c r="D51" s="292">
        <v>48</v>
      </c>
      <c r="E51" s="248">
        <f t="shared" si="0"/>
        <v>0.3249999999999999</v>
      </c>
      <c r="F51" s="249" t="s">
        <v>600</v>
      </c>
      <c r="G51" s="250" t="s">
        <v>177</v>
      </c>
      <c r="H51" s="250">
        <v>174</v>
      </c>
      <c r="I51" s="251"/>
      <c r="J51" s="256" t="s">
        <v>190</v>
      </c>
    </row>
    <row r="52" spans="1:10" ht="18" x14ac:dyDescent="0.25">
      <c r="A52" s="246" t="s">
        <v>371</v>
      </c>
      <c r="B52" s="247" t="s">
        <v>523</v>
      </c>
      <c r="C52" s="247" t="s">
        <v>137</v>
      </c>
      <c r="D52" s="292">
        <v>49</v>
      </c>
      <c r="E52" s="248">
        <f t="shared" si="0"/>
        <v>0.32569444444444434</v>
      </c>
      <c r="F52" s="249" t="s">
        <v>601</v>
      </c>
      <c r="G52" s="250" t="s">
        <v>178</v>
      </c>
      <c r="H52" s="250">
        <v>98</v>
      </c>
      <c r="I52" s="251"/>
      <c r="J52" s="256" t="s">
        <v>191</v>
      </c>
    </row>
    <row r="53" spans="1:10" ht="18" x14ac:dyDescent="0.25">
      <c r="A53" s="246" t="s">
        <v>372</v>
      </c>
      <c r="B53" s="247" t="s">
        <v>524</v>
      </c>
      <c r="C53" s="247" t="s">
        <v>525</v>
      </c>
      <c r="D53" s="292">
        <v>50</v>
      </c>
      <c r="E53" s="248">
        <f t="shared" si="0"/>
        <v>0.32638888888888878</v>
      </c>
      <c r="F53" s="249" t="s">
        <v>568</v>
      </c>
      <c r="G53" s="250" t="s">
        <v>177</v>
      </c>
      <c r="H53" s="250">
        <v>280</v>
      </c>
      <c r="I53" s="251"/>
      <c r="J53" s="256" t="s">
        <v>190</v>
      </c>
    </row>
    <row r="54" spans="1:10" ht="18" x14ac:dyDescent="0.25">
      <c r="A54" s="246" t="s">
        <v>373</v>
      </c>
      <c r="B54" s="247" t="s">
        <v>526</v>
      </c>
      <c r="C54" s="247" t="s">
        <v>527</v>
      </c>
      <c r="D54" s="292">
        <v>52</v>
      </c>
      <c r="E54" s="248">
        <f t="shared" si="0"/>
        <v>0.32708333333333323</v>
      </c>
      <c r="F54" s="249" t="s">
        <v>602</v>
      </c>
      <c r="G54" s="250" t="s">
        <v>177</v>
      </c>
      <c r="H54" s="250">
        <v>140</v>
      </c>
      <c r="I54" s="251"/>
      <c r="J54" s="256" t="s">
        <v>191</v>
      </c>
    </row>
    <row r="55" spans="1:10" ht="18" x14ac:dyDescent="0.25">
      <c r="A55" s="246" t="s">
        <v>374</v>
      </c>
      <c r="B55" s="247" t="s">
        <v>528</v>
      </c>
      <c r="C55" s="247" t="s">
        <v>529</v>
      </c>
      <c r="D55" s="292">
        <v>53</v>
      </c>
      <c r="E55" s="248">
        <f t="shared" si="0"/>
        <v>0.32777777777777767</v>
      </c>
      <c r="F55" s="388" t="s">
        <v>582</v>
      </c>
      <c r="G55" s="389" t="s">
        <v>178</v>
      </c>
      <c r="H55" s="387">
        <v>114</v>
      </c>
      <c r="I55" s="251"/>
      <c r="J55" s="256" t="s">
        <v>192</v>
      </c>
    </row>
    <row r="56" spans="1:10" ht="18" x14ac:dyDescent="0.25">
      <c r="A56" s="246" t="s">
        <v>375</v>
      </c>
      <c r="B56" s="247" t="s">
        <v>49</v>
      </c>
      <c r="C56" s="247" t="s">
        <v>57</v>
      </c>
      <c r="D56" s="292">
        <v>54</v>
      </c>
      <c r="E56" s="248">
        <f t="shared" si="0"/>
        <v>0.32847222222222211</v>
      </c>
      <c r="F56" s="249" t="s">
        <v>603</v>
      </c>
      <c r="G56" s="250" t="s">
        <v>178</v>
      </c>
      <c r="H56" s="250">
        <v>101</v>
      </c>
      <c r="I56" s="251" t="s">
        <v>621</v>
      </c>
      <c r="J56" s="256" t="s">
        <v>191</v>
      </c>
    </row>
    <row r="57" spans="1:10" ht="18" x14ac:dyDescent="0.25">
      <c r="A57" s="246" t="s">
        <v>376</v>
      </c>
      <c r="B57" s="247" t="s">
        <v>530</v>
      </c>
      <c r="C57" s="247" t="s">
        <v>531</v>
      </c>
      <c r="D57" s="292">
        <v>55</v>
      </c>
      <c r="E57" s="248">
        <f t="shared" si="0"/>
        <v>0.32916666666666655</v>
      </c>
      <c r="F57" s="249" t="s">
        <v>604</v>
      </c>
      <c r="G57" s="250" t="s">
        <v>178</v>
      </c>
      <c r="H57" s="250">
        <v>87</v>
      </c>
      <c r="I57" s="251" t="s">
        <v>293</v>
      </c>
      <c r="J57" s="256" t="s">
        <v>190</v>
      </c>
    </row>
    <row r="58" spans="1:10" ht="18" x14ac:dyDescent="0.25">
      <c r="A58" s="246" t="s">
        <v>377</v>
      </c>
      <c r="B58" s="247" t="s">
        <v>532</v>
      </c>
      <c r="C58" s="247" t="s">
        <v>533</v>
      </c>
      <c r="D58" s="292">
        <v>60</v>
      </c>
      <c r="E58" s="248">
        <f t="shared" si="0"/>
        <v>0.32986111111111099</v>
      </c>
      <c r="F58" s="249" t="s">
        <v>605</v>
      </c>
      <c r="G58" s="250" t="s">
        <v>178</v>
      </c>
      <c r="H58" s="250">
        <v>108</v>
      </c>
      <c r="I58" s="251"/>
      <c r="J58" s="256" t="s">
        <v>191</v>
      </c>
    </row>
    <row r="59" spans="1:10" ht="18" x14ac:dyDescent="0.25">
      <c r="A59" s="246" t="s">
        <v>378</v>
      </c>
      <c r="B59" s="247" t="s">
        <v>534</v>
      </c>
      <c r="C59" s="247" t="s">
        <v>535</v>
      </c>
      <c r="D59" s="292">
        <v>61</v>
      </c>
      <c r="E59" s="248">
        <f t="shared" si="0"/>
        <v>0.33055555555555544</v>
      </c>
      <c r="F59" s="249" t="s">
        <v>606</v>
      </c>
      <c r="G59" s="250" t="s">
        <v>178</v>
      </c>
      <c r="H59" s="250">
        <v>82</v>
      </c>
      <c r="I59" s="251" t="s">
        <v>620</v>
      </c>
      <c r="J59" s="256" t="s">
        <v>192</v>
      </c>
    </row>
    <row r="60" spans="1:10" ht="18" x14ac:dyDescent="0.25">
      <c r="A60" s="246" t="s">
        <v>379</v>
      </c>
      <c r="B60" s="247" t="s">
        <v>242</v>
      </c>
      <c r="C60" s="247" t="s">
        <v>96</v>
      </c>
      <c r="D60" s="292">
        <v>62</v>
      </c>
      <c r="E60" s="248">
        <f t="shared" si="0"/>
        <v>0.33124999999999988</v>
      </c>
      <c r="F60" s="249" t="s">
        <v>570</v>
      </c>
      <c r="G60" s="250" t="s">
        <v>177</v>
      </c>
      <c r="H60" s="250">
        <v>158</v>
      </c>
      <c r="I60" s="390" t="s">
        <v>633</v>
      </c>
      <c r="J60" s="256" t="s">
        <v>190</v>
      </c>
    </row>
    <row r="61" spans="1:10" ht="18" x14ac:dyDescent="0.25">
      <c r="A61" s="246" t="s">
        <v>380</v>
      </c>
      <c r="B61" s="247" t="s">
        <v>263</v>
      </c>
      <c r="C61" s="247" t="s">
        <v>290</v>
      </c>
      <c r="D61" s="292">
        <v>66</v>
      </c>
      <c r="E61" s="248">
        <f t="shared" si="0"/>
        <v>0.33194444444444432</v>
      </c>
      <c r="F61" s="249" t="s">
        <v>578</v>
      </c>
      <c r="G61" s="250" t="s">
        <v>178</v>
      </c>
      <c r="H61" s="250">
        <v>77</v>
      </c>
      <c r="I61" s="251"/>
      <c r="J61" s="256" t="s">
        <v>192</v>
      </c>
    </row>
    <row r="62" spans="1:10" ht="18" x14ac:dyDescent="0.25">
      <c r="A62" s="246" t="s">
        <v>381</v>
      </c>
      <c r="B62" s="247" t="s">
        <v>536</v>
      </c>
      <c r="C62" s="247" t="s">
        <v>168</v>
      </c>
      <c r="D62" s="292">
        <v>68</v>
      </c>
      <c r="E62" s="248">
        <f t="shared" si="0"/>
        <v>0.33263888888888876</v>
      </c>
      <c r="F62" s="249" t="s">
        <v>607</v>
      </c>
      <c r="G62" s="250" t="s">
        <v>177</v>
      </c>
      <c r="H62" s="250">
        <v>125</v>
      </c>
      <c r="I62" s="251"/>
      <c r="J62" s="256" t="s">
        <v>190</v>
      </c>
    </row>
    <row r="63" spans="1:10" ht="18" x14ac:dyDescent="0.25">
      <c r="A63" s="246" t="s">
        <v>382</v>
      </c>
      <c r="B63" s="247" t="s">
        <v>537</v>
      </c>
      <c r="C63" s="247" t="s">
        <v>265</v>
      </c>
      <c r="D63" s="292">
        <v>69</v>
      </c>
      <c r="E63" s="248">
        <f t="shared" si="0"/>
        <v>0.3333333333333332</v>
      </c>
      <c r="F63" s="249" t="s">
        <v>608</v>
      </c>
      <c r="G63" s="250" t="s">
        <v>179</v>
      </c>
      <c r="H63" s="250">
        <v>71</v>
      </c>
      <c r="I63" s="251" t="s">
        <v>624</v>
      </c>
      <c r="J63" s="256" t="s">
        <v>191</v>
      </c>
    </row>
    <row r="64" spans="1:10" ht="18" x14ac:dyDescent="0.25">
      <c r="A64" s="246" t="s">
        <v>383</v>
      </c>
      <c r="B64" s="247" t="s">
        <v>538</v>
      </c>
      <c r="C64" s="247" t="s">
        <v>539</v>
      </c>
      <c r="D64" s="292">
        <v>70</v>
      </c>
      <c r="E64" s="248">
        <f t="shared" si="0"/>
        <v>0.33402777777777765</v>
      </c>
      <c r="F64" s="249" t="s">
        <v>609</v>
      </c>
      <c r="G64" s="250" t="s">
        <v>179</v>
      </c>
      <c r="H64" s="250">
        <v>74</v>
      </c>
      <c r="I64" s="251"/>
      <c r="J64" s="256" t="s">
        <v>191</v>
      </c>
    </row>
    <row r="65" spans="1:10" ht="18" x14ac:dyDescent="0.25">
      <c r="A65" s="246" t="s">
        <v>384</v>
      </c>
      <c r="B65" s="247" t="s">
        <v>35</v>
      </c>
      <c r="C65" s="247" t="s">
        <v>99</v>
      </c>
      <c r="D65" s="292">
        <v>71</v>
      </c>
      <c r="E65" s="248">
        <f t="shared" si="0"/>
        <v>0.33472222222222209</v>
      </c>
      <c r="F65" s="249" t="s">
        <v>579</v>
      </c>
      <c r="G65" s="250" t="s">
        <v>178</v>
      </c>
      <c r="H65" s="250">
        <v>78</v>
      </c>
      <c r="I65" s="251" t="s">
        <v>183</v>
      </c>
      <c r="J65" s="256" t="s">
        <v>191</v>
      </c>
    </row>
    <row r="66" spans="1:10" ht="18" x14ac:dyDescent="0.25">
      <c r="A66" s="246" t="s">
        <v>385</v>
      </c>
      <c r="B66" s="247" t="s">
        <v>540</v>
      </c>
      <c r="C66" s="247" t="s">
        <v>541</v>
      </c>
      <c r="D66" s="292">
        <v>72</v>
      </c>
      <c r="E66" s="248">
        <f t="shared" si="0"/>
        <v>0.33541666666666653</v>
      </c>
      <c r="F66" s="249" t="s">
        <v>589</v>
      </c>
      <c r="G66" s="250" t="s">
        <v>178</v>
      </c>
      <c r="H66" s="250">
        <v>104</v>
      </c>
      <c r="I66" s="251" t="s">
        <v>620</v>
      </c>
      <c r="J66" s="256" t="s">
        <v>190</v>
      </c>
    </row>
    <row r="67" spans="1:10" ht="18" x14ac:dyDescent="0.25">
      <c r="A67" s="246" t="s">
        <v>389</v>
      </c>
      <c r="B67" s="247" t="s">
        <v>260</v>
      </c>
      <c r="C67" s="247" t="s">
        <v>541</v>
      </c>
      <c r="D67" s="292">
        <v>73</v>
      </c>
      <c r="E67" s="248">
        <f t="shared" si="0"/>
        <v>0.33611111111111097</v>
      </c>
      <c r="F67" s="249" t="s">
        <v>610</v>
      </c>
      <c r="G67" s="250" t="s">
        <v>178</v>
      </c>
      <c r="H67" s="250">
        <v>81</v>
      </c>
      <c r="I67" s="251" t="s">
        <v>620</v>
      </c>
      <c r="J67" s="256" t="s">
        <v>190</v>
      </c>
    </row>
    <row r="68" spans="1:10" ht="18" x14ac:dyDescent="0.25">
      <c r="A68" s="246" t="s">
        <v>390</v>
      </c>
      <c r="B68" s="247" t="s">
        <v>542</v>
      </c>
      <c r="C68" s="247" t="s">
        <v>543</v>
      </c>
      <c r="D68" s="292">
        <v>74</v>
      </c>
      <c r="E68" s="248">
        <f t="shared" si="0"/>
        <v>0.33680555555555541</v>
      </c>
      <c r="F68" s="249" t="s">
        <v>611</v>
      </c>
      <c r="G68" s="250" t="s">
        <v>178</v>
      </c>
      <c r="H68" s="250">
        <v>71</v>
      </c>
      <c r="I68" s="251" t="s">
        <v>183</v>
      </c>
      <c r="J68" s="256" t="s">
        <v>190</v>
      </c>
    </row>
    <row r="69" spans="1:10" ht="18" x14ac:dyDescent="0.25">
      <c r="A69" s="246" t="s">
        <v>391</v>
      </c>
      <c r="B69" s="247" t="s">
        <v>544</v>
      </c>
      <c r="C69" s="247" t="s">
        <v>545</v>
      </c>
      <c r="D69" s="292">
        <v>76</v>
      </c>
      <c r="E69" s="248">
        <f t="shared" si="0"/>
        <v>0.33749999999999986</v>
      </c>
      <c r="F69" s="249" t="s">
        <v>612</v>
      </c>
      <c r="G69" s="250" t="s">
        <v>178</v>
      </c>
      <c r="H69" s="387">
        <v>75</v>
      </c>
      <c r="I69" s="251"/>
      <c r="J69" s="256" t="s">
        <v>192</v>
      </c>
    </row>
    <row r="70" spans="1:10" ht="18" x14ac:dyDescent="0.25">
      <c r="A70" s="246" t="s">
        <v>392</v>
      </c>
      <c r="B70" s="247" t="s">
        <v>546</v>
      </c>
      <c r="C70" s="247" t="s">
        <v>547</v>
      </c>
      <c r="D70" s="292">
        <v>77</v>
      </c>
      <c r="E70" s="248">
        <f t="shared" si="0"/>
        <v>0.3381944444444443</v>
      </c>
      <c r="F70" s="249" t="s">
        <v>613</v>
      </c>
      <c r="G70" s="250" t="s">
        <v>178</v>
      </c>
      <c r="H70" s="250">
        <v>93</v>
      </c>
      <c r="I70" s="251"/>
      <c r="J70" s="256" t="s">
        <v>192</v>
      </c>
    </row>
    <row r="71" spans="1:10" ht="18" x14ac:dyDescent="0.25">
      <c r="A71" s="246" t="s">
        <v>393</v>
      </c>
      <c r="B71" s="247" t="s">
        <v>548</v>
      </c>
      <c r="C71" s="247" t="s">
        <v>549</v>
      </c>
      <c r="D71" s="292">
        <v>79</v>
      </c>
      <c r="E71" s="248">
        <f t="shared" ref="E71:E81" si="1">E70+$G$1</f>
        <v>0.33888888888888874</v>
      </c>
      <c r="F71" s="249" t="s">
        <v>582</v>
      </c>
      <c r="G71" s="250" t="s">
        <v>178</v>
      </c>
      <c r="H71" s="250">
        <v>123</v>
      </c>
      <c r="I71" s="251"/>
      <c r="J71" s="256" t="s">
        <v>191</v>
      </c>
    </row>
    <row r="72" spans="1:10" ht="18" x14ac:dyDescent="0.25">
      <c r="A72" s="246" t="s">
        <v>394</v>
      </c>
      <c r="B72" s="247" t="s">
        <v>279</v>
      </c>
      <c r="C72" s="247" t="s">
        <v>550</v>
      </c>
      <c r="D72" s="292">
        <v>80</v>
      </c>
      <c r="E72" s="248">
        <f t="shared" si="1"/>
        <v>0.33958333333333318</v>
      </c>
      <c r="F72" s="249" t="s">
        <v>568</v>
      </c>
      <c r="G72" s="250" t="s">
        <v>177</v>
      </c>
      <c r="H72" s="250">
        <v>230</v>
      </c>
      <c r="I72" s="251"/>
      <c r="J72" s="256" t="s">
        <v>191</v>
      </c>
    </row>
    <row r="73" spans="1:10" ht="18" x14ac:dyDescent="0.25">
      <c r="A73" s="246" t="s">
        <v>395</v>
      </c>
      <c r="B73" s="247" t="s">
        <v>551</v>
      </c>
      <c r="C73" s="247" t="s">
        <v>552</v>
      </c>
      <c r="D73" s="292">
        <v>81</v>
      </c>
      <c r="E73" s="248">
        <f t="shared" si="1"/>
        <v>0.34027777777777762</v>
      </c>
      <c r="F73" s="249" t="s">
        <v>584</v>
      </c>
      <c r="G73" s="250" t="s">
        <v>178</v>
      </c>
      <c r="H73" s="250">
        <v>200</v>
      </c>
      <c r="I73" s="251"/>
      <c r="J73" s="256" t="s">
        <v>619</v>
      </c>
    </row>
    <row r="74" spans="1:10" ht="18" x14ac:dyDescent="0.25">
      <c r="A74" s="246" t="s">
        <v>396</v>
      </c>
      <c r="B74" s="247" t="s">
        <v>553</v>
      </c>
      <c r="C74" s="247" t="s">
        <v>554</v>
      </c>
      <c r="D74" s="292">
        <v>82</v>
      </c>
      <c r="E74" s="248">
        <f t="shared" si="1"/>
        <v>0.34097222222222207</v>
      </c>
      <c r="F74" s="249" t="s">
        <v>614</v>
      </c>
      <c r="G74" s="250" t="s">
        <v>178</v>
      </c>
      <c r="H74" s="250">
        <v>102</v>
      </c>
      <c r="I74" s="251"/>
      <c r="J74" s="256" t="s">
        <v>191</v>
      </c>
    </row>
    <row r="75" spans="1:10" ht="18" x14ac:dyDescent="0.25">
      <c r="A75" s="246" t="s">
        <v>397</v>
      </c>
      <c r="B75" s="247" t="s">
        <v>555</v>
      </c>
      <c r="C75" s="247" t="s">
        <v>273</v>
      </c>
      <c r="D75" s="292">
        <v>83</v>
      </c>
      <c r="E75" s="248">
        <f t="shared" si="1"/>
        <v>0.34166666666666651</v>
      </c>
      <c r="F75" s="249" t="s">
        <v>615</v>
      </c>
      <c r="G75" s="250" t="s">
        <v>178</v>
      </c>
      <c r="H75" s="250">
        <v>105</v>
      </c>
      <c r="I75" s="251"/>
      <c r="J75" s="256" t="s">
        <v>190</v>
      </c>
    </row>
    <row r="76" spans="1:10" ht="18" x14ac:dyDescent="0.25">
      <c r="A76" s="246" t="s">
        <v>398</v>
      </c>
      <c r="B76" s="247" t="s">
        <v>556</v>
      </c>
      <c r="C76" s="247" t="s">
        <v>557</v>
      </c>
      <c r="D76" s="292">
        <v>84</v>
      </c>
      <c r="E76" s="248">
        <f t="shared" si="1"/>
        <v>0.34236111111111095</v>
      </c>
      <c r="F76" s="249" t="s">
        <v>615</v>
      </c>
      <c r="G76" s="250" t="s">
        <v>178</v>
      </c>
      <c r="H76" s="250">
        <v>105</v>
      </c>
      <c r="I76" s="251"/>
      <c r="J76" s="256" t="s">
        <v>191</v>
      </c>
    </row>
    <row r="77" spans="1:10" ht="18" x14ac:dyDescent="0.25">
      <c r="A77" s="246" t="s">
        <v>399</v>
      </c>
      <c r="B77" s="247" t="s">
        <v>558</v>
      </c>
      <c r="C77" s="247" t="s">
        <v>559</v>
      </c>
      <c r="D77" s="292">
        <v>87</v>
      </c>
      <c r="E77" s="248">
        <f t="shared" si="1"/>
        <v>0.34305555555555539</v>
      </c>
      <c r="F77" s="249" t="s">
        <v>573</v>
      </c>
      <c r="G77" s="250" t="s">
        <v>178</v>
      </c>
      <c r="H77" s="250">
        <v>112</v>
      </c>
      <c r="I77" s="251" t="s">
        <v>621</v>
      </c>
      <c r="J77" s="256" t="s">
        <v>191</v>
      </c>
    </row>
    <row r="78" spans="1:10" ht="18" x14ac:dyDescent="0.25">
      <c r="A78" s="246" t="s">
        <v>400</v>
      </c>
      <c r="B78" s="247" t="s">
        <v>560</v>
      </c>
      <c r="C78" s="247" t="s">
        <v>561</v>
      </c>
      <c r="D78" s="292">
        <v>88</v>
      </c>
      <c r="E78" s="248">
        <f t="shared" si="1"/>
        <v>0.34374999999999983</v>
      </c>
      <c r="F78" s="249" t="s">
        <v>614</v>
      </c>
      <c r="G78" s="250" t="s">
        <v>178</v>
      </c>
      <c r="H78" s="250">
        <v>102</v>
      </c>
      <c r="I78" s="251" t="s">
        <v>621</v>
      </c>
      <c r="J78" s="256" t="s">
        <v>191</v>
      </c>
    </row>
    <row r="79" spans="1:10" ht="18" x14ac:dyDescent="0.25">
      <c r="A79" s="246" t="s">
        <v>401</v>
      </c>
      <c r="B79" s="247" t="s">
        <v>245</v>
      </c>
      <c r="C79" s="247" t="s">
        <v>270</v>
      </c>
      <c r="D79" s="292">
        <v>90</v>
      </c>
      <c r="E79" s="248">
        <f t="shared" si="1"/>
        <v>0.34444444444444428</v>
      </c>
      <c r="F79" s="249" t="s">
        <v>616</v>
      </c>
      <c r="G79" s="250" t="s">
        <v>177</v>
      </c>
      <c r="H79" s="250">
        <v>400</v>
      </c>
      <c r="I79" s="251"/>
      <c r="J79" s="256" t="s">
        <v>190</v>
      </c>
    </row>
    <row r="80" spans="1:10" ht="18" x14ac:dyDescent="0.25">
      <c r="A80" s="246" t="s">
        <v>402</v>
      </c>
      <c r="B80" s="247" t="s">
        <v>562</v>
      </c>
      <c r="C80" s="247" t="s">
        <v>563</v>
      </c>
      <c r="D80" s="292">
        <v>93</v>
      </c>
      <c r="E80" s="248">
        <f t="shared" si="1"/>
        <v>0.34513888888888872</v>
      </c>
      <c r="F80" s="249" t="s">
        <v>617</v>
      </c>
      <c r="G80" s="250" t="s">
        <v>178</v>
      </c>
      <c r="H80" s="250">
        <v>76</v>
      </c>
      <c r="I80" s="251"/>
      <c r="J80" s="256" t="s">
        <v>192</v>
      </c>
    </row>
    <row r="81" spans="1:10" ht="18" x14ac:dyDescent="0.25">
      <c r="A81" s="246" t="s">
        <v>403</v>
      </c>
      <c r="B81" s="247" t="s">
        <v>564</v>
      </c>
      <c r="C81" s="247" t="s">
        <v>565</v>
      </c>
      <c r="D81" s="292">
        <v>99</v>
      </c>
      <c r="E81" s="248">
        <f t="shared" si="1"/>
        <v>0.34583333333333316</v>
      </c>
      <c r="F81" s="249" t="s">
        <v>618</v>
      </c>
      <c r="G81" s="250" t="s">
        <v>178</v>
      </c>
      <c r="H81" s="250">
        <v>103</v>
      </c>
      <c r="I81" s="251"/>
      <c r="J81" s="256" t="s">
        <v>191</v>
      </c>
    </row>
    <row r="86" spans="1:10" x14ac:dyDescent="0.2">
      <c r="C86" s="253" t="s">
        <v>22</v>
      </c>
      <c r="H86" s="242" t="s">
        <v>404</v>
      </c>
    </row>
    <row r="87" spans="1:10" x14ac:dyDescent="0.2">
      <c r="C87" s="253" t="s">
        <v>386</v>
      </c>
    </row>
    <row r="88" spans="1:10" x14ac:dyDescent="0.2">
      <c r="C88" s="253" t="s">
        <v>387</v>
      </c>
    </row>
  </sheetData>
  <autoFilter ref="A3:J81"/>
  <mergeCells count="3">
    <mergeCell ref="A1:A2"/>
    <mergeCell ref="B1:E1"/>
    <mergeCell ref="B2:E2"/>
  </mergeCells>
  <phoneticPr fontId="9" type="noConversion"/>
  <printOptions horizontalCentered="1"/>
  <pageMargins left="0.31496062992125984" right="0.31496062992125984" top="0.35433070866141736" bottom="0.74803149606299213" header="0.31496062992125984" footer="0.31496062992125984"/>
  <pageSetup paperSize="9" scale="53" fitToHeight="3" orientation="portrait" r:id="rId1"/>
  <headerFooter>
    <oddFooter>&amp;RПодготовлено Vzzzik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2"/>
      <c r="B5" s="34">
        <v>31</v>
      </c>
      <c r="C5" s="293">
        <v>31</v>
      </c>
      <c r="D5" s="260" t="s">
        <v>497</v>
      </c>
      <c r="E5" s="260" t="s">
        <v>264</v>
      </c>
      <c r="F5" s="260" t="s">
        <v>590</v>
      </c>
      <c r="G5" s="43">
        <v>0.31319444444444439</v>
      </c>
      <c r="H5" s="47">
        <v>0.31319444444444439</v>
      </c>
      <c r="I5" s="278" t="s">
        <v>44</v>
      </c>
      <c r="J5" s="216">
        <v>0</v>
      </c>
      <c r="K5" s="43">
        <v>0.39652777777777776</v>
      </c>
      <c r="L5" s="47">
        <v>0.39652777777777776</v>
      </c>
      <c r="M5" s="279" t="s">
        <v>44</v>
      </c>
      <c r="N5" s="280">
        <v>0</v>
      </c>
      <c r="O5" s="85">
        <v>0.39861111111111108</v>
      </c>
      <c r="P5" s="280"/>
      <c r="Q5" s="261"/>
      <c r="R5" s="85"/>
      <c r="S5" s="38">
        <v>0</v>
      </c>
      <c r="T5" s="85">
        <v>0.44166666666666665</v>
      </c>
      <c r="U5" s="281"/>
      <c r="V5" s="52">
        <v>0</v>
      </c>
      <c r="W5" s="85">
        <v>0.46527777777777773</v>
      </c>
      <c r="X5" s="280"/>
      <c r="Y5" s="85">
        <v>0.46736111111111112</v>
      </c>
      <c r="Z5" s="281"/>
      <c r="AA5" s="216">
        <v>0</v>
      </c>
      <c r="AB5" s="261"/>
      <c r="AC5" s="85">
        <v>0.4694444444444445</v>
      </c>
      <c r="AD5" s="280"/>
      <c r="AE5" s="85">
        <v>0.48888888888888887</v>
      </c>
      <c r="AF5" s="281"/>
      <c r="AG5" s="216">
        <v>0</v>
      </c>
      <c r="AH5" s="261"/>
      <c r="AI5" s="85">
        <v>0.49583333333333335</v>
      </c>
      <c r="AJ5" s="280"/>
      <c r="AK5" s="73">
        <v>0.49791666666666662</v>
      </c>
      <c r="AL5" s="279" t="s">
        <v>301</v>
      </c>
      <c r="AM5" s="280">
        <v>960</v>
      </c>
      <c r="AN5" s="43">
        <v>0.51736111111111105</v>
      </c>
      <c r="AO5" s="47">
        <v>0.52916666666666667</v>
      </c>
      <c r="AP5" s="282">
        <v>96.8</v>
      </c>
      <c r="AQ5" s="283">
        <v>96.8</v>
      </c>
      <c r="AR5" s="284"/>
      <c r="AS5" s="49">
        <v>0.5395833333333333</v>
      </c>
      <c r="AT5" s="42" t="s">
        <v>44</v>
      </c>
      <c r="AU5" s="280">
        <v>0</v>
      </c>
      <c r="AV5" s="284"/>
      <c r="AW5" s="49">
        <v>0.58333333333333337</v>
      </c>
      <c r="AX5" s="279" t="s">
        <v>44</v>
      </c>
      <c r="AY5" s="38">
        <v>0</v>
      </c>
      <c r="AZ5" s="53">
        <v>0.58680555555555558</v>
      </c>
      <c r="BA5" s="285"/>
      <c r="BB5" s="55">
        <v>0.59221064814814817</v>
      </c>
      <c r="BC5" s="286">
        <v>5.4050925925925863E-3</v>
      </c>
      <c r="BD5" s="286">
        <v>1.0416666666667254E-4</v>
      </c>
      <c r="BE5" s="287" t="s">
        <v>45</v>
      </c>
      <c r="BF5" s="288">
        <v>9</v>
      </c>
      <c r="BG5" s="55">
        <v>0.60064814814814815</v>
      </c>
      <c r="BH5" s="286">
        <v>1.3842592592592573E-2</v>
      </c>
      <c r="BI5" s="286">
        <v>4.282407407407221E-4</v>
      </c>
      <c r="BJ5" s="287" t="s">
        <v>301</v>
      </c>
      <c r="BK5" s="288">
        <v>37</v>
      </c>
      <c r="BL5" s="55">
        <v>0.60498842592592594</v>
      </c>
      <c r="BM5" s="286">
        <v>1.8182870370370363E-2</v>
      </c>
      <c r="BN5" s="286">
        <v>9.1435185185184328E-4</v>
      </c>
      <c r="BO5" s="287" t="s">
        <v>301</v>
      </c>
      <c r="BP5" s="288">
        <v>79</v>
      </c>
      <c r="BQ5" s="55">
        <v>0.6225694444444444</v>
      </c>
      <c r="BR5" s="286">
        <v>3.5763888888888817E-2</v>
      </c>
      <c r="BS5" s="286">
        <v>3.8078703703703018E-3</v>
      </c>
      <c r="BT5" s="287" t="s">
        <v>301</v>
      </c>
      <c r="BU5" s="288">
        <v>329</v>
      </c>
      <c r="BV5" s="263"/>
      <c r="BW5" s="263"/>
      <c r="BX5" s="55">
        <v>0.6320486111111111</v>
      </c>
      <c r="BY5" s="286">
        <v>4.5243055555555522E-2</v>
      </c>
      <c r="BZ5" s="286">
        <v>5.0347222222221905E-3</v>
      </c>
      <c r="CA5" s="287" t="s">
        <v>301</v>
      </c>
      <c r="CB5" s="288">
        <v>435</v>
      </c>
      <c r="CC5" s="49">
        <v>0.65277777777777779</v>
      </c>
      <c r="CD5" s="279" t="s">
        <v>44</v>
      </c>
      <c r="CE5" s="280">
        <v>0</v>
      </c>
      <c r="CF5" s="53">
        <v>0.66249999999999998</v>
      </c>
      <c r="CG5" s="285"/>
      <c r="CH5" s="55">
        <v>0.67409722222222224</v>
      </c>
      <c r="CI5" s="286">
        <v>1.1597222222222259E-2</v>
      </c>
      <c r="CJ5" s="286">
        <v>7.5231481481485146E-4</v>
      </c>
      <c r="CK5" s="287" t="s">
        <v>301</v>
      </c>
      <c r="CL5" s="288">
        <v>65</v>
      </c>
      <c r="CM5" s="55">
        <v>0.68146990740740743</v>
      </c>
      <c r="CN5" s="286">
        <v>1.8969907407407449E-2</v>
      </c>
      <c r="CO5" s="286">
        <v>2.1180555555555987E-3</v>
      </c>
      <c r="CP5" s="287" t="s">
        <v>301</v>
      </c>
      <c r="CQ5" s="288">
        <v>183</v>
      </c>
      <c r="CR5" s="85" t="s">
        <v>632</v>
      </c>
      <c r="CS5" s="280"/>
      <c r="CT5" s="85">
        <v>1.85486111111111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113.3</v>
      </c>
      <c r="DC5" s="283">
        <v>113.3</v>
      </c>
      <c r="DD5" s="284"/>
      <c r="DE5" s="43"/>
      <c r="DF5" s="43"/>
      <c r="DG5" s="39">
        <v>1347.1</v>
      </c>
      <c r="DH5" s="46">
        <v>960</v>
      </c>
      <c r="DI5" s="40"/>
      <c r="DJ5" s="63">
        <v>2307.1</v>
      </c>
      <c r="DK5" s="43"/>
      <c r="DL5" s="264" t="s">
        <v>191</v>
      </c>
      <c r="DM5" s="265" t="s">
        <v>590</v>
      </c>
      <c r="DN5" s="265" t="s">
        <v>179</v>
      </c>
      <c r="DO5" s="265">
        <v>64</v>
      </c>
      <c r="DP5" s="265" t="s">
        <v>622</v>
      </c>
      <c r="DQ5" s="266"/>
      <c r="DR5" s="266"/>
      <c r="DS5" s="267"/>
      <c r="DT5" s="22"/>
      <c r="DU5" s="22"/>
      <c r="DV5" s="41">
        <v>1</v>
      </c>
      <c r="DW5" s="41" t="s">
        <v>197</v>
      </c>
      <c r="DY5" s="151">
        <v>210.1</v>
      </c>
      <c r="DZ5" s="41">
        <v>210.1</v>
      </c>
      <c r="EA5" s="41">
        <v>9999</v>
      </c>
      <c r="EB5" s="41">
        <v>999999</v>
      </c>
      <c r="EC5" s="41">
        <v>2307.1</v>
      </c>
      <c r="ED5" s="22"/>
      <c r="EE5" s="22"/>
      <c r="EF5" s="22"/>
      <c r="EG5" s="41">
        <v>31</v>
      </c>
      <c r="EH5" s="195">
        <v>0</v>
      </c>
      <c r="EI5" s="195">
        <v>960</v>
      </c>
      <c r="EJ5" s="196">
        <v>96.8</v>
      </c>
      <c r="EK5" s="195">
        <v>0</v>
      </c>
      <c r="EL5" s="195">
        <v>0</v>
      </c>
      <c r="EM5" s="195">
        <v>889</v>
      </c>
      <c r="EN5" s="195">
        <v>0</v>
      </c>
      <c r="EO5" s="195">
        <v>248</v>
      </c>
      <c r="EP5" s="195">
        <v>0</v>
      </c>
      <c r="EQ5" s="195">
        <v>113.3</v>
      </c>
      <c r="ER5" s="195" t="e">
        <v>#REF!</v>
      </c>
      <c r="ES5" s="195" t="e">
        <v>#REF!</v>
      </c>
      <c r="ET5" s="195" t="e">
        <v>#REF!</v>
      </c>
      <c r="EU5" s="196" t="e">
        <v>#REF!</v>
      </c>
      <c r="EV5" s="195"/>
      <c r="EW5" s="195"/>
      <c r="EX5" s="195"/>
      <c r="EY5" s="195"/>
      <c r="EZ5" s="196"/>
      <c r="FA5" s="195"/>
      <c r="FB5" s="22"/>
      <c r="FC5" s="41">
        <v>31</v>
      </c>
      <c r="FD5" s="195">
        <v>0</v>
      </c>
      <c r="FE5" s="195">
        <v>960</v>
      </c>
      <c r="FF5" s="195">
        <v>1056.8</v>
      </c>
      <c r="FG5" s="195">
        <v>1056.8</v>
      </c>
      <c r="FH5" s="195">
        <v>1056.8</v>
      </c>
      <c r="FI5" s="195">
        <v>1945.8</v>
      </c>
      <c r="FJ5" s="195">
        <v>1945.8</v>
      </c>
      <c r="FK5" s="195">
        <v>2193.8000000000002</v>
      </c>
      <c r="FL5" s="195">
        <v>2193.8000000000002</v>
      </c>
      <c r="FM5" s="195">
        <v>2307.1000000000004</v>
      </c>
      <c r="FN5" s="195" t="e">
        <v>#REF!</v>
      </c>
      <c r="FO5" s="195" t="e">
        <v>#REF!</v>
      </c>
      <c r="FP5" s="195" t="e">
        <v>#REF!</v>
      </c>
      <c r="FQ5" s="195" t="e">
        <v>#REF!</v>
      </c>
      <c r="FR5" s="195" t="e">
        <v>#REF!</v>
      </c>
      <c r="FS5" s="195" t="e">
        <v>#REF!</v>
      </c>
      <c r="FT5" s="195" t="e">
        <v>#REF!</v>
      </c>
      <c r="FU5" s="195" t="e">
        <v>#REF!</v>
      </c>
      <c r="FV5" s="195" t="e">
        <v>#REF!</v>
      </c>
    </row>
    <row r="6" spans="1:178" s="41" customFormat="1" ht="13.5" thickBot="1" x14ac:dyDescent="0.25">
      <c r="A6" s="132"/>
      <c r="B6" s="34">
        <v>33</v>
      </c>
      <c r="C6" s="293">
        <v>33</v>
      </c>
      <c r="D6" s="260" t="s">
        <v>500</v>
      </c>
      <c r="E6" s="260" t="s">
        <v>501</v>
      </c>
      <c r="F6" s="260" t="s">
        <v>592</v>
      </c>
      <c r="G6" s="43">
        <v>0.31458333333333327</v>
      </c>
      <c r="H6" s="47">
        <v>0.31458333333333327</v>
      </c>
      <c r="I6" s="58" t="s">
        <v>44</v>
      </c>
      <c r="J6" s="391">
        <v>0</v>
      </c>
      <c r="K6" s="43">
        <v>0.39791666666666664</v>
      </c>
      <c r="L6" s="47">
        <v>0.39791666666666664</v>
      </c>
      <c r="M6" s="42" t="s">
        <v>44</v>
      </c>
      <c r="N6" s="38">
        <v>0</v>
      </c>
      <c r="O6" s="85">
        <v>0.39861111111111108</v>
      </c>
      <c r="P6" s="38"/>
      <c r="Q6" s="261"/>
      <c r="R6" s="85"/>
      <c r="S6" s="38">
        <v>0</v>
      </c>
      <c r="T6" s="85">
        <v>0.44166666666666665</v>
      </c>
      <c r="U6" s="86"/>
      <c r="V6" s="52">
        <v>0</v>
      </c>
      <c r="W6" s="85">
        <v>0.46527777777777773</v>
      </c>
      <c r="X6" s="38"/>
      <c r="Y6" s="85">
        <v>0.46736111111111112</v>
      </c>
      <c r="Z6" s="86"/>
      <c r="AA6" s="52">
        <v>0</v>
      </c>
      <c r="AB6" s="261"/>
      <c r="AC6" s="85">
        <v>0.4694444444444445</v>
      </c>
      <c r="AD6" s="38"/>
      <c r="AE6" s="85">
        <v>0.48888888888888887</v>
      </c>
      <c r="AF6" s="86"/>
      <c r="AG6" s="52">
        <v>0</v>
      </c>
      <c r="AH6" s="261"/>
      <c r="AI6" s="85"/>
      <c r="AJ6" s="38">
        <v>600</v>
      </c>
      <c r="AK6" s="73">
        <v>0.49791666666666662</v>
      </c>
      <c r="AL6" s="42" t="s">
        <v>301</v>
      </c>
      <c r="AM6" s="38">
        <v>840</v>
      </c>
      <c r="AN6" s="43">
        <v>0.51736111111111105</v>
      </c>
      <c r="AO6" s="47">
        <v>0.52916666666666667</v>
      </c>
      <c r="AP6" s="70">
        <v>107.5</v>
      </c>
      <c r="AQ6" s="71">
        <v>107.5</v>
      </c>
      <c r="AR6" s="72"/>
      <c r="AS6" s="49">
        <v>0.5395833333333333</v>
      </c>
      <c r="AT6" s="42" t="s">
        <v>44</v>
      </c>
      <c r="AU6" s="280">
        <v>0</v>
      </c>
      <c r="AV6" s="72"/>
      <c r="AW6" s="49">
        <v>0.58402777777777781</v>
      </c>
      <c r="AX6" s="42" t="s">
        <v>44</v>
      </c>
      <c r="AY6" s="38">
        <v>0</v>
      </c>
      <c r="AZ6" s="53">
        <v>0.58819444444444446</v>
      </c>
      <c r="BA6" s="61"/>
      <c r="BB6" s="55">
        <v>0.59349537037037037</v>
      </c>
      <c r="BC6" s="35">
        <v>5.3009259259259034E-3</v>
      </c>
      <c r="BD6" s="35">
        <v>2.0833333333335549E-4</v>
      </c>
      <c r="BE6" s="44" t="s">
        <v>45</v>
      </c>
      <c r="BF6" s="45">
        <v>18</v>
      </c>
      <c r="BG6" s="55">
        <v>0.60130787037037037</v>
      </c>
      <c r="BH6" s="35">
        <v>1.3113425925925903E-2</v>
      </c>
      <c r="BI6" s="35">
        <v>3.0092592592594752E-4</v>
      </c>
      <c r="BJ6" s="44" t="s">
        <v>45</v>
      </c>
      <c r="BK6" s="45">
        <v>26</v>
      </c>
      <c r="BL6" s="55">
        <v>0.60909722222222229</v>
      </c>
      <c r="BM6" s="35">
        <v>2.0902777777777826E-2</v>
      </c>
      <c r="BN6" s="35">
        <v>3.6342592592593058E-3</v>
      </c>
      <c r="BO6" s="44" t="s">
        <v>301</v>
      </c>
      <c r="BP6" s="45">
        <v>314</v>
      </c>
      <c r="BQ6" s="55">
        <v>0.62385416666666671</v>
      </c>
      <c r="BR6" s="35">
        <v>3.5659722222222245E-2</v>
      </c>
      <c r="BS6" s="35">
        <v>3.7037037037037299E-3</v>
      </c>
      <c r="BT6" s="44" t="s">
        <v>301</v>
      </c>
      <c r="BU6" s="45">
        <v>320</v>
      </c>
      <c r="BV6" s="263"/>
      <c r="BW6" s="263"/>
      <c r="BX6" s="55">
        <v>0.63305555555555559</v>
      </c>
      <c r="BY6" s="35">
        <v>4.4861111111111129E-2</v>
      </c>
      <c r="BZ6" s="35">
        <v>4.6527777777777973E-3</v>
      </c>
      <c r="CA6" s="44" t="s">
        <v>301</v>
      </c>
      <c r="CB6" s="45">
        <v>402</v>
      </c>
      <c r="CC6" s="49">
        <v>0.65416666666666667</v>
      </c>
      <c r="CD6" s="42" t="s">
        <v>44</v>
      </c>
      <c r="CE6" s="38">
        <v>0</v>
      </c>
      <c r="CF6" s="53">
        <v>0.66180555555555554</v>
      </c>
      <c r="CG6" s="61"/>
      <c r="CH6" s="55">
        <v>0.67262731481481486</v>
      </c>
      <c r="CI6" s="35">
        <v>1.0821759259259323E-2</v>
      </c>
      <c r="CJ6" s="35">
        <v>2.3148148148084691E-5</v>
      </c>
      <c r="CK6" s="44" t="s">
        <v>45</v>
      </c>
      <c r="CL6" s="45">
        <v>2</v>
      </c>
      <c r="CM6" s="55">
        <v>0.68009259259259258</v>
      </c>
      <c r="CN6" s="35">
        <v>1.8287037037037046E-2</v>
      </c>
      <c r="CO6" s="35">
        <v>1.4351851851851956E-3</v>
      </c>
      <c r="CP6" s="44" t="s">
        <v>301</v>
      </c>
      <c r="CQ6" s="45">
        <v>124</v>
      </c>
      <c r="CR6" s="85" t="s">
        <v>632</v>
      </c>
      <c r="CS6" s="38"/>
      <c r="CT6" s="85">
        <v>1.9381944444444399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128</v>
      </c>
      <c r="DC6" s="71">
        <v>128</v>
      </c>
      <c r="DD6" s="72"/>
      <c r="DE6" s="43"/>
      <c r="DF6" s="43"/>
      <c r="DG6" s="39">
        <v>1441.5</v>
      </c>
      <c r="DH6" s="46">
        <v>1440</v>
      </c>
      <c r="DI6" s="40"/>
      <c r="DJ6" s="63">
        <v>2881.5</v>
      </c>
      <c r="DK6" s="43"/>
      <c r="DL6" s="268" t="s">
        <v>191</v>
      </c>
      <c r="DM6" s="269" t="s">
        <v>592</v>
      </c>
      <c r="DN6" s="269" t="s">
        <v>179</v>
      </c>
      <c r="DO6" s="269">
        <v>80</v>
      </c>
      <c r="DP6" s="269" t="s">
        <v>622</v>
      </c>
      <c r="DQ6" s="56"/>
      <c r="DR6" s="56"/>
      <c r="DS6" s="36"/>
      <c r="DT6" s="22"/>
      <c r="DU6" s="22"/>
      <c r="DV6" s="41">
        <v>1</v>
      </c>
      <c r="DW6" s="41" t="s">
        <v>197</v>
      </c>
      <c r="DY6" s="151">
        <v>235.5</v>
      </c>
      <c r="DZ6" s="41">
        <v>235.5</v>
      </c>
      <c r="EA6" s="41">
        <v>9999</v>
      </c>
      <c r="EB6" s="41">
        <v>999999</v>
      </c>
      <c r="EC6" s="41">
        <v>2881.5</v>
      </c>
      <c r="ED6" s="22"/>
      <c r="EE6" s="22"/>
      <c r="EF6" s="22"/>
      <c r="EG6" s="41">
        <v>33</v>
      </c>
      <c r="EH6" s="195">
        <v>0</v>
      </c>
      <c r="EI6" s="195">
        <v>1440</v>
      </c>
      <c r="EJ6" s="196">
        <v>107.5</v>
      </c>
      <c r="EK6" s="195">
        <v>0</v>
      </c>
      <c r="EL6" s="195">
        <v>0</v>
      </c>
      <c r="EM6" s="195">
        <v>1080</v>
      </c>
      <c r="EN6" s="195">
        <v>0</v>
      </c>
      <c r="EO6" s="195">
        <v>126</v>
      </c>
      <c r="EP6" s="195">
        <v>0</v>
      </c>
      <c r="EQ6" s="195">
        <v>128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B6" s="22"/>
      <c r="FC6" s="41">
        <v>33</v>
      </c>
      <c r="FD6" s="195">
        <v>0</v>
      </c>
      <c r="FE6" s="195">
        <v>1440</v>
      </c>
      <c r="FF6" s="195">
        <v>1547.5</v>
      </c>
      <c r="FG6" s="195">
        <v>1547.5</v>
      </c>
      <c r="FH6" s="195">
        <v>1547.5</v>
      </c>
      <c r="FI6" s="195">
        <v>2627.5</v>
      </c>
      <c r="FJ6" s="195">
        <v>2627.5</v>
      </c>
      <c r="FK6" s="195">
        <v>2753.5</v>
      </c>
      <c r="FL6" s="195">
        <v>2753.5</v>
      </c>
      <c r="FM6" s="195">
        <v>2881.5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13.5" collapsed="1" thickBot="1" x14ac:dyDescent="0.25">
      <c r="A7" s="132"/>
      <c r="B7" s="34">
        <v>23</v>
      </c>
      <c r="C7" s="293">
        <v>23</v>
      </c>
      <c r="D7" s="260" t="s">
        <v>484</v>
      </c>
      <c r="E7" s="260" t="s">
        <v>485</v>
      </c>
      <c r="F7" s="260" t="s">
        <v>583</v>
      </c>
      <c r="G7" s="43">
        <v>0.30763888888888885</v>
      </c>
      <c r="H7" s="47">
        <v>0.30763888888888885</v>
      </c>
      <c r="I7" s="58" t="s">
        <v>44</v>
      </c>
      <c r="J7" s="52">
        <v>0</v>
      </c>
      <c r="K7" s="43">
        <v>0.39097222222222222</v>
      </c>
      <c r="L7" s="47">
        <v>0.39097222222222222</v>
      </c>
      <c r="M7" s="42" t="s">
        <v>44</v>
      </c>
      <c r="N7" s="38">
        <v>0</v>
      </c>
      <c r="O7" s="85">
        <v>0.39166666666666666</v>
      </c>
      <c r="P7" s="38"/>
      <c r="Q7" s="261"/>
      <c r="R7" s="85"/>
      <c r="S7" s="38">
        <v>0</v>
      </c>
      <c r="T7" s="85">
        <v>0.43124999999999997</v>
      </c>
      <c r="U7" s="86"/>
      <c r="V7" s="52">
        <v>0</v>
      </c>
      <c r="W7" s="85">
        <v>0.45833333333333331</v>
      </c>
      <c r="X7" s="38"/>
      <c r="Y7" s="85">
        <v>0.4597222222222222</v>
      </c>
      <c r="Z7" s="86"/>
      <c r="AA7" s="52">
        <v>0</v>
      </c>
      <c r="AB7" s="261"/>
      <c r="AC7" s="85">
        <v>0.46180555555555558</v>
      </c>
      <c r="AD7" s="38"/>
      <c r="AE7" s="85">
        <v>0.48472222222222222</v>
      </c>
      <c r="AF7" s="86"/>
      <c r="AG7" s="52">
        <v>0</v>
      </c>
      <c r="AH7" s="261"/>
      <c r="AI7" s="85"/>
      <c r="AJ7" s="38">
        <v>600</v>
      </c>
      <c r="AK7" s="73">
        <v>0.4916666666666667</v>
      </c>
      <c r="AL7" s="42" t="s">
        <v>301</v>
      </c>
      <c r="AM7" s="38">
        <v>900</v>
      </c>
      <c r="AN7" s="43">
        <v>0.51597222222222217</v>
      </c>
      <c r="AO7" s="47">
        <v>0.51736111111111105</v>
      </c>
      <c r="AP7" s="70">
        <v>103</v>
      </c>
      <c r="AQ7" s="71">
        <v>103</v>
      </c>
      <c r="AR7" s="72"/>
      <c r="AS7" s="49">
        <v>0.53333333333333333</v>
      </c>
      <c r="AT7" s="42" t="s">
        <v>44</v>
      </c>
      <c r="AU7" s="280">
        <v>0</v>
      </c>
      <c r="AV7" s="72"/>
      <c r="AW7" s="49">
        <v>0.57500000000000007</v>
      </c>
      <c r="AX7" s="42" t="s">
        <v>44</v>
      </c>
      <c r="AY7" s="38">
        <v>0</v>
      </c>
      <c r="AZ7" s="53">
        <v>0.57708333333333328</v>
      </c>
      <c r="BA7" s="61"/>
      <c r="BB7" s="55">
        <v>0.58267361111111116</v>
      </c>
      <c r="BC7" s="35">
        <v>5.5902777777778745E-3</v>
      </c>
      <c r="BD7" s="35">
        <v>8.1018518518615606E-5</v>
      </c>
      <c r="BE7" s="44" t="s">
        <v>301</v>
      </c>
      <c r="BF7" s="45">
        <v>7</v>
      </c>
      <c r="BG7" s="55">
        <v>0.59</v>
      </c>
      <c r="BH7" s="35">
        <v>1.2916666666666687E-2</v>
      </c>
      <c r="BI7" s="35">
        <v>4.9768518518516353E-4</v>
      </c>
      <c r="BJ7" s="44" t="s">
        <v>45</v>
      </c>
      <c r="BK7" s="45">
        <v>43</v>
      </c>
      <c r="BL7" s="55">
        <v>0.59387731481481476</v>
      </c>
      <c r="BM7" s="35">
        <v>1.6793981481481479E-2</v>
      </c>
      <c r="BN7" s="35">
        <v>4.7453703703704067E-4</v>
      </c>
      <c r="BO7" s="44" t="s">
        <v>45</v>
      </c>
      <c r="BP7" s="45">
        <v>41</v>
      </c>
      <c r="BQ7" s="55">
        <v>0.61425925925925928</v>
      </c>
      <c r="BR7" s="35">
        <v>3.7175925925926001E-2</v>
      </c>
      <c r="BS7" s="35">
        <v>5.2199074074074855E-3</v>
      </c>
      <c r="BT7" s="44" t="s">
        <v>301</v>
      </c>
      <c r="BU7" s="45">
        <v>451</v>
      </c>
      <c r="BV7" s="263"/>
      <c r="BW7" s="263"/>
      <c r="BX7" s="55">
        <v>0.60258101851851853</v>
      </c>
      <c r="BY7" s="35">
        <v>2.5497685185185248E-2</v>
      </c>
      <c r="BZ7" s="35">
        <v>1.4710648148148084E-2</v>
      </c>
      <c r="CA7" s="44" t="s">
        <v>45</v>
      </c>
      <c r="CB7" s="45">
        <v>1571</v>
      </c>
      <c r="CC7" s="49">
        <v>0.6430555555555556</v>
      </c>
      <c r="CD7" s="42" t="s">
        <v>44</v>
      </c>
      <c r="CE7" s="38">
        <v>0</v>
      </c>
      <c r="CF7" s="53">
        <v>0.65763888888888888</v>
      </c>
      <c r="CG7" s="61"/>
      <c r="CH7" s="55">
        <v>0.66864583333333327</v>
      </c>
      <c r="CI7" s="35">
        <v>1.1006944444444389E-2</v>
      </c>
      <c r="CJ7" s="35">
        <v>1.6203703703698141E-4</v>
      </c>
      <c r="CK7" s="44" t="s">
        <v>301</v>
      </c>
      <c r="CL7" s="45">
        <v>14</v>
      </c>
      <c r="CM7" s="55">
        <v>0.67494212962962974</v>
      </c>
      <c r="CN7" s="35">
        <v>1.7303240740740855E-2</v>
      </c>
      <c r="CO7" s="35">
        <v>4.5138888888900455E-4</v>
      </c>
      <c r="CP7" s="44" t="s">
        <v>301</v>
      </c>
      <c r="CQ7" s="45">
        <v>39</v>
      </c>
      <c r="CR7" s="85" t="s">
        <v>632</v>
      </c>
      <c r="CS7" s="38"/>
      <c r="CT7" s="85">
        <v>1.52152777777778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119.5</v>
      </c>
      <c r="DC7" s="71">
        <v>119.5</v>
      </c>
      <c r="DD7" s="72"/>
      <c r="DE7" s="43"/>
      <c r="DF7" s="43"/>
      <c r="DG7" s="39">
        <v>2388.5</v>
      </c>
      <c r="DH7" s="46">
        <v>1500</v>
      </c>
      <c r="DI7" s="40"/>
      <c r="DJ7" s="63">
        <v>3888.5</v>
      </c>
      <c r="DK7" s="43"/>
      <c r="DL7" s="268" t="s">
        <v>192</v>
      </c>
      <c r="DM7" s="269" t="s">
        <v>583</v>
      </c>
      <c r="DN7" s="269" t="s">
        <v>179</v>
      </c>
      <c r="DO7" s="269">
        <v>72</v>
      </c>
      <c r="DP7" s="269">
        <v>0</v>
      </c>
      <c r="DQ7" s="56"/>
      <c r="DR7" s="56"/>
      <c r="DS7" s="36"/>
      <c r="DT7" s="22"/>
      <c r="DU7" s="22"/>
      <c r="DV7" s="41">
        <v>1</v>
      </c>
      <c r="DW7" s="41" t="s">
        <v>197</v>
      </c>
      <c r="DY7" s="151">
        <v>222.5</v>
      </c>
      <c r="DZ7" s="41">
        <v>222.5</v>
      </c>
      <c r="EA7" s="41">
        <v>9999</v>
      </c>
      <c r="EB7" s="41">
        <v>999999</v>
      </c>
      <c r="EC7" s="41">
        <v>3888.5</v>
      </c>
      <c r="ED7" s="22"/>
      <c r="EE7" s="22"/>
      <c r="EF7" s="22"/>
      <c r="EG7" s="41">
        <v>23</v>
      </c>
      <c r="EH7" s="195">
        <v>0</v>
      </c>
      <c r="EI7" s="195">
        <v>1500</v>
      </c>
      <c r="EJ7" s="196">
        <v>103</v>
      </c>
      <c r="EK7" s="195">
        <v>0</v>
      </c>
      <c r="EL7" s="195">
        <v>0</v>
      </c>
      <c r="EM7" s="195">
        <v>2113</v>
      </c>
      <c r="EN7" s="195">
        <v>0</v>
      </c>
      <c r="EO7" s="195">
        <v>53</v>
      </c>
      <c r="EP7" s="195">
        <v>0</v>
      </c>
      <c r="EQ7" s="195">
        <v>119.5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B7" s="22"/>
      <c r="FC7" s="41">
        <v>23</v>
      </c>
      <c r="FD7" s="195">
        <v>0</v>
      </c>
      <c r="FE7" s="195">
        <v>1500</v>
      </c>
      <c r="FF7" s="195">
        <v>1603</v>
      </c>
      <c r="FG7" s="195">
        <v>1603</v>
      </c>
      <c r="FH7" s="195">
        <v>1603</v>
      </c>
      <c r="FI7" s="195">
        <v>3716</v>
      </c>
      <c r="FJ7" s="195">
        <v>3716</v>
      </c>
      <c r="FK7" s="195">
        <v>3769</v>
      </c>
      <c r="FL7" s="195">
        <v>3769</v>
      </c>
      <c r="FM7" s="195">
        <v>3888.5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13.5" thickBot="1" x14ac:dyDescent="0.25">
      <c r="A8" s="132"/>
      <c r="B8" s="34">
        <v>60</v>
      </c>
      <c r="C8" s="293">
        <v>69</v>
      </c>
      <c r="D8" s="260" t="s">
        <v>537</v>
      </c>
      <c r="E8" s="260" t="s">
        <v>265</v>
      </c>
      <c r="F8" s="260" t="s">
        <v>608</v>
      </c>
      <c r="G8" s="43">
        <v>0.3333333333333332</v>
      </c>
      <c r="H8" s="47">
        <v>0.3333333333333332</v>
      </c>
      <c r="I8" s="58" t="s">
        <v>44</v>
      </c>
      <c r="J8" s="52">
        <v>0</v>
      </c>
      <c r="K8" s="43">
        <v>0.41666666666666657</v>
      </c>
      <c r="L8" s="47">
        <v>0.41666666666666657</v>
      </c>
      <c r="M8" s="42" t="s">
        <v>44</v>
      </c>
      <c r="N8" s="38">
        <v>0</v>
      </c>
      <c r="O8" s="85">
        <v>0.41736111111111113</v>
      </c>
      <c r="P8" s="38"/>
      <c r="Q8" s="261"/>
      <c r="R8" s="85"/>
      <c r="S8" s="38">
        <v>0</v>
      </c>
      <c r="T8" s="85">
        <v>0.4548611111111111</v>
      </c>
      <c r="U8" s="86"/>
      <c r="V8" s="52">
        <v>0</v>
      </c>
      <c r="W8" s="85">
        <v>0.47430555555555554</v>
      </c>
      <c r="X8" s="38"/>
      <c r="Y8" s="85">
        <v>0.47569444444444442</v>
      </c>
      <c r="Z8" s="86"/>
      <c r="AA8" s="52">
        <v>0</v>
      </c>
      <c r="AB8" s="261"/>
      <c r="AC8" s="85">
        <v>0.4777777777777778</v>
      </c>
      <c r="AD8" s="38"/>
      <c r="AE8" s="85">
        <v>0.5</v>
      </c>
      <c r="AF8" s="86"/>
      <c r="AG8" s="52">
        <v>0</v>
      </c>
      <c r="AH8" s="261"/>
      <c r="AI8" s="85"/>
      <c r="AJ8" s="38">
        <v>600</v>
      </c>
      <c r="AK8" s="73">
        <v>0.51111111111111118</v>
      </c>
      <c r="AL8" s="42" t="s">
        <v>301</v>
      </c>
      <c r="AM8" s="38">
        <v>360</v>
      </c>
      <c r="AN8" s="43">
        <v>0.51458333333333328</v>
      </c>
      <c r="AO8" s="47">
        <v>0.55694444444444446</v>
      </c>
      <c r="AP8" s="70">
        <v>94</v>
      </c>
      <c r="AQ8" s="71">
        <v>94</v>
      </c>
      <c r="AR8" s="72">
        <v>10</v>
      </c>
      <c r="AS8" s="49">
        <v>0.55277777777777781</v>
      </c>
      <c r="AT8" s="42" t="s">
        <v>44</v>
      </c>
      <c r="AU8" s="280">
        <v>0</v>
      </c>
      <c r="AV8" s="72"/>
      <c r="AW8" s="49">
        <v>0.60555555555555551</v>
      </c>
      <c r="AX8" s="42" t="s">
        <v>44</v>
      </c>
      <c r="AY8" s="38">
        <v>0</v>
      </c>
      <c r="AZ8" s="53">
        <v>0.60833333333333328</v>
      </c>
      <c r="BA8" s="61"/>
      <c r="BB8" s="55">
        <v>0.61341435185185189</v>
      </c>
      <c r="BC8" s="35">
        <v>5.0810185185186096E-3</v>
      </c>
      <c r="BD8" s="35">
        <v>4.2824074074064924E-4</v>
      </c>
      <c r="BE8" s="44" t="s">
        <v>45</v>
      </c>
      <c r="BF8" s="45">
        <v>37</v>
      </c>
      <c r="BG8" s="55">
        <v>0.6209027777777778</v>
      </c>
      <c r="BH8" s="35">
        <v>1.2569444444444522E-2</v>
      </c>
      <c r="BI8" s="35">
        <v>8.44907407407329E-4</v>
      </c>
      <c r="BJ8" s="44" t="s">
        <v>45</v>
      </c>
      <c r="BK8" s="45">
        <v>73</v>
      </c>
      <c r="BL8" s="55">
        <v>0.62577546296296294</v>
      </c>
      <c r="BM8" s="35">
        <v>1.7442129629629655E-2</v>
      </c>
      <c r="BN8" s="35">
        <v>1.7361111111113478E-4</v>
      </c>
      <c r="BO8" s="44" t="s">
        <v>301</v>
      </c>
      <c r="BP8" s="45">
        <v>15</v>
      </c>
      <c r="BQ8" s="55">
        <v>0.65060185185185182</v>
      </c>
      <c r="BR8" s="35">
        <v>4.2268518518518539E-2</v>
      </c>
      <c r="BS8" s="35">
        <v>1.0312500000000023E-2</v>
      </c>
      <c r="BT8" s="44" t="s">
        <v>301</v>
      </c>
      <c r="BU8" s="45">
        <v>891</v>
      </c>
      <c r="BV8" s="263"/>
      <c r="BW8" s="263"/>
      <c r="BX8" s="55">
        <v>0.63517361111111115</v>
      </c>
      <c r="BY8" s="35">
        <v>2.6840277777777866E-2</v>
      </c>
      <c r="BZ8" s="35">
        <v>1.3368055555555466E-2</v>
      </c>
      <c r="CA8" s="44" t="s">
        <v>45</v>
      </c>
      <c r="CB8" s="45">
        <v>1455</v>
      </c>
      <c r="CC8" s="49">
        <v>0.68402777777777779</v>
      </c>
      <c r="CD8" s="42" t="s">
        <v>301</v>
      </c>
      <c r="CE8" s="38">
        <v>840</v>
      </c>
      <c r="CF8" s="53">
        <v>0.68611111111111101</v>
      </c>
      <c r="CG8" s="61"/>
      <c r="CH8" s="55">
        <v>0.6963773148148148</v>
      </c>
      <c r="CI8" s="35">
        <v>1.0266203703703791E-2</v>
      </c>
      <c r="CJ8" s="35">
        <v>5.7870370370361607E-4</v>
      </c>
      <c r="CK8" s="44" t="s">
        <v>45</v>
      </c>
      <c r="CL8" s="45">
        <v>50</v>
      </c>
      <c r="CM8" s="55">
        <v>0.70402777777777781</v>
      </c>
      <c r="CN8" s="35">
        <v>1.7916666666666803E-2</v>
      </c>
      <c r="CO8" s="35">
        <v>1.0648148148149524E-3</v>
      </c>
      <c r="CP8" s="44" t="s">
        <v>301</v>
      </c>
      <c r="CQ8" s="45">
        <v>92</v>
      </c>
      <c r="CR8" s="85" t="s">
        <v>632</v>
      </c>
      <c r="CS8" s="38"/>
      <c r="CT8" s="85">
        <v>3.0631944444444401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112.3</v>
      </c>
      <c r="DC8" s="71">
        <v>112.3</v>
      </c>
      <c r="DD8" s="72"/>
      <c r="DE8" s="43"/>
      <c r="DF8" s="43"/>
      <c r="DG8" s="39">
        <v>2829.3</v>
      </c>
      <c r="DH8" s="46">
        <v>1800</v>
      </c>
      <c r="DI8" s="40"/>
      <c r="DJ8" s="63">
        <v>4629.3</v>
      </c>
      <c r="DK8" s="43"/>
      <c r="DL8" s="268" t="s">
        <v>191</v>
      </c>
      <c r="DM8" s="269" t="s">
        <v>608</v>
      </c>
      <c r="DN8" s="269" t="s">
        <v>179</v>
      </c>
      <c r="DO8" s="269">
        <v>71</v>
      </c>
      <c r="DP8" s="269" t="s">
        <v>624</v>
      </c>
      <c r="DQ8" s="56"/>
      <c r="DR8" s="56"/>
      <c r="DS8" s="36"/>
      <c r="DT8" s="22"/>
      <c r="DU8" s="22"/>
      <c r="DV8" s="41">
        <v>1</v>
      </c>
      <c r="DW8" s="41" t="s">
        <v>197</v>
      </c>
      <c r="DY8" s="151">
        <v>216.3</v>
      </c>
      <c r="DZ8" s="41">
        <v>216.3</v>
      </c>
      <c r="EA8" s="41">
        <v>9999</v>
      </c>
      <c r="EB8" s="41">
        <v>999999</v>
      </c>
      <c r="EC8" s="41">
        <v>4629.3</v>
      </c>
      <c r="ED8" s="22"/>
      <c r="EE8" s="22"/>
      <c r="EF8" s="22"/>
      <c r="EG8" s="41">
        <v>69</v>
      </c>
      <c r="EH8" s="195">
        <v>0</v>
      </c>
      <c r="EI8" s="195">
        <v>960</v>
      </c>
      <c r="EJ8" s="196">
        <v>104</v>
      </c>
      <c r="EK8" s="195">
        <v>0</v>
      </c>
      <c r="EL8" s="195">
        <v>0</v>
      </c>
      <c r="EM8" s="195">
        <v>2471</v>
      </c>
      <c r="EN8" s="195">
        <v>840</v>
      </c>
      <c r="EO8" s="195">
        <v>142</v>
      </c>
      <c r="EP8" s="195">
        <v>0</v>
      </c>
      <c r="EQ8" s="195">
        <v>112.3</v>
      </c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41">
        <v>69</v>
      </c>
      <c r="FD8" s="195">
        <v>0</v>
      </c>
      <c r="FE8" s="195">
        <v>960</v>
      </c>
      <c r="FF8" s="195">
        <v>1064</v>
      </c>
      <c r="FG8" s="195">
        <v>1064</v>
      </c>
      <c r="FH8" s="195">
        <v>1064</v>
      </c>
      <c r="FI8" s="195">
        <v>3535</v>
      </c>
      <c r="FJ8" s="195">
        <v>4375</v>
      </c>
      <c r="FK8" s="195">
        <v>4517</v>
      </c>
      <c r="FL8" s="195">
        <v>4517</v>
      </c>
      <c r="FM8" s="195">
        <v>4629.3</v>
      </c>
      <c r="FN8" s="22"/>
      <c r="FO8" s="22"/>
      <c r="FP8" s="22"/>
      <c r="FQ8" s="22"/>
      <c r="FR8" s="22"/>
      <c r="FS8" s="22"/>
      <c r="FT8" s="22"/>
      <c r="FU8" s="22"/>
      <c r="FV8" s="22"/>
    </row>
    <row r="9" spans="1:178" s="41" customFormat="1" ht="13.5" thickBot="1" x14ac:dyDescent="0.25">
      <c r="A9" s="132"/>
      <c r="B9" s="34">
        <v>32</v>
      </c>
      <c r="C9" s="293">
        <v>32</v>
      </c>
      <c r="D9" s="260" t="s">
        <v>498</v>
      </c>
      <c r="E9" s="260" t="s">
        <v>499</v>
      </c>
      <c r="F9" s="260" t="s">
        <v>591</v>
      </c>
      <c r="G9" s="43">
        <v>0.31388888888888883</v>
      </c>
      <c r="H9" s="47">
        <v>0.31527777777777777</v>
      </c>
      <c r="I9" s="58" t="s">
        <v>301</v>
      </c>
      <c r="J9" s="52">
        <v>120</v>
      </c>
      <c r="K9" s="43">
        <v>0.3972222222222222</v>
      </c>
      <c r="L9" s="47">
        <v>0.3972222222222222</v>
      </c>
      <c r="M9" s="42" t="s">
        <v>44</v>
      </c>
      <c r="N9" s="38">
        <v>0</v>
      </c>
      <c r="O9" s="85">
        <v>0.39861111111111108</v>
      </c>
      <c r="P9" s="38"/>
      <c r="Q9" s="261"/>
      <c r="R9" s="85"/>
      <c r="S9" s="38">
        <v>0</v>
      </c>
      <c r="T9" s="85">
        <v>0.44513888888888892</v>
      </c>
      <c r="U9" s="86"/>
      <c r="V9" s="52">
        <v>0</v>
      </c>
      <c r="W9" s="85">
        <v>0.46527777777777773</v>
      </c>
      <c r="X9" s="38"/>
      <c r="Y9" s="85">
        <v>0.46736111111111112</v>
      </c>
      <c r="Z9" s="86"/>
      <c r="AA9" s="52">
        <v>0</v>
      </c>
      <c r="AB9" s="261"/>
      <c r="AC9" s="85">
        <v>0.47013888888888888</v>
      </c>
      <c r="AD9" s="38"/>
      <c r="AE9" s="85">
        <v>0.48958333333333331</v>
      </c>
      <c r="AF9" s="86"/>
      <c r="AG9" s="52">
        <v>0</v>
      </c>
      <c r="AH9" s="261"/>
      <c r="AI9" s="85">
        <v>0.49583333333333335</v>
      </c>
      <c r="AJ9" s="38"/>
      <c r="AK9" s="73">
        <v>0.49791666666666662</v>
      </c>
      <c r="AL9" s="42" t="s">
        <v>301</v>
      </c>
      <c r="AM9" s="38">
        <v>900</v>
      </c>
      <c r="AN9" s="43">
        <v>0.51666666666666672</v>
      </c>
      <c r="AO9" s="47">
        <v>0.51736111111111105</v>
      </c>
      <c r="AP9" s="70">
        <v>113.1</v>
      </c>
      <c r="AQ9" s="71">
        <v>113.1</v>
      </c>
      <c r="AR9" s="72"/>
      <c r="AS9" s="49">
        <v>0.5395833333333333</v>
      </c>
      <c r="AT9" s="42" t="s">
        <v>44</v>
      </c>
      <c r="AU9" s="280">
        <v>0</v>
      </c>
      <c r="AV9" s="72"/>
      <c r="AW9" s="49">
        <v>0.58402777777777781</v>
      </c>
      <c r="AX9" s="42" t="s">
        <v>301</v>
      </c>
      <c r="AY9" s="38">
        <v>180</v>
      </c>
      <c r="AZ9" s="53">
        <v>0.58750000000000002</v>
      </c>
      <c r="BA9" s="61"/>
      <c r="BB9" s="55">
        <v>0.59281249999999996</v>
      </c>
      <c r="BC9" s="35">
        <v>5.3124999999999423E-3</v>
      </c>
      <c r="BD9" s="35">
        <v>1.9675925925931662E-4</v>
      </c>
      <c r="BE9" s="44" t="s">
        <v>45</v>
      </c>
      <c r="BF9" s="45">
        <v>17</v>
      </c>
      <c r="BG9" s="55">
        <v>0.60111111111111104</v>
      </c>
      <c r="BH9" s="35">
        <v>1.3611111111111018E-2</v>
      </c>
      <c r="BI9" s="35">
        <v>1.9675925925916743E-4</v>
      </c>
      <c r="BJ9" s="44" t="s">
        <v>301</v>
      </c>
      <c r="BK9" s="45">
        <v>17</v>
      </c>
      <c r="BL9" s="55">
        <v>0.60549768518518521</v>
      </c>
      <c r="BM9" s="35">
        <v>1.7997685185185186E-2</v>
      </c>
      <c r="BN9" s="35">
        <v>7.2916666666666616E-4</v>
      </c>
      <c r="BO9" s="44" t="s">
        <v>301</v>
      </c>
      <c r="BP9" s="45">
        <v>63</v>
      </c>
      <c r="BQ9" s="55">
        <v>0.62650462962962961</v>
      </c>
      <c r="BR9" s="35">
        <v>3.9004629629629584E-2</v>
      </c>
      <c r="BS9" s="35">
        <v>7.048611111111068E-3</v>
      </c>
      <c r="BT9" s="44" t="s">
        <v>301</v>
      </c>
      <c r="BU9" s="45">
        <v>609</v>
      </c>
      <c r="BV9" s="263"/>
      <c r="BW9" s="263"/>
      <c r="BX9" s="55">
        <v>0.6152199074074074</v>
      </c>
      <c r="BY9" s="35">
        <v>2.7719907407407374E-2</v>
      </c>
      <c r="BZ9" s="35">
        <v>1.2488425925925958E-2</v>
      </c>
      <c r="CA9" s="44" t="s">
        <v>45</v>
      </c>
      <c r="CB9" s="45">
        <v>1379</v>
      </c>
      <c r="CC9" s="49">
        <v>0.6645833333333333</v>
      </c>
      <c r="CD9" s="42" t="s">
        <v>301</v>
      </c>
      <c r="CE9" s="38">
        <v>960</v>
      </c>
      <c r="CF9" s="53">
        <v>0.66736111111111107</v>
      </c>
      <c r="CG9" s="61"/>
      <c r="CH9" s="55">
        <v>0.67935185185185187</v>
      </c>
      <c r="CI9" s="35">
        <v>1.1990740740740802E-2</v>
      </c>
      <c r="CJ9" s="35">
        <v>1.1458333333333945E-3</v>
      </c>
      <c r="CK9" s="44" t="s">
        <v>301</v>
      </c>
      <c r="CL9" s="45">
        <v>99</v>
      </c>
      <c r="CM9" s="55">
        <v>0.68640046296296298</v>
      </c>
      <c r="CN9" s="35">
        <v>1.9039351851851904E-2</v>
      </c>
      <c r="CO9" s="35">
        <v>2.187500000000054E-3</v>
      </c>
      <c r="CP9" s="44" t="s">
        <v>301</v>
      </c>
      <c r="CQ9" s="45">
        <v>189</v>
      </c>
      <c r="CR9" s="85" t="s">
        <v>632</v>
      </c>
      <c r="CS9" s="38"/>
      <c r="CT9" s="85">
        <v>1.89652777777778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128.80000000000001</v>
      </c>
      <c r="DC9" s="71">
        <v>128.80000000000001</v>
      </c>
      <c r="DD9" s="72"/>
      <c r="DE9" s="43"/>
      <c r="DF9" s="43"/>
      <c r="DG9" s="39">
        <v>2614.9</v>
      </c>
      <c r="DH9" s="46">
        <v>2160</v>
      </c>
      <c r="DI9" s="40"/>
      <c r="DJ9" s="63">
        <v>4774.8999999999996</v>
      </c>
      <c r="DK9" s="43"/>
      <c r="DL9" s="268" t="s">
        <v>191</v>
      </c>
      <c r="DM9" s="269" t="s">
        <v>591</v>
      </c>
      <c r="DN9" s="269" t="s">
        <v>179</v>
      </c>
      <c r="DO9" s="269">
        <v>64</v>
      </c>
      <c r="DP9" s="269" t="s">
        <v>622</v>
      </c>
      <c r="DQ9" s="56"/>
      <c r="DR9" s="56"/>
      <c r="DS9" s="36"/>
      <c r="DT9" s="22"/>
      <c r="DU9" s="22"/>
      <c r="DV9" s="41">
        <v>1</v>
      </c>
      <c r="DW9" s="41" t="s">
        <v>197</v>
      </c>
      <c r="DY9" s="151">
        <v>241.9</v>
      </c>
      <c r="DZ9" s="41">
        <v>241.9</v>
      </c>
      <c r="EA9" s="41">
        <v>9999</v>
      </c>
      <c r="EB9" s="41">
        <v>999999</v>
      </c>
      <c r="EC9" s="41">
        <v>4774.8999999999996</v>
      </c>
      <c r="ED9" s="22"/>
      <c r="EE9" s="22"/>
      <c r="EF9" s="22"/>
      <c r="EG9" s="41">
        <v>32</v>
      </c>
      <c r="EH9" s="195">
        <v>120</v>
      </c>
      <c r="EI9" s="195">
        <v>900</v>
      </c>
      <c r="EJ9" s="196">
        <v>113.1</v>
      </c>
      <c r="EK9" s="195">
        <v>0</v>
      </c>
      <c r="EL9" s="195">
        <v>180</v>
      </c>
      <c r="EM9" s="195">
        <v>2085</v>
      </c>
      <c r="EN9" s="195">
        <v>960</v>
      </c>
      <c r="EO9" s="195">
        <v>288</v>
      </c>
      <c r="EP9" s="195">
        <v>0</v>
      </c>
      <c r="EQ9" s="195">
        <v>128.80000000000001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B9" s="22"/>
      <c r="FC9" s="41">
        <v>32</v>
      </c>
      <c r="FD9" s="195">
        <v>120</v>
      </c>
      <c r="FE9" s="195">
        <v>1020</v>
      </c>
      <c r="FF9" s="195">
        <v>1133.0999999999999</v>
      </c>
      <c r="FG9" s="195">
        <v>1133.0999999999999</v>
      </c>
      <c r="FH9" s="195">
        <v>1313.1</v>
      </c>
      <c r="FI9" s="195">
        <v>3398.1</v>
      </c>
      <c r="FJ9" s="195">
        <v>4358.1000000000004</v>
      </c>
      <c r="FK9" s="195">
        <v>4646.1000000000004</v>
      </c>
      <c r="FL9" s="195">
        <v>4646.1000000000004</v>
      </c>
      <c r="FM9" s="195">
        <v>4774.9000000000005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13.5" thickBot="1" x14ac:dyDescent="0.25">
      <c r="A10" s="131"/>
      <c r="B10" s="34">
        <v>13</v>
      </c>
      <c r="C10" s="293">
        <v>13</v>
      </c>
      <c r="D10" s="260" t="s">
        <v>478</v>
      </c>
      <c r="E10" s="260" t="s">
        <v>479</v>
      </c>
      <c r="F10" s="260" t="s">
        <v>575</v>
      </c>
      <c r="G10" s="43">
        <v>0.30069444444444443</v>
      </c>
      <c r="H10" s="47">
        <v>0.30069444444444443</v>
      </c>
      <c r="I10" s="58" t="s">
        <v>44</v>
      </c>
      <c r="J10" s="52">
        <v>0</v>
      </c>
      <c r="K10" s="43">
        <v>0.3840277777777778</v>
      </c>
      <c r="L10" s="47">
        <v>0.3840277777777778</v>
      </c>
      <c r="M10" s="42" t="s">
        <v>44</v>
      </c>
      <c r="N10" s="38">
        <v>0</v>
      </c>
      <c r="O10" s="85">
        <v>0.38819444444444445</v>
      </c>
      <c r="P10" s="38"/>
      <c r="Q10" s="261"/>
      <c r="R10" s="85"/>
      <c r="S10" s="38">
        <v>0</v>
      </c>
      <c r="T10" s="85" t="s">
        <v>308</v>
      </c>
      <c r="U10" s="86"/>
      <c r="V10" s="52">
        <v>600</v>
      </c>
      <c r="W10" s="85"/>
      <c r="X10" s="38">
        <v>600</v>
      </c>
      <c r="Y10" s="85"/>
      <c r="Z10" s="86"/>
      <c r="AA10" s="52">
        <v>600</v>
      </c>
      <c r="AB10" s="261"/>
      <c r="AC10" s="85"/>
      <c r="AD10" s="38">
        <v>600</v>
      </c>
      <c r="AE10" s="85">
        <v>0.46111111111111108</v>
      </c>
      <c r="AF10" s="86"/>
      <c r="AG10" s="52">
        <v>0</v>
      </c>
      <c r="AH10" s="261"/>
      <c r="AI10" s="85">
        <v>0.46736111111111112</v>
      </c>
      <c r="AJ10" s="38"/>
      <c r="AK10" s="73">
        <v>0.47500000000000003</v>
      </c>
      <c r="AL10" s="42" t="s">
        <v>301</v>
      </c>
      <c r="AM10" s="38">
        <v>60</v>
      </c>
      <c r="AN10" s="43">
        <v>0.4770833333333333</v>
      </c>
      <c r="AO10" s="47">
        <v>0.49722222222222223</v>
      </c>
      <c r="AP10" s="70">
        <v>109.7</v>
      </c>
      <c r="AQ10" s="71">
        <v>109.7</v>
      </c>
      <c r="AR10" s="72"/>
      <c r="AS10" s="49">
        <v>0.51666666666666672</v>
      </c>
      <c r="AT10" s="42" t="s">
        <v>44</v>
      </c>
      <c r="AU10" s="280">
        <v>0</v>
      </c>
      <c r="AV10" s="72"/>
      <c r="AW10" s="49">
        <v>0.56111111111111112</v>
      </c>
      <c r="AX10" s="42" t="s">
        <v>44</v>
      </c>
      <c r="AY10" s="38">
        <v>0</v>
      </c>
      <c r="AZ10" s="53">
        <v>0.56319444444444444</v>
      </c>
      <c r="BA10" s="61"/>
      <c r="BB10" s="55">
        <v>0.56879629629629636</v>
      </c>
      <c r="BC10" s="35">
        <v>5.6018518518519134E-3</v>
      </c>
      <c r="BD10" s="35">
        <v>9.2592592592654482E-5</v>
      </c>
      <c r="BE10" s="44" t="s">
        <v>301</v>
      </c>
      <c r="BF10" s="45">
        <v>8</v>
      </c>
      <c r="BG10" s="55">
        <v>0.5802546296296297</v>
      </c>
      <c r="BH10" s="35">
        <v>1.7060185185185262E-2</v>
      </c>
      <c r="BI10" s="35">
        <v>3.6458333333334106E-3</v>
      </c>
      <c r="BJ10" s="44" t="s">
        <v>301</v>
      </c>
      <c r="BK10" s="45">
        <v>315</v>
      </c>
      <c r="BL10" s="55">
        <v>0.58493055555555562</v>
      </c>
      <c r="BM10" s="35">
        <v>2.1736111111111178E-2</v>
      </c>
      <c r="BN10" s="35">
        <v>4.4675925925926584E-3</v>
      </c>
      <c r="BO10" s="44" t="s">
        <v>301</v>
      </c>
      <c r="BP10" s="45">
        <v>386</v>
      </c>
      <c r="BQ10" s="55">
        <v>0.60623842592592592</v>
      </c>
      <c r="BR10" s="35">
        <v>4.3043981481481475E-2</v>
      </c>
      <c r="BS10" s="35">
        <v>1.1087962962962959E-2</v>
      </c>
      <c r="BT10" s="44" t="s">
        <v>301</v>
      </c>
      <c r="BU10" s="45">
        <v>958</v>
      </c>
      <c r="BV10" s="263"/>
      <c r="BW10" s="263"/>
      <c r="BX10" s="55">
        <v>0.59398148148148155</v>
      </c>
      <c r="BY10" s="35">
        <v>3.0787037037037113E-2</v>
      </c>
      <c r="BZ10" s="35">
        <v>9.4212962962962193E-3</v>
      </c>
      <c r="CA10" s="44" t="s">
        <v>45</v>
      </c>
      <c r="CB10" s="45">
        <v>814</v>
      </c>
      <c r="CC10" s="49">
        <v>0.63472222222222219</v>
      </c>
      <c r="CD10" s="42" t="s">
        <v>301</v>
      </c>
      <c r="CE10" s="38">
        <v>480</v>
      </c>
      <c r="CF10" s="53">
        <v>0.65138888888888891</v>
      </c>
      <c r="CG10" s="61"/>
      <c r="CH10" s="55">
        <v>0.66253472222222221</v>
      </c>
      <c r="CI10" s="35">
        <v>1.1145833333333299E-2</v>
      </c>
      <c r="CJ10" s="35">
        <v>3.0092592592589201E-4</v>
      </c>
      <c r="CK10" s="44" t="s">
        <v>301</v>
      </c>
      <c r="CL10" s="45">
        <v>26</v>
      </c>
      <c r="CM10" s="55">
        <v>0.66907407407407404</v>
      </c>
      <c r="CN10" s="35">
        <v>1.7685185185185137E-2</v>
      </c>
      <c r="CO10" s="35">
        <v>8.3333333333328666E-4</v>
      </c>
      <c r="CP10" s="44" t="s">
        <v>301</v>
      </c>
      <c r="CQ10" s="45">
        <v>72</v>
      </c>
      <c r="CR10" s="85" t="s">
        <v>632</v>
      </c>
      <c r="CS10" s="38"/>
      <c r="CT10" s="85">
        <v>1.10486111111111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119.9</v>
      </c>
      <c r="DC10" s="71">
        <v>119.9</v>
      </c>
      <c r="DD10" s="72"/>
      <c r="DE10" s="43"/>
      <c r="DF10" s="43"/>
      <c r="DG10" s="39">
        <v>2808.6</v>
      </c>
      <c r="DH10" s="46">
        <v>2940</v>
      </c>
      <c r="DI10" s="40"/>
      <c r="DJ10" s="63">
        <v>5748.6</v>
      </c>
      <c r="DK10" s="43"/>
      <c r="DL10" s="268" t="s">
        <v>191</v>
      </c>
      <c r="DM10" s="269" t="s">
        <v>575</v>
      </c>
      <c r="DN10" s="269" t="s">
        <v>179</v>
      </c>
      <c r="DO10" s="269">
        <v>80</v>
      </c>
      <c r="DP10" s="269">
        <v>0</v>
      </c>
      <c r="DQ10" s="56"/>
      <c r="DR10" s="56"/>
      <c r="DS10" s="36"/>
      <c r="DV10" s="41">
        <v>1</v>
      </c>
      <c r="DW10" s="41" t="s">
        <v>197</v>
      </c>
      <c r="DY10" s="151">
        <v>229.60000000000002</v>
      </c>
      <c r="DZ10" s="41">
        <v>229.60000000000002</v>
      </c>
      <c r="EA10" s="41">
        <v>9999</v>
      </c>
      <c r="EB10" s="41">
        <v>999999</v>
      </c>
      <c r="EC10" s="41">
        <v>5748.6</v>
      </c>
      <c r="EG10" s="41">
        <v>13</v>
      </c>
      <c r="EH10" s="195">
        <v>0</v>
      </c>
      <c r="EI10" s="195">
        <v>2460</v>
      </c>
      <c r="EJ10" s="196">
        <v>109.7</v>
      </c>
      <c r="EK10" s="195">
        <v>0</v>
      </c>
      <c r="EL10" s="195">
        <v>0</v>
      </c>
      <c r="EM10" s="195">
        <v>2481</v>
      </c>
      <c r="EN10" s="195">
        <v>480</v>
      </c>
      <c r="EO10" s="195">
        <v>98</v>
      </c>
      <c r="EP10" s="195">
        <v>0</v>
      </c>
      <c r="EQ10" s="195">
        <v>119.9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13</v>
      </c>
      <c r="FD10" s="195">
        <v>0</v>
      </c>
      <c r="FE10" s="195">
        <v>2460</v>
      </c>
      <c r="FF10" s="195">
        <v>2569.6999999999998</v>
      </c>
      <c r="FG10" s="195">
        <v>2569.6999999999998</v>
      </c>
      <c r="FH10" s="195">
        <v>2569.6999999999998</v>
      </c>
      <c r="FI10" s="195">
        <v>5050.7</v>
      </c>
      <c r="FJ10" s="195">
        <v>5530.7</v>
      </c>
      <c r="FK10" s="195">
        <v>5628.7</v>
      </c>
      <c r="FL10" s="195">
        <v>5628.7</v>
      </c>
      <c r="FM10" s="195">
        <v>5748.5999999999995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2"/>
      <c r="B11" s="34">
        <v>29</v>
      </c>
      <c r="C11" s="293">
        <v>29</v>
      </c>
      <c r="D11" s="260" t="s">
        <v>493</v>
      </c>
      <c r="E11" s="260" t="s">
        <v>494</v>
      </c>
      <c r="F11" s="260" t="s">
        <v>588</v>
      </c>
      <c r="G11" s="43">
        <v>0.3118055555555555</v>
      </c>
      <c r="H11" s="47">
        <v>0.3118055555555555</v>
      </c>
      <c r="I11" s="58" t="s">
        <v>44</v>
      </c>
      <c r="J11" s="52">
        <v>0</v>
      </c>
      <c r="K11" s="43">
        <v>0.39513888888888887</v>
      </c>
      <c r="L11" s="47">
        <v>0.39513888888888887</v>
      </c>
      <c r="M11" s="42" t="s">
        <v>44</v>
      </c>
      <c r="N11" s="38">
        <v>0</v>
      </c>
      <c r="O11" s="85">
        <v>0.39583333333333331</v>
      </c>
      <c r="P11" s="38"/>
      <c r="Q11" s="261"/>
      <c r="R11" s="85"/>
      <c r="S11" s="38">
        <v>0</v>
      </c>
      <c r="T11" s="85" t="s">
        <v>308</v>
      </c>
      <c r="U11" s="86"/>
      <c r="V11" s="52">
        <v>600</v>
      </c>
      <c r="W11" s="85"/>
      <c r="X11" s="38">
        <v>600</v>
      </c>
      <c r="Y11" s="85"/>
      <c r="Z11" s="86"/>
      <c r="AA11" s="52">
        <v>600</v>
      </c>
      <c r="AB11" s="261"/>
      <c r="AC11" s="85"/>
      <c r="AD11" s="38">
        <v>600</v>
      </c>
      <c r="AE11" s="85">
        <v>0.46597222222222223</v>
      </c>
      <c r="AF11" s="86"/>
      <c r="AG11" s="52">
        <v>360</v>
      </c>
      <c r="AH11" s="261"/>
      <c r="AI11" s="85"/>
      <c r="AJ11" s="38">
        <v>600</v>
      </c>
      <c r="AK11" s="73">
        <v>0.48194444444444445</v>
      </c>
      <c r="AL11" s="42" t="s">
        <v>45</v>
      </c>
      <c r="AM11" s="38">
        <v>300</v>
      </c>
      <c r="AN11" s="43">
        <v>0.48472222222222222</v>
      </c>
      <c r="AO11" s="47">
        <v>0.49722222222222223</v>
      </c>
      <c r="AP11" s="70">
        <v>112</v>
      </c>
      <c r="AQ11" s="71">
        <v>112</v>
      </c>
      <c r="AR11" s="72"/>
      <c r="AS11" s="49">
        <v>0.52361111111111114</v>
      </c>
      <c r="AT11" s="42" t="s">
        <v>44</v>
      </c>
      <c r="AU11" s="280">
        <v>0</v>
      </c>
      <c r="AV11" s="72"/>
      <c r="AW11" s="49">
        <v>0.56805555555555554</v>
      </c>
      <c r="AX11" s="42" t="s">
        <v>44</v>
      </c>
      <c r="AY11" s="38">
        <v>0</v>
      </c>
      <c r="AZ11" s="53">
        <v>0.57013888888888886</v>
      </c>
      <c r="BA11" s="61"/>
      <c r="BB11" s="55">
        <v>0.57622685185185185</v>
      </c>
      <c r="BC11" s="35">
        <v>6.0879629629629894E-3</v>
      </c>
      <c r="BD11" s="35">
        <v>5.7870370370373056E-4</v>
      </c>
      <c r="BE11" s="44" t="s">
        <v>301</v>
      </c>
      <c r="BF11" s="45">
        <v>50</v>
      </c>
      <c r="BG11" s="55">
        <v>0.5849537037037037</v>
      </c>
      <c r="BH11" s="35">
        <v>1.4814814814814836E-2</v>
      </c>
      <c r="BI11" s="35">
        <v>1.4004629629629853E-3</v>
      </c>
      <c r="BJ11" s="44" t="s">
        <v>301</v>
      </c>
      <c r="BK11" s="45">
        <v>121</v>
      </c>
      <c r="BL11" s="55">
        <v>0.5898958333333334</v>
      </c>
      <c r="BM11" s="35">
        <v>1.9756944444444535E-2</v>
      </c>
      <c r="BN11" s="35">
        <v>2.4884259259260154E-3</v>
      </c>
      <c r="BO11" s="44" t="s">
        <v>301</v>
      </c>
      <c r="BP11" s="45">
        <v>215</v>
      </c>
      <c r="BQ11" s="55">
        <v>0.6115046296296297</v>
      </c>
      <c r="BR11" s="35">
        <v>4.1365740740740842E-2</v>
      </c>
      <c r="BS11" s="35">
        <v>9.4097222222223262E-3</v>
      </c>
      <c r="BT11" s="44" t="s">
        <v>301</v>
      </c>
      <c r="BU11" s="45">
        <v>813</v>
      </c>
      <c r="BV11" s="263"/>
      <c r="BW11" s="263"/>
      <c r="BX11" s="55">
        <v>0.62079861111111112</v>
      </c>
      <c r="BY11" s="35">
        <v>5.0659722222222259E-2</v>
      </c>
      <c r="BZ11" s="35">
        <v>1.0451388888888927E-2</v>
      </c>
      <c r="CA11" s="44" t="s">
        <v>301</v>
      </c>
      <c r="CB11" s="45">
        <v>903</v>
      </c>
      <c r="CC11" s="49">
        <v>0.63680555555555551</v>
      </c>
      <c r="CD11" s="42" t="s">
        <v>301</v>
      </c>
      <c r="CE11" s="38">
        <v>60</v>
      </c>
      <c r="CF11" s="53">
        <v>0.65347222222222223</v>
      </c>
      <c r="CG11" s="61"/>
      <c r="CH11" s="55">
        <v>0.66472222222222221</v>
      </c>
      <c r="CI11" s="35">
        <v>1.1249999999999982E-2</v>
      </c>
      <c r="CJ11" s="35">
        <v>4.0509259259257496E-4</v>
      </c>
      <c r="CK11" s="44" t="s">
        <v>301</v>
      </c>
      <c r="CL11" s="45">
        <v>35</v>
      </c>
      <c r="CM11" s="55">
        <v>0.67118055555555556</v>
      </c>
      <c r="CN11" s="35">
        <v>1.7708333333333326E-2</v>
      </c>
      <c r="CO11" s="35">
        <v>8.5648148148147543E-4</v>
      </c>
      <c r="CP11" s="44" t="s">
        <v>301</v>
      </c>
      <c r="CQ11" s="45">
        <v>74</v>
      </c>
      <c r="CR11" s="85"/>
      <c r="CS11" s="38">
        <v>600</v>
      </c>
      <c r="CT11" s="85">
        <v>1.77152777777778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138.5</v>
      </c>
      <c r="DC11" s="71">
        <v>138.5</v>
      </c>
      <c r="DD11" s="72">
        <v>10</v>
      </c>
      <c r="DE11" s="43"/>
      <c r="DF11" s="43"/>
      <c r="DG11" s="39">
        <v>2471.5</v>
      </c>
      <c r="DH11" s="46">
        <v>4320</v>
      </c>
      <c r="DI11" s="40"/>
      <c r="DJ11" s="63">
        <v>6791.5</v>
      </c>
      <c r="DK11" s="43"/>
      <c r="DL11" s="268" t="s">
        <v>192</v>
      </c>
      <c r="DM11" s="269" t="s">
        <v>588</v>
      </c>
      <c r="DN11" s="269" t="s">
        <v>179</v>
      </c>
      <c r="DO11" s="269">
        <v>75</v>
      </c>
      <c r="DP11" s="269" t="s">
        <v>622</v>
      </c>
      <c r="DQ11" s="56"/>
      <c r="DR11" s="56"/>
      <c r="DS11" s="36"/>
      <c r="DT11" s="22"/>
      <c r="DU11" s="22"/>
      <c r="DV11" s="41">
        <v>1</v>
      </c>
      <c r="DW11" s="41" t="s">
        <v>197</v>
      </c>
      <c r="DY11" s="151">
        <v>260.5</v>
      </c>
      <c r="DZ11" s="41">
        <v>260.5</v>
      </c>
      <c r="EA11" s="41">
        <v>9999</v>
      </c>
      <c r="EB11" s="41">
        <v>999999</v>
      </c>
      <c r="EC11" s="41">
        <v>6791.5</v>
      </c>
      <c r="ED11" s="22"/>
      <c r="EE11" s="22"/>
      <c r="EF11" s="22"/>
      <c r="EG11" s="41">
        <v>29</v>
      </c>
      <c r="EH11" s="195">
        <v>0</v>
      </c>
      <c r="EI11" s="195">
        <v>3660</v>
      </c>
      <c r="EJ11" s="196">
        <v>112</v>
      </c>
      <c r="EK11" s="195">
        <v>0</v>
      </c>
      <c r="EL11" s="195">
        <v>0</v>
      </c>
      <c r="EM11" s="195">
        <v>2102</v>
      </c>
      <c r="EN11" s="195">
        <v>60</v>
      </c>
      <c r="EO11" s="195">
        <v>109</v>
      </c>
      <c r="EP11" s="195">
        <v>600</v>
      </c>
      <c r="EQ11" s="195">
        <v>148.5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B11" s="22"/>
      <c r="FC11" s="41">
        <v>29</v>
      </c>
      <c r="FD11" s="195">
        <v>0</v>
      </c>
      <c r="FE11" s="195">
        <v>3660</v>
      </c>
      <c r="FF11" s="195">
        <v>3772</v>
      </c>
      <c r="FG11" s="195">
        <v>3772</v>
      </c>
      <c r="FH11" s="195">
        <v>3772</v>
      </c>
      <c r="FI11" s="195">
        <v>5874</v>
      </c>
      <c r="FJ11" s="195">
        <v>5934</v>
      </c>
      <c r="FK11" s="195">
        <v>6043</v>
      </c>
      <c r="FL11" s="195">
        <v>6643</v>
      </c>
      <c r="FM11" s="195">
        <v>6791.5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13.5" thickBot="1" x14ac:dyDescent="0.25">
      <c r="A12" s="132"/>
      <c r="B12" s="34">
        <v>26</v>
      </c>
      <c r="C12" s="293">
        <v>26</v>
      </c>
      <c r="D12" s="260" t="s">
        <v>488</v>
      </c>
      <c r="E12" s="260" t="s">
        <v>489</v>
      </c>
      <c r="F12" s="260" t="s">
        <v>585</v>
      </c>
      <c r="G12" s="43">
        <v>0.30972222222222218</v>
      </c>
      <c r="H12" s="47">
        <v>0.30972222222222218</v>
      </c>
      <c r="I12" s="58" t="s">
        <v>44</v>
      </c>
      <c r="J12" s="52">
        <v>0</v>
      </c>
      <c r="K12" s="43">
        <v>0.39305555555555555</v>
      </c>
      <c r="L12" s="47">
        <v>0.39305555555555555</v>
      </c>
      <c r="M12" s="42" t="s">
        <v>44</v>
      </c>
      <c r="N12" s="38">
        <v>0</v>
      </c>
      <c r="O12" s="85">
        <v>0.39374999999999999</v>
      </c>
      <c r="P12" s="38"/>
      <c r="Q12" s="261"/>
      <c r="R12" s="85"/>
      <c r="S12" s="38">
        <v>0</v>
      </c>
      <c r="T12" s="85">
        <v>0.46249999999999997</v>
      </c>
      <c r="U12" s="86"/>
      <c r="V12" s="52">
        <v>0</v>
      </c>
      <c r="W12" s="85"/>
      <c r="X12" s="38">
        <v>600</v>
      </c>
      <c r="Y12" s="85"/>
      <c r="Z12" s="86"/>
      <c r="AA12" s="52">
        <v>600</v>
      </c>
      <c r="AB12" s="261"/>
      <c r="AC12" s="85"/>
      <c r="AD12" s="38">
        <v>600</v>
      </c>
      <c r="AE12" s="85" t="s">
        <v>308</v>
      </c>
      <c r="AF12" s="86"/>
      <c r="AG12" s="52">
        <v>600</v>
      </c>
      <c r="AH12" s="261"/>
      <c r="AI12" s="85"/>
      <c r="AJ12" s="38">
        <v>600</v>
      </c>
      <c r="AK12" s="73">
        <v>0.50347222222222221</v>
      </c>
      <c r="AL12" s="42" t="s">
        <v>301</v>
      </c>
      <c r="AM12" s="38">
        <v>1740</v>
      </c>
      <c r="AN12" s="43">
        <v>0.5083333333333333</v>
      </c>
      <c r="AO12" s="47">
        <v>0.53888888888888886</v>
      </c>
      <c r="AP12" s="70">
        <v>101.4</v>
      </c>
      <c r="AQ12" s="71">
        <v>101.4</v>
      </c>
      <c r="AR12" s="72"/>
      <c r="AS12" s="49">
        <v>0.54513888888888884</v>
      </c>
      <c r="AT12" s="42" t="s">
        <v>44</v>
      </c>
      <c r="AU12" s="280">
        <v>0</v>
      </c>
      <c r="AV12" s="72"/>
      <c r="AW12" s="49">
        <v>0.62222222222222223</v>
      </c>
      <c r="AX12" s="42" t="s">
        <v>301</v>
      </c>
      <c r="AY12" s="38">
        <v>420</v>
      </c>
      <c r="AZ12" s="53">
        <v>0.62430555555555556</v>
      </c>
      <c r="BA12" s="61"/>
      <c r="BB12" s="55">
        <v>0.62986111111111109</v>
      </c>
      <c r="BC12" s="35">
        <v>5.5555555555555358E-3</v>
      </c>
      <c r="BD12" s="35">
        <v>4.6296296296276934E-5</v>
      </c>
      <c r="BE12" s="44" t="s">
        <v>301</v>
      </c>
      <c r="BF12" s="45">
        <v>4</v>
      </c>
      <c r="BG12" s="55">
        <v>0.63800925925925933</v>
      </c>
      <c r="BH12" s="35">
        <v>1.3703703703703773E-2</v>
      </c>
      <c r="BI12" s="35">
        <v>2.8935185185192253E-4</v>
      </c>
      <c r="BJ12" s="44" t="s">
        <v>301</v>
      </c>
      <c r="BK12" s="45">
        <v>25</v>
      </c>
      <c r="BL12" s="55">
        <v>0.64263888888888887</v>
      </c>
      <c r="BM12" s="35">
        <v>1.8333333333333313E-2</v>
      </c>
      <c r="BN12" s="35">
        <v>1.0648148148147928E-3</v>
      </c>
      <c r="BO12" s="44" t="s">
        <v>301</v>
      </c>
      <c r="BP12" s="45">
        <v>92</v>
      </c>
      <c r="BQ12" s="55">
        <v>0.66046296296296292</v>
      </c>
      <c r="BR12" s="35">
        <v>3.615740740740736E-2</v>
      </c>
      <c r="BS12" s="35">
        <v>4.2013888888888448E-3</v>
      </c>
      <c r="BT12" s="44" t="s">
        <v>301</v>
      </c>
      <c r="BU12" s="45">
        <v>363</v>
      </c>
      <c r="BV12" s="263"/>
      <c r="BW12" s="263"/>
      <c r="BX12" s="55">
        <v>0.67254629629629636</v>
      </c>
      <c r="BY12" s="35">
        <v>4.8240740740740806E-2</v>
      </c>
      <c r="BZ12" s="35">
        <v>8.0324074074074742E-3</v>
      </c>
      <c r="CA12" s="44" t="s">
        <v>301</v>
      </c>
      <c r="CB12" s="45">
        <v>694</v>
      </c>
      <c r="CC12" s="49">
        <v>0.69027777777777777</v>
      </c>
      <c r="CD12" s="42" t="s">
        <v>44</v>
      </c>
      <c r="CE12" s="38">
        <v>0</v>
      </c>
      <c r="CF12" s="53">
        <v>0.69374999999999998</v>
      </c>
      <c r="CG12" s="61"/>
      <c r="CH12" s="55">
        <v>0.71803240740740737</v>
      </c>
      <c r="CI12" s="35">
        <v>2.4282407407407391E-2</v>
      </c>
      <c r="CJ12" s="35">
        <v>1.3437499999999984E-2</v>
      </c>
      <c r="CK12" s="44" t="s">
        <v>301</v>
      </c>
      <c r="CL12" s="45">
        <v>1161</v>
      </c>
      <c r="CM12" s="55">
        <v>0.72600694444444447</v>
      </c>
      <c r="CN12" s="35">
        <v>3.2256944444444491E-2</v>
      </c>
      <c r="CO12" s="35">
        <v>1.540509259259264E-2</v>
      </c>
      <c r="CP12" s="44" t="s">
        <v>301</v>
      </c>
      <c r="CQ12" s="45">
        <v>1331</v>
      </c>
      <c r="CR12" s="85" t="s">
        <v>632</v>
      </c>
      <c r="CS12" s="38"/>
      <c r="CT12" s="85">
        <v>1.64652777777778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109</v>
      </c>
      <c r="DC12" s="71">
        <v>109</v>
      </c>
      <c r="DD12" s="72"/>
      <c r="DE12" s="43"/>
      <c r="DF12" s="43"/>
      <c r="DG12" s="39">
        <v>3880.4</v>
      </c>
      <c r="DH12" s="46">
        <v>5160</v>
      </c>
      <c r="DI12" s="40"/>
      <c r="DJ12" s="63">
        <v>9040.4</v>
      </c>
      <c r="DK12" s="43"/>
      <c r="DL12" s="268" t="s">
        <v>191</v>
      </c>
      <c r="DM12" s="269" t="s">
        <v>585</v>
      </c>
      <c r="DN12" s="269" t="s">
        <v>179</v>
      </c>
      <c r="DO12" s="269">
        <v>74</v>
      </c>
      <c r="DP12" s="269" t="s">
        <v>624</v>
      </c>
      <c r="DQ12" s="56"/>
      <c r="DR12" s="56"/>
      <c r="DS12" s="36"/>
      <c r="DT12" s="22"/>
      <c r="DU12" s="22"/>
      <c r="DV12" s="41">
        <v>1</v>
      </c>
      <c r="DW12" s="41" t="s">
        <v>197</v>
      </c>
      <c r="DY12" s="151">
        <v>210.4</v>
      </c>
      <c r="DZ12" s="41">
        <v>210.4</v>
      </c>
      <c r="EA12" s="41">
        <v>9999</v>
      </c>
      <c r="EB12" s="41">
        <v>999999</v>
      </c>
      <c r="EC12" s="41">
        <v>9040.4</v>
      </c>
      <c r="ED12" s="22"/>
      <c r="EE12" s="22"/>
      <c r="EF12" s="22"/>
      <c r="EG12" s="41">
        <v>26</v>
      </c>
      <c r="EH12" s="195">
        <v>0</v>
      </c>
      <c r="EI12" s="195">
        <v>4740</v>
      </c>
      <c r="EJ12" s="196">
        <v>101.4</v>
      </c>
      <c r="EK12" s="195">
        <v>0</v>
      </c>
      <c r="EL12" s="195">
        <v>420</v>
      </c>
      <c r="EM12" s="195">
        <v>1178</v>
      </c>
      <c r="EN12" s="195">
        <v>0</v>
      </c>
      <c r="EO12" s="195">
        <v>2492</v>
      </c>
      <c r="EP12" s="195">
        <v>0</v>
      </c>
      <c r="EQ12" s="195">
        <v>109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B12" s="22"/>
      <c r="FC12" s="41">
        <v>26</v>
      </c>
      <c r="FD12" s="195">
        <v>0</v>
      </c>
      <c r="FE12" s="195">
        <v>4740</v>
      </c>
      <c r="FF12" s="195">
        <v>4841.3999999999996</v>
      </c>
      <c r="FG12" s="195">
        <v>4841.3999999999996</v>
      </c>
      <c r="FH12" s="195">
        <v>5261.4</v>
      </c>
      <c r="FI12" s="195">
        <v>6439.4</v>
      </c>
      <c r="FJ12" s="195">
        <v>6439.4</v>
      </c>
      <c r="FK12" s="195">
        <v>8931.4</v>
      </c>
      <c r="FL12" s="195">
        <v>8931.4</v>
      </c>
      <c r="FM12" s="195">
        <v>9040.4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2"/>
      <c r="B13" s="34">
        <v>47</v>
      </c>
      <c r="C13" s="293">
        <v>47</v>
      </c>
      <c r="D13" s="260" t="s">
        <v>519</v>
      </c>
      <c r="E13" s="260" t="s">
        <v>520</v>
      </c>
      <c r="F13" s="260" t="s">
        <v>599</v>
      </c>
      <c r="G13" s="43">
        <v>0.32430555555555546</v>
      </c>
      <c r="H13" s="47">
        <v>0.32430555555555546</v>
      </c>
      <c r="I13" s="58" t="s">
        <v>44</v>
      </c>
      <c r="J13" s="52">
        <v>0</v>
      </c>
      <c r="K13" s="43">
        <v>0.40763888888888883</v>
      </c>
      <c r="L13" s="47">
        <v>0.40763888888888883</v>
      </c>
      <c r="M13" s="42" t="s">
        <v>44</v>
      </c>
      <c r="N13" s="38">
        <v>0</v>
      </c>
      <c r="O13" s="85"/>
      <c r="P13" s="38">
        <v>600</v>
      </c>
      <c r="Q13" s="261"/>
      <c r="R13" s="85"/>
      <c r="S13" s="38">
        <v>0</v>
      </c>
      <c r="T13" s="85" t="s">
        <v>308</v>
      </c>
      <c r="U13" s="86"/>
      <c r="V13" s="52">
        <v>600</v>
      </c>
      <c r="W13" s="85"/>
      <c r="X13" s="38">
        <v>600</v>
      </c>
      <c r="Y13" s="85"/>
      <c r="Z13" s="86"/>
      <c r="AA13" s="52">
        <v>600</v>
      </c>
      <c r="AB13" s="261"/>
      <c r="AC13" s="85"/>
      <c r="AD13" s="38">
        <v>600</v>
      </c>
      <c r="AE13" s="85">
        <v>0.44861111111111113</v>
      </c>
      <c r="AF13" s="86"/>
      <c r="AG13" s="52">
        <v>2940</v>
      </c>
      <c r="AH13" s="261"/>
      <c r="AI13" s="85"/>
      <c r="AJ13" s="38">
        <v>600</v>
      </c>
      <c r="AK13" s="73">
        <v>0.49722222222222223</v>
      </c>
      <c r="AL13" s="42" t="s">
        <v>45</v>
      </c>
      <c r="AM13" s="38">
        <v>60</v>
      </c>
      <c r="AN13" s="43">
        <v>0.52777777777777779</v>
      </c>
      <c r="AO13" s="47">
        <v>0.53888888888888886</v>
      </c>
      <c r="AP13" s="70">
        <v>112.3</v>
      </c>
      <c r="AQ13" s="71">
        <v>112.3</v>
      </c>
      <c r="AR13" s="72"/>
      <c r="AS13" s="49">
        <v>0.53888888888888886</v>
      </c>
      <c r="AT13" s="42" t="s">
        <v>44</v>
      </c>
      <c r="AU13" s="280">
        <v>0</v>
      </c>
      <c r="AV13" s="72"/>
      <c r="AW13" s="49">
        <v>0.62222222222222223</v>
      </c>
      <c r="AX13" s="42" t="s">
        <v>301</v>
      </c>
      <c r="AY13" s="38">
        <v>2640</v>
      </c>
      <c r="AZ13" s="53">
        <v>0.625</v>
      </c>
      <c r="BA13" s="61"/>
      <c r="BB13" s="55">
        <v>0.63078703703703709</v>
      </c>
      <c r="BC13" s="35">
        <v>5.7870370370370905E-3</v>
      </c>
      <c r="BD13" s="35">
        <v>2.7777777777783161E-4</v>
      </c>
      <c r="BE13" s="44" t="s">
        <v>301</v>
      </c>
      <c r="BF13" s="45">
        <v>24</v>
      </c>
      <c r="BG13" s="55">
        <v>0.63928240740740738</v>
      </c>
      <c r="BH13" s="35">
        <v>1.4282407407407383E-2</v>
      </c>
      <c r="BI13" s="35">
        <v>8.6805555555553165E-4</v>
      </c>
      <c r="BJ13" s="44" t="s">
        <v>301</v>
      </c>
      <c r="BK13" s="45">
        <v>75</v>
      </c>
      <c r="BL13" s="55">
        <v>0.64471064814814816</v>
      </c>
      <c r="BM13" s="35">
        <v>1.9710648148148158E-2</v>
      </c>
      <c r="BN13" s="35">
        <v>2.4421296296296378E-3</v>
      </c>
      <c r="BO13" s="44" t="s">
        <v>301</v>
      </c>
      <c r="BP13" s="45">
        <v>211</v>
      </c>
      <c r="BQ13" s="55">
        <v>0.66800925925925936</v>
      </c>
      <c r="BR13" s="35">
        <v>4.3009259259259358E-2</v>
      </c>
      <c r="BS13" s="35">
        <v>1.1053240740740843E-2</v>
      </c>
      <c r="BT13" s="44" t="s">
        <v>301</v>
      </c>
      <c r="BU13" s="45">
        <v>955</v>
      </c>
      <c r="BV13" s="263"/>
      <c r="BW13" s="263"/>
      <c r="BX13" s="55">
        <v>0.65505787037037033</v>
      </c>
      <c r="BY13" s="35">
        <v>3.0057870370370332E-2</v>
      </c>
      <c r="BZ13" s="35">
        <v>1.0150462962963E-2</v>
      </c>
      <c r="CA13" s="44" t="s">
        <v>45</v>
      </c>
      <c r="CB13" s="45">
        <v>1177</v>
      </c>
      <c r="CC13" s="49">
        <v>0.70000000000000007</v>
      </c>
      <c r="CD13" s="42" t="s">
        <v>301</v>
      </c>
      <c r="CE13" s="38">
        <v>780</v>
      </c>
      <c r="CF13" s="53">
        <v>0.70416666666666661</v>
      </c>
      <c r="CG13" s="61"/>
      <c r="CH13" s="55">
        <v>0.71819444444444447</v>
      </c>
      <c r="CI13" s="35">
        <v>1.4027777777777861E-2</v>
      </c>
      <c r="CJ13" s="35">
        <v>3.1828703703704539E-3</v>
      </c>
      <c r="CK13" s="44" t="s">
        <v>301</v>
      </c>
      <c r="CL13" s="45">
        <v>275</v>
      </c>
      <c r="CM13" s="55">
        <v>0.72633101851851845</v>
      </c>
      <c r="CN13" s="35">
        <v>2.2164351851851838E-2</v>
      </c>
      <c r="CO13" s="35">
        <v>5.3124999999999874E-3</v>
      </c>
      <c r="CP13" s="44" t="s">
        <v>301</v>
      </c>
      <c r="CQ13" s="45">
        <v>459</v>
      </c>
      <c r="CR13" s="85"/>
      <c r="CS13" s="38">
        <v>600</v>
      </c>
      <c r="CT13" s="85">
        <v>2.5215277777777798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154.6</v>
      </c>
      <c r="DC13" s="71">
        <v>154.6</v>
      </c>
      <c r="DD13" s="72">
        <v>300</v>
      </c>
      <c r="DE13" s="43"/>
      <c r="DF13" s="43"/>
      <c r="DG13" s="39">
        <v>3742.9</v>
      </c>
      <c r="DH13" s="46">
        <v>10620</v>
      </c>
      <c r="DI13" s="40"/>
      <c r="DJ13" s="63">
        <v>14362.9</v>
      </c>
      <c r="DK13" s="43"/>
      <c r="DL13" s="268" t="s">
        <v>190</v>
      </c>
      <c r="DM13" s="269" t="s">
        <v>599</v>
      </c>
      <c r="DN13" s="269" t="s">
        <v>179</v>
      </c>
      <c r="DO13" s="269">
        <v>75</v>
      </c>
      <c r="DP13" s="269">
        <v>0</v>
      </c>
      <c r="DQ13" s="56"/>
      <c r="DR13" s="56"/>
      <c r="DS13" s="36"/>
      <c r="DT13" s="22"/>
      <c r="DU13" s="22"/>
      <c r="DV13" s="41">
        <v>1</v>
      </c>
      <c r="DW13" s="41" t="s">
        <v>197</v>
      </c>
      <c r="DY13" s="151">
        <v>566.9</v>
      </c>
      <c r="DZ13" s="41">
        <v>566.9</v>
      </c>
      <c r="EA13" s="41">
        <v>9999</v>
      </c>
      <c r="EB13" s="41">
        <v>999999</v>
      </c>
      <c r="EC13" s="41">
        <v>14362.9</v>
      </c>
      <c r="ED13" s="22"/>
      <c r="EE13" s="22"/>
      <c r="EF13" s="22"/>
      <c r="EG13" s="41">
        <v>47</v>
      </c>
      <c r="EH13" s="195">
        <v>0</v>
      </c>
      <c r="EI13" s="195">
        <v>6600</v>
      </c>
      <c r="EJ13" s="196">
        <v>112.3</v>
      </c>
      <c r="EK13" s="195">
        <v>0</v>
      </c>
      <c r="EL13" s="195">
        <v>2640</v>
      </c>
      <c r="EM13" s="195">
        <v>2442</v>
      </c>
      <c r="EN13" s="195">
        <v>780</v>
      </c>
      <c r="EO13" s="195">
        <v>734</v>
      </c>
      <c r="EP13" s="195">
        <v>600</v>
      </c>
      <c r="EQ13" s="195">
        <v>454.6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B13" s="22"/>
      <c r="FC13" s="41">
        <v>47</v>
      </c>
      <c r="FD13" s="195">
        <v>0</v>
      </c>
      <c r="FE13" s="195">
        <v>6600</v>
      </c>
      <c r="FF13" s="195">
        <v>6712.3</v>
      </c>
      <c r="FG13" s="195">
        <v>6712.3</v>
      </c>
      <c r="FH13" s="195">
        <v>9352.2999999999993</v>
      </c>
      <c r="FI13" s="195">
        <v>11794.3</v>
      </c>
      <c r="FJ13" s="195">
        <v>12574.3</v>
      </c>
      <c r="FK13" s="195">
        <v>13308.3</v>
      </c>
      <c r="FL13" s="195">
        <v>13908.3</v>
      </c>
      <c r="FM13" s="195">
        <v>14362.9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13.5" thickBot="1" x14ac:dyDescent="0.25">
      <c r="A14" s="132"/>
      <c r="B14" s="34">
        <v>61</v>
      </c>
      <c r="C14" s="293">
        <v>70</v>
      </c>
      <c r="D14" s="260" t="s">
        <v>538</v>
      </c>
      <c r="E14" s="260" t="s">
        <v>539</v>
      </c>
      <c r="F14" s="260" t="s">
        <v>609</v>
      </c>
      <c r="G14" s="43">
        <v>0.33402777777777765</v>
      </c>
      <c r="H14" s="47">
        <v>0.33402777777777765</v>
      </c>
      <c r="I14" s="58" t="s">
        <v>44</v>
      </c>
      <c r="J14" s="52">
        <v>0</v>
      </c>
      <c r="K14" s="43">
        <v>0.41736111111111102</v>
      </c>
      <c r="L14" s="47">
        <v>0.41736111111111102</v>
      </c>
      <c r="M14" s="42" t="s">
        <v>44</v>
      </c>
      <c r="N14" s="38">
        <v>0</v>
      </c>
      <c r="O14" s="85">
        <v>0.4236111111111111</v>
      </c>
      <c r="P14" s="38">
        <v>300</v>
      </c>
      <c r="Q14" s="261"/>
      <c r="R14" s="85">
        <v>0.42638888888888887</v>
      </c>
      <c r="S14" s="38">
        <v>300</v>
      </c>
      <c r="T14" s="85">
        <v>0.47569444444444442</v>
      </c>
      <c r="U14" s="86"/>
      <c r="V14" s="52">
        <v>0</v>
      </c>
      <c r="W14" s="85"/>
      <c r="X14" s="38">
        <v>600</v>
      </c>
      <c r="Y14" s="85"/>
      <c r="Z14" s="86"/>
      <c r="AA14" s="52">
        <v>600</v>
      </c>
      <c r="AB14" s="261"/>
      <c r="AC14" s="85"/>
      <c r="AD14" s="38">
        <v>600</v>
      </c>
      <c r="AE14" s="85" t="s">
        <v>308</v>
      </c>
      <c r="AF14" s="86"/>
      <c r="AG14" s="52">
        <v>600</v>
      </c>
      <c r="AH14" s="261"/>
      <c r="AI14" s="85"/>
      <c r="AJ14" s="38">
        <v>600</v>
      </c>
      <c r="AK14" s="73">
        <v>0.51458333333333328</v>
      </c>
      <c r="AL14" s="42" t="s">
        <v>301</v>
      </c>
      <c r="AM14" s="38">
        <v>600</v>
      </c>
      <c r="AN14" s="43">
        <v>0.52777777777777779</v>
      </c>
      <c r="AO14" s="47">
        <v>0.55694444444444446</v>
      </c>
      <c r="AP14" s="70">
        <v>112.1</v>
      </c>
      <c r="AQ14" s="71">
        <v>112.1</v>
      </c>
      <c r="AR14" s="72">
        <v>10</v>
      </c>
      <c r="AS14" s="49">
        <v>0.55624999999999991</v>
      </c>
      <c r="AT14" s="42" t="s">
        <v>44</v>
      </c>
      <c r="AU14" s="280">
        <v>0</v>
      </c>
      <c r="AV14" s="72"/>
      <c r="AW14" s="49">
        <v>0.61388888888888882</v>
      </c>
      <c r="AX14" s="42" t="s">
        <v>44</v>
      </c>
      <c r="AY14" s="38">
        <v>0</v>
      </c>
      <c r="AZ14" s="53">
        <v>0.6166666666666667</v>
      </c>
      <c r="BA14" s="61"/>
      <c r="BB14" s="55">
        <v>0.62640046296296303</v>
      </c>
      <c r="BC14" s="35">
        <v>9.7337962962963376E-3</v>
      </c>
      <c r="BD14" s="35">
        <v>4.2245370370370787E-3</v>
      </c>
      <c r="BE14" s="44" t="s">
        <v>301</v>
      </c>
      <c r="BF14" s="45">
        <v>365</v>
      </c>
      <c r="BG14" s="55">
        <v>0.63434027777777779</v>
      </c>
      <c r="BH14" s="35">
        <v>1.7673611111111098E-2</v>
      </c>
      <c r="BI14" s="35">
        <v>4.2592592592592474E-3</v>
      </c>
      <c r="BJ14" s="44" t="s">
        <v>301</v>
      </c>
      <c r="BK14" s="45">
        <v>368</v>
      </c>
      <c r="BL14" s="55"/>
      <c r="BM14" s="35">
        <v>-0.6166666666666667</v>
      </c>
      <c r="BN14" s="35">
        <v>0.63393518518518521</v>
      </c>
      <c r="BO14" s="44"/>
      <c r="BP14" s="45">
        <v>600</v>
      </c>
      <c r="BQ14" s="55">
        <v>0.69885416666666667</v>
      </c>
      <c r="BR14" s="35">
        <v>8.2187499999999969E-2</v>
      </c>
      <c r="BS14" s="35">
        <v>5.0231481481481453E-2</v>
      </c>
      <c r="BT14" s="44" t="s">
        <v>301</v>
      </c>
      <c r="BU14" s="45">
        <v>4340</v>
      </c>
      <c r="BV14" s="263"/>
      <c r="BW14" s="263"/>
      <c r="BX14" s="55">
        <v>0.68663194444444453</v>
      </c>
      <c r="BY14" s="35">
        <v>6.9965277777777835E-2</v>
      </c>
      <c r="BZ14" s="35">
        <v>2.9756944444444502E-2</v>
      </c>
      <c r="CA14" s="44" t="s">
        <v>301</v>
      </c>
      <c r="CB14" s="45">
        <v>2871</v>
      </c>
      <c r="CC14" s="49"/>
      <c r="CD14" s="42" t="s">
        <v>44</v>
      </c>
      <c r="CE14" s="38">
        <v>1800</v>
      </c>
      <c r="CF14" s="53"/>
      <c r="CG14" s="61"/>
      <c r="CH14" s="55"/>
      <c r="CI14" s="35">
        <v>0</v>
      </c>
      <c r="CJ14" s="35">
        <v>1.0844907407407407E-2</v>
      </c>
      <c r="CK14" s="44" t="s">
        <v>44</v>
      </c>
      <c r="CL14" s="45"/>
      <c r="CM14" s="55"/>
      <c r="CN14" s="35">
        <v>0</v>
      </c>
      <c r="CO14" s="35">
        <v>1.6851851851851851E-2</v>
      </c>
      <c r="CP14" s="44"/>
      <c r="CQ14" s="45">
        <v>1800</v>
      </c>
      <c r="CR14" s="85" t="s">
        <v>632</v>
      </c>
      <c r="CS14" s="38"/>
      <c r="CT14" s="85">
        <v>3.1048611111111102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118</v>
      </c>
      <c r="DC14" s="71">
        <v>118</v>
      </c>
      <c r="DD14" s="72"/>
      <c r="DE14" s="43"/>
      <c r="DF14" s="43"/>
      <c r="DG14" s="39">
        <v>10584.1</v>
      </c>
      <c r="DH14" s="46">
        <v>6000</v>
      </c>
      <c r="DI14" s="40"/>
      <c r="DJ14" s="63">
        <v>16584.099999999999</v>
      </c>
      <c r="DK14" s="43"/>
      <c r="DL14" s="268" t="s">
        <v>191</v>
      </c>
      <c r="DM14" s="269" t="s">
        <v>609</v>
      </c>
      <c r="DN14" s="269" t="s">
        <v>179</v>
      </c>
      <c r="DO14" s="269">
        <v>74</v>
      </c>
      <c r="DP14" s="269">
        <v>0</v>
      </c>
      <c r="DQ14" s="56"/>
      <c r="DR14" s="56"/>
      <c r="DS14" s="36"/>
      <c r="DT14" s="22"/>
      <c r="DU14" s="22"/>
      <c r="DV14" s="41">
        <v>1</v>
      </c>
      <c r="DW14" s="41" t="s">
        <v>197</v>
      </c>
      <c r="DY14" s="151">
        <v>240.1</v>
      </c>
      <c r="DZ14" s="41">
        <v>240.1</v>
      </c>
      <c r="EA14" s="41">
        <v>9999</v>
      </c>
      <c r="EB14" s="41">
        <v>999999</v>
      </c>
      <c r="EC14" s="41">
        <v>16584.099999999999</v>
      </c>
      <c r="ED14" s="22"/>
      <c r="EE14" s="22"/>
      <c r="EF14" s="22"/>
      <c r="EG14" s="41">
        <v>70</v>
      </c>
      <c r="EH14" s="195">
        <v>0</v>
      </c>
      <c r="EI14" s="195">
        <v>4200</v>
      </c>
      <c r="EJ14" s="196">
        <v>122.1</v>
      </c>
      <c r="EK14" s="195">
        <v>0</v>
      </c>
      <c r="EL14" s="195">
        <v>0</v>
      </c>
      <c r="EM14" s="195">
        <v>8544</v>
      </c>
      <c r="EN14" s="195">
        <v>1800</v>
      </c>
      <c r="EO14" s="195">
        <v>1800</v>
      </c>
      <c r="EP14" s="195">
        <v>0</v>
      </c>
      <c r="EQ14" s="195">
        <v>118</v>
      </c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41">
        <v>70</v>
      </c>
      <c r="FD14" s="195">
        <v>0</v>
      </c>
      <c r="FE14" s="195">
        <v>4200</v>
      </c>
      <c r="FF14" s="195">
        <v>4322.1000000000004</v>
      </c>
      <c r="FG14" s="195">
        <v>4322.1000000000004</v>
      </c>
      <c r="FH14" s="195">
        <v>4322.1000000000004</v>
      </c>
      <c r="FI14" s="195">
        <v>12866.1</v>
      </c>
      <c r="FJ14" s="195">
        <v>14666.1</v>
      </c>
      <c r="FK14" s="195">
        <v>16466.099999999999</v>
      </c>
      <c r="FL14" s="195">
        <v>16466.099999999999</v>
      </c>
      <c r="FM14" s="195">
        <v>16584.099999999999</v>
      </c>
      <c r="FN14" s="22"/>
      <c r="FO14" s="22"/>
      <c r="FP14" s="22"/>
      <c r="FQ14" s="22"/>
      <c r="FR14" s="22"/>
      <c r="FS14" s="22"/>
      <c r="FT14" s="22"/>
      <c r="FU14" s="22"/>
      <c r="FV14" s="22"/>
    </row>
    <row r="15" spans="1:178" s="41" customFormat="1" ht="13.5" collapsed="1" thickBot="1" x14ac:dyDescent="0.25">
      <c r="A15" s="131"/>
      <c r="B15" s="34">
        <v>1</v>
      </c>
      <c r="C15" s="293">
        <v>1</v>
      </c>
      <c r="D15" s="260" t="s">
        <v>104</v>
      </c>
      <c r="E15" s="260" t="s">
        <v>55</v>
      </c>
      <c r="F15" s="260" t="s">
        <v>567</v>
      </c>
      <c r="G15" s="43" t="s">
        <v>566</v>
      </c>
      <c r="H15" s="47">
        <v>0.29236111111111113</v>
      </c>
      <c r="I15" s="58" t="s">
        <v>44</v>
      </c>
      <c r="J15" s="52">
        <v>0</v>
      </c>
      <c r="K15" s="43">
        <v>0.3756944444444445</v>
      </c>
      <c r="L15" s="47">
        <v>0.3756944444444445</v>
      </c>
      <c r="M15" s="42" t="s">
        <v>44</v>
      </c>
      <c r="N15" s="38">
        <v>0</v>
      </c>
      <c r="O15" s="85">
        <v>0.37638888888888888</v>
      </c>
      <c r="P15" s="38"/>
      <c r="Q15" s="261"/>
      <c r="R15" s="85"/>
      <c r="S15" s="38">
        <v>0</v>
      </c>
      <c r="T15" s="85">
        <v>0.43055555555555558</v>
      </c>
      <c r="U15" s="86"/>
      <c r="V15" s="52">
        <v>0</v>
      </c>
      <c r="W15" s="85">
        <v>0.4548611111111111</v>
      </c>
      <c r="X15" s="38"/>
      <c r="Y15" s="85">
        <v>0.45555555555555555</v>
      </c>
      <c r="Z15" s="86"/>
      <c r="AA15" s="52">
        <v>0</v>
      </c>
      <c r="AB15" s="261"/>
      <c r="AC15" s="85">
        <v>0.45694444444444443</v>
      </c>
      <c r="AD15" s="38"/>
      <c r="AE15" s="85">
        <v>0.47847222222222219</v>
      </c>
      <c r="AF15" s="86"/>
      <c r="AG15" s="52">
        <v>0</v>
      </c>
      <c r="AH15" s="261"/>
      <c r="AI15" s="85"/>
      <c r="AJ15" s="38">
        <v>600</v>
      </c>
      <c r="AK15" s="73">
        <v>0.48680555555555555</v>
      </c>
      <c r="AL15" s="42" t="s">
        <v>301</v>
      </c>
      <c r="AM15" s="38">
        <v>1800</v>
      </c>
      <c r="AN15" s="43">
        <v>0.48958333333333331</v>
      </c>
      <c r="AO15" s="47">
        <v>0.50138888888888888</v>
      </c>
      <c r="AP15" s="70">
        <v>98.5</v>
      </c>
      <c r="AQ15" s="71">
        <v>98.5</v>
      </c>
      <c r="AR15" s="72"/>
      <c r="AS15" s="49">
        <v>0.52847222222222223</v>
      </c>
      <c r="AT15" s="42" t="s">
        <v>44</v>
      </c>
      <c r="AU15" s="280">
        <v>0</v>
      </c>
      <c r="AV15" s="72"/>
      <c r="AW15" s="49">
        <v>0.57361111111111118</v>
      </c>
      <c r="AX15" s="42" t="s">
        <v>44</v>
      </c>
      <c r="AY15" s="38">
        <v>0</v>
      </c>
      <c r="AZ15" s="53">
        <v>0.57638888888888895</v>
      </c>
      <c r="BA15" s="61"/>
      <c r="BB15" s="55">
        <v>0.58136574074074077</v>
      </c>
      <c r="BC15" s="35">
        <v>4.9768518518518157E-3</v>
      </c>
      <c r="BD15" s="35">
        <v>5.3240740740744322E-4</v>
      </c>
      <c r="BE15" s="44" t="s">
        <v>45</v>
      </c>
      <c r="BF15" s="45">
        <v>46</v>
      </c>
      <c r="BG15" s="55">
        <v>0.58856481481481482</v>
      </c>
      <c r="BH15" s="35">
        <v>1.2175925925925868E-2</v>
      </c>
      <c r="BI15" s="35">
        <v>1.2384259259259831E-3</v>
      </c>
      <c r="BJ15" s="44" t="s">
        <v>45</v>
      </c>
      <c r="BK15" s="45">
        <v>107</v>
      </c>
      <c r="BL15" s="55">
        <v>0.59254629629629629</v>
      </c>
      <c r="BM15" s="35">
        <v>1.6157407407407343E-2</v>
      </c>
      <c r="BN15" s="35">
        <v>1.1111111111111772E-3</v>
      </c>
      <c r="BO15" s="44" t="s">
        <v>45</v>
      </c>
      <c r="BP15" s="45">
        <v>96</v>
      </c>
      <c r="BQ15" s="55">
        <v>0.60811342592592588</v>
      </c>
      <c r="BR15" s="35">
        <v>3.1724537037036926E-2</v>
      </c>
      <c r="BS15" s="35">
        <v>2.3148148148158937E-4</v>
      </c>
      <c r="BT15" s="44" t="s">
        <v>45</v>
      </c>
      <c r="BU15" s="45">
        <v>20</v>
      </c>
      <c r="BV15" s="263"/>
      <c r="BW15" s="263"/>
      <c r="BX15" s="55">
        <v>0.61937500000000001</v>
      </c>
      <c r="BY15" s="35">
        <v>4.2986111111111058E-2</v>
      </c>
      <c r="BZ15" s="35">
        <v>2.7777777777777263E-3</v>
      </c>
      <c r="CA15" s="44" t="s">
        <v>301</v>
      </c>
      <c r="CB15" s="45">
        <v>240</v>
      </c>
      <c r="CC15" s="49">
        <v>0.64236111111111105</v>
      </c>
      <c r="CD15" s="42" t="s">
        <v>44</v>
      </c>
      <c r="CE15" s="38">
        <v>0</v>
      </c>
      <c r="CF15" s="53">
        <v>0.65625</v>
      </c>
      <c r="CG15" s="61"/>
      <c r="CH15" s="55">
        <v>0.666875</v>
      </c>
      <c r="CI15" s="35">
        <v>1.0624999999999996E-2</v>
      </c>
      <c r="CJ15" s="35">
        <v>2.1990740740741171E-4</v>
      </c>
      <c r="CK15" s="44" t="s">
        <v>45</v>
      </c>
      <c r="CL15" s="45">
        <v>19</v>
      </c>
      <c r="CM15" s="55">
        <v>0.67291666666666661</v>
      </c>
      <c r="CN15" s="35">
        <v>1.6666666666666607E-2</v>
      </c>
      <c r="CO15" s="35">
        <v>1.8518518518524305E-4</v>
      </c>
      <c r="CP15" s="44" t="s">
        <v>45</v>
      </c>
      <c r="CQ15" s="45">
        <v>16</v>
      </c>
      <c r="CR15" s="85" t="s">
        <v>632</v>
      </c>
      <c r="CS15" s="38"/>
      <c r="CT15" s="85">
        <v>0.64097222222222217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0.41319444444444442</v>
      </c>
      <c r="DA15" s="47"/>
      <c r="DB15" s="70">
        <v>111.5</v>
      </c>
      <c r="DC15" s="71">
        <v>111.5</v>
      </c>
      <c r="DD15" s="72"/>
      <c r="DE15" s="43"/>
      <c r="DF15" s="43"/>
      <c r="DG15" s="39">
        <v>754</v>
      </c>
      <c r="DH15" s="46">
        <v>2400</v>
      </c>
      <c r="DI15" s="40"/>
      <c r="DJ15" s="63">
        <v>3154</v>
      </c>
      <c r="DK15" s="43"/>
      <c r="DL15" s="268" t="s">
        <v>192</v>
      </c>
      <c r="DM15" s="269" t="s">
        <v>567</v>
      </c>
      <c r="DN15" s="269" t="s">
        <v>178</v>
      </c>
      <c r="DO15" s="269">
        <v>102</v>
      </c>
      <c r="DP15" s="269" t="s">
        <v>293</v>
      </c>
      <c r="DQ15" s="56"/>
      <c r="DR15" s="56"/>
      <c r="DS15" s="36"/>
      <c r="DV15" s="41">
        <v>1.08</v>
      </c>
      <c r="DW15" s="41" t="s">
        <v>197</v>
      </c>
      <c r="DY15" s="151">
        <v>226.8</v>
      </c>
      <c r="DZ15" s="41">
        <v>226.8</v>
      </c>
      <c r="EA15" s="41">
        <v>9999</v>
      </c>
      <c r="EB15" s="41">
        <v>999999</v>
      </c>
      <c r="EC15" s="41">
        <v>999999</v>
      </c>
      <c r="EG15" s="41">
        <v>1</v>
      </c>
      <c r="EH15" s="195">
        <v>0</v>
      </c>
      <c r="EI15" s="195">
        <v>2400</v>
      </c>
      <c r="EJ15" s="196">
        <v>98.5</v>
      </c>
      <c r="EK15" s="195">
        <v>0</v>
      </c>
      <c r="EL15" s="195">
        <v>0</v>
      </c>
      <c r="EM15" s="195">
        <v>509</v>
      </c>
      <c r="EN15" s="195">
        <v>0</v>
      </c>
      <c r="EO15" s="195">
        <v>35</v>
      </c>
      <c r="EP15" s="195">
        <v>0</v>
      </c>
      <c r="EQ15" s="195">
        <v>111.5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C15" s="41">
        <v>1</v>
      </c>
      <c r="FD15" s="195">
        <v>0</v>
      </c>
      <c r="FE15" s="195">
        <v>2400</v>
      </c>
      <c r="FF15" s="195">
        <v>2498.5</v>
      </c>
      <c r="FG15" s="195">
        <v>2498.5</v>
      </c>
      <c r="FH15" s="195">
        <v>2498.5</v>
      </c>
      <c r="FI15" s="195">
        <v>3007.5</v>
      </c>
      <c r="FJ15" s="195">
        <v>3007.5</v>
      </c>
      <c r="FK15" s="195">
        <v>3042.5</v>
      </c>
      <c r="FL15" s="195">
        <v>3042.5</v>
      </c>
      <c r="FM15" s="195">
        <v>3154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1"/>
      <c r="B16" s="34">
        <v>2</v>
      </c>
      <c r="C16" s="293">
        <v>2</v>
      </c>
      <c r="D16" s="260" t="s">
        <v>467</v>
      </c>
      <c r="E16" s="260" t="s">
        <v>468</v>
      </c>
      <c r="F16" s="260" t="s">
        <v>587</v>
      </c>
      <c r="G16" s="43">
        <v>0.29305555555555557</v>
      </c>
      <c r="H16" s="47">
        <v>0.2951388888888889</v>
      </c>
      <c r="I16" s="58" t="s">
        <v>301</v>
      </c>
      <c r="J16" s="391">
        <v>180</v>
      </c>
      <c r="K16" s="43">
        <v>0.37638888888888894</v>
      </c>
      <c r="L16" s="47">
        <v>0.3756944444444445</v>
      </c>
      <c r="M16" s="42" t="s">
        <v>45</v>
      </c>
      <c r="N16" s="38">
        <v>60</v>
      </c>
      <c r="O16" s="85">
        <v>0.38263888888888892</v>
      </c>
      <c r="P16" s="38">
        <v>300</v>
      </c>
      <c r="Q16" s="261"/>
      <c r="R16" s="85"/>
      <c r="S16" s="38">
        <v>0</v>
      </c>
      <c r="T16" s="85" t="s">
        <v>308</v>
      </c>
      <c r="U16" s="86"/>
      <c r="V16" s="52">
        <v>600</v>
      </c>
      <c r="W16" s="85"/>
      <c r="X16" s="38">
        <v>600</v>
      </c>
      <c r="Y16" s="85"/>
      <c r="Z16" s="86"/>
      <c r="AA16" s="52">
        <v>600</v>
      </c>
      <c r="AB16" s="261"/>
      <c r="AC16" s="85"/>
      <c r="AD16" s="38">
        <v>600</v>
      </c>
      <c r="AE16" s="85" t="s">
        <v>308</v>
      </c>
      <c r="AF16" s="86"/>
      <c r="AG16" s="52">
        <v>600</v>
      </c>
      <c r="AH16" s="261"/>
      <c r="AI16" s="85"/>
      <c r="AJ16" s="38">
        <v>600</v>
      </c>
      <c r="AK16" s="73">
        <v>0.46666666666666662</v>
      </c>
      <c r="AL16" s="42" t="s">
        <v>301</v>
      </c>
      <c r="AM16" s="38">
        <v>60</v>
      </c>
      <c r="AN16" s="43">
        <v>0.46736111111111112</v>
      </c>
      <c r="AO16" s="47">
        <v>0.47152777777777777</v>
      </c>
      <c r="AP16" s="70">
        <v>115</v>
      </c>
      <c r="AQ16" s="71">
        <v>115</v>
      </c>
      <c r="AR16" s="72"/>
      <c r="AS16" s="49">
        <v>0.5083333333333333</v>
      </c>
      <c r="AT16" s="42" t="s">
        <v>44</v>
      </c>
      <c r="AU16" s="280">
        <v>0</v>
      </c>
      <c r="AV16" s="72"/>
      <c r="AW16" s="49">
        <v>0.51666666666666672</v>
      </c>
      <c r="AX16" s="42" t="s">
        <v>45</v>
      </c>
      <c r="AY16" s="38">
        <v>2880</v>
      </c>
      <c r="AZ16" s="53"/>
      <c r="BA16" s="61"/>
      <c r="BB16" s="55">
        <v>0.54076388888888893</v>
      </c>
      <c r="BC16" s="35">
        <v>0.54076388888888893</v>
      </c>
      <c r="BD16" s="35">
        <v>0.53525462962962966</v>
      </c>
      <c r="BE16" s="44"/>
      <c r="BF16" s="45"/>
      <c r="BG16" s="55">
        <v>0.57759259259259255</v>
      </c>
      <c r="BH16" s="35">
        <v>0.57759259259259255</v>
      </c>
      <c r="BI16" s="35">
        <v>0.56417824074074074</v>
      </c>
      <c r="BJ16" s="44"/>
      <c r="BK16" s="45"/>
      <c r="BL16" s="55">
        <v>0.58578703703703705</v>
      </c>
      <c r="BM16" s="35">
        <v>0.58578703703703705</v>
      </c>
      <c r="BN16" s="35">
        <v>0.56851851851851853</v>
      </c>
      <c r="BO16" s="44"/>
      <c r="BP16" s="45"/>
      <c r="BQ16" s="55">
        <v>0.60496527777777775</v>
      </c>
      <c r="BR16" s="35">
        <v>0.60496527777777775</v>
      </c>
      <c r="BS16" s="35">
        <v>0.57300925925925927</v>
      </c>
      <c r="BT16" s="44" t="s">
        <v>44</v>
      </c>
      <c r="BU16" s="45"/>
      <c r="BV16" s="263"/>
      <c r="BW16" s="263"/>
      <c r="BX16" s="55">
        <v>0.59439814814814818</v>
      </c>
      <c r="BY16" s="35">
        <v>0.59439814814814818</v>
      </c>
      <c r="BZ16" s="35">
        <v>0.55418981481481489</v>
      </c>
      <c r="CA16" s="44"/>
      <c r="CB16" s="45">
        <v>1800</v>
      </c>
      <c r="CC16" s="49">
        <v>0.6381944444444444</v>
      </c>
      <c r="CD16" s="42" t="s">
        <v>301</v>
      </c>
      <c r="CE16" s="38">
        <v>1200</v>
      </c>
      <c r="CF16" s="53">
        <v>0.65555555555555556</v>
      </c>
      <c r="CG16" s="61"/>
      <c r="CH16" s="55">
        <v>0.67413194444444446</v>
      </c>
      <c r="CI16" s="35">
        <v>1.8576388888888906E-2</v>
      </c>
      <c r="CJ16" s="35">
        <v>7.7314814814814989E-3</v>
      </c>
      <c r="CK16" s="44" t="s">
        <v>301</v>
      </c>
      <c r="CL16" s="45">
        <v>668</v>
      </c>
      <c r="CM16" s="55">
        <v>0.68086805555555552</v>
      </c>
      <c r="CN16" s="35">
        <v>2.531249999999996E-2</v>
      </c>
      <c r="CO16" s="35">
        <v>8.4606481481481095E-3</v>
      </c>
      <c r="CP16" s="44" t="s">
        <v>301</v>
      </c>
      <c r="CQ16" s="45">
        <v>731</v>
      </c>
      <c r="CR16" s="85"/>
      <c r="CS16" s="38">
        <v>600</v>
      </c>
      <c r="CT16" s="85">
        <v>0.64652777777777781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0.40833333333333338</v>
      </c>
      <c r="DA16" s="47"/>
      <c r="DB16" s="70">
        <v>131.6</v>
      </c>
      <c r="DC16" s="71">
        <v>131.6</v>
      </c>
      <c r="DD16" s="72">
        <v>20</v>
      </c>
      <c r="DE16" s="43"/>
      <c r="DF16" s="43"/>
      <c r="DG16" s="39">
        <v>3465.6</v>
      </c>
      <c r="DH16" s="46">
        <v>8880</v>
      </c>
      <c r="DI16" s="40"/>
      <c r="DJ16" s="63">
        <v>12345.6</v>
      </c>
      <c r="DK16" s="43"/>
      <c r="DL16" s="268" t="s">
        <v>192</v>
      </c>
      <c r="DM16" s="269" t="s">
        <v>587</v>
      </c>
      <c r="DN16" s="269" t="s">
        <v>178</v>
      </c>
      <c r="DO16" s="269">
        <v>201</v>
      </c>
      <c r="DP16" s="269">
        <v>0</v>
      </c>
      <c r="DQ16" s="56"/>
      <c r="DR16" s="56"/>
      <c r="DS16" s="36"/>
      <c r="DV16" s="41">
        <v>1.1100000000000001</v>
      </c>
      <c r="DW16" s="41" t="s">
        <v>197</v>
      </c>
      <c r="DY16" s="151">
        <v>295.92600000000004</v>
      </c>
      <c r="DZ16" s="41">
        <v>295.92600000000004</v>
      </c>
      <c r="EA16" s="41">
        <v>9999</v>
      </c>
      <c r="EB16" s="41">
        <v>999999</v>
      </c>
      <c r="EC16" s="41">
        <v>999999</v>
      </c>
      <c r="EG16" s="41">
        <v>2</v>
      </c>
      <c r="EH16" s="195">
        <v>240</v>
      </c>
      <c r="EI16" s="195">
        <v>3960</v>
      </c>
      <c r="EJ16" s="196">
        <v>115</v>
      </c>
      <c r="EK16" s="195">
        <v>0</v>
      </c>
      <c r="EL16" s="195">
        <v>2880</v>
      </c>
      <c r="EM16" s="195">
        <v>1800</v>
      </c>
      <c r="EN16" s="195">
        <v>1200</v>
      </c>
      <c r="EO16" s="195">
        <v>1399</v>
      </c>
      <c r="EP16" s="195">
        <v>600</v>
      </c>
      <c r="EQ16" s="195">
        <v>151.6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C16" s="41">
        <v>2</v>
      </c>
      <c r="FD16" s="195">
        <v>240</v>
      </c>
      <c r="FE16" s="195">
        <v>4200</v>
      </c>
      <c r="FF16" s="195">
        <v>4315</v>
      </c>
      <c r="FG16" s="195">
        <v>4315</v>
      </c>
      <c r="FH16" s="195">
        <v>7195</v>
      </c>
      <c r="FI16" s="195">
        <v>8995</v>
      </c>
      <c r="FJ16" s="195">
        <v>10195</v>
      </c>
      <c r="FK16" s="195">
        <v>11594</v>
      </c>
      <c r="FL16" s="195">
        <v>12194</v>
      </c>
      <c r="FM16" s="195">
        <v>12345.6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1"/>
      <c r="B17" s="34">
        <v>3</v>
      </c>
      <c r="C17" s="293">
        <v>3</v>
      </c>
      <c r="D17" s="260" t="s">
        <v>92</v>
      </c>
      <c r="E17" s="260" t="s">
        <v>469</v>
      </c>
      <c r="F17" s="260" t="s">
        <v>568</v>
      </c>
      <c r="G17" s="43">
        <v>0.29375000000000001</v>
      </c>
      <c r="H17" s="47">
        <v>0.29375000000000001</v>
      </c>
      <c r="I17" s="58" t="s">
        <v>44</v>
      </c>
      <c r="J17" s="52">
        <v>0</v>
      </c>
      <c r="K17" s="43">
        <v>0.37708333333333338</v>
      </c>
      <c r="L17" s="47">
        <v>0.37708333333333338</v>
      </c>
      <c r="M17" s="42" t="s">
        <v>44</v>
      </c>
      <c r="N17" s="38">
        <v>0</v>
      </c>
      <c r="O17" s="85">
        <v>0.37916666666666665</v>
      </c>
      <c r="P17" s="38"/>
      <c r="Q17" s="261"/>
      <c r="R17" s="85">
        <v>0.40833333333333338</v>
      </c>
      <c r="S17" s="38">
        <v>300</v>
      </c>
      <c r="T17" s="85">
        <v>0.41319444444444442</v>
      </c>
      <c r="U17" s="86"/>
      <c r="V17" s="52">
        <v>0</v>
      </c>
      <c r="W17" s="85">
        <v>0.43611111111111112</v>
      </c>
      <c r="X17" s="38"/>
      <c r="Y17" s="85">
        <v>0.5625</v>
      </c>
      <c r="Z17" s="86"/>
      <c r="AA17" s="52">
        <v>0</v>
      </c>
      <c r="AB17" s="261"/>
      <c r="AC17" s="85">
        <v>0.44861111111111113</v>
      </c>
      <c r="AD17" s="38"/>
      <c r="AE17" s="85">
        <v>0.47083333333333338</v>
      </c>
      <c r="AF17" s="86"/>
      <c r="AG17" s="52">
        <v>0</v>
      </c>
      <c r="AH17" s="261"/>
      <c r="AI17" s="85"/>
      <c r="AJ17" s="38">
        <v>600</v>
      </c>
      <c r="AK17" s="73">
        <v>0.47847222222222219</v>
      </c>
      <c r="AL17" s="42" t="s">
        <v>301</v>
      </c>
      <c r="AM17" s="38">
        <v>960</v>
      </c>
      <c r="AN17" s="43">
        <v>0.48125000000000001</v>
      </c>
      <c r="AO17" s="47">
        <v>0.49444444444444446</v>
      </c>
      <c r="AP17" s="70">
        <v>94</v>
      </c>
      <c r="AQ17" s="71">
        <v>94</v>
      </c>
      <c r="AR17" s="72"/>
      <c r="AS17" s="49">
        <v>0.52013888888888882</v>
      </c>
      <c r="AT17" s="42" t="s">
        <v>44</v>
      </c>
      <c r="AU17" s="280">
        <v>0</v>
      </c>
      <c r="AV17" s="72"/>
      <c r="AW17" s="49">
        <v>0.56180555555555556</v>
      </c>
      <c r="AX17" s="42" t="s">
        <v>44</v>
      </c>
      <c r="AY17" s="38">
        <v>0</v>
      </c>
      <c r="AZ17" s="53">
        <v>0.56458333333333333</v>
      </c>
      <c r="BA17" s="61"/>
      <c r="BB17" s="55">
        <v>0.57011574074074078</v>
      </c>
      <c r="BC17" s="35">
        <v>5.5324074074074581E-3</v>
      </c>
      <c r="BD17" s="35">
        <v>2.3148148148199182E-5</v>
      </c>
      <c r="BE17" s="44" t="s">
        <v>301</v>
      </c>
      <c r="BF17" s="45">
        <v>2</v>
      </c>
      <c r="BG17" s="55">
        <v>0.57709490740740743</v>
      </c>
      <c r="BH17" s="35">
        <v>1.2511574074074105E-2</v>
      </c>
      <c r="BI17" s="35">
        <v>9.0277777777774543E-4</v>
      </c>
      <c r="BJ17" s="44" t="s">
        <v>45</v>
      </c>
      <c r="BK17" s="45">
        <v>78</v>
      </c>
      <c r="BL17" s="55">
        <v>0.58092592592592596</v>
      </c>
      <c r="BM17" s="35">
        <v>1.6342592592592631E-2</v>
      </c>
      <c r="BN17" s="35">
        <v>9.259259259258891E-4</v>
      </c>
      <c r="BO17" s="44" t="s">
        <v>45</v>
      </c>
      <c r="BP17" s="45">
        <v>80</v>
      </c>
      <c r="BQ17" s="55">
        <v>0.59598379629629628</v>
      </c>
      <c r="BR17" s="35">
        <v>3.1400462962962949E-2</v>
      </c>
      <c r="BS17" s="35">
        <v>5.5555555555556607E-4</v>
      </c>
      <c r="BT17" s="44" t="s">
        <v>45</v>
      </c>
      <c r="BU17" s="45">
        <v>48</v>
      </c>
      <c r="BV17" s="263"/>
      <c r="BW17" s="263"/>
      <c r="BX17" s="55">
        <v>0.60547453703703702</v>
      </c>
      <c r="BY17" s="35">
        <v>4.0891203703703694E-2</v>
      </c>
      <c r="BZ17" s="35">
        <v>6.8287037037036147E-4</v>
      </c>
      <c r="CA17" s="44" t="s">
        <v>301</v>
      </c>
      <c r="CB17" s="45">
        <v>59</v>
      </c>
      <c r="CC17" s="49">
        <v>0.63055555555555554</v>
      </c>
      <c r="CD17" s="42" t="s">
        <v>44</v>
      </c>
      <c r="CE17" s="38">
        <v>0</v>
      </c>
      <c r="CF17" s="53">
        <v>0.64861111111111114</v>
      </c>
      <c r="CG17" s="61"/>
      <c r="CH17" s="55">
        <v>0.65938657407407408</v>
      </c>
      <c r="CI17" s="35">
        <v>1.0775462962962945E-2</v>
      </c>
      <c r="CJ17" s="35">
        <v>6.9444444444462239E-5</v>
      </c>
      <c r="CK17" s="44" t="s">
        <v>45</v>
      </c>
      <c r="CL17" s="45">
        <v>6</v>
      </c>
      <c r="CM17" s="55">
        <v>0.66571759259259256</v>
      </c>
      <c r="CN17" s="35">
        <v>1.7106481481481417E-2</v>
      </c>
      <c r="CO17" s="35">
        <v>2.5462962962956651E-4</v>
      </c>
      <c r="CP17" s="44" t="s">
        <v>301</v>
      </c>
      <c r="CQ17" s="45">
        <v>22</v>
      </c>
      <c r="CR17" s="85" t="s">
        <v>632</v>
      </c>
      <c r="CS17" s="38"/>
      <c r="CT17" s="85">
        <v>0.688194444444444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97.4</v>
      </c>
      <c r="DC17" s="71">
        <v>97.4</v>
      </c>
      <c r="DD17" s="72"/>
      <c r="DE17" s="43"/>
      <c r="DF17" s="43"/>
      <c r="DG17" s="39">
        <v>486.4</v>
      </c>
      <c r="DH17" s="46">
        <v>1860</v>
      </c>
      <c r="DI17" s="40"/>
      <c r="DJ17" s="63">
        <v>2346.4</v>
      </c>
      <c r="DK17" s="43"/>
      <c r="DL17" s="268" t="s">
        <v>190</v>
      </c>
      <c r="DM17" s="269" t="s">
        <v>568</v>
      </c>
      <c r="DN17" s="269" t="s">
        <v>177</v>
      </c>
      <c r="DO17" s="269">
        <v>150</v>
      </c>
      <c r="DP17" s="269" t="s">
        <v>623</v>
      </c>
      <c r="DQ17" s="56"/>
      <c r="DR17" s="56"/>
      <c r="DS17" s="36"/>
      <c r="DV17" s="41">
        <v>1.1299999999999999</v>
      </c>
      <c r="DW17" s="41" t="s">
        <v>197</v>
      </c>
      <c r="DY17" s="151">
        <v>216.28199999999998</v>
      </c>
      <c r="DZ17" s="41">
        <v>216.28199999999998</v>
      </c>
      <c r="EA17" s="41">
        <v>9999</v>
      </c>
      <c r="EB17" s="41">
        <v>999999</v>
      </c>
      <c r="EC17" s="41">
        <v>999999</v>
      </c>
      <c r="EG17" s="41">
        <v>3</v>
      </c>
      <c r="EH17" s="195">
        <v>0</v>
      </c>
      <c r="EI17" s="195">
        <v>1860</v>
      </c>
      <c r="EJ17" s="196">
        <v>94</v>
      </c>
      <c r="EK17" s="195">
        <v>0</v>
      </c>
      <c r="EL17" s="195">
        <v>0</v>
      </c>
      <c r="EM17" s="195">
        <v>267</v>
      </c>
      <c r="EN17" s="195">
        <v>0</v>
      </c>
      <c r="EO17" s="195">
        <v>28</v>
      </c>
      <c r="EP17" s="195">
        <v>0</v>
      </c>
      <c r="EQ17" s="195">
        <v>97.4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C17" s="41">
        <v>3</v>
      </c>
      <c r="FD17" s="195">
        <v>0</v>
      </c>
      <c r="FE17" s="195">
        <v>1860</v>
      </c>
      <c r="FF17" s="195">
        <v>1954</v>
      </c>
      <c r="FG17" s="195">
        <v>1954</v>
      </c>
      <c r="FH17" s="195">
        <v>1954</v>
      </c>
      <c r="FI17" s="195">
        <v>2221</v>
      </c>
      <c r="FJ17" s="195">
        <v>2221</v>
      </c>
      <c r="FK17" s="195">
        <v>2249</v>
      </c>
      <c r="FL17" s="195">
        <v>2249</v>
      </c>
      <c r="FM17" s="195">
        <v>2346.4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26.25" thickBot="1" x14ac:dyDescent="0.25">
      <c r="A18" s="131"/>
      <c r="B18" s="34">
        <v>4</v>
      </c>
      <c r="C18" s="293">
        <v>4</v>
      </c>
      <c r="D18" s="260" t="s">
        <v>89</v>
      </c>
      <c r="E18" s="260" t="s">
        <v>30</v>
      </c>
      <c r="F18" s="260" t="s">
        <v>568</v>
      </c>
      <c r="G18" s="43">
        <v>0.29444444444444445</v>
      </c>
      <c r="H18" s="47">
        <v>0.29444444444444445</v>
      </c>
      <c r="I18" s="58" t="s">
        <v>44</v>
      </c>
      <c r="J18" s="52">
        <v>0</v>
      </c>
      <c r="K18" s="43">
        <v>0.37777777777777782</v>
      </c>
      <c r="L18" s="47">
        <v>0.37777777777777782</v>
      </c>
      <c r="M18" s="42" t="s">
        <v>44</v>
      </c>
      <c r="N18" s="38">
        <v>0</v>
      </c>
      <c r="O18" s="85">
        <v>0.37847222222222227</v>
      </c>
      <c r="P18" s="38"/>
      <c r="Q18" s="261"/>
      <c r="R18" s="85"/>
      <c r="S18" s="38">
        <v>0</v>
      </c>
      <c r="T18" s="85">
        <v>0.41319444444444442</v>
      </c>
      <c r="U18" s="86"/>
      <c r="V18" s="52">
        <v>0</v>
      </c>
      <c r="W18" s="85">
        <v>0.43055555555555558</v>
      </c>
      <c r="X18" s="38"/>
      <c r="Y18" s="85">
        <v>0.43194444444444446</v>
      </c>
      <c r="Z18" s="86"/>
      <c r="AA18" s="52">
        <v>0</v>
      </c>
      <c r="AB18" s="261"/>
      <c r="AC18" s="85">
        <v>0.43402777777777773</v>
      </c>
      <c r="AD18" s="38"/>
      <c r="AE18" s="85">
        <v>0.45347222222222222</v>
      </c>
      <c r="AF18" s="86"/>
      <c r="AG18" s="52">
        <v>0</v>
      </c>
      <c r="AH18" s="261"/>
      <c r="AI18" s="85">
        <v>0.4604166666666667</v>
      </c>
      <c r="AJ18" s="38"/>
      <c r="AK18" s="73">
        <v>0.4680555555555555</v>
      </c>
      <c r="AL18" s="42" t="s">
        <v>44</v>
      </c>
      <c r="AM18" s="38">
        <v>0</v>
      </c>
      <c r="AN18" s="43">
        <v>0.46875</v>
      </c>
      <c r="AO18" s="47">
        <v>0.47152777777777777</v>
      </c>
      <c r="AP18" s="70">
        <v>81.599999999999994</v>
      </c>
      <c r="AQ18" s="71">
        <v>81.599999999999994</v>
      </c>
      <c r="AR18" s="72"/>
      <c r="AS18" s="49">
        <v>0.50972222222222219</v>
      </c>
      <c r="AT18" s="42" t="s">
        <v>44</v>
      </c>
      <c r="AU18" s="280">
        <v>0</v>
      </c>
      <c r="AV18" s="72"/>
      <c r="AW18" s="49">
        <v>0.55138888888888882</v>
      </c>
      <c r="AX18" s="42" t="s">
        <v>44</v>
      </c>
      <c r="AY18" s="38">
        <v>0</v>
      </c>
      <c r="AZ18" s="53">
        <v>0.55347222222222225</v>
      </c>
      <c r="BA18" s="61"/>
      <c r="BB18" s="55">
        <v>0.55876157407407401</v>
      </c>
      <c r="BC18" s="35">
        <v>5.2893518518517535E-3</v>
      </c>
      <c r="BD18" s="35">
        <v>2.1990740740750539E-4</v>
      </c>
      <c r="BE18" s="44" t="s">
        <v>45</v>
      </c>
      <c r="BF18" s="45">
        <v>19</v>
      </c>
      <c r="BG18" s="55">
        <v>0.56591435185185179</v>
      </c>
      <c r="BH18" s="35">
        <v>1.2442129629629539E-2</v>
      </c>
      <c r="BI18" s="35">
        <v>9.7222222222231175E-4</v>
      </c>
      <c r="BJ18" s="44" t="s">
        <v>45</v>
      </c>
      <c r="BK18" s="45">
        <v>84</v>
      </c>
      <c r="BL18" s="55">
        <v>0.56964120370370364</v>
      </c>
      <c r="BM18" s="35">
        <v>1.6168981481481381E-2</v>
      </c>
      <c r="BN18" s="35">
        <v>1.0995370370371384E-3</v>
      </c>
      <c r="BO18" s="44" t="s">
        <v>45</v>
      </c>
      <c r="BP18" s="45">
        <v>95</v>
      </c>
      <c r="BQ18" s="55">
        <v>0.58453703703703697</v>
      </c>
      <c r="BR18" s="35">
        <v>3.1064814814814712E-2</v>
      </c>
      <c r="BS18" s="35">
        <v>8.912037037038037E-4</v>
      </c>
      <c r="BT18" s="44" t="s">
        <v>45</v>
      </c>
      <c r="BU18" s="45">
        <v>77</v>
      </c>
      <c r="BV18" s="263"/>
      <c r="BW18" s="263"/>
      <c r="BX18" s="55">
        <v>0.59247685185185184</v>
      </c>
      <c r="BY18" s="35">
        <v>3.9004629629629584E-2</v>
      </c>
      <c r="BZ18" s="35">
        <v>1.2037037037037485E-3</v>
      </c>
      <c r="CA18" s="44" t="s">
        <v>45</v>
      </c>
      <c r="CB18" s="45">
        <v>104</v>
      </c>
      <c r="CC18" s="49">
        <v>0.61944444444444446</v>
      </c>
      <c r="CD18" s="42" t="s">
        <v>44</v>
      </c>
      <c r="CE18" s="38">
        <v>0</v>
      </c>
      <c r="CF18" s="53">
        <v>0.6430555555555556</v>
      </c>
      <c r="CG18" s="61"/>
      <c r="CH18" s="55">
        <v>0.65392361111111108</v>
      </c>
      <c r="CI18" s="35">
        <v>1.0868055555555478E-2</v>
      </c>
      <c r="CJ18" s="35">
        <v>2.3148148148070813E-5</v>
      </c>
      <c r="CK18" s="44" t="s">
        <v>301</v>
      </c>
      <c r="CL18" s="45">
        <v>2</v>
      </c>
      <c r="CM18" s="55">
        <v>0.6599652777777778</v>
      </c>
      <c r="CN18" s="35">
        <v>1.6909722222222201E-2</v>
      </c>
      <c r="CO18" s="35">
        <v>5.7870370370350505E-5</v>
      </c>
      <c r="CP18" s="44" t="s">
        <v>301</v>
      </c>
      <c r="CQ18" s="45">
        <v>5</v>
      </c>
      <c r="CR18" s="85" t="s">
        <v>632</v>
      </c>
      <c r="CS18" s="38"/>
      <c r="CT18" s="85">
        <v>0.72986111111111096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89</v>
      </c>
      <c r="DC18" s="71">
        <v>89</v>
      </c>
      <c r="DD18" s="72"/>
      <c r="DE18" s="43"/>
      <c r="DF18" s="43"/>
      <c r="DG18" s="39">
        <v>556.6</v>
      </c>
      <c r="DH18" s="46">
        <v>0</v>
      </c>
      <c r="DI18" s="40"/>
      <c r="DJ18" s="63">
        <v>556.6</v>
      </c>
      <c r="DK18" s="43"/>
      <c r="DL18" s="268" t="s">
        <v>190</v>
      </c>
      <c r="DM18" s="269" t="s">
        <v>568</v>
      </c>
      <c r="DN18" s="269" t="s">
        <v>177</v>
      </c>
      <c r="DO18" s="269">
        <v>230</v>
      </c>
      <c r="DP18" s="269" t="s">
        <v>633</v>
      </c>
      <c r="DQ18" s="56"/>
      <c r="DR18" s="56"/>
      <c r="DS18" s="36"/>
      <c r="DT18" s="41"/>
      <c r="DU18" s="41"/>
      <c r="DV18" s="41">
        <v>1.1299999999999999</v>
      </c>
      <c r="DW18" s="41" t="s">
        <v>197</v>
      </c>
      <c r="DX18" s="41"/>
      <c r="DY18" s="151">
        <v>192.77799999999996</v>
      </c>
      <c r="DZ18" s="41">
        <v>192.77799999999996</v>
      </c>
      <c r="EA18" s="41">
        <v>9999</v>
      </c>
      <c r="EB18" s="41">
        <v>999999</v>
      </c>
      <c r="EC18" s="41">
        <v>999999</v>
      </c>
      <c r="ED18" s="41"/>
      <c r="EE18" s="41"/>
      <c r="EF18" s="41"/>
      <c r="EG18" s="41">
        <v>4</v>
      </c>
      <c r="EH18" s="195">
        <v>0</v>
      </c>
      <c r="EI18" s="195">
        <v>0</v>
      </c>
      <c r="EJ18" s="196">
        <v>81.599999999999994</v>
      </c>
      <c r="EK18" s="195">
        <v>0</v>
      </c>
      <c r="EL18" s="195">
        <v>0</v>
      </c>
      <c r="EM18" s="195">
        <v>379</v>
      </c>
      <c r="EN18" s="195">
        <v>0</v>
      </c>
      <c r="EO18" s="195">
        <v>7</v>
      </c>
      <c r="EP18" s="195">
        <v>0</v>
      </c>
      <c r="EQ18" s="195">
        <v>89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B18" s="41"/>
      <c r="FC18" s="41">
        <v>4</v>
      </c>
      <c r="FD18" s="195">
        <v>0</v>
      </c>
      <c r="FE18" s="195">
        <v>0</v>
      </c>
      <c r="FF18" s="195">
        <v>81.599999999999994</v>
      </c>
      <c r="FG18" s="195">
        <v>81.599999999999994</v>
      </c>
      <c r="FH18" s="195">
        <v>81.599999999999994</v>
      </c>
      <c r="FI18" s="195">
        <v>460.6</v>
      </c>
      <c r="FJ18" s="195">
        <v>460.6</v>
      </c>
      <c r="FK18" s="195">
        <v>467.6</v>
      </c>
      <c r="FL18" s="195">
        <v>467.6</v>
      </c>
      <c r="FM18" s="195">
        <v>556.6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1"/>
      <c r="B19" s="34">
        <v>5</v>
      </c>
      <c r="C19" s="293">
        <v>5</v>
      </c>
      <c r="D19" s="260" t="s">
        <v>470</v>
      </c>
      <c r="E19" s="260" t="s">
        <v>471</v>
      </c>
      <c r="F19" s="260" t="s">
        <v>569</v>
      </c>
      <c r="G19" s="43">
        <v>0.2951388888888889</v>
      </c>
      <c r="H19" s="47">
        <v>0.29930555555555555</v>
      </c>
      <c r="I19" s="58" t="s">
        <v>301</v>
      </c>
      <c r="J19" s="52">
        <v>360</v>
      </c>
      <c r="K19" s="43">
        <v>0.37847222222222227</v>
      </c>
      <c r="L19" s="47">
        <v>0.37847222222222227</v>
      </c>
      <c r="M19" s="42" t="s">
        <v>44</v>
      </c>
      <c r="N19" s="38">
        <v>0</v>
      </c>
      <c r="O19" s="85">
        <v>0.37916666666666665</v>
      </c>
      <c r="P19" s="38"/>
      <c r="Q19" s="261">
        <v>300</v>
      </c>
      <c r="R19" s="85"/>
      <c r="S19" s="38">
        <v>0</v>
      </c>
      <c r="T19" s="85">
        <v>0.41388888888888892</v>
      </c>
      <c r="U19" s="86"/>
      <c r="V19" s="52">
        <v>0</v>
      </c>
      <c r="W19" s="85"/>
      <c r="X19" s="38">
        <v>600</v>
      </c>
      <c r="Y19" s="85"/>
      <c r="Z19" s="86"/>
      <c r="AA19" s="52">
        <v>600</v>
      </c>
      <c r="AB19" s="261"/>
      <c r="AC19" s="85"/>
      <c r="AD19" s="38">
        <v>600</v>
      </c>
      <c r="AE19" s="85" t="s">
        <v>308</v>
      </c>
      <c r="AF19" s="86"/>
      <c r="AG19" s="52">
        <v>600</v>
      </c>
      <c r="AH19" s="261"/>
      <c r="AI19" s="85"/>
      <c r="AJ19" s="38">
        <v>600</v>
      </c>
      <c r="AK19" s="73">
        <v>0.47222222222222227</v>
      </c>
      <c r="AL19" s="42" t="s">
        <v>301</v>
      </c>
      <c r="AM19" s="38">
        <v>300</v>
      </c>
      <c r="AN19" s="43">
        <v>0.47361111111111115</v>
      </c>
      <c r="AO19" s="47">
        <v>0.48194444444444445</v>
      </c>
      <c r="AP19" s="70">
        <v>94.9</v>
      </c>
      <c r="AQ19" s="71">
        <v>94.9</v>
      </c>
      <c r="AR19" s="72"/>
      <c r="AS19" s="49">
        <v>0.51388888888888895</v>
      </c>
      <c r="AT19" s="42" t="s">
        <v>44</v>
      </c>
      <c r="AU19" s="280">
        <v>0</v>
      </c>
      <c r="AV19" s="72"/>
      <c r="AW19" s="49">
        <v>0.56111111111111112</v>
      </c>
      <c r="AX19" s="42" t="s">
        <v>44</v>
      </c>
      <c r="AY19" s="38">
        <v>0</v>
      </c>
      <c r="AZ19" s="53">
        <v>0.56388888888888888</v>
      </c>
      <c r="BA19" s="61"/>
      <c r="BB19" s="55">
        <v>0.56936342592592593</v>
      </c>
      <c r="BC19" s="35">
        <v>5.4745370370370416E-3</v>
      </c>
      <c r="BD19" s="35">
        <v>3.4722222222217242E-5</v>
      </c>
      <c r="BE19" s="44" t="s">
        <v>45</v>
      </c>
      <c r="BF19" s="45">
        <v>3</v>
      </c>
      <c r="BG19" s="55">
        <v>0.57614583333333336</v>
      </c>
      <c r="BH19" s="35">
        <v>1.2256944444444473E-2</v>
      </c>
      <c r="BI19" s="35">
        <v>1.1574074074073779E-3</v>
      </c>
      <c r="BJ19" s="44" t="s">
        <v>45</v>
      </c>
      <c r="BK19" s="45">
        <v>100</v>
      </c>
      <c r="BL19" s="55">
        <v>0.58035879629629628</v>
      </c>
      <c r="BM19" s="35">
        <v>1.6469907407407391E-2</v>
      </c>
      <c r="BN19" s="35">
        <v>7.986111111111284E-4</v>
      </c>
      <c r="BO19" s="44" t="s">
        <v>45</v>
      </c>
      <c r="BP19" s="45">
        <v>69</v>
      </c>
      <c r="BQ19" s="55">
        <v>0.59741898148148154</v>
      </c>
      <c r="BR19" s="35">
        <v>3.3530092592592653E-2</v>
      </c>
      <c r="BS19" s="35">
        <v>1.5740740740741374E-3</v>
      </c>
      <c r="BT19" s="44" t="s">
        <v>301</v>
      </c>
      <c r="BU19" s="45">
        <v>136</v>
      </c>
      <c r="BV19" s="263"/>
      <c r="BW19" s="263"/>
      <c r="BX19" s="55">
        <v>0.58872685185185192</v>
      </c>
      <c r="BY19" s="35">
        <v>2.4837962962963034E-2</v>
      </c>
      <c r="BZ19" s="35">
        <v>1.5370370370370298E-2</v>
      </c>
      <c r="CA19" s="44" t="s">
        <v>45</v>
      </c>
      <c r="CB19" s="45">
        <v>1628</v>
      </c>
      <c r="CC19" s="49">
        <v>0.62708333333333333</v>
      </c>
      <c r="CD19" s="42" t="s">
        <v>45</v>
      </c>
      <c r="CE19" s="38">
        <v>240</v>
      </c>
      <c r="CF19" s="53">
        <v>0.64722222222222225</v>
      </c>
      <c r="CG19" s="61"/>
      <c r="CH19" s="55">
        <v>0.67031249999999998</v>
      </c>
      <c r="CI19" s="35">
        <v>2.3090277777777724E-2</v>
      </c>
      <c r="CJ19" s="35">
        <v>1.2245370370370316E-2</v>
      </c>
      <c r="CK19" s="44" t="s">
        <v>301</v>
      </c>
      <c r="CL19" s="45">
        <v>1058</v>
      </c>
      <c r="CM19" s="55">
        <v>0.6758912037037037</v>
      </c>
      <c r="CN19" s="35">
        <v>2.8668981481481448E-2</v>
      </c>
      <c r="CO19" s="35">
        <v>1.1817129629629598E-2</v>
      </c>
      <c r="CP19" s="44" t="s">
        <v>301</v>
      </c>
      <c r="CQ19" s="45">
        <v>1021</v>
      </c>
      <c r="CR19" s="85" t="s">
        <v>632</v>
      </c>
      <c r="CS19" s="38"/>
      <c r="CT19" s="85">
        <v>0.77152777777777803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97</v>
      </c>
      <c r="DC19" s="71">
        <v>97</v>
      </c>
      <c r="DD19" s="72"/>
      <c r="DE19" s="43"/>
      <c r="DF19" s="43"/>
      <c r="DG19" s="39">
        <v>4206.8999999999996</v>
      </c>
      <c r="DH19" s="46">
        <v>4200</v>
      </c>
      <c r="DI19" s="40"/>
      <c r="DJ19" s="63">
        <v>8406.9</v>
      </c>
      <c r="DK19" s="43"/>
      <c r="DL19" s="268" t="s">
        <v>192</v>
      </c>
      <c r="DM19" s="269" t="s">
        <v>569</v>
      </c>
      <c r="DN19" s="269" t="s">
        <v>177</v>
      </c>
      <c r="DO19" s="269">
        <v>300</v>
      </c>
      <c r="DP19" s="269">
        <v>0</v>
      </c>
      <c r="DQ19" s="56"/>
      <c r="DR19" s="56"/>
      <c r="DS19" s="36"/>
      <c r="DT19" s="41"/>
      <c r="DU19" s="41"/>
      <c r="DV19" s="41">
        <v>1.1299999999999999</v>
      </c>
      <c r="DW19" s="41" t="s">
        <v>197</v>
      </c>
      <c r="DX19" s="41"/>
      <c r="DY19" s="151">
        <v>216.84699999999998</v>
      </c>
      <c r="DZ19" s="41">
        <v>216.84699999999998</v>
      </c>
      <c r="EA19" s="41">
        <v>9999</v>
      </c>
      <c r="EB19" s="41">
        <v>999999</v>
      </c>
      <c r="EC19" s="41">
        <v>999999</v>
      </c>
      <c r="ED19" s="41"/>
      <c r="EE19" s="41"/>
      <c r="EF19" s="41"/>
      <c r="EG19" s="41">
        <v>5</v>
      </c>
      <c r="EH19" s="195">
        <v>360</v>
      </c>
      <c r="EI19" s="195">
        <v>3600</v>
      </c>
      <c r="EJ19" s="196">
        <v>94.9</v>
      </c>
      <c r="EK19" s="195">
        <v>0</v>
      </c>
      <c r="EL19" s="195">
        <v>0</v>
      </c>
      <c r="EM19" s="195">
        <v>1936</v>
      </c>
      <c r="EN19" s="195">
        <v>240</v>
      </c>
      <c r="EO19" s="195">
        <v>2079</v>
      </c>
      <c r="EP19" s="195">
        <v>0</v>
      </c>
      <c r="EQ19" s="195">
        <v>97</v>
      </c>
      <c r="ER19" s="195" t="e">
        <v>#REF!</v>
      </c>
      <c r="ES19" s="195" t="e">
        <v>#REF!</v>
      </c>
      <c r="ET19" s="195" t="e">
        <v>#REF!</v>
      </c>
      <c r="EU19" s="196" t="e">
        <v>#REF!</v>
      </c>
      <c r="EV19" s="195"/>
      <c r="EW19" s="195"/>
      <c r="EX19" s="195"/>
      <c r="EY19" s="195"/>
      <c r="EZ19" s="196"/>
      <c r="FA19" s="195"/>
      <c r="FB19" s="41"/>
      <c r="FC19" s="41">
        <v>5</v>
      </c>
      <c r="FD19" s="195">
        <v>360</v>
      </c>
      <c r="FE19" s="195">
        <v>3960</v>
      </c>
      <c r="FF19" s="195">
        <v>4054.9</v>
      </c>
      <c r="FG19" s="195">
        <v>4054.9</v>
      </c>
      <c r="FH19" s="195">
        <v>4054.9</v>
      </c>
      <c r="FI19" s="195">
        <v>5990.9</v>
      </c>
      <c r="FJ19" s="195">
        <v>6230.9</v>
      </c>
      <c r="FK19" s="195">
        <v>8309.9</v>
      </c>
      <c r="FL19" s="195">
        <v>8309.9</v>
      </c>
      <c r="FM19" s="195">
        <v>8406.9</v>
      </c>
      <c r="FN19" s="195" t="e">
        <v>#REF!</v>
      </c>
      <c r="FO19" s="195" t="e">
        <v>#REF!</v>
      </c>
      <c r="FP19" s="195" t="e">
        <v>#REF!</v>
      </c>
      <c r="FQ19" s="195" t="e">
        <v>#REF!</v>
      </c>
      <c r="FR19" s="195" t="e">
        <v>#REF!</v>
      </c>
      <c r="FS19" s="195" t="e">
        <v>#REF!</v>
      </c>
      <c r="FT19" s="195" t="e">
        <v>#REF!</v>
      </c>
      <c r="FU19" s="195" t="e">
        <v>#REF!</v>
      </c>
      <c r="FV19" s="195" t="e">
        <v>#REF!</v>
      </c>
    </row>
    <row r="20" spans="1:178" ht="26.25" thickBot="1" x14ac:dyDescent="0.25">
      <c r="A20" s="131"/>
      <c r="B20" s="34">
        <v>6</v>
      </c>
      <c r="C20" s="293">
        <v>6</v>
      </c>
      <c r="D20" s="260" t="s">
        <v>472</v>
      </c>
      <c r="E20" s="260" t="s">
        <v>473</v>
      </c>
      <c r="F20" s="260" t="s">
        <v>570</v>
      </c>
      <c r="G20" s="43">
        <v>0.29583333333333334</v>
      </c>
      <c r="H20" s="47">
        <v>0.29583333333333334</v>
      </c>
      <c r="I20" s="58" t="s">
        <v>44</v>
      </c>
      <c r="J20" s="52">
        <v>0</v>
      </c>
      <c r="K20" s="43">
        <v>0.37916666666666671</v>
      </c>
      <c r="L20" s="47">
        <v>0.37916666666666671</v>
      </c>
      <c r="M20" s="42" t="s">
        <v>44</v>
      </c>
      <c r="N20" s="38">
        <v>0</v>
      </c>
      <c r="O20" s="85">
        <v>0.37986111111111115</v>
      </c>
      <c r="P20" s="38"/>
      <c r="Q20" s="261"/>
      <c r="R20" s="85"/>
      <c r="S20" s="38">
        <v>0</v>
      </c>
      <c r="T20" s="85" t="s">
        <v>308</v>
      </c>
      <c r="U20" s="86"/>
      <c r="V20" s="52">
        <v>600</v>
      </c>
      <c r="W20" s="85"/>
      <c r="X20" s="38">
        <v>600</v>
      </c>
      <c r="Y20" s="85"/>
      <c r="Z20" s="86"/>
      <c r="AA20" s="52">
        <v>600</v>
      </c>
      <c r="AB20" s="261"/>
      <c r="AC20" s="85"/>
      <c r="AD20" s="38">
        <v>600</v>
      </c>
      <c r="AE20" s="85">
        <v>0.43472222222222223</v>
      </c>
      <c r="AF20" s="86"/>
      <c r="AG20" s="52">
        <v>1680</v>
      </c>
      <c r="AH20" s="261"/>
      <c r="AI20" s="85"/>
      <c r="AJ20" s="38">
        <v>600</v>
      </c>
      <c r="AK20" s="73">
        <v>0.4694444444444445</v>
      </c>
      <c r="AL20" s="42" t="s">
        <v>44</v>
      </c>
      <c r="AM20" s="38">
        <v>0</v>
      </c>
      <c r="AN20" s="43">
        <v>0.47013888888888888</v>
      </c>
      <c r="AO20" s="47">
        <v>0.47500000000000003</v>
      </c>
      <c r="AP20" s="70">
        <v>82.9</v>
      </c>
      <c r="AQ20" s="71">
        <v>82.9</v>
      </c>
      <c r="AR20" s="72"/>
      <c r="AS20" s="49">
        <v>0.51111111111111118</v>
      </c>
      <c r="AT20" s="42" t="s">
        <v>44</v>
      </c>
      <c r="AU20" s="280">
        <v>0</v>
      </c>
      <c r="AV20" s="72"/>
      <c r="AW20" s="49">
        <v>0.55277777777777781</v>
      </c>
      <c r="AX20" s="42" t="s">
        <v>44</v>
      </c>
      <c r="AY20" s="38">
        <v>0</v>
      </c>
      <c r="AZ20" s="53">
        <v>0.55486111111111114</v>
      </c>
      <c r="BA20" s="61"/>
      <c r="BB20" s="55">
        <v>0.56035879629629626</v>
      </c>
      <c r="BC20" s="35">
        <v>5.4976851851851194E-3</v>
      </c>
      <c r="BD20" s="35">
        <v>1.157407407413949E-5</v>
      </c>
      <c r="BE20" s="44" t="s">
        <v>45</v>
      </c>
      <c r="BF20" s="45">
        <v>1</v>
      </c>
      <c r="BG20" s="55">
        <v>0.56716435185185188</v>
      </c>
      <c r="BH20" s="35">
        <v>1.230324074074074E-2</v>
      </c>
      <c r="BI20" s="35">
        <v>1.1111111111111113E-3</v>
      </c>
      <c r="BJ20" s="44" t="s">
        <v>45</v>
      </c>
      <c r="BK20" s="45">
        <v>96</v>
      </c>
      <c r="BL20" s="55">
        <v>0.57150462962962967</v>
      </c>
      <c r="BM20" s="35">
        <v>1.664351851851853E-2</v>
      </c>
      <c r="BN20" s="35">
        <v>6.2499999999999015E-4</v>
      </c>
      <c r="BO20" s="44" t="s">
        <v>45</v>
      </c>
      <c r="BP20" s="45">
        <v>54</v>
      </c>
      <c r="BQ20" s="55">
        <v>0.58853009259259259</v>
      </c>
      <c r="BR20" s="35">
        <v>3.3668981481481453E-2</v>
      </c>
      <c r="BS20" s="35">
        <v>1.712962962962937E-3</v>
      </c>
      <c r="BT20" s="44" t="s">
        <v>301</v>
      </c>
      <c r="BU20" s="45">
        <v>148</v>
      </c>
      <c r="BV20" s="263"/>
      <c r="BW20" s="263"/>
      <c r="BX20" s="55">
        <v>0.5794907407407407</v>
      </c>
      <c r="BY20" s="35">
        <v>2.4629629629629557E-2</v>
      </c>
      <c r="BZ20" s="35">
        <v>1.5578703703703775E-2</v>
      </c>
      <c r="CA20" s="44" t="s">
        <v>45</v>
      </c>
      <c r="CB20" s="45">
        <v>1646</v>
      </c>
      <c r="CC20" s="49">
        <v>0.62083333333333335</v>
      </c>
      <c r="CD20" s="42" t="s">
        <v>44</v>
      </c>
      <c r="CE20" s="38">
        <v>0</v>
      </c>
      <c r="CF20" s="53">
        <v>0.64374999999999993</v>
      </c>
      <c r="CG20" s="61"/>
      <c r="CH20" s="55">
        <v>0.65454861111111107</v>
      </c>
      <c r="CI20" s="35">
        <v>1.0798611111111134E-2</v>
      </c>
      <c r="CJ20" s="35">
        <v>4.6296296296273465E-5</v>
      </c>
      <c r="CK20" s="44" t="s">
        <v>45</v>
      </c>
      <c r="CL20" s="45">
        <v>4</v>
      </c>
      <c r="CM20" s="55">
        <v>0.66062500000000002</v>
      </c>
      <c r="CN20" s="35">
        <v>1.6875000000000084E-2</v>
      </c>
      <c r="CO20" s="35">
        <v>2.3148148148233877E-5</v>
      </c>
      <c r="CP20" s="44" t="s">
        <v>301</v>
      </c>
      <c r="CQ20" s="45">
        <v>2</v>
      </c>
      <c r="CR20" s="85" t="s">
        <v>632</v>
      </c>
      <c r="CS20" s="38"/>
      <c r="CT20" s="85">
        <v>0.813194444444444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96.8</v>
      </c>
      <c r="DC20" s="71">
        <v>96.8</v>
      </c>
      <c r="DD20" s="72"/>
      <c r="DE20" s="43"/>
      <c r="DF20" s="43"/>
      <c r="DG20" s="39">
        <v>2130.7000000000003</v>
      </c>
      <c r="DH20" s="46">
        <v>4680</v>
      </c>
      <c r="DI20" s="40"/>
      <c r="DJ20" s="63">
        <v>6810.7000000000007</v>
      </c>
      <c r="DK20" s="43"/>
      <c r="DL20" s="268" t="s">
        <v>190</v>
      </c>
      <c r="DM20" s="269" t="s">
        <v>570</v>
      </c>
      <c r="DN20" s="269" t="s">
        <v>177</v>
      </c>
      <c r="DO20" s="269">
        <v>230</v>
      </c>
      <c r="DP20" s="269" t="s">
        <v>633</v>
      </c>
      <c r="DQ20" s="56"/>
      <c r="DR20" s="56"/>
      <c r="DS20" s="36"/>
      <c r="DT20" s="41"/>
      <c r="DU20" s="41"/>
      <c r="DV20" s="41">
        <v>1.1299999999999999</v>
      </c>
      <c r="DW20" s="41" t="s">
        <v>197</v>
      </c>
      <c r="DX20" s="41"/>
      <c r="DY20" s="151">
        <v>203.06099999999998</v>
      </c>
      <c r="DZ20" s="41">
        <v>203.06099999999998</v>
      </c>
      <c r="EA20" s="41">
        <v>9999</v>
      </c>
      <c r="EB20" s="41">
        <v>999999</v>
      </c>
      <c r="EC20" s="41">
        <v>999999</v>
      </c>
      <c r="ED20" s="41"/>
      <c r="EE20" s="41"/>
      <c r="EF20" s="41"/>
      <c r="EG20" s="41">
        <v>6</v>
      </c>
      <c r="EH20" s="195">
        <v>0</v>
      </c>
      <c r="EI20" s="195">
        <v>4680</v>
      </c>
      <c r="EJ20" s="196">
        <v>82.9</v>
      </c>
      <c r="EK20" s="195">
        <v>0</v>
      </c>
      <c r="EL20" s="195">
        <v>0</v>
      </c>
      <c r="EM20" s="195">
        <v>1945</v>
      </c>
      <c r="EN20" s="195">
        <v>0</v>
      </c>
      <c r="EO20" s="195">
        <v>6</v>
      </c>
      <c r="EP20" s="195">
        <v>0</v>
      </c>
      <c r="EQ20" s="195">
        <v>96.8</v>
      </c>
      <c r="ER20" s="195" t="e">
        <v>#REF!</v>
      </c>
      <c r="ES20" s="195" t="e">
        <v>#REF!</v>
      </c>
      <c r="ET20" s="195" t="e">
        <v>#REF!</v>
      </c>
      <c r="EU20" s="196" t="e">
        <v>#REF!</v>
      </c>
      <c r="EV20" s="195"/>
      <c r="EW20" s="195"/>
      <c r="EX20" s="195"/>
      <c r="EY20" s="195"/>
      <c r="EZ20" s="196"/>
      <c r="FA20" s="195"/>
      <c r="FB20" s="41"/>
      <c r="FC20" s="41">
        <v>6</v>
      </c>
      <c r="FD20" s="195">
        <v>0</v>
      </c>
      <c r="FE20" s="195">
        <v>4680</v>
      </c>
      <c r="FF20" s="195">
        <v>4762.8999999999996</v>
      </c>
      <c r="FG20" s="195">
        <v>4762.8999999999996</v>
      </c>
      <c r="FH20" s="195">
        <v>4762.8999999999996</v>
      </c>
      <c r="FI20" s="195">
        <v>6707.9</v>
      </c>
      <c r="FJ20" s="195">
        <v>6707.9</v>
      </c>
      <c r="FK20" s="195">
        <v>6713.9</v>
      </c>
      <c r="FL20" s="195">
        <v>6713.9</v>
      </c>
      <c r="FM20" s="195">
        <v>6810.7</v>
      </c>
      <c r="FN20" s="195" t="e">
        <v>#REF!</v>
      </c>
      <c r="FO20" s="195" t="e">
        <v>#REF!</v>
      </c>
      <c r="FP20" s="195" t="e">
        <v>#REF!</v>
      </c>
      <c r="FQ20" s="195" t="e">
        <v>#REF!</v>
      </c>
      <c r="FR20" s="195" t="e">
        <v>#REF!</v>
      </c>
      <c r="FS20" s="195" t="e">
        <v>#REF!</v>
      </c>
      <c r="FT20" s="195" t="e">
        <v>#REF!</v>
      </c>
      <c r="FU20" s="195" t="e">
        <v>#REF!</v>
      </c>
      <c r="FV20" s="195" t="e">
        <v>#REF!</v>
      </c>
    </row>
    <row r="21" spans="1:178" ht="13.5" thickBot="1" x14ac:dyDescent="0.25">
      <c r="A21" s="131"/>
      <c r="B21" s="34">
        <v>7</v>
      </c>
      <c r="C21" s="293">
        <v>7</v>
      </c>
      <c r="D21" s="260" t="s">
        <v>94</v>
      </c>
      <c r="E21" s="260" t="s">
        <v>95</v>
      </c>
      <c r="F21" s="260" t="s">
        <v>571</v>
      </c>
      <c r="G21" s="43">
        <v>0.29652777777777778</v>
      </c>
      <c r="H21" s="47">
        <v>0.29652777777777778</v>
      </c>
      <c r="I21" s="58" t="s">
        <v>44</v>
      </c>
      <c r="J21" s="52">
        <v>0</v>
      </c>
      <c r="K21" s="43">
        <v>0.37986111111111115</v>
      </c>
      <c r="L21" s="47">
        <v>0.37986111111111115</v>
      </c>
      <c r="M21" s="42" t="s">
        <v>44</v>
      </c>
      <c r="N21" s="38">
        <v>0</v>
      </c>
      <c r="O21" s="85">
        <v>0.38055555555555554</v>
      </c>
      <c r="P21" s="38"/>
      <c r="Q21" s="261"/>
      <c r="R21" s="85"/>
      <c r="S21" s="38">
        <v>0</v>
      </c>
      <c r="T21" s="85">
        <v>0.41875000000000001</v>
      </c>
      <c r="U21" s="86"/>
      <c r="V21" s="52">
        <v>0</v>
      </c>
      <c r="W21" s="85">
        <v>0.4368055555555555</v>
      </c>
      <c r="X21" s="38"/>
      <c r="Y21" s="85">
        <v>0.4381944444444445</v>
      </c>
      <c r="Z21" s="86"/>
      <c r="AA21" s="52">
        <v>0</v>
      </c>
      <c r="AB21" s="261"/>
      <c r="AC21" s="85">
        <v>0.44027777777777777</v>
      </c>
      <c r="AD21" s="38"/>
      <c r="AE21" s="85">
        <v>0.4604166666666667</v>
      </c>
      <c r="AF21" s="86"/>
      <c r="AG21" s="52">
        <v>0</v>
      </c>
      <c r="AH21" s="261"/>
      <c r="AI21" s="85">
        <v>0.46736111111111112</v>
      </c>
      <c r="AJ21" s="38"/>
      <c r="AK21" s="73">
        <v>0.47013888888888888</v>
      </c>
      <c r="AL21" s="42" t="s">
        <v>44</v>
      </c>
      <c r="AM21" s="38">
        <v>0</v>
      </c>
      <c r="AN21" s="43">
        <v>0.47083333333333338</v>
      </c>
      <c r="AO21" s="47">
        <v>0.47500000000000003</v>
      </c>
      <c r="AP21" s="70">
        <v>96.8</v>
      </c>
      <c r="AQ21" s="71">
        <v>96.8</v>
      </c>
      <c r="AR21" s="72"/>
      <c r="AS21" s="49">
        <v>0.51180555555555551</v>
      </c>
      <c r="AT21" s="42" t="s">
        <v>44</v>
      </c>
      <c r="AU21" s="280">
        <v>0</v>
      </c>
      <c r="AV21" s="72"/>
      <c r="AW21" s="49">
        <v>0.55347222222222225</v>
      </c>
      <c r="AX21" s="42" t="s">
        <v>44</v>
      </c>
      <c r="AY21" s="38">
        <v>0</v>
      </c>
      <c r="AZ21" s="53">
        <v>0.55555555555555558</v>
      </c>
      <c r="BA21" s="61"/>
      <c r="BB21" s="55">
        <v>0.56122685185185184</v>
      </c>
      <c r="BC21" s="35">
        <v>5.6712962962962576E-3</v>
      </c>
      <c r="BD21" s="35">
        <v>1.6203703703699876E-4</v>
      </c>
      <c r="BE21" s="44" t="s">
        <v>301</v>
      </c>
      <c r="BF21" s="45">
        <v>14</v>
      </c>
      <c r="BG21" s="55">
        <v>0.5685069444444445</v>
      </c>
      <c r="BH21" s="35">
        <v>1.2951388888888915E-2</v>
      </c>
      <c r="BI21" s="35">
        <v>4.6296296296293588E-4</v>
      </c>
      <c r="BJ21" s="44" t="s">
        <v>45</v>
      </c>
      <c r="BK21" s="45">
        <v>40</v>
      </c>
      <c r="BL21" s="55">
        <v>0.57283564814814814</v>
      </c>
      <c r="BM21" s="35">
        <v>1.7280092592592555E-2</v>
      </c>
      <c r="BN21" s="35">
        <v>1.1574074074035406E-5</v>
      </c>
      <c r="BO21" s="44" t="s">
        <v>301</v>
      </c>
      <c r="BP21" s="45">
        <v>1</v>
      </c>
      <c r="BQ21" s="55">
        <v>0.5884490740740741</v>
      </c>
      <c r="BR21" s="35">
        <v>3.2893518518518516E-2</v>
      </c>
      <c r="BS21" s="35">
        <v>9.3750000000000083E-4</v>
      </c>
      <c r="BT21" s="44" t="s">
        <v>301</v>
      </c>
      <c r="BU21" s="45">
        <v>81</v>
      </c>
      <c r="BV21" s="263"/>
      <c r="BW21" s="263"/>
      <c r="BX21" s="55">
        <v>0.59799768518518526</v>
      </c>
      <c r="BY21" s="35">
        <v>4.2442129629629677E-2</v>
      </c>
      <c r="BZ21" s="35">
        <v>2.2337962962963448E-3</v>
      </c>
      <c r="CA21" s="44" t="s">
        <v>301</v>
      </c>
      <c r="CB21" s="45">
        <v>193</v>
      </c>
      <c r="CC21" s="49">
        <v>0.62152777777777779</v>
      </c>
      <c r="CD21" s="42" t="s">
        <v>44</v>
      </c>
      <c r="CE21" s="38">
        <v>0</v>
      </c>
      <c r="CF21" s="53">
        <v>0.64444444444444449</v>
      </c>
      <c r="CG21" s="61"/>
      <c r="CH21" s="55">
        <v>0.65532407407407411</v>
      </c>
      <c r="CI21" s="35">
        <v>1.0879629629629628E-2</v>
      </c>
      <c r="CJ21" s="35">
        <v>3.4722222222220711E-5</v>
      </c>
      <c r="CK21" s="44" t="s">
        <v>301</v>
      </c>
      <c r="CL21" s="45">
        <v>3</v>
      </c>
      <c r="CM21" s="55">
        <v>0.66127314814814808</v>
      </c>
      <c r="CN21" s="35">
        <v>1.6828703703703596E-2</v>
      </c>
      <c r="CO21" s="35">
        <v>2.3148148148254694E-5</v>
      </c>
      <c r="CP21" s="44" t="s">
        <v>45</v>
      </c>
      <c r="CQ21" s="45">
        <v>2</v>
      </c>
      <c r="CR21" s="85" t="s">
        <v>632</v>
      </c>
      <c r="CS21" s="38"/>
      <c r="CT21" s="85">
        <v>0.85486111111111096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107.5</v>
      </c>
      <c r="DC21" s="71">
        <v>107.5</v>
      </c>
      <c r="DD21" s="72"/>
      <c r="DE21" s="43"/>
      <c r="DF21" s="43"/>
      <c r="DG21" s="39">
        <v>538.29999999999995</v>
      </c>
      <c r="DH21" s="46">
        <v>0</v>
      </c>
      <c r="DI21" s="40"/>
      <c r="DJ21" s="63">
        <v>538.29999999999995</v>
      </c>
      <c r="DK21" s="43"/>
      <c r="DL21" s="268" t="s">
        <v>190</v>
      </c>
      <c r="DM21" s="269" t="s">
        <v>571</v>
      </c>
      <c r="DN21" s="269" t="s">
        <v>178</v>
      </c>
      <c r="DO21" s="269">
        <v>140</v>
      </c>
      <c r="DP21" s="269">
        <v>0</v>
      </c>
      <c r="DQ21" s="56"/>
      <c r="DR21" s="56"/>
      <c r="DS21" s="36"/>
      <c r="DT21" s="41"/>
      <c r="DU21" s="41"/>
      <c r="DV21" s="41">
        <v>1.08</v>
      </c>
      <c r="DW21" s="41" t="s">
        <v>197</v>
      </c>
      <c r="DX21" s="41"/>
      <c r="DY21" s="151">
        <v>220.64400000000003</v>
      </c>
      <c r="DZ21" s="41">
        <v>220.64400000000003</v>
      </c>
      <c r="EA21" s="41">
        <v>9999</v>
      </c>
      <c r="EB21" s="41">
        <v>999999</v>
      </c>
      <c r="EC21" s="41">
        <v>999999</v>
      </c>
      <c r="ED21" s="41"/>
      <c r="EE21" s="41"/>
      <c r="EF21" s="41"/>
      <c r="EG21" s="41">
        <v>7</v>
      </c>
      <c r="EH21" s="195">
        <v>0</v>
      </c>
      <c r="EI21" s="195">
        <v>0</v>
      </c>
      <c r="EJ21" s="196">
        <v>96.8</v>
      </c>
      <c r="EK21" s="195">
        <v>0</v>
      </c>
      <c r="EL21" s="195">
        <v>0</v>
      </c>
      <c r="EM21" s="195">
        <v>329</v>
      </c>
      <c r="EN21" s="195">
        <v>0</v>
      </c>
      <c r="EO21" s="195">
        <v>5</v>
      </c>
      <c r="EP21" s="195">
        <v>0</v>
      </c>
      <c r="EQ21" s="195">
        <v>107.5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B21" s="41"/>
      <c r="FC21" s="41">
        <v>7</v>
      </c>
      <c r="FD21" s="195">
        <v>0</v>
      </c>
      <c r="FE21" s="195">
        <v>0</v>
      </c>
      <c r="FF21" s="195">
        <v>96.8</v>
      </c>
      <c r="FG21" s="195">
        <v>96.8</v>
      </c>
      <c r="FH21" s="195">
        <v>96.8</v>
      </c>
      <c r="FI21" s="195">
        <v>425.8</v>
      </c>
      <c r="FJ21" s="195">
        <v>425.8</v>
      </c>
      <c r="FK21" s="195">
        <v>430.8</v>
      </c>
      <c r="FL21" s="195">
        <v>430.8</v>
      </c>
      <c r="FM21" s="195">
        <v>538.29999999999995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2"/>
      <c r="B22" s="34">
        <v>8</v>
      </c>
      <c r="C22" s="293">
        <v>8</v>
      </c>
      <c r="D22" s="260" t="s">
        <v>90</v>
      </c>
      <c r="E22" s="260" t="s">
        <v>91</v>
      </c>
      <c r="F22" s="260" t="s">
        <v>568</v>
      </c>
      <c r="G22" s="43">
        <v>0.29722222222222222</v>
      </c>
      <c r="H22" s="47">
        <v>0.29722222222222222</v>
      </c>
      <c r="I22" s="58" t="s">
        <v>44</v>
      </c>
      <c r="J22" s="52">
        <v>0</v>
      </c>
      <c r="K22" s="43">
        <v>0.38055555555555559</v>
      </c>
      <c r="L22" s="47">
        <v>0.38055555555555559</v>
      </c>
      <c r="M22" s="42" t="s">
        <v>44</v>
      </c>
      <c r="N22" s="38">
        <v>0</v>
      </c>
      <c r="O22" s="85">
        <v>0.38125000000000003</v>
      </c>
      <c r="P22" s="38"/>
      <c r="Q22" s="261"/>
      <c r="R22" s="85"/>
      <c r="S22" s="38">
        <v>0</v>
      </c>
      <c r="T22" s="85">
        <v>0.42083333333333334</v>
      </c>
      <c r="U22" s="86"/>
      <c r="V22" s="52">
        <v>0</v>
      </c>
      <c r="W22" s="85">
        <v>0.45277777777777778</v>
      </c>
      <c r="X22" s="38"/>
      <c r="Y22" s="85">
        <v>0.45347222222222222</v>
      </c>
      <c r="Z22" s="86"/>
      <c r="AA22" s="52">
        <v>0</v>
      </c>
      <c r="AB22" s="261"/>
      <c r="AC22" s="85">
        <v>0.45555555555555555</v>
      </c>
      <c r="AD22" s="38"/>
      <c r="AE22" s="85">
        <v>0.47361111111111115</v>
      </c>
      <c r="AF22" s="86"/>
      <c r="AG22" s="52">
        <v>0</v>
      </c>
      <c r="AH22" s="261"/>
      <c r="AI22" s="85"/>
      <c r="AJ22" s="38">
        <v>600</v>
      </c>
      <c r="AK22" s="73">
        <v>0.47986111111111113</v>
      </c>
      <c r="AL22" s="42" t="s">
        <v>301</v>
      </c>
      <c r="AM22" s="38">
        <v>780</v>
      </c>
      <c r="AN22" s="43">
        <v>0.4861111111111111</v>
      </c>
      <c r="AO22" s="47">
        <v>0.48680555555555555</v>
      </c>
      <c r="AP22" s="70">
        <v>87.9</v>
      </c>
      <c r="AQ22" s="71">
        <v>87.9</v>
      </c>
      <c r="AR22" s="72"/>
      <c r="AS22" s="49">
        <v>0.52152777777777781</v>
      </c>
      <c r="AT22" s="42" t="s">
        <v>44</v>
      </c>
      <c r="AU22" s="280">
        <v>0</v>
      </c>
      <c r="AV22" s="72"/>
      <c r="AW22" s="49">
        <v>0.56319444444444444</v>
      </c>
      <c r="AX22" s="42" t="s">
        <v>44</v>
      </c>
      <c r="AY22" s="38">
        <v>0</v>
      </c>
      <c r="AZ22" s="53">
        <v>0.56597222222222221</v>
      </c>
      <c r="BA22" s="61"/>
      <c r="BB22" s="55">
        <v>0.57150462962962967</v>
      </c>
      <c r="BC22" s="35">
        <v>5.5324074074074581E-3</v>
      </c>
      <c r="BD22" s="35">
        <v>2.3148148148199182E-5</v>
      </c>
      <c r="BE22" s="44" t="s">
        <v>301</v>
      </c>
      <c r="BF22" s="45">
        <v>2</v>
      </c>
      <c r="BG22" s="55">
        <v>0.57835648148148155</v>
      </c>
      <c r="BH22" s="35">
        <v>1.2384259259259345E-2</v>
      </c>
      <c r="BI22" s="35">
        <v>1.0300925925925061E-3</v>
      </c>
      <c r="BJ22" s="44" t="s">
        <v>45</v>
      </c>
      <c r="BK22" s="45">
        <v>89</v>
      </c>
      <c r="BL22" s="55">
        <v>0.58211805555555551</v>
      </c>
      <c r="BM22" s="35">
        <v>1.6145833333333304E-2</v>
      </c>
      <c r="BN22" s="35">
        <v>1.1226851851852161E-3</v>
      </c>
      <c r="BO22" s="44" t="s">
        <v>45</v>
      </c>
      <c r="BP22" s="45">
        <v>97</v>
      </c>
      <c r="BQ22" s="55">
        <v>0.59710648148148149</v>
      </c>
      <c r="BR22" s="35">
        <v>3.1134259259259278E-2</v>
      </c>
      <c r="BS22" s="35">
        <v>8.2175925925923737E-4</v>
      </c>
      <c r="BT22" s="44" t="s">
        <v>45</v>
      </c>
      <c r="BU22" s="45">
        <v>71</v>
      </c>
      <c r="BV22" s="263"/>
      <c r="BW22" s="263"/>
      <c r="BX22" s="55">
        <v>0.60546296296296298</v>
      </c>
      <c r="BY22" s="35">
        <v>3.9490740740740771E-2</v>
      </c>
      <c r="BZ22" s="35">
        <v>7.1759259259256136E-4</v>
      </c>
      <c r="CA22" s="44" t="s">
        <v>45</v>
      </c>
      <c r="CB22" s="45">
        <v>62</v>
      </c>
      <c r="CC22" s="49">
        <v>0.63194444444444442</v>
      </c>
      <c r="CD22" s="42" t="s">
        <v>44</v>
      </c>
      <c r="CE22" s="38">
        <v>0</v>
      </c>
      <c r="CF22" s="53">
        <v>0.65</v>
      </c>
      <c r="CG22" s="61"/>
      <c r="CH22" s="55">
        <v>0.66069444444444447</v>
      </c>
      <c r="CI22" s="35">
        <v>1.0694444444444451E-2</v>
      </c>
      <c r="CJ22" s="35">
        <v>1.5046296296295641E-4</v>
      </c>
      <c r="CK22" s="44" t="s">
        <v>45</v>
      </c>
      <c r="CL22" s="45">
        <v>13</v>
      </c>
      <c r="CM22" s="55">
        <v>0.66699074074074083</v>
      </c>
      <c r="CN22" s="35">
        <v>1.6990740740740806E-2</v>
      </c>
      <c r="CO22" s="35">
        <v>1.388888888889557E-4</v>
      </c>
      <c r="CP22" s="44" t="s">
        <v>301</v>
      </c>
      <c r="CQ22" s="45">
        <v>12</v>
      </c>
      <c r="CR22" s="85"/>
      <c r="CS22" s="38">
        <v>600</v>
      </c>
      <c r="CT22" s="85">
        <v>0.89652777777777803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88</v>
      </c>
      <c r="DC22" s="71">
        <v>88</v>
      </c>
      <c r="DD22" s="72"/>
      <c r="DE22" s="43"/>
      <c r="DF22" s="43"/>
      <c r="DG22" s="39">
        <v>521.9</v>
      </c>
      <c r="DH22" s="46">
        <v>1980</v>
      </c>
      <c r="DI22" s="40"/>
      <c r="DJ22" s="63">
        <v>2501.9</v>
      </c>
      <c r="DK22" s="43"/>
      <c r="DL22" s="268" t="s">
        <v>191</v>
      </c>
      <c r="DM22" s="269" t="s">
        <v>568</v>
      </c>
      <c r="DN22" s="269" t="s">
        <v>177</v>
      </c>
      <c r="DO22" s="269">
        <v>150</v>
      </c>
      <c r="DP22" s="269" t="s">
        <v>623</v>
      </c>
      <c r="DQ22" s="56"/>
      <c r="DR22" s="56"/>
      <c r="DS22" s="36"/>
      <c r="DT22" s="41"/>
      <c r="DU22" s="41"/>
      <c r="DV22" s="41">
        <v>1.1299999999999999</v>
      </c>
      <c r="DW22" s="41" t="s">
        <v>197</v>
      </c>
      <c r="DX22" s="41"/>
      <c r="DY22" s="151">
        <v>198.767</v>
      </c>
      <c r="DZ22" s="41">
        <v>198.767</v>
      </c>
      <c r="EA22" s="41">
        <v>9999</v>
      </c>
      <c r="EB22" s="41">
        <v>999999</v>
      </c>
      <c r="EC22" s="41">
        <v>999999</v>
      </c>
      <c r="ED22" s="41"/>
      <c r="EE22" s="41"/>
      <c r="EF22" s="41"/>
      <c r="EG22" s="41">
        <v>8</v>
      </c>
      <c r="EH22" s="195">
        <v>0</v>
      </c>
      <c r="EI22" s="195">
        <v>1380</v>
      </c>
      <c r="EJ22" s="196">
        <v>87.9</v>
      </c>
      <c r="EK22" s="195">
        <v>0</v>
      </c>
      <c r="EL22" s="195">
        <v>0</v>
      </c>
      <c r="EM22" s="195">
        <v>321</v>
      </c>
      <c r="EN22" s="195">
        <v>0</v>
      </c>
      <c r="EO22" s="195">
        <v>25</v>
      </c>
      <c r="EP22" s="195">
        <v>600</v>
      </c>
      <c r="EQ22" s="195">
        <v>88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B22" s="41"/>
      <c r="FC22" s="41">
        <v>8</v>
      </c>
      <c r="FD22" s="195">
        <v>0</v>
      </c>
      <c r="FE22" s="195">
        <v>1380</v>
      </c>
      <c r="FF22" s="195">
        <v>1467.9</v>
      </c>
      <c r="FG22" s="195">
        <v>1467.9</v>
      </c>
      <c r="FH22" s="195">
        <v>1467.9</v>
      </c>
      <c r="FI22" s="195">
        <v>1788.9</v>
      </c>
      <c r="FJ22" s="195">
        <v>1788.9</v>
      </c>
      <c r="FK22" s="195">
        <v>1813.9</v>
      </c>
      <c r="FL22" s="195">
        <v>2413.9</v>
      </c>
      <c r="FM22" s="195">
        <v>2501.9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26.25" thickBot="1" x14ac:dyDescent="0.25">
      <c r="A23" s="131"/>
      <c r="B23" s="34">
        <v>9</v>
      </c>
      <c r="C23" s="293">
        <v>9</v>
      </c>
      <c r="D23" s="260" t="s">
        <v>474</v>
      </c>
      <c r="E23" s="260" t="s">
        <v>475</v>
      </c>
      <c r="F23" s="260" t="s">
        <v>572</v>
      </c>
      <c r="G23" s="43">
        <v>0.29791666666666666</v>
      </c>
      <c r="H23" s="47">
        <v>0.29791666666666666</v>
      </c>
      <c r="I23" s="58" t="s">
        <v>44</v>
      </c>
      <c r="J23" s="52">
        <v>0</v>
      </c>
      <c r="K23" s="43">
        <v>0.38125000000000003</v>
      </c>
      <c r="L23" s="47">
        <v>0.38125000000000003</v>
      </c>
      <c r="M23" s="42" t="s">
        <v>44</v>
      </c>
      <c r="N23" s="38">
        <v>0</v>
      </c>
      <c r="O23" s="85">
        <v>0.38194444444444442</v>
      </c>
      <c r="P23" s="38"/>
      <c r="Q23" s="261"/>
      <c r="R23" s="85"/>
      <c r="S23" s="38">
        <v>0</v>
      </c>
      <c r="T23" s="85">
        <v>0.4201388888888889</v>
      </c>
      <c r="U23" s="86"/>
      <c r="V23" s="52">
        <v>0</v>
      </c>
      <c r="W23" s="85">
        <v>0.4375</v>
      </c>
      <c r="X23" s="38"/>
      <c r="Y23" s="85">
        <v>0.43958333333333338</v>
      </c>
      <c r="Z23" s="86"/>
      <c r="AA23" s="52">
        <v>0</v>
      </c>
      <c r="AB23" s="261"/>
      <c r="AC23" s="85">
        <v>0.44097222222222227</v>
      </c>
      <c r="AD23" s="38"/>
      <c r="AE23" s="85">
        <v>0.4604166666666667</v>
      </c>
      <c r="AF23" s="86"/>
      <c r="AG23" s="52">
        <v>0</v>
      </c>
      <c r="AH23" s="261"/>
      <c r="AI23" s="85">
        <v>0.46597222222222223</v>
      </c>
      <c r="AJ23" s="38"/>
      <c r="AK23" s="73">
        <v>0.47152777777777777</v>
      </c>
      <c r="AL23" s="42" t="s">
        <v>44</v>
      </c>
      <c r="AM23" s="38">
        <v>0</v>
      </c>
      <c r="AN23" s="43">
        <v>0.47222222222222227</v>
      </c>
      <c r="AO23" s="47">
        <v>0.47638888888888892</v>
      </c>
      <c r="AP23" s="70">
        <v>81.900000000000006</v>
      </c>
      <c r="AQ23" s="71">
        <v>81.900000000000006</v>
      </c>
      <c r="AR23" s="72"/>
      <c r="AS23" s="49">
        <v>0.5131944444444444</v>
      </c>
      <c r="AT23" s="42" t="s">
        <v>44</v>
      </c>
      <c r="AU23" s="280">
        <v>0</v>
      </c>
      <c r="AV23" s="72"/>
      <c r="AW23" s="49">
        <v>0.55486111111111114</v>
      </c>
      <c r="AX23" s="42" t="s">
        <v>44</v>
      </c>
      <c r="AY23" s="38">
        <v>0</v>
      </c>
      <c r="AZ23" s="53">
        <v>0.55694444444444446</v>
      </c>
      <c r="BA23" s="61"/>
      <c r="BB23" s="55">
        <v>0.56240740740740736</v>
      </c>
      <c r="BC23" s="35">
        <v>5.4629629629628917E-3</v>
      </c>
      <c r="BD23" s="35">
        <v>4.629629629636714E-5</v>
      </c>
      <c r="BE23" s="44" t="s">
        <v>45</v>
      </c>
      <c r="BF23" s="45">
        <v>4</v>
      </c>
      <c r="BG23" s="55">
        <v>0.57062500000000005</v>
      </c>
      <c r="BH23" s="35">
        <v>1.3680555555555585E-2</v>
      </c>
      <c r="BI23" s="35">
        <v>2.6620370370373375E-4</v>
      </c>
      <c r="BJ23" s="44" t="s">
        <v>301</v>
      </c>
      <c r="BK23" s="45">
        <v>23</v>
      </c>
      <c r="BL23" s="55">
        <v>0.57512731481481483</v>
      </c>
      <c r="BM23" s="35">
        <v>1.8182870370370363E-2</v>
      </c>
      <c r="BN23" s="35">
        <v>9.1435185185184328E-4</v>
      </c>
      <c r="BO23" s="44" t="s">
        <v>301</v>
      </c>
      <c r="BP23" s="45">
        <v>79</v>
      </c>
      <c r="BQ23" s="55"/>
      <c r="BR23" s="35">
        <v>-0.55694444444444446</v>
      </c>
      <c r="BS23" s="35">
        <v>0.58890046296296295</v>
      </c>
      <c r="BT23" s="44"/>
      <c r="BU23" s="45">
        <v>600</v>
      </c>
      <c r="BV23" s="263"/>
      <c r="BW23" s="263"/>
      <c r="BX23" s="55">
        <v>0.58328703703703699</v>
      </c>
      <c r="BY23" s="35">
        <v>2.6342592592592529E-2</v>
      </c>
      <c r="BZ23" s="35">
        <v>1.3865740740740803E-2</v>
      </c>
      <c r="CA23" s="44" t="s">
        <v>45</v>
      </c>
      <c r="CB23" s="45">
        <v>1198</v>
      </c>
      <c r="CC23" s="49">
        <v>0.62291666666666667</v>
      </c>
      <c r="CD23" s="42" t="s">
        <v>44</v>
      </c>
      <c r="CE23" s="38">
        <v>0</v>
      </c>
      <c r="CF23" s="53">
        <v>0.64513888888888882</v>
      </c>
      <c r="CG23" s="61"/>
      <c r="CH23" s="55">
        <v>0.65593749999999995</v>
      </c>
      <c r="CI23" s="35">
        <v>1.0798611111111134E-2</v>
      </c>
      <c r="CJ23" s="35">
        <v>4.6296296296273465E-5</v>
      </c>
      <c r="CK23" s="44" t="s">
        <v>45</v>
      </c>
      <c r="CL23" s="45">
        <v>4</v>
      </c>
      <c r="CM23" s="55">
        <v>0.66177083333333331</v>
      </c>
      <c r="CN23" s="35">
        <v>1.6631944444444491E-2</v>
      </c>
      <c r="CO23" s="35">
        <v>2.1990740740735967E-4</v>
      </c>
      <c r="CP23" s="44" t="s">
        <v>45</v>
      </c>
      <c r="CQ23" s="45">
        <v>19</v>
      </c>
      <c r="CR23" s="85" t="s">
        <v>632</v>
      </c>
      <c r="CS23" s="38"/>
      <c r="CT23" s="85">
        <v>0.938194444444445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93.4</v>
      </c>
      <c r="DC23" s="71">
        <v>93.4</v>
      </c>
      <c r="DD23" s="72"/>
      <c r="DE23" s="43"/>
      <c r="DF23" s="43"/>
      <c r="DG23" s="39">
        <v>2102.3000000000002</v>
      </c>
      <c r="DH23" s="46">
        <v>0</v>
      </c>
      <c r="DI23" s="40"/>
      <c r="DJ23" s="63">
        <v>2102.3000000000002</v>
      </c>
      <c r="DK23" s="43"/>
      <c r="DL23" s="268" t="s">
        <v>191</v>
      </c>
      <c r="DM23" s="269" t="s">
        <v>572</v>
      </c>
      <c r="DN23" s="269" t="s">
        <v>178</v>
      </c>
      <c r="DO23" s="269">
        <v>87</v>
      </c>
      <c r="DP23" s="269" t="s">
        <v>633</v>
      </c>
      <c r="DQ23" s="56"/>
      <c r="DR23" s="56"/>
      <c r="DS23" s="36"/>
      <c r="DT23" s="41"/>
      <c r="DU23" s="41"/>
      <c r="DV23" s="41">
        <v>1.05</v>
      </c>
      <c r="DW23" s="41" t="s">
        <v>197</v>
      </c>
      <c r="DX23" s="41"/>
      <c r="DY23" s="151">
        <v>184.06500000000003</v>
      </c>
      <c r="DZ23" s="41">
        <v>184.06500000000003</v>
      </c>
      <c r="EA23" s="41">
        <v>9999</v>
      </c>
      <c r="EB23" s="41">
        <v>999999</v>
      </c>
      <c r="EC23" s="41">
        <v>999999</v>
      </c>
      <c r="ED23" s="41"/>
      <c r="EE23" s="41"/>
      <c r="EF23" s="41"/>
      <c r="EG23" s="41">
        <v>9</v>
      </c>
      <c r="EH23" s="195">
        <v>0</v>
      </c>
      <c r="EI23" s="195">
        <v>0</v>
      </c>
      <c r="EJ23" s="196">
        <v>81.900000000000006</v>
      </c>
      <c r="EK23" s="195">
        <v>0</v>
      </c>
      <c r="EL23" s="195">
        <v>0</v>
      </c>
      <c r="EM23" s="195">
        <v>1904</v>
      </c>
      <c r="EN23" s="195">
        <v>0</v>
      </c>
      <c r="EO23" s="195">
        <v>23</v>
      </c>
      <c r="EP23" s="195">
        <v>0</v>
      </c>
      <c r="EQ23" s="195">
        <v>93.4</v>
      </c>
      <c r="ER23" s="195" t="e">
        <v>#REF!</v>
      </c>
      <c r="ES23" s="195" t="e">
        <v>#REF!</v>
      </c>
      <c r="ET23" s="195" t="e">
        <v>#REF!</v>
      </c>
      <c r="EU23" s="196" t="e">
        <v>#REF!</v>
      </c>
      <c r="EV23" s="195"/>
      <c r="EW23" s="195"/>
      <c r="EX23" s="195"/>
      <c r="EY23" s="195"/>
      <c r="EZ23" s="196"/>
      <c r="FA23" s="195"/>
      <c r="FB23" s="41"/>
      <c r="FC23" s="41">
        <v>9</v>
      </c>
      <c r="FD23" s="195">
        <v>0</v>
      </c>
      <c r="FE23" s="195">
        <v>0</v>
      </c>
      <c r="FF23" s="195">
        <v>81.900000000000006</v>
      </c>
      <c r="FG23" s="195">
        <v>81.900000000000006</v>
      </c>
      <c r="FH23" s="195">
        <v>81.900000000000006</v>
      </c>
      <c r="FI23" s="195">
        <v>1985.9</v>
      </c>
      <c r="FJ23" s="195">
        <v>1985.9</v>
      </c>
      <c r="FK23" s="195">
        <v>2008.9</v>
      </c>
      <c r="FL23" s="195">
        <v>2008.9</v>
      </c>
      <c r="FM23" s="195">
        <v>2102.3000000000002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1"/>
      <c r="B24" s="34">
        <v>10</v>
      </c>
      <c r="C24" s="293">
        <v>10</v>
      </c>
      <c r="D24" s="260" t="s">
        <v>29</v>
      </c>
      <c r="E24" s="260" t="s">
        <v>54</v>
      </c>
      <c r="F24" s="260" t="s">
        <v>595</v>
      </c>
      <c r="G24" s="43">
        <v>0.2986111111111111</v>
      </c>
      <c r="H24" s="47">
        <v>0.2986111111111111</v>
      </c>
      <c r="I24" s="58" t="s">
        <v>44</v>
      </c>
      <c r="J24" s="52">
        <v>0</v>
      </c>
      <c r="K24" s="43">
        <v>0.38194444444444448</v>
      </c>
      <c r="L24" s="47">
        <v>0.38194444444444448</v>
      </c>
      <c r="M24" s="42" t="s">
        <v>44</v>
      </c>
      <c r="N24" s="38">
        <v>0</v>
      </c>
      <c r="O24" s="85">
        <v>0.38263888888888892</v>
      </c>
      <c r="P24" s="38"/>
      <c r="Q24" s="261"/>
      <c r="R24" s="85"/>
      <c r="S24" s="38">
        <v>0</v>
      </c>
      <c r="T24" s="85">
        <v>0.43611111111111112</v>
      </c>
      <c r="U24" s="86"/>
      <c r="V24" s="52">
        <v>0</v>
      </c>
      <c r="W24" s="85">
        <v>0.45416666666666666</v>
      </c>
      <c r="X24" s="38"/>
      <c r="Y24" s="85">
        <v>0.45555555555555555</v>
      </c>
      <c r="Z24" s="86"/>
      <c r="AA24" s="52">
        <v>0</v>
      </c>
      <c r="AB24" s="261"/>
      <c r="AC24" s="85"/>
      <c r="AD24" s="38">
        <v>600</v>
      </c>
      <c r="AE24" s="85" t="s">
        <v>308</v>
      </c>
      <c r="AF24" s="86"/>
      <c r="AG24" s="52">
        <v>600</v>
      </c>
      <c r="AH24" s="261"/>
      <c r="AI24" s="85"/>
      <c r="AJ24" s="38">
        <v>600</v>
      </c>
      <c r="AK24" s="73">
        <v>0.48402777777777778</v>
      </c>
      <c r="AL24" s="42" t="s">
        <v>301</v>
      </c>
      <c r="AM24" s="38">
        <v>1020</v>
      </c>
      <c r="AN24" s="43">
        <v>0.48541666666666666</v>
      </c>
      <c r="AO24" s="47">
        <v>0.50138888888888888</v>
      </c>
      <c r="AP24" s="70">
        <v>93.6</v>
      </c>
      <c r="AQ24" s="71">
        <v>93.6</v>
      </c>
      <c r="AR24" s="72"/>
      <c r="AS24" s="49">
        <v>0.52569444444444446</v>
      </c>
      <c r="AT24" s="42" t="s">
        <v>44</v>
      </c>
      <c r="AU24" s="280">
        <v>0</v>
      </c>
      <c r="AV24" s="72"/>
      <c r="AW24" s="49">
        <v>0.57152777777777775</v>
      </c>
      <c r="AX24" s="42" t="s">
        <v>44</v>
      </c>
      <c r="AY24" s="38">
        <v>0</v>
      </c>
      <c r="AZ24" s="53">
        <v>0.57361111111111118</v>
      </c>
      <c r="BA24" s="61"/>
      <c r="BB24" s="55">
        <v>0.57807870370370373</v>
      </c>
      <c r="BC24" s="35">
        <v>4.4675925925925508E-3</v>
      </c>
      <c r="BD24" s="35">
        <v>1.0416666666667081E-3</v>
      </c>
      <c r="BE24" s="44" t="s">
        <v>45</v>
      </c>
      <c r="BF24" s="45">
        <v>90</v>
      </c>
      <c r="BG24" s="55">
        <v>0.5856365740740741</v>
      </c>
      <c r="BH24" s="35">
        <v>1.2025462962962918E-2</v>
      </c>
      <c r="BI24" s="35">
        <v>1.3888888888889325E-3</v>
      </c>
      <c r="BJ24" s="44" t="s">
        <v>45</v>
      </c>
      <c r="BK24" s="45">
        <v>120</v>
      </c>
      <c r="BL24" s="55">
        <v>0.5902546296296296</v>
      </c>
      <c r="BM24" s="35">
        <v>1.6643518518518419E-2</v>
      </c>
      <c r="BN24" s="35">
        <v>6.2500000000010117E-4</v>
      </c>
      <c r="BO24" s="44" t="s">
        <v>45</v>
      </c>
      <c r="BP24" s="45">
        <v>54</v>
      </c>
      <c r="BQ24" s="55">
        <v>0.60577546296296292</v>
      </c>
      <c r="BR24" s="35">
        <v>3.2164351851851736E-2</v>
      </c>
      <c r="BS24" s="35">
        <v>2.0833333333322018E-4</v>
      </c>
      <c r="BT24" s="44" t="s">
        <v>301</v>
      </c>
      <c r="BU24" s="45">
        <v>18</v>
      </c>
      <c r="BV24" s="263"/>
      <c r="BW24" s="263"/>
      <c r="BX24" s="55">
        <v>0.614375</v>
      </c>
      <c r="BY24" s="35">
        <v>4.0763888888888822E-2</v>
      </c>
      <c r="BZ24" s="35">
        <v>5.5555555555548974E-4</v>
      </c>
      <c r="CA24" s="44" t="s">
        <v>301</v>
      </c>
      <c r="CB24" s="45">
        <v>48</v>
      </c>
      <c r="CC24" s="49">
        <v>0.63958333333333328</v>
      </c>
      <c r="CD24" s="42" t="s">
        <v>44</v>
      </c>
      <c r="CE24" s="38">
        <v>0</v>
      </c>
      <c r="CF24" s="53">
        <v>0.65069444444444446</v>
      </c>
      <c r="CG24" s="61"/>
      <c r="CH24" s="55">
        <v>0.66152777777777783</v>
      </c>
      <c r="CI24" s="35">
        <v>1.0833333333333361E-2</v>
      </c>
      <c r="CJ24" s="35">
        <v>1.1574074074045815E-5</v>
      </c>
      <c r="CK24" s="44" t="s">
        <v>45</v>
      </c>
      <c r="CL24" s="45">
        <v>1</v>
      </c>
      <c r="CM24" s="55">
        <v>0.66760416666666667</v>
      </c>
      <c r="CN24" s="35">
        <v>1.6909722222222201E-2</v>
      </c>
      <c r="CO24" s="35">
        <v>5.7870370370350505E-5</v>
      </c>
      <c r="CP24" s="44" t="s">
        <v>301</v>
      </c>
      <c r="CQ24" s="45">
        <v>5</v>
      </c>
      <c r="CR24" s="85" t="s">
        <v>632</v>
      </c>
      <c r="CS24" s="38"/>
      <c r="CT24" s="85">
        <v>0.97986111111111096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130.1</v>
      </c>
      <c r="DC24" s="71">
        <v>130.1</v>
      </c>
      <c r="DD24" s="72"/>
      <c r="DE24" s="43"/>
      <c r="DF24" s="43"/>
      <c r="DG24" s="39">
        <v>559.70000000000005</v>
      </c>
      <c r="DH24" s="46">
        <v>2820</v>
      </c>
      <c r="DI24" s="40"/>
      <c r="DJ24" s="63">
        <v>3379.7</v>
      </c>
      <c r="DK24" s="43"/>
      <c r="DL24" s="268" t="s">
        <v>191</v>
      </c>
      <c r="DM24" s="269" t="s">
        <v>595</v>
      </c>
      <c r="DN24" s="269" t="s">
        <v>178</v>
      </c>
      <c r="DO24" s="269">
        <v>89</v>
      </c>
      <c r="DP24" s="269" t="s">
        <v>623</v>
      </c>
      <c r="DQ24" s="56"/>
      <c r="DR24" s="56"/>
      <c r="DS24" s="36"/>
      <c r="DT24" s="41"/>
      <c r="DU24" s="41"/>
      <c r="DV24" s="41">
        <v>1.05</v>
      </c>
      <c r="DW24" s="41" t="s">
        <v>197</v>
      </c>
      <c r="DX24" s="41"/>
      <c r="DY24" s="151">
        <v>234.88499999999999</v>
      </c>
      <c r="DZ24" s="41">
        <v>234.88499999999999</v>
      </c>
      <c r="EA24" s="41">
        <v>9999</v>
      </c>
      <c r="EB24" s="41">
        <v>999999</v>
      </c>
      <c r="EC24" s="41">
        <v>999999</v>
      </c>
      <c r="ED24" s="41"/>
      <c r="EE24" s="41"/>
      <c r="EF24" s="41"/>
      <c r="EG24" s="41">
        <v>10</v>
      </c>
      <c r="EH24" s="195">
        <v>0</v>
      </c>
      <c r="EI24" s="195">
        <v>2820</v>
      </c>
      <c r="EJ24" s="196">
        <v>93.6</v>
      </c>
      <c r="EK24" s="195">
        <v>0</v>
      </c>
      <c r="EL24" s="195">
        <v>0</v>
      </c>
      <c r="EM24" s="195">
        <v>330</v>
      </c>
      <c r="EN24" s="195">
        <v>0</v>
      </c>
      <c r="EO24" s="195">
        <v>6</v>
      </c>
      <c r="EP24" s="195">
        <v>0</v>
      </c>
      <c r="EQ24" s="195">
        <v>130.1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B24" s="41"/>
      <c r="FC24" s="41">
        <v>10</v>
      </c>
      <c r="FD24" s="195">
        <v>0</v>
      </c>
      <c r="FE24" s="195">
        <v>2820</v>
      </c>
      <c r="FF24" s="195">
        <v>2913.6</v>
      </c>
      <c r="FG24" s="195">
        <v>2913.6</v>
      </c>
      <c r="FH24" s="195">
        <v>2913.6</v>
      </c>
      <c r="FI24" s="195">
        <v>3243.6</v>
      </c>
      <c r="FJ24" s="195">
        <v>3243.6</v>
      </c>
      <c r="FK24" s="195">
        <v>3249.6</v>
      </c>
      <c r="FL24" s="195">
        <v>3249.6</v>
      </c>
      <c r="FM24" s="195">
        <v>3379.7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1"/>
      <c r="B25" s="34">
        <v>11</v>
      </c>
      <c r="C25" s="293">
        <v>11</v>
      </c>
      <c r="D25" s="260" t="s">
        <v>239</v>
      </c>
      <c r="E25" s="260" t="s">
        <v>28</v>
      </c>
      <c r="F25" s="260" t="s">
        <v>573</v>
      </c>
      <c r="G25" s="43">
        <v>0.29930555555555555</v>
      </c>
      <c r="H25" s="47">
        <v>0.29930555555555555</v>
      </c>
      <c r="I25" s="58" t="s">
        <v>44</v>
      </c>
      <c r="J25" s="52">
        <v>0</v>
      </c>
      <c r="K25" s="43">
        <v>0.38263888888888892</v>
      </c>
      <c r="L25" s="47">
        <v>0.38263888888888892</v>
      </c>
      <c r="M25" s="42" t="s">
        <v>44</v>
      </c>
      <c r="N25" s="38">
        <v>0</v>
      </c>
      <c r="O25" s="85">
        <v>0.3833333333333333</v>
      </c>
      <c r="P25" s="38"/>
      <c r="Q25" s="261"/>
      <c r="R25" s="85"/>
      <c r="S25" s="38">
        <v>0</v>
      </c>
      <c r="T25" s="85">
        <v>0.42499999999999999</v>
      </c>
      <c r="U25" s="86"/>
      <c r="V25" s="52">
        <v>0</v>
      </c>
      <c r="W25" s="85">
        <v>0.44444444444444442</v>
      </c>
      <c r="X25" s="38"/>
      <c r="Y25" s="85">
        <v>0.44513888888888892</v>
      </c>
      <c r="Z25" s="86"/>
      <c r="AA25" s="52">
        <v>0</v>
      </c>
      <c r="AB25" s="261"/>
      <c r="AC25" s="85">
        <v>0.4465277777777778</v>
      </c>
      <c r="AD25" s="38"/>
      <c r="AE25" s="85">
        <v>0.46597222222222223</v>
      </c>
      <c r="AF25" s="86"/>
      <c r="AG25" s="52">
        <v>0</v>
      </c>
      <c r="AH25" s="261"/>
      <c r="AI25" s="85"/>
      <c r="AJ25" s="38">
        <v>600</v>
      </c>
      <c r="AK25" s="73">
        <v>0.47500000000000003</v>
      </c>
      <c r="AL25" s="42" t="s">
        <v>301</v>
      </c>
      <c r="AM25" s="38">
        <v>180</v>
      </c>
      <c r="AN25" s="43">
        <v>0.47638888888888892</v>
      </c>
      <c r="AO25" s="47">
        <v>0.48680555555555555</v>
      </c>
      <c r="AP25" s="70">
        <v>92.1</v>
      </c>
      <c r="AQ25" s="71">
        <v>92.1</v>
      </c>
      <c r="AR25" s="72"/>
      <c r="AS25" s="49">
        <v>0.51666666666666672</v>
      </c>
      <c r="AT25" s="42" t="s">
        <v>44</v>
      </c>
      <c r="AU25" s="280">
        <v>0</v>
      </c>
      <c r="AV25" s="72"/>
      <c r="AW25" s="49">
        <v>0.55833333333333335</v>
      </c>
      <c r="AX25" s="42" t="s">
        <v>44</v>
      </c>
      <c r="AY25" s="38">
        <v>0</v>
      </c>
      <c r="AZ25" s="53">
        <v>0.56041666666666667</v>
      </c>
      <c r="BA25" s="61"/>
      <c r="BB25" s="55">
        <v>0.56596064814814817</v>
      </c>
      <c r="BC25" s="35">
        <v>5.5439814814814969E-3</v>
      </c>
      <c r="BD25" s="35">
        <v>3.4722222222238058E-5</v>
      </c>
      <c r="BE25" s="44" t="s">
        <v>301</v>
      </c>
      <c r="BF25" s="45">
        <v>3</v>
      </c>
      <c r="BG25" s="55">
        <v>0.5728240740740741</v>
      </c>
      <c r="BH25" s="35">
        <v>1.2407407407407423E-2</v>
      </c>
      <c r="BI25" s="35">
        <v>1.0069444444444284E-3</v>
      </c>
      <c r="BJ25" s="44" t="s">
        <v>45</v>
      </c>
      <c r="BK25" s="45">
        <v>87</v>
      </c>
      <c r="BL25" s="55">
        <v>0.57671296296296293</v>
      </c>
      <c r="BM25" s="35">
        <v>1.6296296296296253E-2</v>
      </c>
      <c r="BN25" s="35">
        <v>9.7222222222226665E-4</v>
      </c>
      <c r="BO25" s="44" t="s">
        <v>45</v>
      </c>
      <c r="BP25" s="45">
        <v>84</v>
      </c>
      <c r="BQ25" s="55">
        <v>0.59211805555555552</v>
      </c>
      <c r="BR25" s="35">
        <v>3.1701388888888848E-2</v>
      </c>
      <c r="BS25" s="35">
        <v>2.5462962962966712E-4</v>
      </c>
      <c r="BT25" s="44" t="s">
        <v>45</v>
      </c>
      <c r="BU25" s="45">
        <v>22</v>
      </c>
      <c r="BV25" s="263"/>
      <c r="BW25" s="263"/>
      <c r="BX25" s="55">
        <v>0.60005787037037039</v>
      </c>
      <c r="BY25" s="35">
        <v>3.964120370370372E-2</v>
      </c>
      <c r="BZ25" s="35">
        <v>5.6712962962961189E-4</v>
      </c>
      <c r="CA25" s="44" t="s">
        <v>45</v>
      </c>
      <c r="CB25" s="45">
        <v>49</v>
      </c>
      <c r="CC25" s="49">
        <v>0.62638888888888888</v>
      </c>
      <c r="CD25" s="42" t="s">
        <v>44</v>
      </c>
      <c r="CE25" s="38">
        <v>0</v>
      </c>
      <c r="CF25" s="53">
        <v>0.64652777777777781</v>
      </c>
      <c r="CG25" s="61"/>
      <c r="CH25" s="55">
        <v>0.65734953703703702</v>
      </c>
      <c r="CI25" s="35">
        <v>1.0821759259259212E-2</v>
      </c>
      <c r="CJ25" s="35">
        <v>2.3148148148195713E-5</v>
      </c>
      <c r="CK25" s="44" t="s">
        <v>45</v>
      </c>
      <c r="CL25" s="45">
        <v>2</v>
      </c>
      <c r="CM25" s="55">
        <v>0.66351851851851851</v>
      </c>
      <c r="CN25" s="35">
        <v>1.6990740740740695E-2</v>
      </c>
      <c r="CO25" s="35">
        <v>1.3888888888884468E-4</v>
      </c>
      <c r="CP25" s="44" t="s">
        <v>301</v>
      </c>
      <c r="CQ25" s="45">
        <v>12</v>
      </c>
      <c r="CR25" s="85" t="s">
        <v>632</v>
      </c>
      <c r="CS25" s="38"/>
      <c r="CT25" s="85">
        <v>1.02152777777778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93.6</v>
      </c>
      <c r="DC25" s="71">
        <v>93.6</v>
      </c>
      <c r="DD25" s="72"/>
      <c r="DE25" s="43"/>
      <c r="DF25" s="43"/>
      <c r="DG25" s="39">
        <v>444.70000000000005</v>
      </c>
      <c r="DH25" s="46">
        <v>780</v>
      </c>
      <c r="DI25" s="40"/>
      <c r="DJ25" s="63">
        <v>1224.7</v>
      </c>
      <c r="DK25" s="43"/>
      <c r="DL25" s="268" t="s">
        <v>191</v>
      </c>
      <c r="DM25" s="269" t="s">
        <v>573</v>
      </c>
      <c r="DN25" s="269" t="s">
        <v>178</v>
      </c>
      <c r="DO25" s="269">
        <v>122</v>
      </c>
      <c r="DP25" s="269" t="s">
        <v>623</v>
      </c>
      <c r="DQ25" s="56"/>
      <c r="DR25" s="56"/>
      <c r="DS25" s="36"/>
      <c r="DT25" s="41"/>
      <c r="DU25" s="41"/>
      <c r="DV25" s="41">
        <v>1.08</v>
      </c>
      <c r="DW25" s="41" t="s">
        <v>197</v>
      </c>
      <c r="DX25" s="41"/>
      <c r="DY25" s="151">
        <v>200.55600000000001</v>
      </c>
      <c r="DZ25" s="41">
        <v>200.55600000000001</v>
      </c>
      <c r="EA25" s="41">
        <v>9999</v>
      </c>
      <c r="EB25" s="41">
        <v>999999</v>
      </c>
      <c r="EC25" s="41">
        <v>999999</v>
      </c>
      <c r="ED25" s="41"/>
      <c r="EE25" s="41"/>
      <c r="EF25" s="41"/>
      <c r="EG25" s="41">
        <v>11</v>
      </c>
      <c r="EH25" s="195">
        <v>0</v>
      </c>
      <c r="EI25" s="195">
        <v>780</v>
      </c>
      <c r="EJ25" s="196">
        <v>92.1</v>
      </c>
      <c r="EK25" s="195">
        <v>0</v>
      </c>
      <c r="EL25" s="195">
        <v>0</v>
      </c>
      <c r="EM25" s="195">
        <v>245</v>
      </c>
      <c r="EN25" s="195">
        <v>0</v>
      </c>
      <c r="EO25" s="195">
        <v>14</v>
      </c>
      <c r="EP25" s="195">
        <v>0</v>
      </c>
      <c r="EQ25" s="195">
        <v>93.6</v>
      </c>
      <c r="ER25" s="195" t="e">
        <v>#REF!</v>
      </c>
      <c r="ES25" s="195" t="e">
        <v>#REF!</v>
      </c>
      <c r="ET25" s="195" t="e">
        <v>#REF!</v>
      </c>
      <c r="EU25" s="196" t="e">
        <v>#REF!</v>
      </c>
      <c r="EV25" s="195"/>
      <c r="EW25" s="195"/>
      <c r="EX25" s="195"/>
      <c r="EY25" s="195"/>
      <c r="EZ25" s="196"/>
      <c r="FA25" s="195"/>
      <c r="FB25" s="41"/>
      <c r="FC25" s="41">
        <v>11</v>
      </c>
      <c r="FD25" s="195">
        <v>0</v>
      </c>
      <c r="FE25" s="195">
        <v>780</v>
      </c>
      <c r="FF25" s="195">
        <v>872.1</v>
      </c>
      <c r="FG25" s="195">
        <v>872.1</v>
      </c>
      <c r="FH25" s="195">
        <v>872.1</v>
      </c>
      <c r="FI25" s="195">
        <v>1117.0999999999999</v>
      </c>
      <c r="FJ25" s="195">
        <v>1117.0999999999999</v>
      </c>
      <c r="FK25" s="195">
        <v>1131.0999999999999</v>
      </c>
      <c r="FL25" s="195">
        <v>1131.0999999999999</v>
      </c>
      <c r="FM25" s="195">
        <v>1224.6999999999998</v>
      </c>
      <c r="FN25" s="195" t="e">
        <v>#REF!</v>
      </c>
      <c r="FO25" s="195" t="e">
        <v>#REF!</v>
      </c>
      <c r="FP25" s="195" t="e">
        <v>#REF!</v>
      </c>
      <c r="FQ25" s="195" t="e">
        <v>#REF!</v>
      </c>
      <c r="FR25" s="195" t="e">
        <v>#REF!</v>
      </c>
      <c r="FS25" s="195" t="e">
        <v>#REF!</v>
      </c>
      <c r="FT25" s="195" t="e">
        <v>#REF!</v>
      </c>
      <c r="FU25" s="195" t="e">
        <v>#REF!</v>
      </c>
      <c r="FV25" s="195" t="e">
        <v>#REF!</v>
      </c>
    </row>
    <row r="26" spans="1:178" ht="26.25" thickBot="1" x14ac:dyDescent="0.25">
      <c r="A26" s="131"/>
      <c r="B26" s="34">
        <v>12</v>
      </c>
      <c r="C26" s="293">
        <v>12</v>
      </c>
      <c r="D26" s="260" t="s">
        <v>476</v>
      </c>
      <c r="E26" s="260" t="s">
        <v>477</v>
      </c>
      <c r="F26" s="260" t="s">
        <v>574</v>
      </c>
      <c r="G26" s="43">
        <v>0.3</v>
      </c>
      <c r="H26" s="47">
        <v>0.3</v>
      </c>
      <c r="I26" s="58" t="s">
        <v>44</v>
      </c>
      <c r="J26" s="52">
        <v>0</v>
      </c>
      <c r="K26" s="43">
        <v>0.38333333333333336</v>
      </c>
      <c r="L26" s="47">
        <v>0.38333333333333336</v>
      </c>
      <c r="M26" s="42" t="s">
        <v>44</v>
      </c>
      <c r="N26" s="38">
        <v>0</v>
      </c>
      <c r="O26" s="85">
        <v>0.38750000000000001</v>
      </c>
      <c r="P26" s="38"/>
      <c r="Q26" s="261"/>
      <c r="R26" s="85"/>
      <c r="S26" s="38">
        <v>0</v>
      </c>
      <c r="T26" s="85">
        <v>0.41944444444444445</v>
      </c>
      <c r="U26" s="86"/>
      <c r="V26" s="52">
        <v>0</v>
      </c>
      <c r="W26" s="85">
        <v>0.4375</v>
      </c>
      <c r="X26" s="38"/>
      <c r="Y26" s="85">
        <v>0.43888888888888888</v>
      </c>
      <c r="Z26" s="86"/>
      <c r="AA26" s="52">
        <v>0</v>
      </c>
      <c r="AB26" s="261"/>
      <c r="AC26" s="85">
        <v>0.44027777777777777</v>
      </c>
      <c r="AD26" s="38"/>
      <c r="AE26" s="85">
        <v>0.46111111111111108</v>
      </c>
      <c r="AF26" s="86"/>
      <c r="AG26" s="52">
        <v>0</v>
      </c>
      <c r="AH26" s="261"/>
      <c r="AI26" s="85">
        <v>0.46736111111111112</v>
      </c>
      <c r="AJ26" s="38"/>
      <c r="AK26" s="73">
        <v>0.47361111111111115</v>
      </c>
      <c r="AL26" s="42" t="s">
        <v>44</v>
      </c>
      <c r="AM26" s="38">
        <v>0</v>
      </c>
      <c r="AN26" s="43">
        <v>0.4826388888888889</v>
      </c>
      <c r="AO26" s="47">
        <v>0.4909722222222222</v>
      </c>
      <c r="AP26" s="70">
        <v>102.6</v>
      </c>
      <c r="AQ26" s="71">
        <v>102.6</v>
      </c>
      <c r="AR26" s="72"/>
      <c r="AS26" s="49">
        <v>0.51527777777777783</v>
      </c>
      <c r="AT26" s="42" t="s">
        <v>44</v>
      </c>
      <c r="AU26" s="280">
        <v>0</v>
      </c>
      <c r="AV26" s="72"/>
      <c r="AW26" s="49">
        <v>0.55694444444444446</v>
      </c>
      <c r="AX26" s="42" t="s">
        <v>44</v>
      </c>
      <c r="AY26" s="38">
        <v>0</v>
      </c>
      <c r="AZ26" s="53">
        <v>0.55902777777777779</v>
      </c>
      <c r="BA26" s="61"/>
      <c r="BB26" s="55">
        <v>0.56457175925925929</v>
      </c>
      <c r="BC26" s="35">
        <v>5.5439814814814969E-3</v>
      </c>
      <c r="BD26" s="35">
        <v>3.4722222222238058E-5</v>
      </c>
      <c r="BE26" s="44" t="s">
        <v>301</v>
      </c>
      <c r="BF26" s="45">
        <v>3</v>
      </c>
      <c r="BG26" s="55">
        <v>0.57152777777777775</v>
      </c>
      <c r="BH26" s="35">
        <v>1.2499999999999956E-2</v>
      </c>
      <c r="BI26" s="35">
        <v>9.1435185185189533E-4</v>
      </c>
      <c r="BJ26" s="44" t="s">
        <v>45</v>
      </c>
      <c r="BK26" s="45">
        <v>79</v>
      </c>
      <c r="BL26" s="55">
        <v>0.57541666666666669</v>
      </c>
      <c r="BM26" s="35">
        <v>1.6388888888888897E-2</v>
      </c>
      <c r="BN26" s="35">
        <v>8.7962962962962257E-4</v>
      </c>
      <c r="BO26" s="44" t="s">
        <v>45</v>
      </c>
      <c r="BP26" s="45">
        <v>76</v>
      </c>
      <c r="BQ26" s="55">
        <v>0.59062500000000007</v>
      </c>
      <c r="BR26" s="35">
        <v>3.1597222222222276E-2</v>
      </c>
      <c r="BS26" s="35">
        <v>3.5879629629623905E-4</v>
      </c>
      <c r="BT26" s="44" t="s">
        <v>45</v>
      </c>
      <c r="BU26" s="45">
        <v>31</v>
      </c>
      <c r="BV26" s="263"/>
      <c r="BW26" s="263"/>
      <c r="BX26" s="55">
        <v>0.59837962962962965</v>
      </c>
      <c r="BY26" s="35">
        <v>3.935185185185186E-2</v>
      </c>
      <c r="BZ26" s="35">
        <v>8.5648148148147196E-4</v>
      </c>
      <c r="CA26" s="44" t="s">
        <v>45</v>
      </c>
      <c r="CB26" s="45">
        <v>74</v>
      </c>
      <c r="CC26" s="49">
        <v>0.625</v>
      </c>
      <c r="CD26" s="42" t="s">
        <v>44</v>
      </c>
      <c r="CE26" s="38">
        <v>0</v>
      </c>
      <c r="CF26" s="53">
        <v>0.64583333333333337</v>
      </c>
      <c r="CG26" s="61"/>
      <c r="CH26" s="55">
        <v>0.65650462962962963</v>
      </c>
      <c r="CI26" s="35">
        <v>1.0671296296296262E-2</v>
      </c>
      <c r="CJ26" s="35">
        <v>1.7361111111114519E-4</v>
      </c>
      <c r="CK26" s="44" t="s">
        <v>45</v>
      </c>
      <c r="CL26" s="45">
        <v>15</v>
      </c>
      <c r="CM26" s="55">
        <v>0.66275462962962961</v>
      </c>
      <c r="CN26" s="35">
        <v>1.692129629629624E-2</v>
      </c>
      <c r="CO26" s="35">
        <v>6.944444444438938E-5</v>
      </c>
      <c r="CP26" s="44" t="s">
        <v>301</v>
      </c>
      <c r="CQ26" s="45">
        <v>6</v>
      </c>
      <c r="CR26" s="85"/>
      <c r="CS26" s="38">
        <v>600</v>
      </c>
      <c r="CT26" s="85">
        <v>1.0631944444444399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117</v>
      </c>
      <c r="DC26" s="71">
        <v>117</v>
      </c>
      <c r="DD26" s="72"/>
      <c r="DE26" s="43"/>
      <c r="DF26" s="43"/>
      <c r="DG26" s="39">
        <v>503.6</v>
      </c>
      <c r="DH26" s="46">
        <v>600</v>
      </c>
      <c r="DI26" s="40"/>
      <c r="DJ26" s="63">
        <v>1103.5999999999999</v>
      </c>
      <c r="DK26" s="43"/>
      <c r="DL26" s="268" t="s">
        <v>619</v>
      </c>
      <c r="DM26" s="269" t="s">
        <v>574</v>
      </c>
      <c r="DN26" s="269" t="s">
        <v>177</v>
      </c>
      <c r="DO26" s="269">
        <v>220</v>
      </c>
      <c r="DP26" s="269" t="s">
        <v>623</v>
      </c>
      <c r="DQ26" s="56"/>
      <c r="DR26" s="56"/>
      <c r="DS26" s="36"/>
      <c r="DT26" s="41"/>
      <c r="DU26" s="41"/>
      <c r="DV26" s="41">
        <v>1.1299999999999999</v>
      </c>
      <c r="DW26" s="41" t="s">
        <v>197</v>
      </c>
      <c r="DX26" s="41" t="s">
        <v>465</v>
      </c>
      <c r="DY26" s="151">
        <v>248.14799999999997</v>
      </c>
      <c r="DZ26" s="41">
        <v>248.14799999999997</v>
      </c>
      <c r="EA26" s="41">
        <v>9999</v>
      </c>
      <c r="EB26" s="41">
        <v>1103.5999999999999</v>
      </c>
      <c r="EC26" s="41">
        <v>999999</v>
      </c>
      <c r="ED26" s="41"/>
      <c r="EE26" s="41"/>
      <c r="EF26" s="41"/>
      <c r="EG26" s="41">
        <v>12</v>
      </c>
      <c r="EH26" s="195">
        <v>0</v>
      </c>
      <c r="EI26" s="195">
        <v>0</v>
      </c>
      <c r="EJ26" s="196">
        <v>102.6</v>
      </c>
      <c r="EK26" s="195">
        <v>0</v>
      </c>
      <c r="EL26" s="195">
        <v>0</v>
      </c>
      <c r="EM26" s="195">
        <v>263</v>
      </c>
      <c r="EN26" s="195">
        <v>0</v>
      </c>
      <c r="EO26" s="195">
        <v>21</v>
      </c>
      <c r="EP26" s="195">
        <v>600</v>
      </c>
      <c r="EQ26" s="195">
        <v>117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B26" s="41"/>
      <c r="FC26" s="41">
        <v>12</v>
      </c>
      <c r="FD26" s="195">
        <v>0</v>
      </c>
      <c r="FE26" s="195">
        <v>0</v>
      </c>
      <c r="FF26" s="195">
        <v>102.6</v>
      </c>
      <c r="FG26" s="195">
        <v>102.6</v>
      </c>
      <c r="FH26" s="195">
        <v>102.6</v>
      </c>
      <c r="FI26" s="195">
        <v>365.6</v>
      </c>
      <c r="FJ26" s="195">
        <v>365.6</v>
      </c>
      <c r="FK26" s="195">
        <v>386.6</v>
      </c>
      <c r="FL26" s="195">
        <v>986.6</v>
      </c>
      <c r="FM26" s="195">
        <v>1103.5999999999999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14</v>
      </c>
      <c r="C27" s="293">
        <v>14</v>
      </c>
      <c r="D27" s="260" t="s">
        <v>480</v>
      </c>
      <c r="E27" s="260" t="s">
        <v>280</v>
      </c>
      <c r="F27" s="260" t="s">
        <v>576</v>
      </c>
      <c r="G27" s="43">
        <v>0.30138888888888887</v>
      </c>
      <c r="H27" s="47">
        <v>0.30138888888888887</v>
      </c>
      <c r="I27" s="58" t="s">
        <v>44</v>
      </c>
      <c r="J27" s="52">
        <v>0</v>
      </c>
      <c r="K27" s="43">
        <v>0.38472222222222224</v>
      </c>
      <c r="L27" s="47">
        <v>0.38472222222222224</v>
      </c>
      <c r="M27" s="42" t="s">
        <v>44</v>
      </c>
      <c r="N27" s="38">
        <v>0</v>
      </c>
      <c r="O27" s="85">
        <v>0.39374999999999999</v>
      </c>
      <c r="P27" s="38">
        <v>300</v>
      </c>
      <c r="Q27" s="261"/>
      <c r="R27" s="85"/>
      <c r="S27" s="38">
        <v>0</v>
      </c>
      <c r="T27" s="85" t="s">
        <v>308</v>
      </c>
      <c r="U27" s="86"/>
      <c r="V27" s="52">
        <v>600</v>
      </c>
      <c r="W27" s="85"/>
      <c r="X27" s="38">
        <v>600</v>
      </c>
      <c r="Y27" s="85"/>
      <c r="Z27" s="86"/>
      <c r="AA27" s="52">
        <v>600</v>
      </c>
      <c r="AB27" s="261"/>
      <c r="AC27" s="85"/>
      <c r="AD27" s="38">
        <v>600</v>
      </c>
      <c r="AE27" s="85">
        <v>0.45416666666666666</v>
      </c>
      <c r="AF27" s="86"/>
      <c r="AG27" s="52">
        <v>480</v>
      </c>
      <c r="AH27" s="261"/>
      <c r="AI27" s="85"/>
      <c r="AJ27" s="38">
        <v>600</v>
      </c>
      <c r="AK27" s="73">
        <v>0.47500000000000003</v>
      </c>
      <c r="AL27" s="42" t="s">
        <v>44</v>
      </c>
      <c r="AM27" s="38">
        <v>0</v>
      </c>
      <c r="AN27" s="43">
        <v>0.4777777777777778</v>
      </c>
      <c r="AO27" s="47">
        <v>0.49444444444444446</v>
      </c>
      <c r="AP27" s="70">
        <v>100.3</v>
      </c>
      <c r="AQ27" s="71">
        <v>100.3</v>
      </c>
      <c r="AR27" s="72"/>
      <c r="AS27" s="49">
        <v>0.51666666666666672</v>
      </c>
      <c r="AT27" s="42" t="s">
        <v>44</v>
      </c>
      <c r="AU27" s="280">
        <v>0</v>
      </c>
      <c r="AV27" s="72"/>
      <c r="AW27" s="49">
        <v>0.56041666666666667</v>
      </c>
      <c r="AX27" s="42" t="s">
        <v>44</v>
      </c>
      <c r="AY27" s="38">
        <v>0</v>
      </c>
      <c r="AZ27" s="53">
        <v>0.5625</v>
      </c>
      <c r="BA27" s="61"/>
      <c r="BB27" s="55">
        <v>0.56790509259259259</v>
      </c>
      <c r="BC27" s="35">
        <v>5.4050925925925863E-3</v>
      </c>
      <c r="BD27" s="35">
        <v>1.0416666666667254E-4</v>
      </c>
      <c r="BE27" s="44" t="s">
        <v>45</v>
      </c>
      <c r="BF27" s="45">
        <v>9</v>
      </c>
      <c r="BG27" s="55">
        <v>0.57501157407407411</v>
      </c>
      <c r="BH27" s="35">
        <v>1.2511574074074105E-2</v>
      </c>
      <c r="BI27" s="35">
        <v>9.0277777777774543E-4</v>
      </c>
      <c r="BJ27" s="44" t="s">
        <v>45</v>
      </c>
      <c r="BK27" s="45">
        <v>78</v>
      </c>
      <c r="BL27" s="55">
        <v>0.5791087962962963</v>
      </c>
      <c r="BM27" s="35">
        <v>1.6608796296296302E-2</v>
      </c>
      <c r="BN27" s="35">
        <v>6.597222222222178E-4</v>
      </c>
      <c r="BO27" s="44" t="s">
        <v>45</v>
      </c>
      <c r="BP27" s="45">
        <v>57</v>
      </c>
      <c r="BQ27" s="55">
        <v>0.59737268518518516</v>
      </c>
      <c r="BR27" s="35">
        <v>3.4872685185185159E-2</v>
      </c>
      <c r="BS27" s="35">
        <v>2.9166666666666438E-3</v>
      </c>
      <c r="BT27" s="44" t="s">
        <v>301</v>
      </c>
      <c r="BU27" s="45">
        <v>252</v>
      </c>
      <c r="BV27" s="263"/>
      <c r="BW27" s="263"/>
      <c r="BX27" s="55">
        <v>0.58706018518518521</v>
      </c>
      <c r="BY27" s="35">
        <v>2.4560185185185213E-2</v>
      </c>
      <c r="BZ27" s="35">
        <v>1.5648148148148119E-2</v>
      </c>
      <c r="CA27" s="44" t="s">
        <v>45</v>
      </c>
      <c r="CB27" s="45">
        <v>1652</v>
      </c>
      <c r="CC27" s="49">
        <v>0.62847222222222221</v>
      </c>
      <c r="CD27" s="42" t="s">
        <v>44</v>
      </c>
      <c r="CE27" s="38">
        <v>0</v>
      </c>
      <c r="CF27" s="53">
        <v>0.6479166666666667</v>
      </c>
      <c r="CG27" s="61"/>
      <c r="CH27" s="55">
        <v>0.65893518518518512</v>
      </c>
      <c r="CI27" s="35">
        <v>1.1018518518518428E-2</v>
      </c>
      <c r="CJ27" s="35">
        <v>1.7361111111102029E-4</v>
      </c>
      <c r="CK27" s="44" t="s">
        <v>301</v>
      </c>
      <c r="CL27" s="45">
        <v>15</v>
      </c>
      <c r="CM27" s="55">
        <v>0.66443287037037035</v>
      </c>
      <c r="CN27" s="35">
        <v>1.6516203703703658E-2</v>
      </c>
      <c r="CO27" s="35">
        <v>3.3564814814819252E-4</v>
      </c>
      <c r="CP27" s="44" t="s">
        <v>45</v>
      </c>
      <c r="CQ27" s="45">
        <v>29</v>
      </c>
      <c r="CR27" s="85"/>
      <c r="CS27" s="38">
        <v>600</v>
      </c>
      <c r="CT27" s="85">
        <v>1.14652777777778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108.8</v>
      </c>
      <c r="DC27" s="71">
        <v>108.8</v>
      </c>
      <c r="DD27" s="72">
        <v>10</v>
      </c>
      <c r="DE27" s="43"/>
      <c r="DF27" s="43"/>
      <c r="DG27" s="39">
        <v>2311.1000000000004</v>
      </c>
      <c r="DH27" s="46">
        <v>4380</v>
      </c>
      <c r="DI27" s="40"/>
      <c r="DJ27" s="63">
        <v>6691.1</v>
      </c>
      <c r="DK27" s="43"/>
      <c r="DL27" s="268" t="s">
        <v>191</v>
      </c>
      <c r="DM27" s="269" t="s">
        <v>576</v>
      </c>
      <c r="DN27" s="269" t="s">
        <v>178</v>
      </c>
      <c r="DO27" s="269">
        <v>120</v>
      </c>
      <c r="DP27" s="269">
        <v>0</v>
      </c>
      <c r="DQ27" s="56"/>
      <c r="DR27" s="56"/>
      <c r="DS27" s="36"/>
      <c r="DV27" s="41">
        <v>1.08</v>
      </c>
      <c r="DW27" s="41" t="s">
        <v>197</v>
      </c>
      <c r="DX27" s="41"/>
      <c r="DY27" s="151">
        <v>236.62800000000001</v>
      </c>
      <c r="DZ27" s="41">
        <v>236.62800000000001</v>
      </c>
      <c r="EA27" s="41">
        <v>9999</v>
      </c>
      <c r="EB27" s="41">
        <v>999999</v>
      </c>
      <c r="EC27" s="41">
        <v>999999</v>
      </c>
      <c r="EG27" s="41">
        <v>14</v>
      </c>
      <c r="EH27" s="195">
        <v>0</v>
      </c>
      <c r="EI27" s="195">
        <v>3780</v>
      </c>
      <c r="EJ27" s="196">
        <v>100.3</v>
      </c>
      <c r="EK27" s="195">
        <v>0</v>
      </c>
      <c r="EL27" s="195">
        <v>0</v>
      </c>
      <c r="EM27" s="195">
        <v>2048</v>
      </c>
      <c r="EN27" s="195">
        <v>0</v>
      </c>
      <c r="EO27" s="195">
        <v>44</v>
      </c>
      <c r="EP27" s="195">
        <v>600</v>
      </c>
      <c r="EQ27" s="195">
        <v>118.8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14</v>
      </c>
      <c r="FD27" s="195">
        <v>0</v>
      </c>
      <c r="FE27" s="195">
        <v>3780</v>
      </c>
      <c r="FF27" s="195">
        <v>3880.3</v>
      </c>
      <c r="FG27" s="195">
        <v>3880.3</v>
      </c>
      <c r="FH27" s="195">
        <v>3880.3</v>
      </c>
      <c r="FI27" s="195">
        <v>5928.3</v>
      </c>
      <c r="FJ27" s="195">
        <v>5928.3</v>
      </c>
      <c r="FK27" s="195">
        <v>5972.3</v>
      </c>
      <c r="FL27" s="195">
        <v>6572.3</v>
      </c>
      <c r="FM27" s="195">
        <v>6691.1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15</v>
      </c>
      <c r="C28" s="293">
        <v>15</v>
      </c>
      <c r="D28" s="260" t="s">
        <v>147</v>
      </c>
      <c r="E28" s="260" t="s">
        <v>148</v>
      </c>
      <c r="F28" s="260" t="s">
        <v>577</v>
      </c>
      <c r="G28" s="43">
        <v>0.30208333333333331</v>
      </c>
      <c r="H28" s="47">
        <v>0.30208333333333331</v>
      </c>
      <c r="I28" s="58" t="s">
        <v>44</v>
      </c>
      <c r="J28" s="52">
        <v>0</v>
      </c>
      <c r="K28" s="43">
        <v>0.38541666666666669</v>
      </c>
      <c r="L28" s="47">
        <v>0.38541666666666669</v>
      </c>
      <c r="M28" s="42" t="s">
        <v>44</v>
      </c>
      <c r="N28" s="38">
        <v>0</v>
      </c>
      <c r="O28" s="85">
        <v>0.38611111111111113</v>
      </c>
      <c r="P28" s="38"/>
      <c r="Q28" s="261"/>
      <c r="R28" s="85"/>
      <c r="S28" s="38">
        <v>0</v>
      </c>
      <c r="T28" s="85" t="s">
        <v>308</v>
      </c>
      <c r="U28" s="86"/>
      <c r="V28" s="52">
        <v>600</v>
      </c>
      <c r="W28" s="85"/>
      <c r="X28" s="38">
        <v>600</v>
      </c>
      <c r="Y28" s="85"/>
      <c r="Z28" s="86"/>
      <c r="AA28" s="52">
        <v>600</v>
      </c>
      <c r="AB28" s="261"/>
      <c r="AC28" s="85"/>
      <c r="AD28" s="38">
        <v>600</v>
      </c>
      <c r="AE28" s="85">
        <v>0.44027777777777777</v>
      </c>
      <c r="AF28" s="86"/>
      <c r="AG28" s="52">
        <v>1740</v>
      </c>
      <c r="AH28" s="261"/>
      <c r="AI28" s="85"/>
      <c r="AJ28" s="38">
        <v>600</v>
      </c>
      <c r="AK28" s="73">
        <v>0.47569444444444442</v>
      </c>
      <c r="AL28" s="42" t="s">
        <v>44</v>
      </c>
      <c r="AM28" s="38">
        <v>0</v>
      </c>
      <c r="AN28" s="43">
        <v>0.49027777777777781</v>
      </c>
      <c r="AO28" s="47">
        <v>0.4909722222222222</v>
      </c>
      <c r="AP28" s="70">
        <v>94.6</v>
      </c>
      <c r="AQ28" s="71">
        <v>94.6</v>
      </c>
      <c r="AR28" s="72"/>
      <c r="AS28" s="49">
        <v>0.51736111111111105</v>
      </c>
      <c r="AT28" s="42" t="s">
        <v>44</v>
      </c>
      <c r="AU28" s="280">
        <v>0</v>
      </c>
      <c r="AV28" s="72"/>
      <c r="AW28" s="49">
        <v>0.55902777777777779</v>
      </c>
      <c r="AX28" s="42" t="s">
        <v>44</v>
      </c>
      <c r="AY28" s="38">
        <v>0</v>
      </c>
      <c r="AZ28" s="53">
        <v>0.56111111111111112</v>
      </c>
      <c r="BA28" s="61"/>
      <c r="BB28" s="55">
        <v>0.5663541666666666</v>
      </c>
      <c r="BC28" s="35">
        <v>5.243055555555487E-3</v>
      </c>
      <c r="BD28" s="35">
        <v>2.6620370370377192E-4</v>
      </c>
      <c r="BE28" s="44" t="s">
        <v>45</v>
      </c>
      <c r="BF28" s="45">
        <v>23</v>
      </c>
      <c r="BG28" s="55">
        <v>0.57337962962962963</v>
      </c>
      <c r="BH28" s="35">
        <v>1.2268518518518512E-2</v>
      </c>
      <c r="BI28" s="35">
        <v>1.145833333333339E-3</v>
      </c>
      <c r="BJ28" s="44" t="s">
        <v>45</v>
      </c>
      <c r="BK28" s="45">
        <v>99</v>
      </c>
      <c r="BL28" s="55">
        <v>0.57729166666666665</v>
      </c>
      <c r="BM28" s="35">
        <v>1.6180555555555531E-2</v>
      </c>
      <c r="BN28" s="35">
        <v>1.0879629629629885E-3</v>
      </c>
      <c r="BO28" s="44" t="s">
        <v>45</v>
      </c>
      <c r="BP28" s="45">
        <v>94</v>
      </c>
      <c r="BQ28" s="55">
        <v>0.59576388888888887</v>
      </c>
      <c r="BR28" s="35">
        <v>3.4652777777777755E-2</v>
      </c>
      <c r="BS28" s="35">
        <v>2.696759259259239E-3</v>
      </c>
      <c r="BT28" s="44" t="s">
        <v>301</v>
      </c>
      <c r="BU28" s="45">
        <v>233</v>
      </c>
      <c r="BV28" s="263"/>
      <c r="BW28" s="263"/>
      <c r="BX28" s="55">
        <v>0.58594907407407404</v>
      </c>
      <c r="BY28" s="35">
        <v>2.4837962962962923E-2</v>
      </c>
      <c r="BZ28" s="35">
        <v>1.5370370370370409E-2</v>
      </c>
      <c r="CA28" s="44" t="s">
        <v>45</v>
      </c>
      <c r="CB28" s="45">
        <v>1328</v>
      </c>
      <c r="CC28" s="49">
        <v>0.63611111111111118</v>
      </c>
      <c r="CD28" s="42" t="s">
        <v>301</v>
      </c>
      <c r="CE28" s="38">
        <v>780</v>
      </c>
      <c r="CF28" s="53">
        <v>0.65277777777777779</v>
      </c>
      <c r="CG28" s="61"/>
      <c r="CH28" s="55">
        <v>0.66331018518518514</v>
      </c>
      <c r="CI28" s="35">
        <v>1.0532407407407351E-2</v>
      </c>
      <c r="CJ28" s="35">
        <v>3.1250000000005579E-4</v>
      </c>
      <c r="CK28" s="44" t="s">
        <v>45</v>
      </c>
      <c r="CL28" s="45">
        <v>27</v>
      </c>
      <c r="CM28" s="55">
        <v>0.66923611111111114</v>
      </c>
      <c r="CN28" s="35">
        <v>1.6458333333333353E-2</v>
      </c>
      <c r="CO28" s="35">
        <v>3.9351851851849792E-4</v>
      </c>
      <c r="CP28" s="44" t="s">
        <v>45</v>
      </c>
      <c r="CQ28" s="45">
        <v>34</v>
      </c>
      <c r="CR28" s="85" t="s">
        <v>632</v>
      </c>
      <c r="CS28" s="38"/>
      <c r="CT28" s="85">
        <v>1.1881944444444399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94.2</v>
      </c>
      <c r="DC28" s="71">
        <v>94.2</v>
      </c>
      <c r="DD28" s="72"/>
      <c r="DE28" s="43"/>
      <c r="DF28" s="43"/>
      <c r="DG28" s="39">
        <v>2026.8</v>
      </c>
      <c r="DH28" s="46">
        <v>5520</v>
      </c>
      <c r="DI28" s="40"/>
      <c r="DJ28" s="63">
        <v>7546.8</v>
      </c>
      <c r="DK28" s="43"/>
      <c r="DL28" s="268" t="s">
        <v>191</v>
      </c>
      <c r="DM28" s="269" t="s">
        <v>577</v>
      </c>
      <c r="DN28" s="269" t="s">
        <v>177</v>
      </c>
      <c r="DO28" s="269">
        <v>143</v>
      </c>
      <c r="DP28" s="269">
        <v>0</v>
      </c>
      <c r="DQ28" s="56"/>
      <c r="DR28" s="56"/>
      <c r="DS28" s="36"/>
      <c r="DV28" s="41">
        <v>1.1299999999999999</v>
      </c>
      <c r="DW28" s="41" t="s">
        <v>197</v>
      </c>
      <c r="DX28" s="41"/>
      <c r="DY28" s="151">
        <v>213.34399999999999</v>
      </c>
      <c r="DZ28" s="41">
        <v>213.34399999999999</v>
      </c>
      <c r="EA28" s="41">
        <v>9999</v>
      </c>
      <c r="EB28" s="41">
        <v>999999</v>
      </c>
      <c r="EC28" s="41">
        <v>999999</v>
      </c>
      <c r="EG28" s="41">
        <v>15</v>
      </c>
      <c r="EH28" s="195">
        <v>0</v>
      </c>
      <c r="EI28" s="195">
        <v>4740</v>
      </c>
      <c r="EJ28" s="196">
        <v>94.6</v>
      </c>
      <c r="EK28" s="195">
        <v>0</v>
      </c>
      <c r="EL28" s="195">
        <v>0</v>
      </c>
      <c r="EM28" s="195">
        <v>1777</v>
      </c>
      <c r="EN28" s="195">
        <v>780</v>
      </c>
      <c r="EO28" s="195">
        <v>61</v>
      </c>
      <c r="EP28" s="195">
        <v>0</v>
      </c>
      <c r="EQ28" s="195">
        <v>94.2</v>
      </c>
      <c r="ER28" s="195" t="e">
        <v>#REF!</v>
      </c>
      <c r="ES28" s="195" t="s">
        <v>316</v>
      </c>
      <c r="ET28" s="195" t="e">
        <v>#REF!</v>
      </c>
      <c r="EU28" s="195" t="s">
        <v>316</v>
      </c>
      <c r="EV28" s="195"/>
      <c r="EW28" s="195"/>
      <c r="EX28" s="195"/>
      <c r="EY28" s="195"/>
      <c r="EZ28" s="196"/>
      <c r="FA28" s="195"/>
      <c r="FC28" s="41">
        <v>15</v>
      </c>
      <c r="FD28" s="195">
        <v>0</v>
      </c>
      <c r="FE28" s="195">
        <v>4740</v>
      </c>
      <c r="FF28" s="195">
        <v>4834.6000000000004</v>
      </c>
      <c r="FG28" s="195">
        <v>4834.6000000000004</v>
      </c>
      <c r="FH28" s="195">
        <v>4834.6000000000004</v>
      </c>
      <c r="FI28" s="195">
        <v>6611.6</v>
      </c>
      <c r="FJ28" s="195">
        <v>7391.6</v>
      </c>
      <c r="FK28" s="195">
        <v>7452.6</v>
      </c>
      <c r="FL28" s="195">
        <v>7452.6</v>
      </c>
      <c r="FM28" s="195">
        <v>7546.8</v>
      </c>
      <c r="FN28" s="195" t="e">
        <v>#VALUE!</v>
      </c>
      <c r="FO28" s="195" t="e">
        <v>#VALUE!</v>
      </c>
      <c r="FP28" s="195" t="e">
        <v>#VALUE!</v>
      </c>
      <c r="FQ28" s="195" t="e">
        <v>#VALUE!</v>
      </c>
      <c r="FR28" s="195" t="e">
        <v>#VALUE!</v>
      </c>
      <c r="FS28" s="195" t="e">
        <v>#VALUE!</v>
      </c>
      <c r="FT28" s="195" t="e">
        <v>#VALUE!</v>
      </c>
      <c r="FU28" s="195" t="e">
        <v>#VALUE!</v>
      </c>
      <c r="FV28" s="195" t="e">
        <v>#VALUE!</v>
      </c>
    </row>
    <row r="29" spans="1:178" ht="13.5" thickBot="1" x14ac:dyDescent="0.25">
      <c r="A29" s="132"/>
      <c r="B29" s="34">
        <v>16</v>
      </c>
      <c r="C29" s="293">
        <v>16</v>
      </c>
      <c r="D29" s="260" t="s">
        <v>109</v>
      </c>
      <c r="E29" s="260" t="s">
        <v>110</v>
      </c>
      <c r="F29" s="260" t="s">
        <v>578</v>
      </c>
      <c r="G29" s="43">
        <v>0.30277777777777776</v>
      </c>
      <c r="H29" s="47">
        <v>0.30277777777777776</v>
      </c>
      <c r="I29" s="58" t="s">
        <v>44</v>
      </c>
      <c r="J29" s="52">
        <v>0</v>
      </c>
      <c r="K29" s="43">
        <v>0.38611111111111113</v>
      </c>
      <c r="L29" s="47">
        <v>0.38611111111111113</v>
      </c>
      <c r="M29" s="42" t="s">
        <v>44</v>
      </c>
      <c r="N29" s="38">
        <v>0</v>
      </c>
      <c r="O29" s="85">
        <v>0.38680555555555557</v>
      </c>
      <c r="P29" s="38"/>
      <c r="Q29" s="261"/>
      <c r="R29" s="85"/>
      <c r="S29" s="38">
        <v>0</v>
      </c>
      <c r="T29" s="85">
        <v>0.43194444444444446</v>
      </c>
      <c r="U29" s="86"/>
      <c r="V29" s="52">
        <v>0</v>
      </c>
      <c r="W29" s="85">
        <v>0.45069444444444445</v>
      </c>
      <c r="X29" s="38"/>
      <c r="Y29" s="85">
        <v>0.4513888888888889</v>
      </c>
      <c r="Z29" s="86"/>
      <c r="AA29" s="52">
        <v>0</v>
      </c>
      <c r="AB29" s="261"/>
      <c r="AC29" s="85">
        <v>0.45347222222222222</v>
      </c>
      <c r="AD29" s="38"/>
      <c r="AE29" s="85">
        <v>0.47013888888888888</v>
      </c>
      <c r="AF29" s="86"/>
      <c r="AG29" s="52">
        <v>0</v>
      </c>
      <c r="AH29" s="261"/>
      <c r="AI29" s="85"/>
      <c r="AJ29" s="38">
        <v>600</v>
      </c>
      <c r="AK29" s="73">
        <v>0.4777777777777778</v>
      </c>
      <c r="AL29" s="42" t="s">
        <v>301</v>
      </c>
      <c r="AM29" s="38">
        <v>120</v>
      </c>
      <c r="AN29" s="43">
        <v>0.47986111111111113</v>
      </c>
      <c r="AO29" s="47">
        <v>0.48194444444444445</v>
      </c>
      <c r="AP29" s="70">
        <v>93.1</v>
      </c>
      <c r="AQ29" s="71">
        <v>93.1</v>
      </c>
      <c r="AR29" s="72"/>
      <c r="AS29" s="49">
        <v>0.51944444444444449</v>
      </c>
      <c r="AT29" s="42" t="s">
        <v>44</v>
      </c>
      <c r="AU29" s="280">
        <v>0</v>
      </c>
      <c r="AV29" s="72"/>
      <c r="AW29" s="49">
        <v>0.5625</v>
      </c>
      <c r="AX29" s="42" t="s">
        <v>44</v>
      </c>
      <c r="AY29" s="38">
        <v>0</v>
      </c>
      <c r="AZ29" s="53">
        <v>0.56527777777777777</v>
      </c>
      <c r="BA29" s="61"/>
      <c r="BB29" s="55">
        <v>0.57100694444444444</v>
      </c>
      <c r="BC29" s="35">
        <v>5.7291666666666741E-3</v>
      </c>
      <c r="BD29" s="35">
        <v>2.1990740740741518E-4</v>
      </c>
      <c r="BE29" s="44" t="s">
        <v>301</v>
      </c>
      <c r="BF29" s="45">
        <v>19</v>
      </c>
      <c r="BG29" s="55">
        <v>0.5776041666666667</v>
      </c>
      <c r="BH29" s="35">
        <v>1.2326388888888928E-2</v>
      </c>
      <c r="BI29" s="35">
        <v>1.0879629629629226E-3</v>
      </c>
      <c r="BJ29" s="44" t="s">
        <v>45</v>
      </c>
      <c r="BK29" s="45">
        <v>94</v>
      </c>
      <c r="BL29" s="55">
        <v>0.5816782407407407</v>
      </c>
      <c r="BM29" s="35">
        <v>1.6400462962962936E-2</v>
      </c>
      <c r="BN29" s="35">
        <v>8.680555555555837E-4</v>
      </c>
      <c r="BO29" s="44" t="s">
        <v>45</v>
      </c>
      <c r="BP29" s="45">
        <v>75</v>
      </c>
      <c r="BQ29" s="55">
        <v>0.59679398148148144</v>
      </c>
      <c r="BR29" s="35">
        <v>3.1516203703703671E-2</v>
      </c>
      <c r="BS29" s="35">
        <v>4.3981481481484425E-4</v>
      </c>
      <c r="BT29" s="44" t="s">
        <v>45</v>
      </c>
      <c r="BU29" s="45">
        <v>38</v>
      </c>
      <c r="BV29" s="263"/>
      <c r="BW29" s="263"/>
      <c r="BX29" s="55">
        <v>0.60531250000000003</v>
      </c>
      <c r="BY29" s="35">
        <v>4.0034722222222263E-2</v>
      </c>
      <c r="BZ29" s="35">
        <v>1.7361111111106886E-4</v>
      </c>
      <c r="CA29" s="44" t="s">
        <v>45</v>
      </c>
      <c r="CB29" s="45">
        <v>15</v>
      </c>
      <c r="CC29" s="49">
        <v>0.63124999999999998</v>
      </c>
      <c r="CD29" s="42" t="s">
        <v>44</v>
      </c>
      <c r="CE29" s="38">
        <v>0</v>
      </c>
      <c r="CF29" s="53">
        <v>0.64930555555555558</v>
      </c>
      <c r="CG29" s="61"/>
      <c r="CH29" s="55">
        <v>0.66011574074074075</v>
      </c>
      <c r="CI29" s="35">
        <v>1.0810185185185173E-2</v>
      </c>
      <c r="CJ29" s="35">
        <v>3.4722222222234589E-5</v>
      </c>
      <c r="CK29" s="44" t="s">
        <v>45</v>
      </c>
      <c r="CL29" s="45">
        <v>3</v>
      </c>
      <c r="CM29" s="55">
        <v>0.66628472222222224</v>
      </c>
      <c r="CN29" s="35">
        <v>1.6979166666666656E-2</v>
      </c>
      <c r="CO29" s="35">
        <v>1.273148148148058E-4</v>
      </c>
      <c r="CP29" s="44" t="s">
        <v>301</v>
      </c>
      <c r="CQ29" s="45">
        <v>11</v>
      </c>
      <c r="CR29" s="85" t="s">
        <v>632</v>
      </c>
      <c r="CS29" s="38"/>
      <c r="CT29" s="85">
        <v>1.22986111111111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100.7</v>
      </c>
      <c r="DC29" s="71">
        <v>100.7</v>
      </c>
      <c r="DD29" s="72"/>
      <c r="DE29" s="43"/>
      <c r="DF29" s="43"/>
      <c r="DG29" s="39">
        <v>448.8</v>
      </c>
      <c r="DH29" s="46">
        <v>720</v>
      </c>
      <c r="DI29" s="40"/>
      <c r="DJ29" s="63">
        <v>1168.8</v>
      </c>
      <c r="DK29" s="43"/>
      <c r="DL29" s="268" t="s">
        <v>190</v>
      </c>
      <c r="DM29" s="269" t="s">
        <v>578</v>
      </c>
      <c r="DN29" s="269" t="s">
        <v>178</v>
      </c>
      <c r="DO29" s="269">
        <v>77</v>
      </c>
      <c r="DP29" s="269" t="s">
        <v>183</v>
      </c>
      <c r="DQ29" s="56"/>
      <c r="DR29" s="56"/>
      <c r="DS29" s="36"/>
      <c r="DV29" s="41">
        <v>1.05</v>
      </c>
      <c r="DW29" s="41" t="s">
        <v>197</v>
      </c>
      <c r="DX29" s="41"/>
      <c r="DY29" s="151">
        <v>203.49</v>
      </c>
      <c r="DZ29" s="41">
        <v>203.49</v>
      </c>
      <c r="EA29" s="41">
        <v>9999</v>
      </c>
      <c r="EB29" s="41">
        <v>999999</v>
      </c>
      <c r="EC29" s="41">
        <v>999999</v>
      </c>
      <c r="EG29" s="41">
        <v>16</v>
      </c>
      <c r="EH29" s="195">
        <v>0</v>
      </c>
      <c r="EI29" s="195">
        <v>720</v>
      </c>
      <c r="EJ29" s="196">
        <v>93.1</v>
      </c>
      <c r="EK29" s="195">
        <v>0</v>
      </c>
      <c r="EL29" s="195">
        <v>0</v>
      </c>
      <c r="EM29" s="195">
        <v>241</v>
      </c>
      <c r="EN29" s="195">
        <v>0</v>
      </c>
      <c r="EO29" s="195">
        <v>14</v>
      </c>
      <c r="EP29" s="195">
        <v>0</v>
      </c>
      <c r="EQ29" s="195">
        <v>100.7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C29" s="41">
        <v>16</v>
      </c>
      <c r="FD29" s="195">
        <v>0</v>
      </c>
      <c r="FE29" s="195">
        <v>720</v>
      </c>
      <c r="FF29" s="195">
        <v>813.1</v>
      </c>
      <c r="FG29" s="195">
        <v>813.1</v>
      </c>
      <c r="FH29" s="195">
        <v>813.1</v>
      </c>
      <c r="FI29" s="195">
        <v>1054.0999999999999</v>
      </c>
      <c r="FJ29" s="195">
        <v>1054.0999999999999</v>
      </c>
      <c r="FK29" s="195">
        <v>1068.0999999999999</v>
      </c>
      <c r="FL29" s="195">
        <v>1068.0999999999999</v>
      </c>
      <c r="FM29" s="195">
        <v>1168.8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17</v>
      </c>
      <c r="C30" s="293">
        <v>17</v>
      </c>
      <c r="D30" s="260" t="s">
        <v>36</v>
      </c>
      <c r="E30" s="260" t="s">
        <v>37</v>
      </c>
      <c r="F30" s="260" t="s">
        <v>579</v>
      </c>
      <c r="G30" s="43">
        <v>0.3034722222222222</v>
      </c>
      <c r="H30" s="47">
        <v>0.3034722222222222</v>
      </c>
      <c r="I30" s="58" t="s">
        <v>44</v>
      </c>
      <c r="J30" s="52">
        <v>0</v>
      </c>
      <c r="K30" s="43">
        <v>0.38680555555555557</v>
      </c>
      <c r="L30" s="47">
        <v>0.38680555555555557</v>
      </c>
      <c r="M30" s="42" t="s">
        <v>44</v>
      </c>
      <c r="N30" s="38">
        <v>0</v>
      </c>
      <c r="O30" s="85">
        <v>0.38819444444444445</v>
      </c>
      <c r="P30" s="38"/>
      <c r="Q30" s="261"/>
      <c r="R30" s="85"/>
      <c r="S30" s="38">
        <v>0</v>
      </c>
      <c r="T30" s="85">
        <v>0.43263888888888885</v>
      </c>
      <c r="U30" s="86"/>
      <c r="V30" s="52">
        <v>0</v>
      </c>
      <c r="W30" s="85">
        <v>0.45555555555555555</v>
      </c>
      <c r="X30" s="38"/>
      <c r="Y30" s="85">
        <v>0.45694444444444443</v>
      </c>
      <c r="Z30" s="86"/>
      <c r="AA30" s="52">
        <v>0</v>
      </c>
      <c r="AB30" s="261"/>
      <c r="AC30" s="85">
        <v>0.4597222222222222</v>
      </c>
      <c r="AD30" s="38"/>
      <c r="AE30" s="85">
        <v>0.47986111111111113</v>
      </c>
      <c r="AF30" s="86"/>
      <c r="AG30" s="52">
        <v>0</v>
      </c>
      <c r="AH30" s="261"/>
      <c r="AI30" s="85">
        <v>0.4861111111111111</v>
      </c>
      <c r="AJ30" s="38"/>
      <c r="AK30" s="73">
        <v>0.48680555555555555</v>
      </c>
      <c r="AL30" s="42" t="s">
        <v>301</v>
      </c>
      <c r="AM30" s="38">
        <v>840</v>
      </c>
      <c r="AN30" s="43">
        <v>0.4916666666666667</v>
      </c>
      <c r="AO30" s="47">
        <v>0.51388888888888895</v>
      </c>
      <c r="AP30" s="70">
        <v>96</v>
      </c>
      <c r="AQ30" s="71">
        <v>96</v>
      </c>
      <c r="AR30" s="72"/>
      <c r="AS30" s="49">
        <v>0.52847222222222223</v>
      </c>
      <c r="AT30" s="42" t="s">
        <v>44</v>
      </c>
      <c r="AU30" s="280">
        <v>0</v>
      </c>
      <c r="AV30" s="72"/>
      <c r="AW30" s="49">
        <v>0.57013888888888886</v>
      </c>
      <c r="AX30" s="42" t="s">
        <v>44</v>
      </c>
      <c r="AY30" s="38">
        <v>0</v>
      </c>
      <c r="AZ30" s="53">
        <v>0.57222222222222219</v>
      </c>
      <c r="BA30" s="61"/>
      <c r="BB30" s="55">
        <v>0.577662037037037</v>
      </c>
      <c r="BC30" s="35">
        <v>5.439814814814814E-3</v>
      </c>
      <c r="BD30" s="35">
        <v>6.9444444444444892E-5</v>
      </c>
      <c r="BE30" s="44" t="s">
        <v>45</v>
      </c>
      <c r="BF30" s="45">
        <v>6</v>
      </c>
      <c r="BG30" s="55">
        <v>0.58562499999999995</v>
      </c>
      <c r="BH30" s="35">
        <v>1.3402777777777763E-2</v>
      </c>
      <c r="BI30" s="35">
        <v>1.1574074074087448E-5</v>
      </c>
      <c r="BJ30" s="44" t="s">
        <v>45</v>
      </c>
      <c r="BK30" s="45">
        <v>1</v>
      </c>
      <c r="BL30" s="55">
        <v>0.59024305555555556</v>
      </c>
      <c r="BM30" s="35">
        <v>1.8020833333333375E-2</v>
      </c>
      <c r="BN30" s="35">
        <v>7.5231481481485493E-4</v>
      </c>
      <c r="BO30" s="44" t="s">
        <v>301</v>
      </c>
      <c r="BP30" s="45">
        <v>65</v>
      </c>
      <c r="BQ30" s="55">
        <v>0.60750000000000004</v>
      </c>
      <c r="BR30" s="35">
        <v>3.5277777777777852E-2</v>
      </c>
      <c r="BS30" s="35">
        <v>3.3217592592593367E-3</v>
      </c>
      <c r="BT30" s="44" t="s">
        <v>301</v>
      </c>
      <c r="BU30" s="45">
        <v>287</v>
      </c>
      <c r="BV30" s="263"/>
      <c r="BW30" s="263"/>
      <c r="BX30" s="55">
        <v>0.61537037037037035</v>
      </c>
      <c r="BY30" s="35">
        <v>4.3148148148148158E-2</v>
      </c>
      <c r="BZ30" s="35">
        <v>2.9398148148148256E-3</v>
      </c>
      <c r="CA30" s="44" t="s">
        <v>301</v>
      </c>
      <c r="CB30" s="45">
        <v>254</v>
      </c>
      <c r="CC30" s="49">
        <v>0.6381944444444444</v>
      </c>
      <c r="CD30" s="42" t="s">
        <v>44</v>
      </c>
      <c r="CE30" s="38">
        <v>0</v>
      </c>
      <c r="CF30" s="53">
        <v>0.65486111111111112</v>
      </c>
      <c r="CG30" s="61"/>
      <c r="CH30" s="55">
        <v>0.66450231481481481</v>
      </c>
      <c r="CI30" s="35">
        <v>9.6412037037036935E-3</v>
      </c>
      <c r="CJ30" s="35">
        <v>1.2037037037037138E-3</v>
      </c>
      <c r="CK30" s="44" t="s">
        <v>45</v>
      </c>
      <c r="CL30" s="45">
        <v>104</v>
      </c>
      <c r="CM30" s="55">
        <v>0.67054398148148142</v>
      </c>
      <c r="CN30" s="35">
        <v>1.5682870370370305E-2</v>
      </c>
      <c r="CO30" s="35">
        <v>1.1689814814815451E-3</v>
      </c>
      <c r="CP30" s="44" t="s">
        <v>45</v>
      </c>
      <c r="CQ30" s="45">
        <v>101</v>
      </c>
      <c r="CR30" s="85" t="s">
        <v>632</v>
      </c>
      <c r="CS30" s="38"/>
      <c r="CT30" s="85">
        <v>1.27152777777778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116.8</v>
      </c>
      <c r="DC30" s="71">
        <v>116.8</v>
      </c>
      <c r="DD30" s="72"/>
      <c r="DE30" s="43"/>
      <c r="DF30" s="43"/>
      <c r="DG30" s="39">
        <v>1030.8</v>
      </c>
      <c r="DH30" s="46">
        <v>840</v>
      </c>
      <c r="DI30" s="40"/>
      <c r="DJ30" s="63">
        <v>1870.8</v>
      </c>
      <c r="DK30" s="43"/>
      <c r="DL30" s="268" t="s">
        <v>191</v>
      </c>
      <c r="DM30" s="269" t="s">
        <v>579</v>
      </c>
      <c r="DN30" s="269" t="s">
        <v>178</v>
      </c>
      <c r="DO30" s="269">
        <v>68</v>
      </c>
      <c r="DP30" s="269" t="s">
        <v>621</v>
      </c>
      <c r="DQ30" s="56"/>
      <c r="DR30" s="56"/>
      <c r="DS30" s="36"/>
      <c r="DV30" s="41">
        <v>1.05</v>
      </c>
      <c r="DW30" s="41" t="s">
        <v>197</v>
      </c>
      <c r="DX30" s="41"/>
      <c r="DY30" s="151">
        <v>223.44000000000003</v>
      </c>
      <c r="DZ30" s="41">
        <v>223.44000000000003</v>
      </c>
      <c r="EA30" s="41">
        <v>9999</v>
      </c>
      <c r="EB30" s="41">
        <v>999999</v>
      </c>
      <c r="EC30" s="41">
        <v>999999</v>
      </c>
      <c r="EG30" s="41">
        <v>17</v>
      </c>
      <c r="EH30" s="195">
        <v>0</v>
      </c>
      <c r="EI30" s="195">
        <v>840</v>
      </c>
      <c r="EJ30" s="196">
        <v>96</v>
      </c>
      <c r="EK30" s="195">
        <v>0</v>
      </c>
      <c r="EL30" s="195">
        <v>0</v>
      </c>
      <c r="EM30" s="195">
        <v>613</v>
      </c>
      <c r="EN30" s="195">
        <v>0</v>
      </c>
      <c r="EO30" s="195">
        <v>205</v>
      </c>
      <c r="EP30" s="195">
        <v>0</v>
      </c>
      <c r="EQ30" s="195">
        <v>116.8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17</v>
      </c>
      <c r="FD30" s="195">
        <v>0</v>
      </c>
      <c r="FE30" s="195">
        <v>840</v>
      </c>
      <c r="FF30" s="195">
        <v>936</v>
      </c>
      <c r="FG30" s="195">
        <v>936</v>
      </c>
      <c r="FH30" s="195">
        <v>936</v>
      </c>
      <c r="FI30" s="195">
        <v>1549</v>
      </c>
      <c r="FJ30" s="195">
        <v>1549</v>
      </c>
      <c r="FK30" s="195">
        <v>1754</v>
      </c>
      <c r="FL30" s="195">
        <v>1754</v>
      </c>
      <c r="FM30" s="195">
        <v>1870.8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2"/>
      <c r="B31" s="34">
        <v>18</v>
      </c>
      <c r="C31" s="293">
        <v>18</v>
      </c>
      <c r="D31" s="260" t="s">
        <v>138</v>
      </c>
      <c r="E31" s="260" t="s">
        <v>56</v>
      </c>
      <c r="F31" s="260" t="s">
        <v>578</v>
      </c>
      <c r="G31" s="43">
        <v>0.30416666666666664</v>
      </c>
      <c r="H31" s="47">
        <v>0.30416666666666664</v>
      </c>
      <c r="I31" s="58" t="s">
        <v>44</v>
      </c>
      <c r="J31" s="52">
        <v>0</v>
      </c>
      <c r="K31" s="43">
        <v>0.38750000000000001</v>
      </c>
      <c r="L31" s="47">
        <v>0.38750000000000001</v>
      </c>
      <c r="M31" s="42" t="s">
        <v>44</v>
      </c>
      <c r="N31" s="38">
        <v>0</v>
      </c>
      <c r="O31" s="85">
        <v>0.38819444444444445</v>
      </c>
      <c r="P31" s="38"/>
      <c r="Q31" s="261"/>
      <c r="R31" s="85">
        <v>0.4201388888888889</v>
      </c>
      <c r="S31" s="38">
        <v>300</v>
      </c>
      <c r="T31" s="85">
        <v>0.43402777777777773</v>
      </c>
      <c r="U31" s="86"/>
      <c r="V31" s="52">
        <v>0</v>
      </c>
      <c r="W31" s="85">
        <v>0.45277777777777778</v>
      </c>
      <c r="X31" s="38"/>
      <c r="Y31" s="85">
        <v>0.45416666666666666</v>
      </c>
      <c r="Z31" s="86"/>
      <c r="AA31" s="52">
        <v>0</v>
      </c>
      <c r="AB31" s="261"/>
      <c r="AC31" s="85">
        <v>0.45624999999999999</v>
      </c>
      <c r="AD31" s="38"/>
      <c r="AE31" s="85">
        <v>0.47638888888888892</v>
      </c>
      <c r="AF31" s="86"/>
      <c r="AG31" s="52">
        <v>0</v>
      </c>
      <c r="AH31" s="261"/>
      <c r="AI31" s="85">
        <v>0.48194444444444445</v>
      </c>
      <c r="AJ31" s="38">
        <v>300</v>
      </c>
      <c r="AK31" s="73">
        <v>0.48333333333333334</v>
      </c>
      <c r="AL31" s="42" t="s">
        <v>301</v>
      </c>
      <c r="AM31" s="38">
        <v>480</v>
      </c>
      <c r="AN31" s="43">
        <v>0.48472222222222222</v>
      </c>
      <c r="AO31" s="47">
        <v>0.50416666666666665</v>
      </c>
      <c r="AP31" s="70">
        <v>84.2</v>
      </c>
      <c r="AQ31" s="71">
        <v>84.2</v>
      </c>
      <c r="AR31" s="72"/>
      <c r="AS31" s="49">
        <v>0.52500000000000002</v>
      </c>
      <c r="AT31" s="42" t="s">
        <v>44</v>
      </c>
      <c r="AU31" s="280">
        <v>0</v>
      </c>
      <c r="AV31" s="72"/>
      <c r="AW31" s="49">
        <v>0.56666666666666665</v>
      </c>
      <c r="AX31" s="42" t="s">
        <v>44</v>
      </c>
      <c r="AY31" s="38">
        <v>0</v>
      </c>
      <c r="AZ31" s="53">
        <v>0.56874999999999998</v>
      </c>
      <c r="BA31" s="61"/>
      <c r="BB31" s="55">
        <v>0.57494212962962965</v>
      </c>
      <c r="BC31" s="35">
        <v>6.1921296296296724E-3</v>
      </c>
      <c r="BD31" s="35">
        <v>6.8287037037041351E-4</v>
      </c>
      <c r="BE31" s="44" t="s">
        <v>301</v>
      </c>
      <c r="BF31" s="45">
        <v>59</v>
      </c>
      <c r="BG31" s="55">
        <v>0.58158564814814817</v>
      </c>
      <c r="BH31" s="35">
        <v>1.2835648148148193E-2</v>
      </c>
      <c r="BI31" s="35">
        <v>5.787037037036577E-4</v>
      </c>
      <c r="BJ31" s="44" t="s">
        <v>45</v>
      </c>
      <c r="BK31" s="45">
        <v>50</v>
      </c>
      <c r="BL31" s="55">
        <v>0.58538194444444447</v>
      </c>
      <c r="BM31" s="35">
        <v>1.6631944444444491E-2</v>
      </c>
      <c r="BN31" s="35">
        <v>6.3657407407402902E-4</v>
      </c>
      <c r="BO31" s="44" t="s">
        <v>45</v>
      </c>
      <c r="BP31" s="45">
        <v>55</v>
      </c>
      <c r="BQ31" s="55">
        <v>0.60072916666666665</v>
      </c>
      <c r="BR31" s="35">
        <v>3.197916666666667E-2</v>
      </c>
      <c r="BS31" s="35">
        <v>2.314814814815408E-5</v>
      </c>
      <c r="BT31" s="44" t="s">
        <v>301</v>
      </c>
      <c r="BU31" s="45">
        <v>2</v>
      </c>
      <c r="BV31" s="263"/>
      <c r="BW31" s="263"/>
      <c r="BX31" s="55">
        <v>0.61224537037037041</v>
      </c>
      <c r="BY31" s="35">
        <v>4.3495370370370434E-2</v>
      </c>
      <c r="BZ31" s="35">
        <v>3.2870370370371021E-3</v>
      </c>
      <c r="CA31" s="44" t="s">
        <v>301</v>
      </c>
      <c r="CB31" s="45">
        <v>284</v>
      </c>
      <c r="CC31" s="49">
        <v>0.63472222222222219</v>
      </c>
      <c r="CD31" s="42" t="s">
        <v>44</v>
      </c>
      <c r="CE31" s="38">
        <v>0</v>
      </c>
      <c r="CF31" s="53">
        <v>0.65208333333333335</v>
      </c>
      <c r="CG31" s="61"/>
      <c r="CH31" s="55">
        <v>0.66263888888888889</v>
      </c>
      <c r="CI31" s="35">
        <v>1.055555555555554E-2</v>
      </c>
      <c r="CJ31" s="35">
        <v>2.8935185185186701E-4</v>
      </c>
      <c r="CK31" s="44" t="s">
        <v>45</v>
      </c>
      <c r="CL31" s="45">
        <v>25</v>
      </c>
      <c r="CM31" s="55">
        <v>0.66859953703703701</v>
      </c>
      <c r="CN31" s="35">
        <v>1.6516203703703658E-2</v>
      </c>
      <c r="CO31" s="35">
        <v>3.3564814814819252E-4</v>
      </c>
      <c r="CP31" s="44" t="s">
        <v>45</v>
      </c>
      <c r="CQ31" s="45">
        <v>29</v>
      </c>
      <c r="CR31" s="85" t="s">
        <v>632</v>
      </c>
      <c r="CS31" s="38"/>
      <c r="CT31" s="85">
        <v>1.3131944444444399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101.8</v>
      </c>
      <c r="DC31" s="71">
        <v>101.8</v>
      </c>
      <c r="DD31" s="72"/>
      <c r="DE31" s="43"/>
      <c r="DF31" s="43"/>
      <c r="DG31" s="39">
        <v>690</v>
      </c>
      <c r="DH31" s="46">
        <v>1080</v>
      </c>
      <c r="DI31" s="40"/>
      <c r="DJ31" s="63">
        <v>1770</v>
      </c>
      <c r="DK31" s="43"/>
      <c r="DL31" s="268" t="s">
        <v>192</v>
      </c>
      <c r="DM31" s="269" t="s">
        <v>578</v>
      </c>
      <c r="DN31" s="269" t="s">
        <v>178</v>
      </c>
      <c r="DO31" s="269">
        <v>76</v>
      </c>
      <c r="DP31" s="269" t="s">
        <v>294</v>
      </c>
      <c r="DQ31" s="56"/>
      <c r="DR31" s="56"/>
      <c r="DS31" s="36"/>
      <c r="DV31" s="41">
        <v>1.05</v>
      </c>
      <c r="DW31" s="41" t="s">
        <v>197</v>
      </c>
      <c r="DX31" s="41"/>
      <c r="DY31" s="151">
        <v>195.3</v>
      </c>
      <c r="DZ31" s="41">
        <v>195.3</v>
      </c>
      <c r="EA31" s="41">
        <v>9999</v>
      </c>
      <c r="EB31" s="41">
        <v>999999</v>
      </c>
      <c r="EC31" s="41">
        <v>999999</v>
      </c>
      <c r="EG31" s="41">
        <v>18</v>
      </c>
      <c r="EH31" s="195">
        <v>0</v>
      </c>
      <c r="EI31" s="195">
        <v>1080</v>
      </c>
      <c r="EJ31" s="196">
        <v>84.2</v>
      </c>
      <c r="EK31" s="195">
        <v>0</v>
      </c>
      <c r="EL31" s="195">
        <v>0</v>
      </c>
      <c r="EM31" s="195">
        <v>450</v>
      </c>
      <c r="EN31" s="195">
        <v>0</v>
      </c>
      <c r="EO31" s="195">
        <v>54</v>
      </c>
      <c r="EP31" s="195">
        <v>0</v>
      </c>
      <c r="EQ31" s="195">
        <v>101.8</v>
      </c>
      <c r="ER31" s="195" t="e">
        <v>#REF!</v>
      </c>
      <c r="ES31" s="195" t="s">
        <v>316</v>
      </c>
      <c r="ET31" s="195" t="e">
        <v>#REF!</v>
      </c>
      <c r="EU31" s="195" t="s">
        <v>316</v>
      </c>
      <c r="EV31" s="195"/>
      <c r="EW31" s="195"/>
      <c r="EX31" s="195"/>
      <c r="EY31" s="195"/>
      <c r="EZ31" s="196"/>
      <c r="FA31" s="195"/>
      <c r="FC31" s="41">
        <v>18</v>
      </c>
      <c r="FD31" s="195">
        <v>0</v>
      </c>
      <c r="FE31" s="195">
        <v>1080</v>
      </c>
      <c r="FF31" s="195">
        <v>1164.2</v>
      </c>
      <c r="FG31" s="195">
        <v>1164.2</v>
      </c>
      <c r="FH31" s="195">
        <v>1164.2</v>
      </c>
      <c r="FI31" s="195">
        <v>1614.2</v>
      </c>
      <c r="FJ31" s="195">
        <v>1614.2</v>
      </c>
      <c r="FK31" s="195">
        <v>1668.2</v>
      </c>
      <c r="FL31" s="195">
        <v>1668.2</v>
      </c>
      <c r="FM31" s="195">
        <v>1770</v>
      </c>
      <c r="FN31" s="195" t="e">
        <v>#VALUE!</v>
      </c>
      <c r="FO31" s="195" t="e">
        <v>#VALUE!</v>
      </c>
      <c r="FP31" s="195" t="e">
        <v>#VALUE!</v>
      </c>
      <c r="FQ31" s="195" t="e">
        <v>#VALUE!</v>
      </c>
      <c r="FR31" s="195" t="e">
        <v>#VALUE!</v>
      </c>
      <c r="FS31" s="195" t="e">
        <v>#VALUE!</v>
      </c>
      <c r="FT31" s="195" t="e">
        <v>#VALUE!</v>
      </c>
      <c r="FU31" s="195" t="e">
        <v>#VALUE!</v>
      </c>
      <c r="FV31" s="195" t="e">
        <v>#VALUE!</v>
      </c>
    </row>
    <row r="32" spans="1:178" ht="13.5" thickBot="1" x14ac:dyDescent="0.25">
      <c r="A32" s="132"/>
      <c r="B32" s="34">
        <v>19</v>
      </c>
      <c r="C32" s="293">
        <v>19</v>
      </c>
      <c r="D32" s="260" t="s">
        <v>53</v>
      </c>
      <c r="E32" s="260" t="s">
        <v>481</v>
      </c>
      <c r="F32" s="260" t="s">
        <v>579</v>
      </c>
      <c r="G32" s="43">
        <v>0.30486111111111108</v>
      </c>
      <c r="H32" s="47">
        <v>0.30486111111111108</v>
      </c>
      <c r="I32" s="58" t="s">
        <v>44</v>
      </c>
      <c r="J32" s="52">
        <v>0</v>
      </c>
      <c r="K32" s="43">
        <v>0.38819444444444445</v>
      </c>
      <c r="L32" s="47">
        <v>0.38819444444444445</v>
      </c>
      <c r="M32" s="42" t="s">
        <v>44</v>
      </c>
      <c r="N32" s="38">
        <v>0</v>
      </c>
      <c r="O32" s="85">
        <v>0.38958333333333334</v>
      </c>
      <c r="P32" s="38"/>
      <c r="Q32" s="261"/>
      <c r="R32" s="85"/>
      <c r="S32" s="38">
        <v>0</v>
      </c>
      <c r="T32" s="85">
        <v>0.43333333333333335</v>
      </c>
      <c r="U32" s="86"/>
      <c r="V32" s="52">
        <v>0</v>
      </c>
      <c r="W32" s="85">
        <v>0.45347222222222222</v>
      </c>
      <c r="X32" s="38"/>
      <c r="Y32" s="85">
        <v>0.4548611111111111</v>
      </c>
      <c r="Z32" s="86"/>
      <c r="AA32" s="52">
        <v>0</v>
      </c>
      <c r="AB32" s="261"/>
      <c r="AC32" s="85">
        <v>0.45624999999999999</v>
      </c>
      <c r="AD32" s="38"/>
      <c r="AE32" s="85">
        <v>0.4777777777777778</v>
      </c>
      <c r="AF32" s="86"/>
      <c r="AG32" s="52">
        <v>0</v>
      </c>
      <c r="AH32" s="261"/>
      <c r="AI32" s="85"/>
      <c r="AJ32" s="38">
        <v>600</v>
      </c>
      <c r="AK32" s="73">
        <v>0.4861111111111111</v>
      </c>
      <c r="AL32" s="42" t="s">
        <v>301</v>
      </c>
      <c r="AM32" s="38">
        <v>660</v>
      </c>
      <c r="AN32" s="43">
        <v>0.48749999999999999</v>
      </c>
      <c r="AO32" s="47">
        <v>0.50416666666666665</v>
      </c>
      <c r="AP32" s="70">
        <v>109.2</v>
      </c>
      <c r="AQ32" s="71">
        <v>109.2</v>
      </c>
      <c r="AR32" s="72"/>
      <c r="AS32" s="49">
        <v>0.52777777777777779</v>
      </c>
      <c r="AT32" s="42" t="s">
        <v>44</v>
      </c>
      <c r="AU32" s="280">
        <v>0</v>
      </c>
      <c r="AV32" s="72"/>
      <c r="AW32" s="49">
        <v>0.56944444444444442</v>
      </c>
      <c r="AX32" s="42" t="s">
        <v>44</v>
      </c>
      <c r="AY32" s="38">
        <v>0</v>
      </c>
      <c r="AZ32" s="53">
        <v>0.57152777777777775</v>
      </c>
      <c r="BA32" s="61"/>
      <c r="BB32" s="55">
        <v>0.57723379629629623</v>
      </c>
      <c r="BC32" s="35">
        <v>5.7060185185184853E-3</v>
      </c>
      <c r="BD32" s="35">
        <v>1.9675925925922641E-4</v>
      </c>
      <c r="BE32" s="44" t="s">
        <v>301</v>
      </c>
      <c r="BF32" s="45">
        <v>17</v>
      </c>
      <c r="BG32" s="55">
        <v>0.58564814814814814</v>
      </c>
      <c r="BH32" s="35">
        <v>1.4120370370370394E-2</v>
      </c>
      <c r="BI32" s="35">
        <v>7.060185185185433E-4</v>
      </c>
      <c r="BJ32" s="44" t="s">
        <v>301</v>
      </c>
      <c r="BK32" s="45">
        <v>61</v>
      </c>
      <c r="BL32" s="55">
        <v>0.59027777777777779</v>
      </c>
      <c r="BM32" s="35">
        <v>1.8750000000000044E-2</v>
      </c>
      <c r="BN32" s="35">
        <v>1.4814814814815246E-3</v>
      </c>
      <c r="BO32" s="44" t="s">
        <v>301</v>
      </c>
      <c r="BP32" s="45">
        <v>128</v>
      </c>
      <c r="BQ32" s="55">
        <v>0.60606481481481478</v>
      </c>
      <c r="BR32" s="35">
        <v>3.4537037037037033E-2</v>
      </c>
      <c r="BS32" s="35">
        <v>2.5810185185185172E-3</v>
      </c>
      <c r="BT32" s="44" t="s">
        <v>301</v>
      </c>
      <c r="BU32" s="45">
        <v>223</v>
      </c>
      <c r="BV32" s="263"/>
      <c r="BW32" s="263"/>
      <c r="BX32" s="55">
        <v>0.61579861111111112</v>
      </c>
      <c r="BY32" s="35">
        <v>4.427083333333337E-2</v>
      </c>
      <c r="BZ32" s="35">
        <v>4.0625000000000383E-3</v>
      </c>
      <c r="CA32" s="44" t="s">
        <v>301</v>
      </c>
      <c r="CB32" s="45">
        <v>351</v>
      </c>
      <c r="CC32" s="49">
        <v>0.63750000000000007</v>
      </c>
      <c r="CD32" s="42" t="s">
        <v>44</v>
      </c>
      <c r="CE32" s="38">
        <v>0</v>
      </c>
      <c r="CF32" s="53">
        <v>0.65416666666666667</v>
      </c>
      <c r="CG32" s="61"/>
      <c r="CH32" s="55">
        <v>0.66439814814814813</v>
      </c>
      <c r="CI32" s="35">
        <v>1.0231481481481453E-2</v>
      </c>
      <c r="CJ32" s="35">
        <v>6.1342592592595474E-4</v>
      </c>
      <c r="CK32" s="44" t="s">
        <v>45</v>
      </c>
      <c r="CL32" s="45">
        <v>53</v>
      </c>
      <c r="CM32" s="55">
        <v>0.67093749999999996</v>
      </c>
      <c r="CN32" s="35">
        <v>1.677083333333329E-2</v>
      </c>
      <c r="CO32" s="35">
        <v>8.1018518518560095E-5</v>
      </c>
      <c r="CP32" s="44" t="s">
        <v>45</v>
      </c>
      <c r="CQ32" s="45">
        <v>7</v>
      </c>
      <c r="CR32" s="85" t="s">
        <v>632</v>
      </c>
      <c r="CS32" s="38"/>
      <c r="CT32" s="85">
        <v>1.35486111111111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109.2</v>
      </c>
      <c r="DC32" s="71">
        <v>109.2</v>
      </c>
      <c r="DD32" s="72"/>
      <c r="DE32" s="43"/>
      <c r="DF32" s="43"/>
      <c r="DG32" s="39">
        <v>1058.4000000000001</v>
      </c>
      <c r="DH32" s="46">
        <v>1260</v>
      </c>
      <c r="DI32" s="40"/>
      <c r="DJ32" s="63">
        <v>2318.4</v>
      </c>
      <c r="DK32" s="43"/>
      <c r="DL32" s="268" t="s">
        <v>192</v>
      </c>
      <c r="DM32" s="269" t="s">
        <v>579</v>
      </c>
      <c r="DN32" s="269" t="s">
        <v>178</v>
      </c>
      <c r="DO32" s="269">
        <v>70</v>
      </c>
      <c r="DP32" s="269" t="s">
        <v>294</v>
      </c>
      <c r="DQ32" s="56"/>
      <c r="DR32" s="56"/>
      <c r="DS32" s="36"/>
      <c r="DV32" s="41">
        <v>1.05</v>
      </c>
      <c r="DW32" s="41" t="s">
        <v>197</v>
      </c>
      <c r="DX32" s="41"/>
      <c r="DY32" s="151">
        <v>229.32000000000002</v>
      </c>
      <c r="DZ32" s="41">
        <v>229.32000000000002</v>
      </c>
      <c r="EA32" s="41">
        <v>9999</v>
      </c>
      <c r="EB32" s="41">
        <v>999999</v>
      </c>
      <c r="EC32" s="41">
        <v>999999</v>
      </c>
      <c r="EG32" s="41">
        <v>19</v>
      </c>
      <c r="EH32" s="195">
        <v>0</v>
      </c>
      <c r="EI32" s="195">
        <v>1260</v>
      </c>
      <c r="EJ32" s="196">
        <v>109.2</v>
      </c>
      <c r="EK32" s="195">
        <v>0</v>
      </c>
      <c r="EL32" s="195">
        <v>0</v>
      </c>
      <c r="EM32" s="195">
        <v>780</v>
      </c>
      <c r="EN32" s="195">
        <v>0</v>
      </c>
      <c r="EO32" s="195">
        <v>60</v>
      </c>
      <c r="EP32" s="195">
        <v>0</v>
      </c>
      <c r="EQ32" s="195">
        <v>109.2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19</v>
      </c>
      <c r="FD32" s="195">
        <v>0</v>
      </c>
      <c r="FE32" s="195">
        <v>1260</v>
      </c>
      <c r="FF32" s="195">
        <v>1369.2</v>
      </c>
      <c r="FG32" s="195">
        <v>1369.2</v>
      </c>
      <c r="FH32" s="195">
        <v>1369.2</v>
      </c>
      <c r="FI32" s="195">
        <v>2149.1999999999998</v>
      </c>
      <c r="FJ32" s="195">
        <v>2149.1999999999998</v>
      </c>
      <c r="FK32" s="195">
        <v>2209.1999999999998</v>
      </c>
      <c r="FL32" s="195">
        <v>2209.1999999999998</v>
      </c>
      <c r="FM32" s="195">
        <v>2318.3999999999996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26.25" thickBot="1" x14ac:dyDescent="0.25">
      <c r="A33" s="132"/>
      <c r="B33" s="34">
        <v>20</v>
      </c>
      <c r="C33" s="293">
        <v>20</v>
      </c>
      <c r="D33" s="260" t="s">
        <v>52</v>
      </c>
      <c r="E33" s="260" t="s">
        <v>482</v>
      </c>
      <c r="F33" s="260" t="s">
        <v>580</v>
      </c>
      <c r="G33" s="43">
        <v>0.30555555555555552</v>
      </c>
      <c r="H33" s="47">
        <v>0.30555555555555552</v>
      </c>
      <c r="I33" s="58" t="s">
        <v>44</v>
      </c>
      <c r="J33" s="52">
        <v>0</v>
      </c>
      <c r="K33" s="43">
        <v>0.3888888888888889</v>
      </c>
      <c r="L33" s="47">
        <v>0.3888888888888889</v>
      </c>
      <c r="M33" s="42" t="s">
        <v>44</v>
      </c>
      <c r="N33" s="38">
        <v>0</v>
      </c>
      <c r="O33" s="85">
        <v>0.38958333333333334</v>
      </c>
      <c r="P33" s="38"/>
      <c r="Q33" s="261"/>
      <c r="R33" s="85"/>
      <c r="S33" s="38">
        <v>0</v>
      </c>
      <c r="T33" s="85">
        <v>0.42499999999999999</v>
      </c>
      <c r="U33" s="86"/>
      <c r="V33" s="52">
        <v>300</v>
      </c>
      <c r="W33" s="85">
        <v>0.47083333333333338</v>
      </c>
      <c r="X33" s="38"/>
      <c r="Y33" s="85">
        <v>0.47291666666666665</v>
      </c>
      <c r="Z33" s="86"/>
      <c r="AA33" s="52">
        <v>0</v>
      </c>
      <c r="AB33" s="261"/>
      <c r="AC33" s="85">
        <v>0.49236111111111108</v>
      </c>
      <c r="AD33" s="38"/>
      <c r="AE33" s="85" t="s">
        <v>308</v>
      </c>
      <c r="AF33" s="86"/>
      <c r="AG33" s="52">
        <v>600</v>
      </c>
      <c r="AH33" s="261"/>
      <c r="AI33" s="85"/>
      <c r="AJ33" s="38">
        <v>600</v>
      </c>
      <c r="AK33" s="73">
        <v>0.50138888888888888</v>
      </c>
      <c r="AL33" s="42" t="s">
        <v>301</v>
      </c>
      <c r="AM33" s="38">
        <v>1920</v>
      </c>
      <c r="AN33" s="43">
        <v>0.50208333333333333</v>
      </c>
      <c r="AO33" s="47">
        <v>0.54722222222222217</v>
      </c>
      <c r="AP33" s="70">
        <v>80.599999999999994</v>
      </c>
      <c r="AQ33" s="71">
        <v>80.599999999999994</v>
      </c>
      <c r="AR33" s="72">
        <v>10</v>
      </c>
      <c r="AS33" s="49">
        <v>0.54305555555555551</v>
      </c>
      <c r="AT33" s="42" t="s">
        <v>44</v>
      </c>
      <c r="AU33" s="280">
        <v>0</v>
      </c>
      <c r="AV33" s="72"/>
      <c r="AW33" s="49">
        <v>0.60347222222222219</v>
      </c>
      <c r="AX33" s="42" t="s">
        <v>44</v>
      </c>
      <c r="AY33" s="38">
        <v>0</v>
      </c>
      <c r="AZ33" s="53">
        <v>0.60555555555555551</v>
      </c>
      <c r="BA33" s="61"/>
      <c r="BB33" s="55">
        <v>0.61085648148148153</v>
      </c>
      <c r="BC33" s="35">
        <v>5.3009259259260144E-3</v>
      </c>
      <c r="BD33" s="35">
        <v>2.0833333333324447E-4</v>
      </c>
      <c r="BE33" s="44" t="s">
        <v>45</v>
      </c>
      <c r="BF33" s="45">
        <v>18</v>
      </c>
      <c r="BG33" s="55">
        <v>0.61846064814814816</v>
      </c>
      <c r="BH33" s="35">
        <v>1.2905092592592649E-2</v>
      </c>
      <c r="BI33" s="35">
        <v>5.092592592592024E-4</v>
      </c>
      <c r="BJ33" s="44" t="s">
        <v>45</v>
      </c>
      <c r="BK33" s="45">
        <v>44</v>
      </c>
      <c r="BL33" s="55">
        <v>0.62312500000000004</v>
      </c>
      <c r="BM33" s="35">
        <v>1.7569444444444526E-2</v>
      </c>
      <c r="BN33" s="35">
        <v>3.009259259260065E-4</v>
      </c>
      <c r="BO33" s="44" t="s">
        <v>301</v>
      </c>
      <c r="BP33" s="45">
        <v>26</v>
      </c>
      <c r="BQ33" s="55">
        <v>0.64928240740740739</v>
      </c>
      <c r="BR33" s="35">
        <v>4.3726851851851878E-2</v>
      </c>
      <c r="BS33" s="35">
        <v>1.1770833333333362E-2</v>
      </c>
      <c r="BT33" s="44" t="s">
        <v>301</v>
      </c>
      <c r="BU33" s="45">
        <v>1017</v>
      </c>
      <c r="BV33" s="263"/>
      <c r="BW33" s="263"/>
      <c r="BX33" s="55">
        <v>0.63339120370370372</v>
      </c>
      <c r="BY33" s="35">
        <v>2.7835648148148207E-2</v>
      </c>
      <c r="BZ33" s="35">
        <v>1.2372685185185126E-2</v>
      </c>
      <c r="CA33" s="44" t="s">
        <v>45</v>
      </c>
      <c r="CB33" s="45">
        <v>1369</v>
      </c>
      <c r="CC33" s="49">
        <v>0.69652777777777775</v>
      </c>
      <c r="CD33" s="42" t="s">
        <v>301</v>
      </c>
      <c r="CE33" s="38">
        <v>2160</v>
      </c>
      <c r="CF33" s="53">
        <v>0.69861111111111107</v>
      </c>
      <c r="CG33" s="61"/>
      <c r="CH33" s="55">
        <v>0.71149305555555553</v>
      </c>
      <c r="CI33" s="35">
        <v>1.288194444444446E-2</v>
      </c>
      <c r="CJ33" s="35">
        <v>2.0370370370370525E-3</v>
      </c>
      <c r="CK33" s="44" t="s">
        <v>301</v>
      </c>
      <c r="CL33" s="45">
        <v>176</v>
      </c>
      <c r="CM33" s="55">
        <v>0.71811342592592586</v>
      </c>
      <c r="CN33" s="35">
        <v>1.9502314814814792E-2</v>
      </c>
      <c r="CO33" s="35">
        <v>2.6504629629629413E-3</v>
      </c>
      <c r="CP33" s="44" t="s">
        <v>301</v>
      </c>
      <c r="CQ33" s="45">
        <v>229</v>
      </c>
      <c r="CR33" s="85"/>
      <c r="CS33" s="38">
        <v>600</v>
      </c>
      <c r="CT33" s="85">
        <v>1.39652777777778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126</v>
      </c>
      <c r="DC33" s="71">
        <v>126</v>
      </c>
      <c r="DD33" s="72"/>
      <c r="DE33" s="43"/>
      <c r="DF33" s="43"/>
      <c r="DG33" s="39">
        <v>3095.6</v>
      </c>
      <c r="DH33" s="46">
        <v>6180</v>
      </c>
      <c r="DI33" s="40"/>
      <c r="DJ33" s="63">
        <v>9275.6</v>
      </c>
      <c r="DK33" s="43"/>
      <c r="DL33" s="268" t="s">
        <v>192</v>
      </c>
      <c r="DM33" s="269" t="s">
        <v>580</v>
      </c>
      <c r="DN33" s="269" t="s">
        <v>178</v>
      </c>
      <c r="DO33" s="269">
        <v>60</v>
      </c>
      <c r="DP33" s="269" t="s">
        <v>294</v>
      </c>
      <c r="DQ33" s="56"/>
      <c r="DR33" s="56"/>
      <c r="DS33" s="36"/>
      <c r="DV33" s="41">
        <v>1.05</v>
      </c>
      <c r="DW33" s="41" t="s">
        <v>197</v>
      </c>
      <c r="DX33" s="41"/>
      <c r="DY33" s="151">
        <v>227.43</v>
      </c>
      <c r="DZ33" s="41">
        <v>227.43</v>
      </c>
      <c r="EA33" s="41">
        <v>9999</v>
      </c>
      <c r="EB33" s="41">
        <v>999999</v>
      </c>
      <c r="EC33" s="41">
        <v>999999</v>
      </c>
      <c r="EG33" s="41">
        <v>20</v>
      </c>
      <c r="EH33" s="195">
        <v>0</v>
      </c>
      <c r="EI33" s="195">
        <v>3420</v>
      </c>
      <c r="EJ33" s="196">
        <v>90.6</v>
      </c>
      <c r="EK33" s="195">
        <v>0</v>
      </c>
      <c r="EL33" s="195">
        <v>0</v>
      </c>
      <c r="EM33" s="195">
        <v>2474</v>
      </c>
      <c r="EN33" s="195">
        <v>2160</v>
      </c>
      <c r="EO33" s="195">
        <v>405</v>
      </c>
      <c r="EP33" s="195">
        <v>600</v>
      </c>
      <c r="EQ33" s="195">
        <v>126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20</v>
      </c>
      <c r="FD33" s="195">
        <v>0</v>
      </c>
      <c r="FE33" s="195">
        <v>3420</v>
      </c>
      <c r="FF33" s="195">
        <v>3510.6</v>
      </c>
      <c r="FG33" s="195">
        <v>3510.6</v>
      </c>
      <c r="FH33" s="195">
        <v>3510.6</v>
      </c>
      <c r="FI33" s="195">
        <v>5984.6</v>
      </c>
      <c r="FJ33" s="195">
        <v>8144.6</v>
      </c>
      <c r="FK33" s="195">
        <v>8549.6</v>
      </c>
      <c r="FL33" s="195">
        <v>9149.6</v>
      </c>
      <c r="FM33" s="195">
        <v>9275.6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21</v>
      </c>
      <c r="C34" s="293">
        <v>21</v>
      </c>
      <c r="D34" s="260" t="s">
        <v>152</v>
      </c>
      <c r="E34" s="260" t="s">
        <v>153</v>
      </c>
      <c r="F34" s="260" t="s">
        <v>581</v>
      </c>
      <c r="G34" s="43">
        <v>0.30624999999999997</v>
      </c>
      <c r="H34" s="47">
        <v>0.30624999999999997</v>
      </c>
      <c r="I34" s="58" t="s">
        <v>44</v>
      </c>
      <c r="J34" s="52">
        <v>0</v>
      </c>
      <c r="K34" s="43">
        <v>0.38958333333333334</v>
      </c>
      <c r="L34" s="47">
        <v>0.38958333333333334</v>
      </c>
      <c r="M34" s="42" t="s">
        <v>44</v>
      </c>
      <c r="N34" s="38">
        <v>0</v>
      </c>
      <c r="O34" s="85">
        <v>0.39027777777777778</v>
      </c>
      <c r="P34" s="38"/>
      <c r="Q34" s="261"/>
      <c r="R34" s="85"/>
      <c r="S34" s="38">
        <v>0</v>
      </c>
      <c r="T34" s="85">
        <v>0.44236111111111115</v>
      </c>
      <c r="U34" s="86"/>
      <c r="V34" s="52">
        <v>0</v>
      </c>
      <c r="W34" s="85">
        <v>0.46388888888888885</v>
      </c>
      <c r="X34" s="38"/>
      <c r="Y34" s="85">
        <v>0.46875</v>
      </c>
      <c r="Z34" s="86"/>
      <c r="AA34" s="52">
        <v>0</v>
      </c>
      <c r="AB34" s="261"/>
      <c r="AC34" s="85">
        <v>0.47083333333333338</v>
      </c>
      <c r="AD34" s="38"/>
      <c r="AE34" s="85">
        <v>0.42708333333333331</v>
      </c>
      <c r="AF34" s="86"/>
      <c r="AG34" s="52">
        <v>3240</v>
      </c>
      <c r="AH34" s="261">
        <v>300</v>
      </c>
      <c r="AI34" s="85"/>
      <c r="AJ34" s="38">
        <v>600</v>
      </c>
      <c r="AK34" s="73">
        <v>0.48055555555555557</v>
      </c>
      <c r="AL34" s="42" t="s">
        <v>301</v>
      </c>
      <c r="AM34" s="38">
        <v>60</v>
      </c>
      <c r="AN34" s="43">
        <v>0.52708333333333335</v>
      </c>
      <c r="AO34" s="47">
        <v>0.53263888888888888</v>
      </c>
      <c r="AP34" s="70">
        <v>101</v>
      </c>
      <c r="AQ34" s="71">
        <v>101</v>
      </c>
      <c r="AR34" s="72"/>
      <c r="AS34" s="49">
        <v>0.52222222222222225</v>
      </c>
      <c r="AT34" s="42" t="s">
        <v>44</v>
      </c>
      <c r="AU34" s="280">
        <v>0</v>
      </c>
      <c r="AV34" s="72"/>
      <c r="AW34" s="49">
        <v>0.58263888888888882</v>
      </c>
      <c r="AX34" s="42" t="s">
        <v>301</v>
      </c>
      <c r="AY34" s="38">
        <v>1140</v>
      </c>
      <c r="AZ34" s="53">
        <v>0.58472222222222225</v>
      </c>
      <c r="BA34" s="61"/>
      <c r="BB34" s="55">
        <v>0.58952546296296293</v>
      </c>
      <c r="BC34" s="35">
        <v>4.8032407407406774E-3</v>
      </c>
      <c r="BD34" s="35">
        <v>7.0601851851858147E-4</v>
      </c>
      <c r="BE34" s="44" t="s">
        <v>45</v>
      </c>
      <c r="BF34" s="45">
        <v>61</v>
      </c>
      <c r="BG34" s="55">
        <v>0.59687499999999993</v>
      </c>
      <c r="BH34" s="35">
        <v>1.2152777777777679E-2</v>
      </c>
      <c r="BI34" s="35">
        <v>1.2615740740741718E-3</v>
      </c>
      <c r="BJ34" s="44" t="s">
        <v>45</v>
      </c>
      <c r="BK34" s="45">
        <v>109</v>
      </c>
      <c r="BL34" s="55">
        <v>0.60034722222222225</v>
      </c>
      <c r="BM34" s="35">
        <v>1.5625E-2</v>
      </c>
      <c r="BN34" s="35">
        <v>1.6435185185185198E-3</v>
      </c>
      <c r="BO34" s="44" t="s">
        <v>45</v>
      </c>
      <c r="BP34" s="45">
        <v>142</v>
      </c>
      <c r="BQ34" s="55">
        <v>0.61517361111111113</v>
      </c>
      <c r="BR34" s="35">
        <v>3.0451388888888875E-2</v>
      </c>
      <c r="BS34" s="35">
        <v>1.5046296296296405E-3</v>
      </c>
      <c r="BT34" s="44" t="s">
        <v>45</v>
      </c>
      <c r="BU34" s="45">
        <v>130</v>
      </c>
      <c r="BV34" s="263"/>
      <c r="BW34" s="263"/>
      <c r="BX34" s="55">
        <v>0.62306712962962962</v>
      </c>
      <c r="BY34" s="35">
        <v>3.8344907407407369E-2</v>
      </c>
      <c r="BZ34" s="35">
        <v>1.8634259259259628E-3</v>
      </c>
      <c r="CA34" s="44" t="s">
        <v>45</v>
      </c>
      <c r="CB34" s="45">
        <v>161</v>
      </c>
      <c r="CC34" s="49">
        <v>0.65069444444444446</v>
      </c>
      <c r="CD34" s="42" t="s">
        <v>44</v>
      </c>
      <c r="CE34" s="38">
        <v>0</v>
      </c>
      <c r="CF34" s="53">
        <v>0.65972222222222221</v>
      </c>
      <c r="CG34" s="61"/>
      <c r="CH34" s="55">
        <v>0.67126157407407405</v>
      </c>
      <c r="CI34" s="35">
        <v>1.1539351851851842E-2</v>
      </c>
      <c r="CJ34" s="35">
        <v>6.9444444444443504E-4</v>
      </c>
      <c r="CK34" s="44" t="s">
        <v>301</v>
      </c>
      <c r="CL34" s="45">
        <v>60</v>
      </c>
      <c r="CM34" s="55">
        <v>0.67650462962962965</v>
      </c>
      <c r="CN34" s="35">
        <v>1.678240740740744E-2</v>
      </c>
      <c r="CO34" s="35">
        <v>6.9444444444410197E-5</v>
      </c>
      <c r="CP34" s="44" t="s">
        <v>45</v>
      </c>
      <c r="CQ34" s="45">
        <v>6</v>
      </c>
      <c r="CR34" s="85" t="s">
        <v>632</v>
      </c>
      <c r="CS34" s="38"/>
      <c r="CT34" s="85">
        <v>1.4381944444444399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106.2</v>
      </c>
      <c r="DC34" s="71">
        <v>106.2</v>
      </c>
      <c r="DD34" s="72"/>
      <c r="DE34" s="43"/>
      <c r="DF34" s="43"/>
      <c r="DG34" s="39">
        <v>876.2</v>
      </c>
      <c r="DH34" s="46">
        <v>5340</v>
      </c>
      <c r="DI34" s="40"/>
      <c r="DJ34" s="63">
        <v>6216.2</v>
      </c>
      <c r="DK34" s="43"/>
      <c r="DL34" s="268" t="s">
        <v>190</v>
      </c>
      <c r="DM34" s="269" t="s">
        <v>581</v>
      </c>
      <c r="DN34" s="269" t="s">
        <v>178</v>
      </c>
      <c r="DO34" s="269">
        <v>115</v>
      </c>
      <c r="DP34" s="269">
        <v>0</v>
      </c>
      <c r="DQ34" s="56"/>
      <c r="DR34" s="56"/>
      <c r="DS34" s="36"/>
      <c r="DV34" s="41">
        <v>1.08</v>
      </c>
      <c r="DW34" s="41" t="s">
        <v>197</v>
      </c>
      <c r="DX34" s="41"/>
      <c r="DY34" s="151">
        <v>223.77600000000001</v>
      </c>
      <c r="DZ34" s="41">
        <v>223.77600000000001</v>
      </c>
      <c r="EA34" s="41">
        <v>9999</v>
      </c>
      <c r="EB34" s="41">
        <v>999999</v>
      </c>
      <c r="EC34" s="41">
        <v>999999</v>
      </c>
      <c r="EG34" s="41">
        <v>21</v>
      </c>
      <c r="EH34" s="195">
        <v>0</v>
      </c>
      <c r="EI34" s="195">
        <v>4200</v>
      </c>
      <c r="EJ34" s="196">
        <v>101</v>
      </c>
      <c r="EK34" s="195">
        <v>0</v>
      </c>
      <c r="EL34" s="195">
        <v>1140</v>
      </c>
      <c r="EM34" s="195">
        <v>603</v>
      </c>
      <c r="EN34" s="195">
        <v>0</v>
      </c>
      <c r="EO34" s="195">
        <v>66</v>
      </c>
      <c r="EP34" s="195">
        <v>0</v>
      </c>
      <c r="EQ34" s="195">
        <v>106.2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21</v>
      </c>
      <c r="FD34" s="195">
        <v>0</v>
      </c>
      <c r="FE34" s="195">
        <v>4200</v>
      </c>
      <c r="FF34" s="195">
        <v>4301</v>
      </c>
      <c r="FG34" s="195">
        <v>4301</v>
      </c>
      <c r="FH34" s="195">
        <v>5441</v>
      </c>
      <c r="FI34" s="195">
        <v>6044</v>
      </c>
      <c r="FJ34" s="195">
        <v>6044</v>
      </c>
      <c r="FK34" s="195">
        <v>6110</v>
      </c>
      <c r="FL34" s="195">
        <v>6110</v>
      </c>
      <c r="FM34" s="195">
        <v>6216.2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22</v>
      </c>
      <c r="C35" s="293">
        <v>22</v>
      </c>
      <c r="D35" s="260" t="s">
        <v>48</v>
      </c>
      <c r="E35" s="260" t="s">
        <v>483</v>
      </c>
      <c r="F35" s="260" t="s">
        <v>582</v>
      </c>
      <c r="G35" s="43">
        <v>0.30694444444444441</v>
      </c>
      <c r="H35" s="47">
        <v>0.30694444444444441</v>
      </c>
      <c r="I35" s="58" t="s">
        <v>44</v>
      </c>
      <c r="J35" s="52">
        <v>0</v>
      </c>
      <c r="K35" s="43">
        <v>0.39027777777777778</v>
      </c>
      <c r="L35" s="47">
        <v>0.39027777777777778</v>
      </c>
      <c r="M35" s="42" t="s">
        <v>44</v>
      </c>
      <c r="N35" s="38">
        <v>0</v>
      </c>
      <c r="O35" s="85">
        <v>0.39097222222222222</v>
      </c>
      <c r="P35" s="38"/>
      <c r="Q35" s="261"/>
      <c r="R35" s="85">
        <v>0.42222222222222222</v>
      </c>
      <c r="S35" s="38">
        <v>300</v>
      </c>
      <c r="T35" s="85" t="s">
        <v>308</v>
      </c>
      <c r="U35" s="86"/>
      <c r="V35" s="52">
        <v>600</v>
      </c>
      <c r="W35" s="85"/>
      <c r="X35" s="38">
        <v>600</v>
      </c>
      <c r="Y35" s="85"/>
      <c r="Z35" s="86"/>
      <c r="AA35" s="52">
        <v>600</v>
      </c>
      <c r="AB35" s="261"/>
      <c r="AC35" s="85"/>
      <c r="AD35" s="38">
        <v>600</v>
      </c>
      <c r="AE35" s="85">
        <v>0.43472222222222223</v>
      </c>
      <c r="AF35" s="86"/>
      <c r="AG35" s="52">
        <v>2640</v>
      </c>
      <c r="AH35" s="261"/>
      <c r="AI35" s="85"/>
      <c r="AJ35" s="38">
        <v>600</v>
      </c>
      <c r="AK35" s="73" t="s">
        <v>308</v>
      </c>
      <c r="AL35" s="42" t="s">
        <v>44</v>
      </c>
      <c r="AM35" s="38">
        <v>1800</v>
      </c>
      <c r="AN35" s="43">
        <v>0.51111111111111118</v>
      </c>
      <c r="AO35" s="47">
        <v>0.51388888888888895</v>
      </c>
      <c r="AP35" s="70">
        <v>88</v>
      </c>
      <c r="AQ35" s="71">
        <v>88</v>
      </c>
      <c r="AR35" s="72"/>
      <c r="AS35" s="49" t="e">
        <v>#VALUE!</v>
      </c>
      <c r="AT35" s="42"/>
      <c r="AU35" s="280">
        <v>0</v>
      </c>
      <c r="AV35" s="72"/>
      <c r="AW35" s="49">
        <v>0.56458333333333333</v>
      </c>
      <c r="AX35" s="42"/>
      <c r="AY35" s="38">
        <v>0</v>
      </c>
      <c r="AZ35" s="53">
        <v>0.56736111111111109</v>
      </c>
      <c r="BA35" s="61"/>
      <c r="BB35" s="55">
        <v>0.57197916666666659</v>
      </c>
      <c r="BC35" s="35">
        <v>4.6180555555555003E-3</v>
      </c>
      <c r="BD35" s="35">
        <v>8.9120370370375859E-4</v>
      </c>
      <c r="BE35" s="44" t="s">
        <v>45</v>
      </c>
      <c r="BF35" s="45">
        <v>77</v>
      </c>
      <c r="BG35" s="55"/>
      <c r="BH35" s="35">
        <v>-0.56736111111111109</v>
      </c>
      <c r="BI35" s="35">
        <v>0.5807754629629629</v>
      </c>
      <c r="BJ35" s="44"/>
      <c r="BK35" s="45">
        <v>600</v>
      </c>
      <c r="BL35" s="55"/>
      <c r="BM35" s="35">
        <v>-0.56736111111111109</v>
      </c>
      <c r="BN35" s="35">
        <v>0.58462962962962961</v>
      </c>
      <c r="BO35" s="44"/>
      <c r="BP35" s="45">
        <v>600</v>
      </c>
      <c r="BQ35" s="55">
        <v>0.60591435185185183</v>
      </c>
      <c r="BR35" s="35">
        <v>3.8553240740740735E-2</v>
      </c>
      <c r="BS35" s="35">
        <v>6.5972222222222196E-3</v>
      </c>
      <c r="BT35" s="44" t="s">
        <v>301</v>
      </c>
      <c r="BU35" s="45">
        <v>870</v>
      </c>
      <c r="BV35" s="263"/>
      <c r="BW35" s="263"/>
      <c r="BX35" s="55">
        <v>0.59814814814814821</v>
      </c>
      <c r="BY35" s="35">
        <v>3.0787037037037113E-2</v>
      </c>
      <c r="BZ35" s="35">
        <v>9.4212962962962193E-3</v>
      </c>
      <c r="CA35" s="44" t="s">
        <v>45</v>
      </c>
      <c r="CB35" s="45">
        <v>1414</v>
      </c>
      <c r="CC35" s="49">
        <v>0.74375000000000002</v>
      </c>
      <c r="CD35" s="42" t="s">
        <v>301</v>
      </c>
      <c r="CE35" s="38">
        <v>2340</v>
      </c>
      <c r="CF35" s="53">
        <v>0.74652777777777779</v>
      </c>
      <c r="CG35" s="61"/>
      <c r="CH35" s="55">
        <v>0.7612268518518519</v>
      </c>
      <c r="CI35" s="35">
        <v>1.4699074074074114E-2</v>
      </c>
      <c r="CJ35" s="35">
        <v>3.8541666666667071E-3</v>
      </c>
      <c r="CK35" s="44" t="s">
        <v>301</v>
      </c>
      <c r="CL35" s="45">
        <v>333</v>
      </c>
      <c r="CM35" s="55">
        <v>0.7662268518518518</v>
      </c>
      <c r="CN35" s="35">
        <v>1.9699074074074008E-2</v>
      </c>
      <c r="CO35" s="35">
        <v>2.8472222222221573E-3</v>
      </c>
      <c r="CP35" s="44" t="s">
        <v>301</v>
      </c>
      <c r="CQ35" s="45">
        <v>246</v>
      </c>
      <c r="CR35" s="85"/>
      <c r="CS35" s="38">
        <v>600</v>
      </c>
      <c r="CT35" s="85">
        <v>1.47986111111111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99.1</v>
      </c>
      <c r="DC35" s="71">
        <v>99.1</v>
      </c>
      <c r="DD35" s="72"/>
      <c r="DE35" s="43"/>
      <c r="DF35" s="43"/>
      <c r="DG35" s="39">
        <v>4327.1000000000004</v>
      </c>
      <c r="DH35" s="46">
        <v>10680</v>
      </c>
      <c r="DI35" s="40"/>
      <c r="DJ35" s="63">
        <v>15007.1</v>
      </c>
      <c r="DK35" s="43"/>
      <c r="DL35" s="268" t="s">
        <v>191</v>
      </c>
      <c r="DM35" s="269" t="s">
        <v>582</v>
      </c>
      <c r="DN35" s="269" t="s">
        <v>178</v>
      </c>
      <c r="DO35" s="269">
        <v>123</v>
      </c>
      <c r="DP35" s="269" t="s">
        <v>621</v>
      </c>
      <c r="DQ35" s="56"/>
      <c r="DR35" s="56"/>
      <c r="DS35" s="36"/>
      <c r="DV35" s="41">
        <v>1.08</v>
      </c>
      <c r="DW35" s="41" t="s">
        <v>197</v>
      </c>
      <c r="DX35" s="41"/>
      <c r="DY35" s="151">
        <v>202.06800000000001</v>
      </c>
      <c r="DZ35" s="41">
        <v>202.06800000000001</v>
      </c>
      <c r="EA35" s="41">
        <v>9999</v>
      </c>
      <c r="EB35" s="41">
        <v>999999</v>
      </c>
      <c r="EC35" s="41">
        <v>999999</v>
      </c>
      <c r="EG35" s="41">
        <v>22</v>
      </c>
      <c r="EH35" s="195">
        <v>0</v>
      </c>
      <c r="EI35" s="195">
        <v>7740</v>
      </c>
      <c r="EJ35" s="196">
        <v>88</v>
      </c>
      <c r="EK35" s="195">
        <v>0</v>
      </c>
      <c r="EL35" s="195">
        <v>0</v>
      </c>
      <c r="EM35" s="195">
        <v>3561</v>
      </c>
      <c r="EN35" s="195">
        <v>2340</v>
      </c>
      <c r="EO35" s="195">
        <v>579</v>
      </c>
      <c r="EP35" s="195">
        <v>600</v>
      </c>
      <c r="EQ35" s="195">
        <v>99.1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22</v>
      </c>
      <c r="FD35" s="195">
        <v>0</v>
      </c>
      <c r="FE35" s="195">
        <v>7740</v>
      </c>
      <c r="FF35" s="195">
        <v>7828</v>
      </c>
      <c r="FG35" s="195">
        <v>7828</v>
      </c>
      <c r="FH35" s="195">
        <v>7828</v>
      </c>
      <c r="FI35" s="195">
        <v>11389</v>
      </c>
      <c r="FJ35" s="195">
        <v>13729</v>
      </c>
      <c r="FK35" s="195">
        <v>14308</v>
      </c>
      <c r="FL35" s="195">
        <v>14908</v>
      </c>
      <c r="FM35" s="195">
        <v>15007.1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24</v>
      </c>
      <c r="C36" s="293">
        <v>24</v>
      </c>
      <c r="D36" s="260" t="s">
        <v>486</v>
      </c>
      <c r="E36" s="260" t="s">
        <v>487</v>
      </c>
      <c r="F36" s="260" t="s">
        <v>584</v>
      </c>
      <c r="G36" s="43">
        <v>0.30833333333333329</v>
      </c>
      <c r="H36" s="47">
        <v>0.30833333333333329</v>
      </c>
      <c r="I36" s="58" t="s">
        <v>44</v>
      </c>
      <c r="J36" s="52">
        <v>0</v>
      </c>
      <c r="K36" s="43">
        <v>0.39166666666666666</v>
      </c>
      <c r="L36" s="47">
        <v>0.39166666666666666</v>
      </c>
      <c r="M36" s="42" t="s">
        <v>44</v>
      </c>
      <c r="N36" s="38">
        <v>0</v>
      </c>
      <c r="O36" s="85"/>
      <c r="P36" s="38">
        <v>600</v>
      </c>
      <c r="Q36" s="261"/>
      <c r="R36" s="85">
        <v>0.42499999999999999</v>
      </c>
      <c r="S36" s="38">
        <v>300</v>
      </c>
      <c r="T36" s="85">
        <v>0.42986111111111108</v>
      </c>
      <c r="U36" s="86"/>
      <c r="V36" s="52">
        <v>0</v>
      </c>
      <c r="W36" s="85">
        <v>0.47013888888888888</v>
      </c>
      <c r="X36" s="38"/>
      <c r="Y36" s="85">
        <v>0.47291666666666665</v>
      </c>
      <c r="Z36" s="86"/>
      <c r="AA36" s="52">
        <v>0</v>
      </c>
      <c r="AB36" s="261"/>
      <c r="AC36" s="85">
        <v>0.48888888888888887</v>
      </c>
      <c r="AD36" s="38"/>
      <c r="AE36" s="85" t="s">
        <v>308</v>
      </c>
      <c r="AF36" s="86"/>
      <c r="AG36" s="52">
        <v>600</v>
      </c>
      <c r="AH36" s="261"/>
      <c r="AI36" s="85"/>
      <c r="AJ36" s="38">
        <v>600</v>
      </c>
      <c r="AK36" s="73">
        <v>0.50486111111111109</v>
      </c>
      <c r="AL36" s="42" t="s">
        <v>301</v>
      </c>
      <c r="AM36" s="38">
        <v>1980</v>
      </c>
      <c r="AN36" s="43">
        <v>0.5083333333333333</v>
      </c>
      <c r="AO36" s="47">
        <v>0.54722222222222217</v>
      </c>
      <c r="AP36" s="70">
        <v>96.2</v>
      </c>
      <c r="AQ36" s="71">
        <v>96.2</v>
      </c>
      <c r="AR36" s="72"/>
      <c r="AS36" s="49">
        <v>0.54652777777777772</v>
      </c>
      <c r="AT36" s="42" t="s">
        <v>44</v>
      </c>
      <c r="AU36" s="280">
        <v>0</v>
      </c>
      <c r="AV36" s="72"/>
      <c r="AW36" s="49">
        <v>0.60416666666666663</v>
      </c>
      <c r="AX36" s="42" t="s">
        <v>44</v>
      </c>
      <c r="AY36" s="38">
        <v>0</v>
      </c>
      <c r="AZ36" s="53">
        <v>0.6069444444444444</v>
      </c>
      <c r="BA36" s="61"/>
      <c r="BB36" s="55">
        <v>0.61236111111111113</v>
      </c>
      <c r="BC36" s="35">
        <v>5.4166666666667362E-3</v>
      </c>
      <c r="BD36" s="35">
        <v>9.2592592592522643E-5</v>
      </c>
      <c r="BE36" s="44" t="s">
        <v>45</v>
      </c>
      <c r="BF36" s="45">
        <v>8</v>
      </c>
      <c r="BG36" s="55">
        <v>0.62081018518518516</v>
      </c>
      <c r="BH36" s="35">
        <v>1.3865740740740762E-2</v>
      </c>
      <c r="BI36" s="35">
        <v>4.5138888888891088E-4</v>
      </c>
      <c r="BJ36" s="44" t="s">
        <v>301</v>
      </c>
      <c r="BK36" s="45">
        <v>39</v>
      </c>
      <c r="BL36" s="55">
        <v>0.62556712962962957</v>
      </c>
      <c r="BM36" s="35">
        <v>1.8622685185185173E-2</v>
      </c>
      <c r="BN36" s="35">
        <v>1.3541666666666528E-3</v>
      </c>
      <c r="BO36" s="44" t="s">
        <v>301</v>
      </c>
      <c r="BP36" s="45">
        <v>117</v>
      </c>
      <c r="BQ36" s="55">
        <v>0.65047453703703706</v>
      </c>
      <c r="BR36" s="35">
        <v>4.3530092592592662E-2</v>
      </c>
      <c r="BS36" s="35">
        <v>1.1574074074074146E-2</v>
      </c>
      <c r="BT36" s="44" t="s">
        <v>301</v>
      </c>
      <c r="BU36" s="45">
        <v>1000</v>
      </c>
      <c r="BV36" s="263"/>
      <c r="BW36" s="263"/>
      <c r="BX36" s="55">
        <v>0.63576388888888891</v>
      </c>
      <c r="BY36" s="35">
        <v>2.8819444444444509E-2</v>
      </c>
      <c r="BZ36" s="35">
        <v>1.1388888888888823E-2</v>
      </c>
      <c r="CA36" s="44" t="s">
        <v>45</v>
      </c>
      <c r="CB36" s="45">
        <v>1284</v>
      </c>
      <c r="CC36" s="49">
        <v>0.68125000000000002</v>
      </c>
      <c r="CD36" s="42" t="s">
        <v>301</v>
      </c>
      <c r="CE36" s="38">
        <v>720</v>
      </c>
      <c r="CF36" s="53">
        <v>0.68333333333333324</v>
      </c>
      <c r="CG36" s="61"/>
      <c r="CH36" s="55">
        <v>0.69527777777777777</v>
      </c>
      <c r="CI36" s="35">
        <v>1.1944444444444535E-2</v>
      </c>
      <c r="CJ36" s="35">
        <v>1.099537037037128E-3</v>
      </c>
      <c r="CK36" s="44" t="s">
        <v>301</v>
      </c>
      <c r="CL36" s="45">
        <v>95</v>
      </c>
      <c r="CM36" s="55">
        <v>0.70423611111111117</v>
      </c>
      <c r="CN36" s="35">
        <v>2.0902777777777937E-2</v>
      </c>
      <c r="CO36" s="35">
        <v>4.0509259259260862E-3</v>
      </c>
      <c r="CP36" s="44" t="s">
        <v>301</v>
      </c>
      <c r="CQ36" s="45">
        <v>350</v>
      </c>
      <c r="CR36" s="85" t="s">
        <v>632</v>
      </c>
      <c r="CS36" s="38">
        <v>300</v>
      </c>
      <c r="CT36" s="85">
        <v>1.5631944444444399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104.3</v>
      </c>
      <c r="DC36" s="71">
        <v>104.3</v>
      </c>
      <c r="DD36" s="72"/>
      <c r="DE36" s="43"/>
      <c r="DF36" s="43"/>
      <c r="DG36" s="39">
        <v>3093.5</v>
      </c>
      <c r="DH36" s="46">
        <v>5100</v>
      </c>
      <c r="DI36" s="40"/>
      <c r="DJ36" s="63">
        <v>8193.5</v>
      </c>
      <c r="DK36" s="43"/>
      <c r="DL36" s="268" t="s">
        <v>192</v>
      </c>
      <c r="DM36" s="269" t="s">
        <v>584</v>
      </c>
      <c r="DN36" s="269" t="s">
        <v>178</v>
      </c>
      <c r="DO36" s="269">
        <v>75</v>
      </c>
      <c r="DP36" s="269" t="s">
        <v>294</v>
      </c>
      <c r="DQ36" s="56"/>
      <c r="DR36" s="56"/>
      <c r="DS36" s="36"/>
      <c r="DV36" s="41">
        <v>1.05</v>
      </c>
      <c r="DW36" s="41" t="s">
        <v>197</v>
      </c>
      <c r="DX36" s="41"/>
      <c r="DY36" s="151">
        <v>210.52500000000001</v>
      </c>
      <c r="DZ36" s="41">
        <v>210.52500000000001</v>
      </c>
      <c r="EA36" s="41">
        <v>9999</v>
      </c>
      <c r="EB36" s="41">
        <v>999999</v>
      </c>
      <c r="EC36" s="41">
        <v>999999</v>
      </c>
      <c r="EG36" s="41">
        <v>24</v>
      </c>
      <c r="EH36" s="195">
        <v>0</v>
      </c>
      <c r="EI36" s="195">
        <v>4080</v>
      </c>
      <c r="EJ36" s="196">
        <v>96.2</v>
      </c>
      <c r="EK36" s="195">
        <v>0</v>
      </c>
      <c r="EL36" s="195">
        <v>0</v>
      </c>
      <c r="EM36" s="195">
        <v>2448</v>
      </c>
      <c r="EN36" s="195">
        <v>720</v>
      </c>
      <c r="EO36" s="195">
        <v>445</v>
      </c>
      <c r="EP36" s="195">
        <v>300</v>
      </c>
      <c r="EQ36" s="195">
        <v>104.3</v>
      </c>
      <c r="ER36" s="195" t="e">
        <v>#REF!</v>
      </c>
      <c r="ES36" s="195" t="e">
        <v>#REF!</v>
      </c>
      <c r="ET36" s="195" t="e">
        <v>#REF!</v>
      </c>
      <c r="EU36" s="196" t="e">
        <v>#REF!</v>
      </c>
      <c r="EV36" s="195"/>
      <c r="EW36" s="195"/>
      <c r="EX36" s="195"/>
      <c r="EY36" s="195"/>
      <c r="EZ36" s="196"/>
      <c r="FA36" s="195"/>
      <c r="FC36" s="41">
        <v>24</v>
      </c>
      <c r="FD36" s="195">
        <v>0</v>
      </c>
      <c r="FE36" s="195">
        <v>4080</v>
      </c>
      <c r="FF36" s="195">
        <v>4176.2</v>
      </c>
      <c r="FG36" s="195">
        <v>4176.2</v>
      </c>
      <c r="FH36" s="195">
        <v>4176.2</v>
      </c>
      <c r="FI36" s="195">
        <v>6624.2</v>
      </c>
      <c r="FJ36" s="195">
        <v>7344.2</v>
      </c>
      <c r="FK36" s="195">
        <v>7789.2</v>
      </c>
      <c r="FL36" s="195">
        <v>8089.2</v>
      </c>
      <c r="FM36" s="195">
        <v>8193.5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2"/>
      <c r="B37" s="34">
        <v>25</v>
      </c>
      <c r="C37" s="293">
        <v>25</v>
      </c>
      <c r="D37" s="260" t="s">
        <v>116</v>
      </c>
      <c r="E37" s="260" t="s">
        <v>117</v>
      </c>
      <c r="F37" s="260" t="s">
        <v>568</v>
      </c>
      <c r="G37" s="43">
        <v>0.30902777777777773</v>
      </c>
      <c r="H37" s="47">
        <v>0.30902777777777773</v>
      </c>
      <c r="I37" s="58" t="s">
        <v>44</v>
      </c>
      <c r="J37" s="52">
        <v>0</v>
      </c>
      <c r="K37" s="43">
        <v>0.3923611111111111</v>
      </c>
      <c r="L37" s="47">
        <v>0.3923611111111111</v>
      </c>
      <c r="M37" s="42" t="s">
        <v>44</v>
      </c>
      <c r="N37" s="38">
        <v>0</v>
      </c>
      <c r="O37" s="85">
        <v>0.39305555555555555</v>
      </c>
      <c r="P37" s="38"/>
      <c r="Q37" s="261"/>
      <c r="R37" s="85"/>
      <c r="S37" s="38">
        <v>0</v>
      </c>
      <c r="T37" s="85">
        <v>0.42986111111111108</v>
      </c>
      <c r="U37" s="86"/>
      <c r="V37" s="52">
        <v>0</v>
      </c>
      <c r="W37" s="85">
        <v>0.46180555555555558</v>
      </c>
      <c r="X37" s="38"/>
      <c r="Y37" s="85">
        <v>0.46319444444444446</v>
      </c>
      <c r="Z37" s="86"/>
      <c r="AA37" s="52">
        <v>0</v>
      </c>
      <c r="AB37" s="261"/>
      <c r="AC37" s="85">
        <v>0.46458333333333335</v>
      </c>
      <c r="AD37" s="38"/>
      <c r="AE37" s="85">
        <v>0.48194444444444445</v>
      </c>
      <c r="AF37" s="86"/>
      <c r="AG37" s="52">
        <v>0</v>
      </c>
      <c r="AH37" s="261"/>
      <c r="AI37" s="85">
        <v>0.48819444444444443</v>
      </c>
      <c r="AJ37" s="38">
        <v>300</v>
      </c>
      <c r="AK37" s="73">
        <v>0.48958333333333331</v>
      </c>
      <c r="AL37" s="42" t="s">
        <v>301</v>
      </c>
      <c r="AM37" s="38">
        <v>600</v>
      </c>
      <c r="AN37" s="43">
        <v>0.50763888888888886</v>
      </c>
      <c r="AO37" s="47">
        <v>0.51111111111111118</v>
      </c>
      <c r="AP37" s="70">
        <v>96.4</v>
      </c>
      <c r="AQ37" s="71">
        <v>96.4</v>
      </c>
      <c r="AR37" s="72"/>
      <c r="AS37" s="49">
        <v>0.53125</v>
      </c>
      <c r="AT37" s="42" t="s">
        <v>44</v>
      </c>
      <c r="AU37" s="280">
        <v>0</v>
      </c>
      <c r="AV37" s="72"/>
      <c r="AW37" s="49">
        <v>0.57291666666666663</v>
      </c>
      <c r="AX37" s="42" t="s">
        <v>44</v>
      </c>
      <c r="AY37" s="38">
        <v>0</v>
      </c>
      <c r="AZ37" s="53">
        <v>0.57500000000000007</v>
      </c>
      <c r="BA37" s="61"/>
      <c r="BB37" s="55">
        <v>0.58052083333333326</v>
      </c>
      <c r="BC37" s="35">
        <v>5.5208333333331971E-3</v>
      </c>
      <c r="BD37" s="35">
        <v>1.1574074073938262E-5</v>
      </c>
      <c r="BE37" s="44" t="s">
        <v>301</v>
      </c>
      <c r="BF37" s="45">
        <v>1</v>
      </c>
      <c r="BG37" s="55">
        <v>0.58740740740740738</v>
      </c>
      <c r="BH37" s="35">
        <v>1.2407407407407312E-2</v>
      </c>
      <c r="BI37" s="35">
        <v>1.0069444444445394E-3</v>
      </c>
      <c r="BJ37" s="44" t="s">
        <v>45</v>
      </c>
      <c r="BK37" s="45">
        <v>87</v>
      </c>
      <c r="BL37" s="55">
        <v>0.59133101851851855</v>
      </c>
      <c r="BM37" s="35">
        <v>1.6331018518518481E-2</v>
      </c>
      <c r="BN37" s="35">
        <v>9.37500000000039E-4</v>
      </c>
      <c r="BO37" s="44" t="s">
        <v>45</v>
      </c>
      <c r="BP37" s="45">
        <v>81</v>
      </c>
      <c r="BQ37" s="55">
        <v>0.60626157407407411</v>
      </c>
      <c r="BR37" s="35">
        <v>3.1261574074074039E-2</v>
      </c>
      <c r="BS37" s="35">
        <v>6.9444444444447667E-4</v>
      </c>
      <c r="BT37" s="44" t="s">
        <v>45</v>
      </c>
      <c r="BU37" s="45">
        <v>60</v>
      </c>
      <c r="BV37" s="263"/>
      <c r="BW37" s="263"/>
      <c r="BX37" s="55">
        <v>0.61524305555555558</v>
      </c>
      <c r="BY37" s="35">
        <v>4.0243055555555518E-2</v>
      </c>
      <c r="BZ37" s="35">
        <v>3.4722222222186017E-5</v>
      </c>
      <c r="CA37" s="44" t="s">
        <v>301</v>
      </c>
      <c r="CB37" s="45">
        <v>3</v>
      </c>
      <c r="CC37" s="49">
        <v>0.64097222222222217</v>
      </c>
      <c r="CD37" s="42" t="s">
        <v>44</v>
      </c>
      <c r="CE37" s="38">
        <v>0</v>
      </c>
      <c r="CF37" s="53">
        <v>0.65694444444444444</v>
      </c>
      <c r="CG37" s="61"/>
      <c r="CH37" s="55">
        <v>0.6677777777777778</v>
      </c>
      <c r="CI37" s="35">
        <v>1.0833333333333361E-2</v>
      </c>
      <c r="CJ37" s="35">
        <v>1.1574074074045815E-5</v>
      </c>
      <c r="CK37" s="44" t="s">
        <v>45</v>
      </c>
      <c r="CL37" s="45">
        <v>1</v>
      </c>
      <c r="CM37" s="55">
        <v>0.67361111111111116</v>
      </c>
      <c r="CN37" s="35">
        <v>1.6666666666666718E-2</v>
      </c>
      <c r="CO37" s="35">
        <v>1.8518518518513202E-4</v>
      </c>
      <c r="CP37" s="44" t="s">
        <v>45</v>
      </c>
      <c r="CQ37" s="45">
        <v>16</v>
      </c>
      <c r="CR37" s="85" t="s">
        <v>632</v>
      </c>
      <c r="CS37" s="38"/>
      <c r="CT37" s="85">
        <v>1.60486111111111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92.9</v>
      </c>
      <c r="DC37" s="71">
        <v>92.9</v>
      </c>
      <c r="DD37" s="72"/>
      <c r="DE37" s="43"/>
      <c r="DF37" s="43"/>
      <c r="DG37" s="39">
        <v>438.29999999999995</v>
      </c>
      <c r="DH37" s="46">
        <v>900</v>
      </c>
      <c r="DI37" s="40"/>
      <c r="DJ37" s="63">
        <v>1338.3</v>
      </c>
      <c r="DK37" s="43"/>
      <c r="DL37" s="268" t="s">
        <v>190</v>
      </c>
      <c r="DM37" s="269" t="s">
        <v>568</v>
      </c>
      <c r="DN37" s="269" t="s">
        <v>177</v>
      </c>
      <c r="DO37" s="269">
        <v>125</v>
      </c>
      <c r="DP37" s="269" t="s">
        <v>183</v>
      </c>
      <c r="DQ37" s="56"/>
      <c r="DR37" s="56"/>
      <c r="DS37" s="36"/>
      <c r="DV37" s="41">
        <v>1.1100000000000001</v>
      </c>
      <c r="DW37" s="41" t="s">
        <v>197</v>
      </c>
      <c r="DX37" s="41"/>
      <c r="DY37" s="151">
        <v>210.12300000000002</v>
      </c>
      <c r="DZ37" s="41">
        <v>210.12300000000002</v>
      </c>
      <c r="EA37" s="41">
        <v>9999</v>
      </c>
      <c r="EB37" s="41">
        <v>999999</v>
      </c>
      <c r="EC37" s="41">
        <v>999999</v>
      </c>
      <c r="EG37" s="41">
        <v>25</v>
      </c>
      <c r="EH37" s="195">
        <v>0</v>
      </c>
      <c r="EI37" s="195">
        <v>900</v>
      </c>
      <c r="EJ37" s="196">
        <v>96.4</v>
      </c>
      <c r="EK37" s="195">
        <v>0</v>
      </c>
      <c r="EL37" s="195">
        <v>0</v>
      </c>
      <c r="EM37" s="195">
        <v>232</v>
      </c>
      <c r="EN37" s="195">
        <v>0</v>
      </c>
      <c r="EO37" s="195">
        <v>17</v>
      </c>
      <c r="EP37" s="195">
        <v>0</v>
      </c>
      <c r="EQ37" s="195">
        <v>92.9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C37" s="41">
        <v>25</v>
      </c>
      <c r="FD37" s="195">
        <v>0</v>
      </c>
      <c r="FE37" s="195">
        <v>900</v>
      </c>
      <c r="FF37" s="195">
        <v>996.4</v>
      </c>
      <c r="FG37" s="195">
        <v>996.4</v>
      </c>
      <c r="FH37" s="195">
        <v>996.4</v>
      </c>
      <c r="FI37" s="195">
        <v>1228.4000000000001</v>
      </c>
      <c r="FJ37" s="195">
        <v>1228.4000000000001</v>
      </c>
      <c r="FK37" s="195">
        <v>1245.4000000000001</v>
      </c>
      <c r="FL37" s="195">
        <v>1245.4000000000001</v>
      </c>
      <c r="FM37" s="195">
        <v>1338.3000000000002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2"/>
      <c r="B38" s="34">
        <v>27</v>
      </c>
      <c r="C38" s="293">
        <v>27</v>
      </c>
      <c r="D38" s="260" t="s">
        <v>490</v>
      </c>
      <c r="E38" s="260" t="s">
        <v>491</v>
      </c>
      <c r="F38" s="260" t="s">
        <v>586</v>
      </c>
      <c r="G38" s="43">
        <v>0.31041666666666662</v>
      </c>
      <c r="H38" s="47">
        <v>0.31041666666666662</v>
      </c>
      <c r="I38" s="58" t="s">
        <v>44</v>
      </c>
      <c r="J38" s="52">
        <v>0</v>
      </c>
      <c r="K38" s="43">
        <v>0.39374999999999999</v>
      </c>
      <c r="L38" s="47">
        <v>0.39374999999999999</v>
      </c>
      <c r="M38" s="42" t="s">
        <v>44</v>
      </c>
      <c r="N38" s="38">
        <v>0</v>
      </c>
      <c r="O38" s="85"/>
      <c r="P38" s="38">
        <v>600</v>
      </c>
      <c r="Q38" s="261"/>
      <c r="R38" s="85">
        <v>0.42569444444444443</v>
      </c>
      <c r="S38" s="38">
        <v>300</v>
      </c>
      <c r="T38" s="85">
        <v>0.4368055555555555</v>
      </c>
      <c r="U38" s="86"/>
      <c r="V38" s="52">
        <v>0</v>
      </c>
      <c r="W38" s="85">
        <v>0.45902777777777781</v>
      </c>
      <c r="X38" s="38"/>
      <c r="Y38" s="85">
        <v>0.4604166666666667</v>
      </c>
      <c r="Z38" s="86"/>
      <c r="AA38" s="52">
        <v>0</v>
      </c>
      <c r="AB38" s="261"/>
      <c r="AC38" s="85">
        <v>0.48402777777777778</v>
      </c>
      <c r="AD38" s="38"/>
      <c r="AE38" s="85">
        <v>0.50486111111111109</v>
      </c>
      <c r="AF38" s="86"/>
      <c r="AG38" s="52">
        <v>0</v>
      </c>
      <c r="AH38" s="261"/>
      <c r="AI38" s="85">
        <v>0.52152777777777781</v>
      </c>
      <c r="AJ38" s="38"/>
      <c r="AK38" s="73">
        <v>0.52500000000000002</v>
      </c>
      <c r="AL38" s="42" t="s">
        <v>301</v>
      </c>
      <c r="AM38" s="38">
        <v>3540</v>
      </c>
      <c r="AN38" s="43">
        <v>0.53888888888888886</v>
      </c>
      <c r="AO38" s="47">
        <v>0.54166666666666663</v>
      </c>
      <c r="AP38" s="70">
        <v>96.9</v>
      </c>
      <c r="AQ38" s="71">
        <v>96.9</v>
      </c>
      <c r="AR38" s="72"/>
      <c r="AS38" s="49">
        <v>0.56666666666666665</v>
      </c>
      <c r="AT38" s="42" t="s">
        <v>44</v>
      </c>
      <c r="AU38" s="280">
        <v>0</v>
      </c>
      <c r="AV38" s="72"/>
      <c r="AW38" s="49">
        <v>0.60416666666666663</v>
      </c>
      <c r="AX38" s="42" t="s">
        <v>45</v>
      </c>
      <c r="AY38" s="38">
        <v>360</v>
      </c>
      <c r="AZ38" s="53">
        <v>0.60763888888888895</v>
      </c>
      <c r="BA38" s="61"/>
      <c r="BB38" s="55">
        <v>0.61303240740740739</v>
      </c>
      <c r="BC38" s="35">
        <v>5.3935185185184364E-3</v>
      </c>
      <c r="BD38" s="35">
        <v>1.1574074074082244E-4</v>
      </c>
      <c r="BE38" s="44" t="s">
        <v>45</v>
      </c>
      <c r="BF38" s="45">
        <v>10</v>
      </c>
      <c r="BG38" s="55">
        <v>0.62178240740740742</v>
      </c>
      <c r="BH38" s="35">
        <v>1.4143518518518472E-2</v>
      </c>
      <c r="BI38" s="35">
        <v>7.2916666666662106E-4</v>
      </c>
      <c r="BJ38" s="44" t="s">
        <v>301</v>
      </c>
      <c r="BK38" s="45">
        <v>63</v>
      </c>
      <c r="BL38" s="55">
        <v>0.64888888888888896</v>
      </c>
      <c r="BM38" s="35">
        <v>4.1250000000000009E-2</v>
      </c>
      <c r="BN38" s="35">
        <v>2.3981481481481489E-2</v>
      </c>
      <c r="BO38" s="44" t="s">
        <v>301</v>
      </c>
      <c r="BP38" s="45">
        <v>2072</v>
      </c>
      <c r="BQ38" s="55">
        <v>0.66803240740740744</v>
      </c>
      <c r="BR38" s="35">
        <v>6.0393518518518485E-2</v>
      </c>
      <c r="BS38" s="35">
        <v>2.843749999999997E-2</v>
      </c>
      <c r="BT38" s="44" t="s">
        <v>301</v>
      </c>
      <c r="BU38" s="45">
        <v>2457</v>
      </c>
      <c r="BV38" s="263"/>
      <c r="BW38" s="263"/>
      <c r="BX38" s="55">
        <v>0.65792824074074074</v>
      </c>
      <c r="BY38" s="35">
        <v>5.0289351851851793E-2</v>
      </c>
      <c r="BZ38" s="35">
        <v>1.0081018518518461E-2</v>
      </c>
      <c r="CA38" s="44" t="s">
        <v>301</v>
      </c>
      <c r="CB38" s="45">
        <v>1171</v>
      </c>
      <c r="CC38" s="49">
        <v>0.70208333333333339</v>
      </c>
      <c r="CD38" s="42" t="s">
        <v>301</v>
      </c>
      <c r="CE38" s="38">
        <v>2460</v>
      </c>
      <c r="CF38" s="53">
        <v>0.70486111111111116</v>
      </c>
      <c r="CG38" s="61"/>
      <c r="CH38" s="55"/>
      <c r="CI38" s="35">
        <v>-0.70486111111111116</v>
      </c>
      <c r="CJ38" s="35">
        <v>0.71570601851851856</v>
      </c>
      <c r="CK38" s="44"/>
      <c r="CL38" s="45">
        <v>1800</v>
      </c>
      <c r="CM38" s="55"/>
      <c r="CN38" s="35">
        <v>-0.70486111111111116</v>
      </c>
      <c r="CO38" s="35">
        <v>0.72171296296296306</v>
      </c>
      <c r="CP38" s="44"/>
      <c r="CQ38" s="45">
        <v>1800</v>
      </c>
      <c r="CR38" s="85"/>
      <c r="CS38" s="38">
        <v>600</v>
      </c>
      <c r="CT38" s="85">
        <v>1.6881944444444399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103.4</v>
      </c>
      <c r="DC38" s="71">
        <v>103.4</v>
      </c>
      <c r="DD38" s="72"/>
      <c r="DE38" s="43"/>
      <c r="DF38" s="43"/>
      <c r="DG38" s="39">
        <v>9573.2999999999993</v>
      </c>
      <c r="DH38" s="46">
        <v>7860</v>
      </c>
      <c r="DI38" s="40"/>
      <c r="DJ38" s="63">
        <v>17433.3</v>
      </c>
      <c r="DK38" s="43"/>
      <c r="DL38" s="268" t="s">
        <v>191</v>
      </c>
      <c r="DM38" s="269" t="s">
        <v>586</v>
      </c>
      <c r="DN38" s="269" t="s">
        <v>177</v>
      </c>
      <c r="DO38" s="269">
        <v>140</v>
      </c>
      <c r="DP38" s="269">
        <v>0</v>
      </c>
      <c r="DQ38" s="56"/>
      <c r="DR38" s="56"/>
      <c r="DS38" s="36"/>
      <c r="DV38" s="41">
        <v>1.1100000000000001</v>
      </c>
      <c r="DW38" s="41" t="s">
        <v>197</v>
      </c>
      <c r="DX38" s="41"/>
      <c r="DY38" s="151">
        <v>222.33300000000003</v>
      </c>
      <c r="DZ38" s="41">
        <v>222.33300000000003</v>
      </c>
      <c r="EA38" s="41">
        <v>9999</v>
      </c>
      <c r="EB38" s="41">
        <v>999999</v>
      </c>
      <c r="EC38" s="41">
        <v>999999</v>
      </c>
      <c r="EG38" s="41">
        <v>27</v>
      </c>
      <c r="EH38" s="195">
        <v>0</v>
      </c>
      <c r="EI38" s="195">
        <v>4440</v>
      </c>
      <c r="EJ38" s="196">
        <v>96.9</v>
      </c>
      <c r="EK38" s="195">
        <v>0</v>
      </c>
      <c r="EL38" s="195">
        <v>360</v>
      </c>
      <c r="EM38" s="195">
        <v>5773</v>
      </c>
      <c r="EN38" s="195">
        <v>2460</v>
      </c>
      <c r="EO38" s="195">
        <v>3600</v>
      </c>
      <c r="EP38" s="195">
        <v>600</v>
      </c>
      <c r="EQ38" s="195">
        <v>103.4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C38" s="41">
        <v>27</v>
      </c>
      <c r="FD38" s="195">
        <v>0</v>
      </c>
      <c r="FE38" s="195">
        <v>4440</v>
      </c>
      <c r="FF38" s="195">
        <v>4536.8999999999996</v>
      </c>
      <c r="FG38" s="195">
        <v>4536.8999999999996</v>
      </c>
      <c r="FH38" s="195">
        <v>4896.8999999999996</v>
      </c>
      <c r="FI38" s="195">
        <v>10669.9</v>
      </c>
      <c r="FJ38" s="195">
        <v>13129.9</v>
      </c>
      <c r="FK38" s="195">
        <v>16729.900000000001</v>
      </c>
      <c r="FL38" s="195">
        <v>17329.900000000001</v>
      </c>
      <c r="FM38" s="195">
        <v>17433.300000000003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13.5" thickBot="1" x14ac:dyDescent="0.25">
      <c r="A39" s="132"/>
      <c r="B39" s="34">
        <v>28</v>
      </c>
      <c r="C39" s="293">
        <v>28</v>
      </c>
      <c r="D39" s="260" t="s">
        <v>157</v>
      </c>
      <c r="E39" s="260" t="s">
        <v>492</v>
      </c>
      <c r="F39" s="260" t="s">
        <v>587</v>
      </c>
      <c r="G39" s="43">
        <v>0.31111111111111106</v>
      </c>
      <c r="H39" s="47">
        <v>0.31111111111111106</v>
      </c>
      <c r="I39" s="58" t="s">
        <v>44</v>
      </c>
      <c r="J39" s="52">
        <v>0</v>
      </c>
      <c r="K39" s="43">
        <v>0.39444444444444443</v>
      </c>
      <c r="L39" s="47">
        <v>0.39444444444444443</v>
      </c>
      <c r="M39" s="42" t="s">
        <v>44</v>
      </c>
      <c r="N39" s="38">
        <v>0</v>
      </c>
      <c r="O39" s="85">
        <v>0.39652777777777781</v>
      </c>
      <c r="P39" s="38"/>
      <c r="Q39" s="261">
        <v>300</v>
      </c>
      <c r="R39" s="85">
        <v>0.42986111111111108</v>
      </c>
      <c r="S39" s="38">
        <v>300</v>
      </c>
      <c r="T39" s="85">
        <v>0.4375</v>
      </c>
      <c r="U39" s="86"/>
      <c r="V39" s="52">
        <v>0</v>
      </c>
      <c r="W39" s="85">
        <v>0.4694444444444445</v>
      </c>
      <c r="X39" s="38"/>
      <c r="Y39" s="85">
        <v>0.47152777777777777</v>
      </c>
      <c r="Z39" s="86"/>
      <c r="AA39" s="52">
        <v>0</v>
      </c>
      <c r="AB39" s="261"/>
      <c r="AC39" s="85">
        <v>0.47430555555555554</v>
      </c>
      <c r="AD39" s="38"/>
      <c r="AE39" s="85">
        <v>0.50347222222222221</v>
      </c>
      <c r="AF39" s="86"/>
      <c r="AG39" s="52">
        <v>0</v>
      </c>
      <c r="AH39" s="261"/>
      <c r="AI39" s="85"/>
      <c r="AJ39" s="38">
        <v>600</v>
      </c>
      <c r="AK39" s="73">
        <v>0.51111111111111118</v>
      </c>
      <c r="AL39" s="42" t="s">
        <v>301</v>
      </c>
      <c r="AM39" s="38">
        <v>2280</v>
      </c>
      <c r="AN39" s="43">
        <v>0.54722222222222217</v>
      </c>
      <c r="AO39" s="47">
        <v>0.54861111111111105</v>
      </c>
      <c r="AP39" s="70">
        <v>100.1</v>
      </c>
      <c r="AQ39" s="71">
        <v>100.1</v>
      </c>
      <c r="AR39" s="72"/>
      <c r="AS39" s="49">
        <v>0.55277777777777781</v>
      </c>
      <c r="AT39" s="42" t="s">
        <v>44</v>
      </c>
      <c r="AU39" s="280">
        <v>0</v>
      </c>
      <c r="AV39" s="72"/>
      <c r="AW39" s="49">
        <v>0.60416666666666663</v>
      </c>
      <c r="AX39" s="42" t="s">
        <v>301</v>
      </c>
      <c r="AY39" s="38">
        <v>720</v>
      </c>
      <c r="AZ39" s="53">
        <v>0.60625000000000007</v>
      </c>
      <c r="BA39" s="61"/>
      <c r="BB39" s="55">
        <v>0.61172453703703711</v>
      </c>
      <c r="BC39" s="35">
        <v>5.4745370370370416E-3</v>
      </c>
      <c r="BD39" s="35">
        <v>3.4722222222217242E-5</v>
      </c>
      <c r="BE39" s="44" t="s">
        <v>45</v>
      </c>
      <c r="BF39" s="45">
        <v>3</v>
      </c>
      <c r="BG39" s="55">
        <v>0.61965277777777772</v>
      </c>
      <c r="BH39" s="35">
        <v>1.3402777777777652E-2</v>
      </c>
      <c r="BI39" s="35">
        <v>1.157407407419847E-5</v>
      </c>
      <c r="BJ39" s="44" t="s">
        <v>45</v>
      </c>
      <c r="BK39" s="45">
        <v>1</v>
      </c>
      <c r="BL39" s="55">
        <v>0.62559027777777776</v>
      </c>
      <c r="BM39" s="35">
        <v>1.9340277777777692E-2</v>
      </c>
      <c r="BN39" s="35">
        <v>2.0717592592591726E-3</v>
      </c>
      <c r="BO39" s="44" t="s">
        <v>301</v>
      </c>
      <c r="BP39" s="45">
        <v>179</v>
      </c>
      <c r="BQ39" s="55">
        <v>0.64700231481481485</v>
      </c>
      <c r="BR39" s="35">
        <v>4.0752314814814783E-2</v>
      </c>
      <c r="BS39" s="35">
        <v>8.7962962962962674E-3</v>
      </c>
      <c r="BT39" s="44" t="s">
        <v>301</v>
      </c>
      <c r="BU39" s="45">
        <v>760</v>
      </c>
      <c r="BV39" s="263"/>
      <c r="BW39" s="263"/>
      <c r="BX39" s="55">
        <v>0.63545138888888886</v>
      </c>
      <c r="BY39" s="35">
        <v>2.9201388888888791E-2</v>
      </c>
      <c r="BZ39" s="35">
        <v>1.1006944444444541E-2</v>
      </c>
      <c r="CA39" s="44" t="s">
        <v>45</v>
      </c>
      <c r="CB39" s="45">
        <v>1251</v>
      </c>
      <c r="CC39" s="49">
        <v>0.67152777777777783</v>
      </c>
      <c r="CD39" s="42" t="s">
        <v>45</v>
      </c>
      <c r="CE39" s="38">
        <v>60</v>
      </c>
      <c r="CF39" s="53">
        <v>0.67361111111111116</v>
      </c>
      <c r="CG39" s="61"/>
      <c r="CH39" s="55">
        <v>0.68542824074074071</v>
      </c>
      <c r="CI39" s="35">
        <v>1.1817129629629552E-2</v>
      </c>
      <c r="CJ39" s="35">
        <v>9.7222222222214522E-4</v>
      </c>
      <c r="CK39" s="44" t="s">
        <v>301</v>
      </c>
      <c r="CL39" s="45">
        <v>84</v>
      </c>
      <c r="CM39" s="55">
        <v>0.69160879629629635</v>
      </c>
      <c r="CN39" s="35">
        <v>1.7997685185185186E-2</v>
      </c>
      <c r="CO39" s="35">
        <v>1.1458333333333355E-3</v>
      </c>
      <c r="CP39" s="44" t="s">
        <v>301</v>
      </c>
      <c r="CQ39" s="45">
        <v>99</v>
      </c>
      <c r="CR39" s="85" t="s">
        <v>632</v>
      </c>
      <c r="CS39" s="38"/>
      <c r="CT39" s="85">
        <v>1.72986111111111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110.5</v>
      </c>
      <c r="DC39" s="71">
        <v>110.5</v>
      </c>
      <c r="DD39" s="72">
        <v>10</v>
      </c>
      <c r="DE39" s="43"/>
      <c r="DF39" s="43"/>
      <c r="DG39" s="39">
        <v>2597.6</v>
      </c>
      <c r="DH39" s="46">
        <v>4260</v>
      </c>
      <c r="DI39" s="40"/>
      <c r="DJ39" s="63">
        <v>6857.6</v>
      </c>
      <c r="DK39" s="43"/>
      <c r="DL39" s="268" t="s">
        <v>190</v>
      </c>
      <c r="DM39" s="269" t="s">
        <v>587</v>
      </c>
      <c r="DN39" s="269" t="s">
        <v>178</v>
      </c>
      <c r="DO39" s="269">
        <v>201</v>
      </c>
      <c r="DP39" s="269">
        <v>0</v>
      </c>
      <c r="DQ39" s="56"/>
      <c r="DR39" s="56"/>
      <c r="DS39" s="36"/>
      <c r="DV39" s="41">
        <v>1.1100000000000001</v>
      </c>
      <c r="DW39" s="41" t="s">
        <v>197</v>
      </c>
      <c r="DX39" s="41"/>
      <c r="DY39" s="151">
        <v>244.86600000000001</v>
      </c>
      <c r="DZ39" s="41">
        <v>244.86600000000001</v>
      </c>
      <c r="EA39" s="41">
        <v>9999</v>
      </c>
      <c r="EB39" s="41">
        <v>999999</v>
      </c>
      <c r="EC39" s="41">
        <v>999999</v>
      </c>
      <c r="EG39" s="41">
        <v>28</v>
      </c>
      <c r="EH39" s="195">
        <v>0</v>
      </c>
      <c r="EI39" s="195">
        <v>3480</v>
      </c>
      <c r="EJ39" s="196">
        <v>100.1</v>
      </c>
      <c r="EK39" s="195">
        <v>0</v>
      </c>
      <c r="EL39" s="195">
        <v>720</v>
      </c>
      <c r="EM39" s="195">
        <v>2194</v>
      </c>
      <c r="EN39" s="195">
        <v>60</v>
      </c>
      <c r="EO39" s="195">
        <v>183</v>
      </c>
      <c r="EP39" s="195">
        <v>0</v>
      </c>
      <c r="EQ39" s="195">
        <v>120.5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C39" s="41">
        <v>28</v>
      </c>
      <c r="FD39" s="195">
        <v>0</v>
      </c>
      <c r="FE39" s="195">
        <v>3480</v>
      </c>
      <c r="FF39" s="195">
        <v>3580.1</v>
      </c>
      <c r="FG39" s="195">
        <v>3580.1</v>
      </c>
      <c r="FH39" s="195">
        <v>4300.1000000000004</v>
      </c>
      <c r="FI39" s="195">
        <v>6494.1</v>
      </c>
      <c r="FJ39" s="195">
        <v>6554.1</v>
      </c>
      <c r="FK39" s="195">
        <v>6737.1</v>
      </c>
      <c r="FL39" s="195">
        <v>6737.1</v>
      </c>
      <c r="FM39" s="195">
        <v>6857.6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13.5" thickBot="1" x14ac:dyDescent="0.25">
      <c r="A40" s="132"/>
      <c r="B40" s="34">
        <v>30</v>
      </c>
      <c r="C40" s="293">
        <v>30</v>
      </c>
      <c r="D40" s="260" t="s">
        <v>495</v>
      </c>
      <c r="E40" s="260" t="s">
        <v>496</v>
      </c>
      <c r="F40" s="260" t="s">
        <v>589</v>
      </c>
      <c r="G40" s="43">
        <v>0.31249999999999994</v>
      </c>
      <c r="H40" s="47">
        <v>0.31249999999999994</v>
      </c>
      <c r="I40" s="58" t="s">
        <v>44</v>
      </c>
      <c r="J40" s="52">
        <v>0</v>
      </c>
      <c r="K40" s="43">
        <v>0.39583333333333331</v>
      </c>
      <c r="L40" s="47">
        <v>0.39583333333333331</v>
      </c>
      <c r="M40" s="42" t="s">
        <v>44</v>
      </c>
      <c r="N40" s="38">
        <v>0</v>
      </c>
      <c r="O40" s="85">
        <v>0.39652777777777781</v>
      </c>
      <c r="P40" s="38"/>
      <c r="Q40" s="261"/>
      <c r="R40" s="85"/>
      <c r="S40" s="38">
        <v>0</v>
      </c>
      <c r="T40" s="85">
        <v>0.47083333333333338</v>
      </c>
      <c r="U40" s="86"/>
      <c r="V40" s="52">
        <v>0</v>
      </c>
      <c r="W40" s="85">
        <v>0.49305555555555558</v>
      </c>
      <c r="X40" s="38"/>
      <c r="Y40" s="85">
        <v>0.49374999999999997</v>
      </c>
      <c r="Z40" s="86"/>
      <c r="AA40" s="52">
        <v>0</v>
      </c>
      <c r="AB40" s="261"/>
      <c r="AC40" s="85"/>
      <c r="AD40" s="38">
        <v>600</v>
      </c>
      <c r="AE40" s="85" t="s">
        <v>308</v>
      </c>
      <c r="AF40" s="86"/>
      <c r="AG40" s="52">
        <v>600</v>
      </c>
      <c r="AH40" s="261"/>
      <c r="AI40" s="85"/>
      <c r="AJ40" s="38">
        <v>600</v>
      </c>
      <c r="AK40" s="73">
        <v>0.50694444444444442</v>
      </c>
      <c r="AL40" s="42" t="s">
        <v>301</v>
      </c>
      <c r="AM40" s="38">
        <v>1800</v>
      </c>
      <c r="AN40" s="43">
        <v>0.52500000000000002</v>
      </c>
      <c r="AO40" s="47">
        <v>0.5541666666666667</v>
      </c>
      <c r="AP40" s="70">
        <v>115.3</v>
      </c>
      <c r="AQ40" s="71">
        <v>115.3</v>
      </c>
      <c r="AR40" s="72"/>
      <c r="AS40" s="49">
        <v>0.54861111111111105</v>
      </c>
      <c r="AT40" s="42" t="s">
        <v>44</v>
      </c>
      <c r="AU40" s="280">
        <v>0</v>
      </c>
      <c r="AV40" s="72"/>
      <c r="AW40" s="49">
        <v>0.61458333333333337</v>
      </c>
      <c r="AX40" s="42" t="s">
        <v>44</v>
      </c>
      <c r="AY40" s="38">
        <v>0</v>
      </c>
      <c r="AZ40" s="53">
        <v>0.61736111111111114</v>
      </c>
      <c r="BA40" s="61"/>
      <c r="BB40" s="55">
        <v>0.62372685185185184</v>
      </c>
      <c r="BC40" s="35">
        <v>6.3657407407406996E-3</v>
      </c>
      <c r="BD40" s="35">
        <v>8.5648148148144074E-4</v>
      </c>
      <c r="BE40" s="44" t="s">
        <v>301</v>
      </c>
      <c r="BF40" s="45">
        <v>74</v>
      </c>
      <c r="BG40" s="55">
        <v>0.63334490740740745</v>
      </c>
      <c r="BH40" s="35">
        <v>1.5983796296296315E-2</v>
      </c>
      <c r="BI40" s="35">
        <v>2.5694444444444645E-3</v>
      </c>
      <c r="BJ40" s="44" t="s">
        <v>301</v>
      </c>
      <c r="BK40" s="45">
        <v>222</v>
      </c>
      <c r="BL40" s="55">
        <v>0.63437500000000002</v>
      </c>
      <c r="BM40" s="35">
        <v>1.7013888888888884E-2</v>
      </c>
      <c r="BN40" s="35">
        <v>2.546296296296359E-4</v>
      </c>
      <c r="BO40" s="44" t="s">
        <v>45</v>
      </c>
      <c r="BP40" s="45">
        <v>22</v>
      </c>
      <c r="BQ40" s="55">
        <v>0.66249999999999998</v>
      </c>
      <c r="BR40" s="35">
        <v>4.513888888888884E-2</v>
      </c>
      <c r="BS40" s="35">
        <v>1.3182870370370324E-2</v>
      </c>
      <c r="BT40" s="44" t="s">
        <v>301</v>
      </c>
      <c r="BU40" s="45">
        <v>1139</v>
      </c>
      <c r="BV40" s="263"/>
      <c r="BW40" s="263"/>
      <c r="BX40" s="55">
        <v>0.64717592592592588</v>
      </c>
      <c r="BY40" s="35">
        <v>2.9814814814814738E-2</v>
      </c>
      <c r="BZ40" s="35">
        <v>1.0393518518518594E-2</v>
      </c>
      <c r="CA40" s="44" t="s">
        <v>45</v>
      </c>
      <c r="CB40" s="45">
        <v>898</v>
      </c>
      <c r="CC40" s="49">
        <v>0.6972222222222223</v>
      </c>
      <c r="CD40" s="42" t="s">
        <v>301</v>
      </c>
      <c r="CE40" s="38">
        <v>1200</v>
      </c>
      <c r="CF40" s="53">
        <v>0.69930555555555562</v>
      </c>
      <c r="CG40" s="61"/>
      <c r="CH40" s="55">
        <v>0.71180555555555547</v>
      </c>
      <c r="CI40" s="35">
        <v>1.2499999999999845E-2</v>
      </c>
      <c r="CJ40" s="35">
        <v>1.6550925925924373E-3</v>
      </c>
      <c r="CK40" s="44" t="s">
        <v>301</v>
      </c>
      <c r="CL40" s="45">
        <v>143</v>
      </c>
      <c r="CM40" s="55">
        <v>0.71892361111111114</v>
      </c>
      <c r="CN40" s="35">
        <v>1.9618055555555514E-2</v>
      </c>
      <c r="CO40" s="35">
        <v>2.7662037037036631E-3</v>
      </c>
      <c r="CP40" s="44" t="s">
        <v>301</v>
      </c>
      <c r="CQ40" s="45">
        <v>239</v>
      </c>
      <c r="CR40" s="85"/>
      <c r="CS40" s="38">
        <v>600</v>
      </c>
      <c r="CT40" s="85">
        <v>1.8131944444444399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161.19999999999999</v>
      </c>
      <c r="DC40" s="71">
        <v>161.19999999999999</v>
      </c>
      <c r="DD40" s="72"/>
      <c r="DE40" s="43"/>
      <c r="DF40" s="43"/>
      <c r="DG40" s="39">
        <v>3013.5</v>
      </c>
      <c r="DH40" s="46">
        <v>5400</v>
      </c>
      <c r="DI40" s="40"/>
      <c r="DJ40" s="63">
        <v>8413.5</v>
      </c>
      <c r="DK40" s="43"/>
      <c r="DL40" s="268" t="s">
        <v>192</v>
      </c>
      <c r="DM40" s="269" t="s">
        <v>589</v>
      </c>
      <c r="DN40" s="269" t="s">
        <v>178</v>
      </c>
      <c r="DO40" s="269">
        <v>99</v>
      </c>
      <c r="DP40" s="269" t="s">
        <v>620</v>
      </c>
      <c r="DQ40" s="56"/>
      <c r="DR40" s="56"/>
      <c r="DS40" s="36"/>
      <c r="DV40" s="41">
        <v>1.05</v>
      </c>
      <c r="DW40" s="41" t="s">
        <v>198</v>
      </c>
      <c r="DX40" s="41"/>
      <c r="DY40" s="151">
        <v>290.32499999999999</v>
      </c>
      <c r="DZ40" s="41">
        <v>9999</v>
      </c>
      <c r="EA40" s="41">
        <v>290.32499999999999</v>
      </c>
      <c r="EB40" s="41">
        <v>999999</v>
      </c>
      <c r="EC40" s="41">
        <v>999999</v>
      </c>
      <c r="EG40" s="41">
        <v>30</v>
      </c>
      <c r="EH40" s="195">
        <v>0</v>
      </c>
      <c r="EI40" s="195">
        <v>3600</v>
      </c>
      <c r="EJ40" s="196">
        <v>115.3</v>
      </c>
      <c r="EK40" s="195">
        <v>0</v>
      </c>
      <c r="EL40" s="195">
        <v>0</v>
      </c>
      <c r="EM40" s="195">
        <v>2355</v>
      </c>
      <c r="EN40" s="195">
        <v>1200</v>
      </c>
      <c r="EO40" s="195">
        <v>382</v>
      </c>
      <c r="EP40" s="195">
        <v>600</v>
      </c>
      <c r="EQ40" s="195">
        <v>161.19999999999999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30</v>
      </c>
      <c r="FD40" s="195">
        <v>0</v>
      </c>
      <c r="FE40" s="195">
        <v>3600</v>
      </c>
      <c r="FF40" s="195">
        <v>3715.3</v>
      </c>
      <c r="FG40" s="195">
        <v>3715.3</v>
      </c>
      <c r="FH40" s="195">
        <v>3715.3</v>
      </c>
      <c r="FI40" s="195">
        <v>6070.3</v>
      </c>
      <c r="FJ40" s="195">
        <v>7270.3</v>
      </c>
      <c r="FK40" s="195">
        <v>7652.3</v>
      </c>
      <c r="FL40" s="195">
        <v>8252.2999999999993</v>
      </c>
      <c r="FM40" s="195">
        <v>8413.5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13.5" thickBot="1" x14ac:dyDescent="0.25">
      <c r="A41" s="132"/>
      <c r="B41" s="34">
        <v>34</v>
      </c>
      <c r="C41" s="293">
        <v>34</v>
      </c>
      <c r="D41" s="260" t="s">
        <v>502</v>
      </c>
      <c r="E41" s="260" t="s">
        <v>503</v>
      </c>
      <c r="F41" s="260" t="s">
        <v>572</v>
      </c>
      <c r="G41" s="43">
        <v>0.31527777777777771</v>
      </c>
      <c r="H41" s="47">
        <v>0.31527777777777771</v>
      </c>
      <c r="I41" s="58" t="s">
        <v>44</v>
      </c>
      <c r="J41" s="52">
        <v>0</v>
      </c>
      <c r="K41" s="43">
        <v>0.39861111111111108</v>
      </c>
      <c r="L41" s="47">
        <v>0.39861111111111108</v>
      </c>
      <c r="M41" s="42" t="s">
        <v>44</v>
      </c>
      <c r="N41" s="38">
        <v>0</v>
      </c>
      <c r="O41" s="85">
        <v>0.39930555555555558</v>
      </c>
      <c r="P41" s="38"/>
      <c r="Q41" s="261"/>
      <c r="R41" s="85">
        <v>0.45347222222222222</v>
      </c>
      <c r="S41" s="38">
        <v>300</v>
      </c>
      <c r="T41" s="85">
        <v>0.47083333333333338</v>
      </c>
      <c r="U41" s="86"/>
      <c r="V41" s="52">
        <v>0</v>
      </c>
      <c r="W41" s="85"/>
      <c r="X41" s="38">
        <v>600</v>
      </c>
      <c r="Y41" s="85"/>
      <c r="Z41" s="86"/>
      <c r="AA41" s="52">
        <v>600</v>
      </c>
      <c r="AB41" s="261"/>
      <c r="AC41" s="85"/>
      <c r="AD41" s="38">
        <v>600</v>
      </c>
      <c r="AE41" s="85" t="s">
        <v>308</v>
      </c>
      <c r="AF41" s="86"/>
      <c r="AG41" s="52">
        <v>600</v>
      </c>
      <c r="AH41" s="261"/>
      <c r="AI41" s="85"/>
      <c r="AJ41" s="38">
        <v>600</v>
      </c>
      <c r="AK41" s="73">
        <v>0.49305555555555558</v>
      </c>
      <c r="AL41" s="42" t="s">
        <v>301</v>
      </c>
      <c r="AM41" s="38">
        <v>360</v>
      </c>
      <c r="AN41" s="43">
        <v>0.49444444444444446</v>
      </c>
      <c r="AO41" s="47">
        <v>0.52083333333333337</v>
      </c>
      <c r="AP41" s="70">
        <v>106</v>
      </c>
      <c r="AQ41" s="71">
        <v>106</v>
      </c>
      <c r="AR41" s="72">
        <v>10</v>
      </c>
      <c r="AS41" s="49">
        <v>0.53472222222222221</v>
      </c>
      <c r="AT41" s="42" t="s">
        <v>44</v>
      </c>
      <c r="AU41" s="280">
        <v>0</v>
      </c>
      <c r="AV41" s="72"/>
      <c r="AW41" s="49">
        <v>0.59861111111111109</v>
      </c>
      <c r="AX41" s="42" t="s">
        <v>44</v>
      </c>
      <c r="AY41" s="38">
        <v>0</v>
      </c>
      <c r="AZ41" s="53">
        <v>0.60069444444444442</v>
      </c>
      <c r="BA41" s="61"/>
      <c r="BB41" s="55">
        <v>0.60620370370370369</v>
      </c>
      <c r="BC41" s="35">
        <v>5.5092592592592693E-3</v>
      </c>
      <c r="BD41" s="35">
        <v>1.0408340855860843E-17</v>
      </c>
      <c r="BE41" s="44" t="s">
        <v>44</v>
      </c>
      <c r="BF41" s="45">
        <v>0</v>
      </c>
      <c r="BG41" s="55">
        <v>0.61373842592592587</v>
      </c>
      <c r="BH41" s="35">
        <v>1.3043981481481448E-2</v>
      </c>
      <c r="BI41" s="35">
        <v>3.7037037037040282E-4</v>
      </c>
      <c r="BJ41" s="44" t="s">
        <v>45</v>
      </c>
      <c r="BK41" s="45">
        <v>32</v>
      </c>
      <c r="BL41" s="55">
        <v>0.61793981481481486</v>
      </c>
      <c r="BM41" s="35">
        <v>1.7245370370370439E-2</v>
      </c>
      <c r="BN41" s="35">
        <v>2.3148148148081221E-5</v>
      </c>
      <c r="BO41" s="44" t="s">
        <v>45</v>
      </c>
      <c r="BP41" s="45">
        <v>2</v>
      </c>
      <c r="BQ41" s="55">
        <v>0.63633101851851859</v>
      </c>
      <c r="BR41" s="35">
        <v>3.5636574074074168E-2</v>
      </c>
      <c r="BS41" s="35">
        <v>3.6805555555556521E-3</v>
      </c>
      <c r="BT41" s="44" t="s">
        <v>301</v>
      </c>
      <c r="BU41" s="45">
        <v>318</v>
      </c>
      <c r="BV41" s="263"/>
      <c r="BW41" s="263"/>
      <c r="BX41" s="55">
        <v>0.62685185185185188</v>
      </c>
      <c r="BY41" s="35">
        <v>2.6157407407407463E-2</v>
      </c>
      <c r="BZ41" s="35">
        <v>1.405092592592587E-2</v>
      </c>
      <c r="CA41" s="44" t="s">
        <v>45</v>
      </c>
      <c r="CB41" s="45">
        <v>1514</v>
      </c>
      <c r="CC41" s="49">
        <v>0.66527777777777775</v>
      </c>
      <c r="CD41" s="42" t="s">
        <v>45</v>
      </c>
      <c r="CE41" s="38">
        <v>120</v>
      </c>
      <c r="CF41" s="53">
        <v>0.66805555555555562</v>
      </c>
      <c r="CG41" s="61"/>
      <c r="CH41" s="55">
        <v>0.679224537037037</v>
      </c>
      <c r="CI41" s="35">
        <v>1.1168981481481377E-2</v>
      </c>
      <c r="CJ41" s="35">
        <v>3.2407407407396976E-4</v>
      </c>
      <c r="CK41" s="44" t="s">
        <v>301</v>
      </c>
      <c r="CL41" s="45">
        <v>28</v>
      </c>
      <c r="CM41" s="55">
        <v>0.6850694444444444</v>
      </c>
      <c r="CN41" s="35">
        <v>1.7013888888888773E-2</v>
      </c>
      <c r="CO41" s="35">
        <v>1.6203703703692243E-4</v>
      </c>
      <c r="CP41" s="44" t="s">
        <v>301</v>
      </c>
      <c r="CQ41" s="45">
        <v>14</v>
      </c>
      <c r="CR41" s="85" t="s">
        <v>632</v>
      </c>
      <c r="CS41" s="38"/>
      <c r="CT41" s="85">
        <v>1.97986111111111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109.7</v>
      </c>
      <c r="DC41" s="71">
        <v>109.7</v>
      </c>
      <c r="DD41" s="72"/>
      <c r="DE41" s="43"/>
      <c r="DF41" s="43"/>
      <c r="DG41" s="39">
        <v>2133.6999999999998</v>
      </c>
      <c r="DH41" s="46">
        <v>3780</v>
      </c>
      <c r="DI41" s="40"/>
      <c r="DJ41" s="63">
        <v>5913.7</v>
      </c>
      <c r="DK41" s="43"/>
      <c r="DL41" s="268" t="s">
        <v>192</v>
      </c>
      <c r="DM41" s="269" t="s">
        <v>572</v>
      </c>
      <c r="DN41" s="269" t="s">
        <v>178</v>
      </c>
      <c r="DO41" s="269">
        <v>87</v>
      </c>
      <c r="DP41" s="269">
        <v>0</v>
      </c>
      <c r="DQ41" s="56"/>
      <c r="DR41" s="56"/>
      <c r="DS41" s="36"/>
      <c r="DV41" s="41">
        <v>1.05</v>
      </c>
      <c r="DW41" s="41" t="s">
        <v>197</v>
      </c>
      <c r="DX41" s="41"/>
      <c r="DY41" s="151">
        <v>236.98499999999999</v>
      </c>
      <c r="DZ41" s="41">
        <v>236.98499999999999</v>
      </c>
      <c r="EA41" s="41">
        <v>9999</v>
      </c>
      <c r="EB41" s="41">
        <v>999999</v>
      </c>
      <c r="EC41" s="41">
        <v>999999</v>
      </c>
      <c r="EG41" s="41">
        <v>34</v>
      </c>
      <c r="EH41" s="195">
        <v>0</v>
      </c>
      <c r="EI41" s="195">
        <v>3660</v>
      </c>
      <c r="EJ41" s="196">
        <v>116</v>
      </c>
      <c r="EK41" s="195">
        <v>0</v>
      </c>
      <c r="EL41" s="195">
        <v>0</v>
      </c>
      <c r="EM41" s="195">
        <v>1866</v>
      </c>
      <c r="EN41" s="195">
        <v>120</v>
      </c>
      <c r="EO41" s="195">
        <v>42</v>
      </c>
      <c r="EP41" s="195">
        <v>0</v>
      </c>
      <c r="EQ41" s="195">
        <v>109.7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34</v>
      </c>
      <c r="FD41" s="195">
        <v>0</v>
      </c>
      <c r="FE41" s="195">
        <v>3660</v>
      </c>
      <c r="FF41" s="195">
        <v>3776</v>
      </c>
      <c r="FG41" s="195">
        <v>3776</v>
      </c>
      <c r="FH41" s="195">
        <v>3776</v>
      </c>
      <c r="FI41" s="195">
        <v>5642</v>
      </c>
      <c r="FJ41" s="195">
        <v>5762</v>
      </c>
      <c r="FK41" s="195">
        <v>5804</v>
      </c>
      <c r="FL41" s="195">
        <v>5804</v>
      </c>
      <c r="FM41" s="195">
        <v>5913.7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35</v>
      </c>
      <c r="C42" s="293">
        <v>35</v>
      </c>
      <c r="D42" s="260" t="s">
        <v>504</v>
      </c>
      <c r="E42" s="260" t="s">
        <v>505</v>
      </c>
      <c r="F42" s="260" t="s">
        <v>589</v>
      </c>
      <c r="G42" s="43">
        <v>0.31597222222222215</v>
      </c>
      <c r="H42" s="47">
        <v>0.31597222222222215</v>
      </c>
      <c r="I42" s="58" t="s">
        <v>44</v>
      </c>
      <c r="J42" s="52">
        <v>0</v>
      </c>
      <c r="K42" s="43">
        <v>0.39930555555555552</v>
      </c>
      <c r="L42" s="47">
        <v>0.39930555555555552</v>
      </c>
      <c r="M42" s="42" t="s">
        <v>44</v>
      </c>
      <c r="N42" s="38">
        <v>0</v>
      </c>
      <c r="O42" s="85">
        <v>0.39999999999999997</v>
      </c>
      <c r="P42" s="38"/>
      <c r="Q42" s="261"/>
      <c r="R42" s="85">
        <v>0.4375</v>
      </c>
      <c r="S42" s="38">
        <v>300</v>
      </c>
      <c r="T42" s="85">
        <v>0.46597222222222223</v>
      </c>
      <c r="U42" s="86"/>
      <c r="V42" s="52">
        <v>0</v>
      </c>
      <c r="W42" s="85">
        <v>0.49305555555555558</v>
      </c>
      <c r="X42" s="38"/>
      <c r="Y42" s="85">
        <v>0.49444444444444446</v>
      </c>
      <c r="Z42" s="86"/>
      <c r="AA42" s="52">
        <v>0</v>
      </c>
      <c r="AB42" s="261"/>
      <c r="AC42" s="85">
        <v>0.49583333333333335</v>
      </c>
      <c r="AD42" s="38"/>
      <c r="AE42" s="85">
        <v>0.52500000000000002</v>
      </c>
      <c r="AF42" s="86"/>
      <c r="AG42" s="52">
        <v>0</v>
      </c>
      <c r="AH42" s="261"/>
      <c r="AI42" s="85">
        <v>0.53194444444444444</v>
      </c>
      <c r="AJ42" s="38"/>
      <c r="AK42" s="73">
        <v>0.53402777777777777</v>
      </c>
      <c r="AL42" s="42" t="s">
        <v>301</v>
      </c>
      <c r="AM42" s="38">
        <v>240</v>
      </c>
      <c r="AN42" s="43">
        <v>0.5805555555555556</v>
      </c>
      <c r="AO42" s="47">
        <v>0.58263888888888882</v>
      </c>
      <c r="AP42" s="70">
        <v>114</v>
      </c>
      <c r="AQ42" s="71">
        <v>114</v>
      </c>
      <c r="AR42" s="72"/>
      <c r="AS42" s="49">
        <v>0.5756944444444444</v>
      </c>
      <c r="AT42" s="42" t="s">
        <v>44</v>
      </c>
      <c r="AU42" s="280">
        <v>0</v>
      </c>
      <c r="AV42" s="72"/>
      <c r="AW42" s="49">
        <v>0.63402777777777775</v>
      </c>
      <c r="AX42" s="42" t="s">
        <v>301</v>
      </c>
      <c r="AY42" s="38">
        <v>1260</v>
      </c>
      <c r="AZ42" s="53">
        <v>0.63750000000000007</v>
      </c>
      <c r="BA42" s="61"/>
      <c r="BB42" s="55">
        <v>0.64619212962962969</v>
      </c>
      <c r="BC42" s="35">
        <v>8.6921296296296191E-3</v>
      </c>
      <c r="BD42" s="35">
        <v>3.1828703703703602E-3</v>
      </c>
      <c r="BE42" s="44" t="s">
        <v>301</v>
      </c>
      <c r="BF42" s="45">
        <v>275</v>
      </c>
      <c r="BG42" s="55">
        <v>0.6537384259259259</v>
      </c>
      <c r="BH42" s="35">
        <v>1.6238425925925837E-2</v>
      </c>
      <c r="BI42" s="35">
        <v>2.8240740740739859E-3</v>
      </c>
      <c r="BJ42" s="44" t="s">
        <v>301</v>
      </c>
      <c r="BK42" s="45">
        <v>244</v>
      </c>
      <c r="BL42" s="55">
        <v>0.6584606481481482</v>
      </c>
      <c r="BM42" s="35">
        <v>2.0960648148148131E-2</v>
      </c>
      <c r="BN42" s="35">
        <v>3.6921296296296112E-3</v>
      </c>
      <c r="BO42" s="44" t="s">
        <v>301</v>
      </c>
      <c r="BP42" s="45">
        <v>319</v>
      </c>
      <c r="BQ42" s="55"/>
      <c r="BR42" s="35">
        <v>-0.63750000000000007</v>
      </c>
      <c r="BS42" s="35">
        <v>0.66945601851851855</v>
      </c>
      <c r="BT42" s="44"/>
      <c r="BU42" s="45">
        <v>600</v>
      </c>
      <c r="BV42" s="263"/>
      <c r="BW42" s="263"/>
      <c r="BX42" s="55">
        <v>0.66859953703703701</v>
      </c>
      <c r="BY42" s="35">
        <v>3.109953703703694E-2</v>
      </c>
      <c r="BZ42" s="35">
        <v>9.1087962962963925E-3</v>
      </c>
      <c r="CA42" s="44" t="s">
        <v>45</v>
      </c>
      <c r="CB42" s="45">
        <v>1087</v>
      </c>
      <c r="CC42" s="49">
        <v>0.7090277777777777</v>
      </c>
      <c r="CD42" s="42" t="s">
        <v>301</v>
      </c>
      <c r="CE42" s="38">
        <v>480</v>
      </c>
      <c r="CF42" s="53">
        <v>0.71111111111111114</v>
      </c>
      <c r="CG42" s="61"/>
      <c r="CH42" s="55">
        <v>0.72256944444444438</v>
      </c>
      <c r="CI42" s="35">
        <v>1.1458333333333237E-2</v>
      </c>
      <c r="CJ42" s="35">
        <v>6.1342592592582984E-4</v>
      </c>
      <c r="CK42" s="44" t="s">
        <v>301</v>
      </c>
      <c r="CL42" s="45">
        <v>53</v>
      </c>
      <c r="CM42" s="55">
        <v>0.72900462962962964</v>
      </c>
      <c r="CN42" s="35">
        <v>1.7893518518518503E-2</v>
      </c>
      <c r="CO42" s="35">
        <v>1.0416666666666526E-3</v>
      </c>
      <c r="CP42" s="44" t="s">
        <v>301</v>
      </c>
      <c r="CQ42" s="45">
        <v>90</v>
      </c>
      <c r="CR42" s="85"/>
      <c r="CS42" s="38">
        <v>600</v>
      </c>
      <c r="CT42" s="85">
        <v>2.0215277777777798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122.3</v>
      </c>
      <c r="DC42" s="71">
        <v>122.3</v>
      </c>
      <c r="DD42" s="72"/>
      <c r="DE42" s="43"/>
      <c r="DF42" s="43"/>
      <c r="DG42" s="39">
        <v>2904.3</v>
      </c>
      <c r="DH42" s="46">
        <v>2880</v>
      </c>
      <c r="DI42" s="40"/>
      <c r="DJ42" s="63">
        <v>5784.3</v>
      </c>
      <c r="DK42" s="43"/>
      <c r="DL42" s="268" t="s">
        <v>191</v>
      </c>
      <c r="DM42" s="269" t="s">
        <v>589</v>
      </c>
      <c r="DN42" s="269" t="s">
        <v>178</v>
      </c>
      <c r="DO42" s="269">
        <v>125</v>
      </c>
      <c r="DP42" s="269" t="s">
        <v>624</v>
      </c>
      <c r="DQ42" s="56"/>
      <c r="DR42" s="56"/>
      <c r="DS42" s="36"/>
      <c r="DV42" s="41">
        <v>1.08</v>
      </c>
      <c r="DW42" s="41" t="s">
        <v>197</v>
      </c>
      <c r="DX42" s="41"/>
      <c r="DY42" s="151">
        <v>255.20400000000004</v>
      </c>
      <c r="DZ42" s="41">
        <v>255.20400000000004</v>
      </c>
      <c r="EA42" s="41">
        <v>9999</v>
      </c>
      <c r="EB42" s="41">
        <v>999999</v>
      </c>
      <c r="EC42" s="41">
        <v>999999</v>
      </c>
      <c r="EG42" s="41">
        <v>35</v>
      </c>
      <c r="EH42" s="195">
        <v>0</v>
      </c>
      <c r="EI42" s="195">
        <v>540</v>
      </c>
      <c r="EJ42" s="196">
        <v>114</v>
      </c>
      <c r="EK42" s="195">
        <v>0</v>
      </c>
      <c r="EL42" s="195">
        <v>1260</v>
      </c>
      <c r="EM42" s="195">
        <v>2525</v>
      </c>
      <c r="EN42" s="195">
        <v>480</v>
      </c>
      <c r="EO42" s="195">
        <v>143</v>
      </c>
      <c r="EP42" s="195">
        <v>600</v>
      </c>
      <c r="EQ42" s="195">
        <v>122.3</v>
      </c>
      <c r="ER42" s="195" t="e">
        <v>#REF!</v>
      </c>
      <c r="ES42" s="195" t="e">
        <v>#REF!</v>
      </c>
      <c r="ET42" s="195" t="e">
        <v>#REF!</v>
      </c>
      <c r="EU42" s="196" t="e">
        <v>#REF!</v>
      </c>
      <c r="EV42" s="195"/>
      <c r="EW42" s="195"/>
      <c r="EX42" s="195"/>
      <c r="EY42" s="195"/>
      <c r="EZ42" s="196"/>
      <c r="FA42" s="195"/>
      <c r="FC42" s="41">
        <v>35</v>
      </c>
      <c r="FD42" s="195">
        <v>0</v>
      </c>
      <c r="FE42" s="195">
        <v>540</v>
      </c>
      <c r="FF42" s="195">
        <v>654</v>
      </c>
      <c r="FG42" s="195">
        <v>654</v>
      </c>
      <c r="FH42" s="195">
        <v>1914</v>
      </c>
      <c r="FI42" s="195">
        <v>4439</v>
      </c>
      <c r="FJ42" s="195">
        <v>4919</v>
      </c>
      <c r="FK42" s="195">
        <v>5062</v>
      </c>
      <c r="FL42" s="195">
        <v>5662</v>
      </c>
      <c r="FM42" s="195">
        <v>5784.3</v>
      </c>
      <c r="FN42" s="195" t="e">
        <v>#REF!</v>
      </c>
      <c r="FO42" s="195" t="e">
        <v>#REF!</v>
      </c>
      <c r="FP42" s="195" t="e">
        <v>#REF!</v>
      </c>
      <c r="FQ42" s="195" t="e">
        <v>#REF!</v>
      </c>
      <c r="FR42" s="195" t="e">
        <v>#REF!</v>
      </c>
      <c r="FS42" s="195" t="e">
        <v>#REF!</v>
      </c>
      <c r="FT42" s="195" t="e">
        <v>#REF!</v>
      </c>
      <c r="FU42" s="195" t="e">
        <v>#REF!</v>
      </c>
      <c r="FV42" s="195" t="e">
        <v>#REF!</v>
      </c>
    </row>
    <row r="43" spans="1:178" ht="13.5" thickBot="1" x14ac:dyDescent="0.25">
      <c r="A43" s="132"/>
      <c r="B43" s="34">
        <v>36</v>
      </c>
      <c r="C43" s="293">
        <v>36</v>
      </c>
      <c r="D43" s="260" t="s">
        <v>251</v>
      </c>
      <c r="E43" s="260" t="s">
        <v>278</v>
      </c>
      <c r="F43" s="260" t="s">
        <v>567</v>
      </c>
      <c r="G43" s="43">
        <v>0.3166666666666666</v>
      </c>
      <c r="H43" s="47">
        <v>0.3166666666666666</v>
      </c>
      <c r="I43" s="58" t="s">
        <v>44</v>
      </c>
      <c r="J43" s="52">
        <v>0</v>
      </c>
      <c r="K43" s="43">
        <v>0.39999999999999997</v>
      </c>
      <c r="L43" s="47">
        <v>0.39999999999999997</v>
      </c>
      <c r="M43" s="42" t="s">
        <v>44</v>
      </c>
      <c r="N43" s="38">
        <v>0</v>
      </c>
      <c r="O43" s="85">
        <v>0.40347222222222223</v>
      </c>
      <c r="P43" s="38">
        <v>300</v>
      </c>
      <c r="Q43" s="261"/>
      <c r="R43" s="85">
        <v>0.44791666666666669</v>
      </c>
      <c r="S43" s="38">
        <v>300</v>
      </c>
      <c r="T43" s="85" t="s">
        <v>308</v>
      </c>
      <c r="U43" s="86"/>
      <c r="V43" s="52">
        <v>600</v>
      </c>
      <c r="W43" s="85">
        <v>0.5131944444444444</v>
      </c>
      <c r="X43" s="38"/>
      <c r="Y43" s="85">
        <v>0.51388888888888895</v>
      </c>
      <c r="Z43" s="86"/>
      <c r="AA43" s="52">
        <v>0</v>
      </c>
      <c r="AB43" s="261"/>
      <c r="AC43" s="85">
        <v>0.51736111111111105</v>
      </c>
      <c r="AD43" s="38"/>
      <c r="AE43" s="85">
        <v>0.46666666666666662</v>
      </c>
      <c r="AF43" s="86"/>
      <c r="AG43" s="52">
        <v>720</v>
      </c>
      <c r="AH43" s="261">
        <v>600</v>
      </c>
      <c r="AI43" s="85"/>
      <c r="AJ43" s="38">
        <v>600</v>
      </c>
      <c r="AK43" s="73">
        <v>0.5493055555555556</v>
      </c>
      <c r="AL43" s="42" t="s">
        <v>301</v>
      </c>
      <c r="AM43" s="38">
        <v>5100</v>
      </c>
      <c r="AN43" s="43">
        <v>0.55208333333333337</v>
      </c>
      <c r="AO43" s="47">
        <v>0.58819444444444446</v>
      </c>
      <c r="AP43" s="70">
        <v>101</v>
      </c>
      <c r="AQ43" s="71">
        <v>101</v>
      </c>
      <c r="AR43" s="72"/>
      <c r="AS43" s="49">
        <v>0.59097222222222223</v>
      </c>
      <c r="AT43" s="42" t="s">
        <v>44</v>
      </c>
      <c r="AU43" s="280">
        <v>0</v>
      </c>
      <c r="AV43" s="72"/>
      <c r="AW43" s="49">
        <v>0.63541666666666663</v>
      </c>
      <c r="AX43" s="42" t="s">
        <v>44</v>
      </c>
      <c r="AY43" s="38">
        <v>0</v>
      </c>
      <c r="AZ43" s="53">
        <v>0.6381944444444444</v>
      </c>
      <c r="BA43" s="61"/>
      <c r="BB43" s="55">
        <v>0.64371527777777782</v>
      </c>
      <c r="BC43" s="35">
        <v>5.5208333333334192E-3</v>
      </c>
      <c r="BD43" s="35">
        <v>1.1574074074160307E-5</v>
      </c>
      <c r="BE43" s="44" t="s">
        <v>301</v>
      </c>
      <c r="BF43" s="45">
        <v>1</v>
      </c>
      <c r="BG43" s="55">
        <v>0.65127314814814818</v>
      </c>
      <c r="BH43" s="35">
        <v>1.3078703703703787E-2</v>
      </c>
      <c r="BI43" s="35">
        <v>3.3564814814806415E-4</v>
      </c>
      <c r="BJ43" s="44" t="s">
        <v>45</v>
      </c>
      <c r="BK43" s="45">
        <v>29</v>
      </c>
      <c r="BL43" s="55">
        <v>0.65637731481481476</v>
      </c>
      <c r="BM43" s="35">
        <v>1.8182870370370363E-2</v>
      </c>
      <c r="BN43" s="35">
        <v>9.1435185185184328E-4</v>
      </c>
      <c r="BO43" s="44" t="s">
        <v>301</v>
      </c>
      <c r="BP43" s="45">
        <v>79</v>
      </c>
      <c r="BQ43" s="55">
        <v>0.67484953703703709</v>
      </c>
      <c r="BR43" s="35">
        <v>3.6655092592592697E-2</v>
      </c>
      <c r="BS43" s="35">
        <v>4.6990740740741818E-3</v>
      </c>
      <c r="BT43" s="44" t="s">
        <v>301</v>
      </c>
      <c r="BU43" s="45">
        <v>406</v>
      </c>
      <c r="BV43" s="263"/>
      <c r="BW43" s="263"/>
      <c r="BX43" s="55">
        <v>0.68812499999999999</v>
      </c>
      <c r="BY43" s="35">
        <v>4.9930555555555589E-2</v>
      </c>
      <c r="BZ43" s="35">
        <v>9.7222222222222571E-3</v>
      </c>
      <c r="CA43" s="44" t="s">
        <v>301</v>
      </c>
      <c r="CB43" s="45">
        <v>840</v>
      </c>
      <c r="CC43" s="49">
        <v>0.70416666666666661</v>
      </c>
      <c r="CD43" s="42" t="s">
        <v>44</v>
      </c>
      <c r="CE43" s="38">
        <v>0</v>
      </c>
      <c r="CF43" s="53">
        <v>0.70624999999999993</v>
      </c>
      <c r="CG43" s="61"/>
      <c r="CH43" s="55">
        <v>0.71877314814814808</v>
      </c>
      <c r="CI43" s="35">
        <v>1.2523148148148144E-2</v>
      </c>
      <c r="CJ43" s="35">
        <v>1.6782407407407371E-3</v>
      </c>
      <c r="CK43" s="44" t="s">
        <v>301</v>
      </c>
      <c r="CL43" s="45">
        <v>145</v>
      </c>
      <c r="CM43" s="55">
        <v>0.72618055555555561</v>
      </c>
      <c r="CN43" s="35">
        <v>1.9930555555555673E-2</v>
      </c>
      <c r="CO43" s="35">
        <v>3.078703703703823E-3</v>
      </c>
      <c r="CP43" s="44" t="s">
        <v>301</v>
      </c>
      <c r="CQ43" s="45">
        <v>266</v>
      </c>
      <c r="CR43" s="85"/>
      <c r="CS43" s="38">
        <v>600</v>
      </c>
      <c r="CT43" s="85">
        <v>2.0631944444444401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110.5</v>
      </c>
      <c r="DC43" s="71">
        <v>110.5</v>
      </c>
      <c r="DD43" s="72"/>
      <c r="DE43" s="43"/>
      <c r="DF43" s="43"/>
      <c r="DG43" s="39">
        <v>1977.5</v>
      </c>
      <c r="DH43" s="46">
        <v>8820</v>
      </c>
      <c r="DI43" s="40"/>
      <c r="DJ43" s="63">
        <v>10797.5</v>
      </c>
      <c r="DK43" s="43"/>
      <c r="DL43" s="268" t="s">
        <v>191</v>
      </c>
      <c r="DM43" s="269" t="s">
        <v>567</v>
      </c>
      <c r="DN43" s="269" t="s">
        <v>178</v>
      </c>
      <c r="DO43" s="269">
        <v>105</v>
      </c>
      <c r="DP43" s="269">
        <v>0</v>
      </c>
      <c r="DQ43" s="56"/>
      <c r="DR43" s="56"/>
      <c r="DS43" s="36"/>
      <c r="DV43" s="41">
        <v>1.08</v>
      </c>
      <c r="DW43" s="41" t="s">
        <v>198</v>
      </c>
      <c r="DX43" s="41"/>
      <c r="DY43" s="151">
        <v>228.42000000000002</v>
      </c>
      <c r="DZ43" s="41">
        <v>9999</v>
      </c>
      <c r="EA43" s="41">
        <v>228.42000000000002</v>
      </c>
      <c r="EB43" s="41">
        <v>999999</v>
      </c>
      <c r="EC43" s="41">
        <v>999999</v>
      </c>
      <c r="EG43" s="41">
        <v>36</v>
      </c>
      <c r="EH43" s="195">
        <v>0</v>
      </c>
      <c r="EI43" s="195">
        <v>8220</v>
      </c>
      <c r="EJ43" s="196">
        <v>101</v>
      </c>
      <c r="EK43" s="195">
        <v>0</v>
      </c>
      <c r="EL43" s="195">
        <v>0</v>
      </c>
      <c r="EM43" s="195">
        <v>1355</v>
      </c>
      <c r="EN43" s="195">
        <v>0</v>
      </c>
      <c r="EO43" s="195">
        <v>411</v>
      </c>
      <c r="EP43" s="195">
        <v>600</v>
      </c>
      <c r="EQ43" s="195">
        <v>110.5</v>
      </c>
      <c r="ER43" s="195" t="e">
        <v>#REF!</v>
      </c>
      <c r="ES43" s="195" t="e">
        <v>#REF!</v>
      </c>
      <c r="ET43" s="195" t="e">
        <v>#REF!</v>
      </c>
      <c r="EU43" s="196" t="e">
        <v>#REF!</v>
      </c>
      <c r="EV43" s="195"/>
      <c r="EW43" s="195"/>
      <c r="EX43" s="195"/>
      <c r="EY43" s="195"/>
      <c r="EZ43" s="196"/>
      <c r="FA43" s="195"/>
      <c r="FC43" s="41">
        <v>36</v>
      </c>
      <c r="FD43" s="195">
        <v>0</v>
      </c>
      <c r="FE43" s="195">
        <v>8220</v>
      </c>
      <c r="FF43" s="195">
        <v>8321</v>
      </c>
      <c r="FG43" s="195">
        <v>8321</v>
      </c>
      <c r="FH43" s="195">
        <v>8321</v>
      </c>
      <c r="FI43" s="195">
        <v>9676</v>
      </c>
      <c r="FJ43" s="195">
        <v>9676</v>
      </c>
      <c r="FK43" s="195">
        <v>10087</v>
      </c>
      <c r="FL43" s="195">
        <v>10687</v>
      </c>
      <c r="FM43" s="195">
        <v>10797.5</v>
      </c>
      <c r="FN43" s="195" t="e">
        <v>#REF!</v>
      </c>
      <c r="FO43" s="195" t="e">
        <v>#REF!</v>
      </c>
      <c r="FP43" s="195" t="e">
        <v>#REF!</v>
      </c>
      <c r="FQ43" s="195" t="e">
        <v>#REF!</v>
      </c>
      <c r="FR43" s="195" t="e">
        <v>#REF!</v>
      </c>
      <c r="FS43" s="195" t="e">
        <v>#REF!</v>
      </c>
      <c r="FT43" s="195" t="e">
        <v>#REF!</v>
      </c>
      <c r="FU43" s="195" t="e">
        <v>#REF!</v>
      </c>
      <c r="FV43" s="195" t="e">
        <v>#REF!</v>
      </c>
    </row>
    <row r="44" spans="1:178" ht="13.5" thickBot="1" x14ac:dyDescent="0.25">
      <c r="A44" s="132"/>
      <c r="B44" s="34">
        <v>37</v>
      </c>
      <c r="C44" s="293">
        <v>37</v>
      </c>
      <c r="D44" s="260" t="s">
        <v>506</v>
      </c>
      <c r="E44" s="260" t="s">
        <v>507</v>
      </c>
      <c r="F44" s="260" t="s">
        <v>584</v>
      </c>
      <c r="G44" s="43">
        <v>0.31736111111111104</v>
      </c>
      <c r="H44" s="47">
        <v>0.31736111111111104</v>
      </c>
      <c r="I44" s="58" t="s">
        <v>44</v>
      </c>
      <c r="J44" s="52">
        <v>0</v>
      </c>
      <c r="K44" s="43">
        <v>0.40069444444444441</v>
      </c>
      <c r="L44" s="47">
        <v>0.40069444444444441</v>
      </c>
      <c r="M44" s="42" t="s">
        <v>44</v>
      </c>
      <c r="N44" s="38">
        <v>0</v>
      </c>
      <c r="O44" s="85"/>
      <c r="P44" s="38">
        <v>600</v>
      </c>
      <c r="Q44" s="261"/>
      <c r="R44" s="85"/>
      <c r="S44" s="38">
        <v>0</v>
      </c>
      <c r="T44" s="85" t="s">
        <v>308</v>
      </c>
      <c r="U44" s="86"/>
      <c r="V44" s="52">
        <v>600</v>
      </c>
      <c r="W44" s="85"/>
      <c r="X44" s="38">
        <v>600</v>
      </c>
      <c r="Y44" s="85"/>
      <c r="Z44" s="86"/>
      <c r="AA44" s="52">
        <v>600</v>
      </c>
      <c r="AB44" s="261"/>
      <c r="AC44" s="85"/>
      <c r="AD44" s="38">
        <v>600</v>
      </c>
      <c r="AE44" s="85" t="s">
        <v>308</v>
      </c>
      <c r="AF44" s="86"/>
      <c r="AG44" s="52">
        <v>600</v>
      </c>
      <c r="AH44" s="261"/>
      <c r="AI44" s="85"/>
      <c r="AJ44" s="38">
        <v>600</v>
      </c>
      <c r="AK44" s="73">
        <v>0.4916666666666667</v>
      </c>
      <c r="AL44" s="42" t="s">
        <v>301</v>
      </c>
      <c r="AM44" s="38">
        <v>60</v>
      </c>
      <c r="AN44" s="43">
        <v>0.49652777777777773</v>
      </c>
      <c r="AO44" s="47">
        <v>0.50763888888888886</v>
      </c>
      <c r="AP44" s="70">
        <v>117.5</v>
      </c>
      <c r="AQ44" s="71">
        <v>117.5</v>
      </c>
      <c r="AR44" s="72"/>
      <c r="AS44" s="49">
        <v>0.53333333333333333</v>
      </c>
      <c r="AT44" s="42" t="s">
        <v>44</v>
      </c>
      <c r="AU44" s="280">
        <v>0</v>
      </c>
      <c r="AV44" s="72"/>
      <c r="AW44" s="49">
        <v>0.57430555555555551</v>
      </c>
      <c r="AX44" s="42" t="s">
        <v>45</v>
      </c>
      <c r="AY44" s="38">
        <v>60</v>
      </c>
      <c r="AZ44" s="53">
        <v>0.57777777777777783</v>
      </c>
      <c r="BA44" s="61"/>
      <c r="BB44" s="55">
        <v>0.58374999999999999</v>
      </c>
      <c r="BC44" s="35">
        <v>5.9722222222221566E-3</v>
      </c>
      <c r="BD44" s="35">
        <v>4.6296296296289771E-4</v>
      </c>
      <c r="BE44" s="44" t="s">
        <v>301</v>
      </c>
      <c r="BF44" s="45">
        <v>40</v>
      </c>
      <c r="BG44" s="55">
        <v>0.59215277777777775</v>
      </c>
      <c r="BH44" s="35">
        <v>1.4374999999999916E-2</v>
      </c>
      <c r="BI44" s="35">
        <v>9.6064814814806471E-4</v>
      </c>
      <c r="BJ44" s="44" t="s">
        <v>301</v>
      </c>
      <c r="BK44" s="45">
        <v>83</v>
      </c>
      <c r="BL44" s="55">
        <v>0.59752314814814811</v>
      </c>
      <c r="BM44" s="35">
        <v>1.9745370370370274E-2</v>
      </c>
      <c r="BN44" s="35">
        <v>2.4768518518517545E-3</v>
      </c>
      <c r="BO44" s="44" t="s">
        <v>301</v>
      </c>
      <c r="BP44" s="45">
        <v>214</v>
      </c>
      <c r="BQ44" s="55">
        <v>0.62246527777777783</v>
      </c>
      <c r="BR44" s="35">
        <v>4.4687499999999991E-2</v>
      </c>
      <c r="BS44" s="35">
        <v>1.2731481481481476E-2</v>
      </c>
      <c r="BT44" s="44" t="s">
        <v>301</v>
      </c>
      <c r="BU44" s="45">
        <v>1100</v>
      </c>
      <c r="BV44" s="263"/>
      <c r="BW44" s="263"/>
      <c r="BX44" s="55">
        <v>0.61121527777777784</v>
      </c>
      <c r="BY44" s="35">
        <v>3.3437500000000009E-2</v>
      </c>
      <c r="BZ44" s="35">
        <v>6.7708333333333232E-3</v>
      </c>
      <c r="CA44" s="44" t="s">
        <v>45</v>
      </c>
      <c r="CB44" s="45">
        <v>885</v>
      </c>
      <c r="CC44" s="49">
        <v>0.6958333333333333</v>
      </c>
      <c r="CD44" s="42" t="s">
        <v>301</v>
      </c>
      <c r="CE44" s="38">
        <v>900</v>
      </c>
      <c r="CF44" s="53">
        <v>0.70138888888888884</v>
      </c>
      <c r="CG44" s="61"/>
      <c r="CH44" s="55">
        <v>0.71480324074074064</v>
      </c>
      <c r="CI44" s="35">
        <v>1.3414351851851802E-2</v>
      </c>
      <c r="CJ44" s="35">
        <v>2.5694444444443951E-3</v>
      </c>
      <c r="CK44" s="44" t="s">
        <v>301</v>
      </c>
      <c r="CL44" s="45">
        <v>222</v>
      </c>
      <c r="CM44" s="55">
        <v>0.72342592592592592</v>
      </c>
      <c r="CN44" s="35">
        <v>2.2037037037037077E-2</v>
      </c>
      <c r="CO44" s="35">
        <v>5.1851851851852267E-3</v>
      </c>
      <c r="CP44" s="44" t="s">
        <v>301</v>
      </c>
      <c r="CQ44" s="45">
        <v>448</v>
      </c>
      <c r="CR44" s="85" t="s">
        <v>632</v>
      </c>
      <c r="CS44" s="38"/>
      <c r="CT44" s="85">
        <v>2.1048611111111102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124</v>
      </c>
      <c r="DC44" s="71">
        <v>124</v>
      </c>
      <c r="DD44" s="72"/>
      <c r="DE44" s="43"/>
      <c r="DF44" s="43"/>
      <c r="DG44" s="39">
        <v>3233.5</v>
      </c>
      <c r="DH44" s="46">
        <v>5220</v>
      </c>
      <c r="DI44" s="40"/>
      <c r="DJ44" s="63">
        <v>8453.5</v>
      </c>
      <c r="DK44" s="43"/>
      <c r="DL44" s="268" t="s">
        <v>192</v>
      </c>
      <c r="DM44" s="269" t="s">
        <v>584</v>
      </c>
      <c r="DN44" s="269" t="s">
        <v>178</v>
      </c>
      <c r="DO44" s="269">
        <v>90</v>
      </c>
      <c r="DP44" s="269">
        <v>0</v>
      </c>
      <c r="DQ44" s="56"/>
      <c r="DR44" s="56"/>
      <c r="DS44" s="36"/>
      <c r="DV44" s="41">
        <v>1.05</v>
      </c>
      <c r="DW44" s="41" t="s">
        <v>198</v>
      </c>
      <c r="DX44" s="41"/>
      <c r="DY44" s="151">
        <v>253.57500000000002</v>
      </c>
      <c r="DZ44" s="41">
        <v>9999</v>
      </c>
      <c r="EA44" s="41">
        <v>253.57500000000002</v>
      </c>
      <c r="EB44" s="41">
        <v>999999</v>
      </c>
      <c r="EC44" s="41">
        <v>999999</v>
      </c>
      <c r="EG44" s="41">
        <v>37</v>
      </c>
      <c r="EH44" s="195">
        <v>0</v>
      </c>
      <c r="EI44" s="195">
        <v>4260</v>
      </c>
      <c r="EJ44" s="196">
        <v>117.5</v>
      </c>
      <c r="EK44" s="195">
        <v>0</v>
      </c>
      <c r="EL44" s="195">
        <v>60</v>
      </c>
      <c r="EM44" s="195">
        <v>2322</v>
      </c>
      <c r="EN44" s="195">
        <v>900</v>
      </c>
      <c r="EO44" s="195">
        <v>670</v>
      </c>
      <c r="EP44" s="195">
        <v>0</v>
      </c>
      <c r="EQ44" s="195">
        <v>124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37</v>
      </c>
      <c r="FD44" s="195">
        <v>0</v>
      </c>
      <c r="FE44" s="195">
        <v>4260</v>
      </c>
      <c r="FF44" s="195">
        <v>4377.5</v>
      </c>
      <c r="FG44" s="195">
        <v>4377.5</v>
      </c>
      <c r="FH44" s="195">
        <v>4437.5</v>
      </c>
      <c r="FI44" s="195">
        <v>6759.5</v>
      </c>
      <c r="FJ44" s="195">
        <v>7659.5</v>
      </c>
      <c r="FK44" s="195">
        <v>8329.5</v>
      </c>
      <c r="FL44" s="195">
        <v>8329.5</v>
      </c>
      <c r="FM44" s="195">
        <v>8453.5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38</v>
      </c>
      <c r="C45" s="293">
        <v>38</v>
      </c>
      <c r="D45" s="260" t="s">
        <v>102</v>
      </c>
      <c r="E45" s="260" t="s">
        <v>103</v>
      </c>
      <c r="F45" s="260" t="s">
        <v>578</v>
      </c>
      <c r="G45" s="43">
        <v>0.31805555555555548</v>
      </c>
      <c r="H45" s="47">
        <v>0.31805555555555548</v>
      </c>
      <c r="I45" s="58" t="s">
        <v>44</v>
      </c>
      <c r="J45" s="52">
        <v>0</v>
      </c>
      <c r="K45" s="43">
        <v>0.40138888888888885</v>
      </c>
      <c r="L45" s="47">
        <v>0.40138888888888885</v>
      </c>
      <c r="M45" s="42" t="s">
        <v>44</v>
      </c>
      <c r="N45" s="38">
        <v>0</v>
      </c>
      <c r="O45" s="85">
        <v>0.40208333333333335</v>
      </c>
      <c r="P45" s="38"/>
      <c r="Q45" s="261"/>
      <c r="R45" s="85"/>
      <c r="S45" s="38">
        <v>0</v>
      </c>
      <c r="T45" s="85" t="s">
        <v>308</v>
      </c>
      <c r="U45" s="86"/>
      <c r="V45" s="52">
        <v>600</v>
      </c>
      <c r="W45" s="85"/>
      <c r="X45" s="38">
        <v>600</v>
      </c>
      <c r="Y45" s="85"/>
      <c r="Z45" s="86"/>
      <c r="AA45" s="52">
        <v>600</v>
      </c>
      <c r="AB45" s="261"/>
      <c r="AC45" s="85"/>
      <c r="AD45" s="38">
        <v>600</v>
      </c>
      <c r="AE45" s="85">
        <v>0.45416666666666666</v>
      </c>
      <c r="AF45" s="86"/>
      <c r="AG45" s="52">
        <v>1920</v>
      </c>
      <c r="AH45" s="261"/>
      <c r="AI45" s="85"/>
      <c r="AJ45" s="38">
        <v>600</v>
      </c>
      <c r="AK45" s="73">
        <v>0.50069444444444444</v>
      </c>
      <c r="AL45" s="42" t="s">
        <v>301</v>
      </c>
      <c r="AM45" s="38">
        <v>780</v>
      </c>
      <c r="AN45" s="43">
        <v>0.53194444444444444</v>
      </c>
      <c r="AO45" s="47">
        <v>0.53541666666666665</v>
      </c>
      <c r="AP45" s="70">
        <v>92</v>
      </c>
      <c r="AQ45" s="71">
        <v>92</v>
      </c>
      <c r="AR45" s="72">
        <v>10</v>
      </c>
      <c r="AS45" s="49">
        <v>0.54236111111111107</v>
      </c>
      <c r="AT45" s="42" t="s">
        <v>44</v>
      </c>
      <c r="AU45" s="280">
        <v>0</v>
      </c>
      <c r="AV45" s="72"/>
      <c r="AW45" s="49">
        <v>0.58472222222222225</v>
      </c>
      <c r="AX45" s="42" t="s">
        <v>44</v>
      </c>
      <c r="AY45" s="38">
        <v>0</v>
      </c>
      <c r="AZ45" s="53">
        <v>0.58958333333333335</v>
      </c>
      <c r="BA45" s="61"/>
      <c r="BB45" s="55">
        <v>0.59509259259259262</v>
      </c>
      <c r="BC45" s="35">
        <v>5.5092592592592693E-3</v>
      </c>
      <c r="BD45" s="35">
        <v>1.0408340855860843E-17</v>
      </c>
      <c r="BE45" s="44" t="s">
        <v>44</v>
      </c>
      <c r="BF45" s="45">
        <v>0</v>
      </c>
      <c r="BG45" s="55">
        <v>0.60222222222222221</v>
      </c>
      <c r="BH45" s="35">
        <v>1.2638888888888866E-2</v>
      </c>
      <c r="BI45" s="35">
        <v>7.7546296296298473E-4</v>
      </c>
      <c r="BJ45" s="44" t="s">
        <v>45</v>
      </c>
      <c r="BK45" s="45">
        <v>67</v>
      </c>
      <c r="BL45" s="55">
        <v>0.60578703703703707</v>
      </c>
      <c r="BM45" s="35">
        <v>1.620370370370372E-2</v>
      </c>
      <c r="BN45" s="35">
        <v>1.0648148148147997E-3</v>
      </c>
      <c r="BO45" s="44" t="s">
        <v>45</v>
      </c>
      <c r="BP45" s="45">
        <v>92</v>
      </c>
      <c r="BQ45" s="55">
        <v>0.62254629629629632</v>
      </c>
      <c r="BR45" s="35">
        <v>3.2962962962962972E-2</v>
      </c>
      <c r="BS45" s="35">
        <v>1.0069444444444561E-3</v>
      </c>
      <c r="BT45" s="44" t="s">
        <v>301</v>
      </c>
      <c r="BU45" s="45">
        <v>87</v>
      </c>
      <c r="BV45" s="263"/>
      <c r="BW45" s="263"/>
      <c r="BX45" s="55">
        <v>0.63118055555555552</v>
      </c>
      <c r="BY45" s="35">
        <v>4.1597222222222174E-2</v>
      </c>
      <c r="BZ45" s="35">
        <v>1.3888888888888423E-3</v>
      </c>
      <c r="CA45" s="44" t="s">
        <v>301</v>
      </c>
      <c r="CB45" s="45">
        <v>120</v>
      </c>
      <c r="CC45" s="49">
        <v>0.65555555555555556</v>
      </c>
      <c r="CD45" s="42" t="s">
        <v>44</v>
      </c>
      <c r="CE45" s="38">
        <v>0</v>
      </c>
      <c r="CF45" s="53">
        <v>0.66319444444444442</v>
      </c>
      <c r="CG45" s="61"/>
      <c r="CH45" s="55">
        <v>0.6740624999999999</v>
      </c>
      <c r="CI45" s="35">
        <v>1.0868055555555478E-2</v>
      </c>
      <c r="CJ45" s="35">
        <v>2.3148148148070813E-5</v>
      </c>
      <c r="CK45" s="44" t="s">
        <v>301</v>
      </c>
      <c r="CL45" s="45">
        <v>2</v>
      </c>
      <c r="CM45" s="55">
        <v>0.68070601851851853</v>
      </c>
      <c r="CN45" s="35">
        <v>1.751157407407411E-2</v>
      </c>
      <c r="CO45" s="35">
        <v>6.5972222222225943E-4</v>
      </c>
      <c r="CP45" s="44" t="s">
        <v>301</v>
      </c>
      <c r="CQ45" s="45">
        <v>57</v>
      </c>
      <c r="CR45" s="85" t="s">
        <v>632</v>
      </c>
      <c r="CS45" s="38"/>
      <c r="CT45" s="85">
        <v>2.1465277777777798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100</v>
      </c>
      <c r="DC45" s="71">
        <v>100</v>
      </c>
      <c r="DD45" s="72"/>
      <c r="DE45" s="43"/>
      <c r="DF45" s="43"/>
      <c r="DG45" s="39">
        <v>627</v>
      </c>
      <c r="DH45" s="46">
        <v>5700</v>
      </c>
      <c r="DI45" s="40"/>
      <c r="DJ45" s="63">
        <v>6327</v>
      </c>
      <c r="DK45" s="43"/>
      <c r="DL45" s="268" t="s">
        <v>190</v>
      </c>
      <c r="DM45" s="269" t="s">
        <v>578</v>
      </c>
      <c r="DN45" s="269" t="s">
        <v>178</v>
      </c>
      <c r="DO45" s="269">
        <v>80</v>
      </c>
      <c r="DP45" s="269" t="s">
        <v>183</v>
      </c>
      <c r="DQ45" s="56"/>
      <c r="DR45" s="56"/>
      <c r="DS45" s="36"/>
      <c r="DV45" s="41">
        <v>1.05</v>
      </c>
      <c r="DW45" s="41" t="s">
        <v>197</v>
      </c>
      <c r="DX45" s="41"/>
      <c r="DY45" s="151">
        <v>212.10000000000002</v>
      </c>
      <c r="DZ45" s="41">
        <v>212.10000000000002</v>
      </c>
      <c r="EA45" s="41">
        <v>9999</v>
      </c>
      <c r="EB45" s="41">
        <v>999999</v>
      </c>
      <c r="EC45" s="41">
        <v>999999</v>
      </c>
      <c r="EG45" s="41">
        <v>38</v>
      </c>
      <c r="EH45" s="195">
        <v>0</v>
      </c>
      <c r="EI45" s="195">
        <v>5700</v>
      </c>
      <c r="EJ45" s="196">
        <v>102</v>
      </c>
      <c r="EK45" s="195">
        <v>0</v>
      </c>
      <c r="EL45" s="195">
        <v>0</v>
      </c>
      <c r="EM45" s="195">
        <v>366</v>
      </c>
      <c r="EN45" s="195">
        <v>0</v>
      </c>
      <c r="EO45" s="195">
        <v>59</v>
      </c>
      <c r="EP45" s="195">
        <v>0</v>
      </c>
      <c r="EQ45" s="195">
        <v>100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38</v>
      </c>
      <c r="FD45" s="195">
        <v>0</v>
      </c>
      <c r="FE45" s="195">
        <v>5700</v>
      </c>
      <c r="FF45" s="195">
        <v>5802</v>
      </c>
      <c r="FG45" s="195">
        <v>5802</v>
      </c>
      <c r="FH45" s="195">
        <v>5802</v>
      </c>
      <c r="FI45" s="195">
        <v>6168</v>
      </c>
      <c r="FJ45" s="195">
        <v>6168</v>
      </c>
      <c r="FK45" s="195">
        <v>6227</v>
      </c>
      <c r="FL45" s="195">
        <v>6227</v>
      </c>
      <c r="FM45" s="195">
        <v>6327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40</v>
      </c>
      <c r="C46" s="293">
        <v>40</v>
      </c>
      <c r="D46" s="260" t="s">
        <v>509</v>
      </c>
      <c r="E46" s="260" t="s">
        <v>510</v>
      </c>
      <c r="F46" s="260" t="s">
        <v>594</v>
      </c>
      <c r="G46" s="43">
        <v>0.31944444444444436</v>
      </c>
      <c r="H46" s="47">
        <v>0.31944444444444436</v>
      </c>
      <c r="I46" s="58" t="s">
        <v>44</v>
      </c>
      <c r="J46" s="52">
        <v>0</v>
      </c>
      <c r="K46" s="43">
        <v>0.40277777777777773</v>
      </c>
      <c r="L46" s="47">
        <v>0.40277777777777773</v>
      </c>
      <c r="M46" s="42" t="s">
        <v>44</v>
      </c>
      <c r="N46" s="38">
        <v>0</v>
      </c>
      <c r="O46" s="85"/>
      <c r="P46" s="38">
        <v>600</v>
      </c>
      <c r="Q46" s="261"/>
      <c r="R46" s="85">
        <v>0.44236111111111115</v>
      </c>
      <c r="S46" s="38">
        <v>300</v>
      </c>
      <c r="T46" s="85">
        <v>0.48819444444444443</v>
      </c>
      <c r="U46" s="86"/>
      <c r="V46" s="52">
        <v>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>
        <v>0.4548611111111111</v>
      </c>
      <c r="AF46" s="86"/>
      <c r="AG46" s="52">
        <v>1980</v>
      </c>
      <c r="AH46" s="261">
        <v>600</v>
      </c>
      <c r="AI46" s="85"/>
      <c r="AJ46" s="38">
        <v>600</v>
      </c>
      <c r="AK46" s="73">
        <v>0.51180555555555551</v>
      </c>
      <c r="AL46" s="42" t="s">
        <v>301</v>
      </c>
      <c r="AM46" s="38">
        <v>1620</v>
      </c>
      <c r="AN46" s="43">
        <v>0.53472222222222221</v>
      </c>
      <c r="AO46" s="47">
        <v>0.57430555555555551</v>
      </c>
      <c r="AP46" s="70">
        <v>93.4</v>
      </c>
      <c r="AQ46" s="71">
        <v>93.4</v>
      </c>
      <c r="AR46" s="72"/>
      <c r="AS46" s="49">
        <v>0.55347222222222214</v>
      </c>
      <c r="AT46" s="42" t="s">
        <v>44</v>
      </c>
      <c r="AU46" s="280">
        <v>0</v>
      </c>
      <c r="AV46" s="72"/>
      <c r="AW46" s="49">
        <v>0.61736111111111114</v>
      </c>
      <c r="AX46" s="42" t="s">
        <v>44</v>
      </c>
      <c r="AY46" s="38">
        <v>0</v>
      </c>
      <c r="AZ46" s="53">
        <v>0.62013888888888891</v>
      </c>
      <c r="BA46" s="61"/>
      <c r="BB46" s="55">
        <v>0.62519675925925922</v>
      </c>
      <c r="BC46" s="35">
        <v>5.0578703703703098E-3</v>
      </c>
      <c r="BD46" s="35">
        <v>4.5138888888894904E-4</v>
      </c>
      <c r="BE46" s="44" t="s">
        <v>45</v>
      </c>
      <c r="BF46" s="45">
        <v>39</v>
      </c>
      <c r="BG46" s="55">
        <v>0.63443287037037044</v>
      </c>
      <c r="BH46" s="35">
        <v>1.4293981481481532E-2</v>
      </c>
      <c r="BI46" s="35">
        <v>8.7962962962968155E-4</v>
      </c>
      <c r="BJ46" s="44" t="s">
        <v>301</v>
      </c>
      <c r="BK46" s="45">
        <v>76</v>
      </c>
      <c r="BL46" s="55">
        <v>0.64618055555555554</v>
      </c>
      <c r="BM46" s="35">
        <v>2.604166666666663E-2</v>
      </c>
      <c r="BN46" s="35">
        <v>8.7731481481481098E-3</v>
      </c>
      <c r="BO46" s="44" t="s">
        <v>301</v>
      </c>
      <c r="BP46" s="45">
        <v>758</v>
      </c>
      <c r="BQ46" s="55">
        <v>0.66728009259259258</v>
      </c>
      <c r="BR46" s="35">
        <v>4.7141203703703671E-2</v>
      </c>
      <c r="BS46" s="35">
        <v>1.5185185185185156E-2</v>
      </c>
      <c r="BT46" s="44" t="s">
        <v>301</v>
      </c>
      <c r="BU46" s="45">
        <v>1312</v>
      </c>
      <c r="BV46" s="263"/>
      <c r="BW46" s="263"/>
      <c r="BX46" s="55">
        <v>0.65625</v>
      </c>
      <c r="BY46" s="35">
        <v>3.6111111111111094E-2</v>
      </c>
      <c r="BZ46" s="35">
        <v>4.0972222222222382E-3</v>
      </c>
      <c r="CA46" s="44" t="s">
        <v>45</v>
      </c>
      <c r="CB46" s="45">
        <v>654</v>
      </c>
      <c r="CC46" s="49">
        <v>0.7270833333333333</v>
      </c>
      <c r="CD46" s="42" t="s">
        <v>301</v>
      </c>
      <c r="CE46" s="38">
        <v>3540</v>
      </c>
      <c r="CF46" s="53">
        <v>0.72986111111111107</v>
      </c>
      <c r="CG46" s="61"/>
      <c r="CH46" s="55">
        <v>0.74276620370370372</v>
      </c>
      <c r="CI46" s="35">
        <v>1.2905092592592649E-2</v>
      </c>
      <c r="CJ46" s="35">
        <v>2.0601851851852412E-3</v>
      </c>
      <c r="CK46" s="44" t="s">
        <v>301</v>
      </c>
      <c r="CL46" s="45">
        <v>178</v>
      </c>
      <c r="CM46" s="55">
        <v>0.75125000000000008</v>
      </c>
      <c r="CN46" s="35">
        <v>2.1388888888889013E-2</v>
      </c>
      <c r="CO46" s="35">
        <v>4.5370370370371622E-3</v>
      </c>
      <c r="CP46" s="44" t="s">
        <v>301</v>
      </c>
      <c r="CQ46" s="45">
        <v>392</v>
      </c>
      <c r="CR46" s="85"/>
      <c r="CS46" s="38">
        <v>600</v>
      </c>
      <c r="CT46" s="85">
        <v>2.2298611111111102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111.3</v>
      </c>
      <c r="DC46" s="71">
        <v>111.3</v>
      </c>
      <c r="DD46" s="72">
        <v>330</v>
      </c>
      <c r="DE46" s="43"/>
      <c r="DF46" s="43"/>
      <c r="DG46" s="39">
        <v>3943.7000000000003</v>
      </c>
      <c r="DH46" s="46">
        <v>11640</v>
      </c>
      <c r="DI46" s="40"/>
      <c r="DJ46" s="63">
        <v>15583.7</v>
      </c>
      <c r="DK46" s="43"/>
      <c r="DL46" s="268" t="s">
        <v>192</v>
      </c>
      <c r="DM46" s="269" t="s">
        <v>594</v>
      </c>
      <c r="DN46" s="269" t="s">
        <v>178</v>
      </c>
      <c r="DO46" s="269">
        <v>112</v>
      </c>
      <c r="DP46" s="269" t="s">
        <v>294</v>
      </c>
      <c r="DQ46" s="56"/>
      <c r="DR46" s="56"/>
      <c r="DS46" s="36"/>
      <c r="DV46" s="41">
        <v>1.08</v>
      </c>
      <c r="DW46" s="41" t="s">
        <v>197</v>
      </c>
      <c r="DX46" s="41"/>
      <c r="DY46" s="151">
        <v>577.47600000000011</v>
      </c>
      <c r="DZ46" s="41">
        <v>577.47600000000011</v>
      </c>
      <c r="EA46" s="41">
        <v>9999</v>
      </c>
      <c r="EB46" s="41">
        <v>999999</v>
      </c>
      <c r="EC46" s="41">
        <v>999999</v>
      </c>
      <c r="EG46" s="41">
        <v>40</v>
      </c>
      <c r="EH46" s="195">
        <v>0</v>
      </c>
      <c r="EI46" s="195">
        <v>7500</v>
      </c>
      <c r="EJ46" s="196">
        <v>93.4</v>
      </c>
      <c r="EK46" s="195">
        <v>0</v>
      </c>
      <c r="EL46" s="195">
        <v>0</v>
      </c>
      <c r="EM46" s="195">
        <v>2839</v>
      </c>
      <c r="EN46" s="195">
        <v>3540</v>
      </c>
      <c r="EO46" s="195">
        <v>570</v>
      </c>
      <c r="EP46" s="195">
        <v>600</v>
      </c>
      <c r="EQ46" s="195">
        <v>441.3</v>
      </c>
      <c r="ER46" s="195" t="e">
        <v>#REF!</v>
      </c>
      <c r="ES46" s="195" t="e">
        <v>#REF!</v>
      </c>
      <c r="ET46" s="195" t="e">
        <v>#REF!</v>
      </c>
      <c r="EU46" s="196" t="e">
        <v>#REF!</v>
      </c>
      <c r="EV46" s="195"/>
      <c r="EW46" s="195"/>
      <c r="EX46" s="195"/>
      <c r="EY46" s="195"/>
      <c r="EZ46" s="196"/>
      <c r="FA46" s="195"/>
      <c r="FC46" s="41">
        <v>40</v>
      </c>
      <c r="FD46" s="195">
        <v>0</v>
      </c>
      <c r="FE46" s="195">
        <v>7500</v>
      </c>
      <c r="FF46" s="195">
        <v>7593.4</v>
      </c>
      <c r="FG46" s="195">
        <v>7593.4</v>
      </c>
      <c r="FH46" s="195">
        <v>7593.4</v>
      </c>
      <c r="FI46" s="195">
        <v>10432.4</v>
      </c>
      <c r="FJ46" s="195">
        <v>13972.4</v>
      </c>
      <c r="FK46" s="195">
        <v>14542.4</v>
      </c>
      <c r="FL46" s="195">
        <v>15142.4</v>
      </c>
      <c r="FM46" s="195">
        <v>15583.699999999999</v>
      </c>
      <c r="FN46" s="195" t="e">
        <v>#REF!</v>
      </c>
      <c r="FO46" s="195" t="e">
        <v>#REF!</v>
      </c>
      <c r="FP46" s="195" t="e">
        <v>#REF!</v>
      </c>
      <c r="FQ46" s="195" t="e">
        <v>#REF!</v>
      </c>
      <c r="FR46" s="195" t="e">
        <v>#REF!</v>
      </c>
      <c r="FS46" s="195" t="e">
        <v>#REF!</v>
      </c>
      <c r="FT46" s="195" t="e">
        <v>#REF!</v>
      </c>
      <c r="FU46" s="195" t="e">
        <v>#REF!</v>
      </c>
      <c r="FV46" s="195" t="e">
        <v>#REF!</v>
      </c>
    </row>
    <row r="47" spans="1:178" ht="15" customHeight="1" thickBot="1" x14ac:dyDescent="0.25">
      <c r="A47" s="132"/>
      <c r="B47" s="34">
        <v>41</v>
      </c>
      <c r="C47" s="293">
        <v>41</v>
      </c>
      <c r="D47" s="260" t="s">
        <v>146</v>
      </c>
      <c r="E47" s="260" t="s">
        <v>511</v>
      </c>
      <c r="F47" s="260" t="s">
        <v>595</v>
      </c>
      <c r="G47" s="43">
        <v>0.32013888888888881</v>
      </c>
      <c r="H47" s="47">
        <v>0.32013888888888881</v>
      </c>
      <c r="I47" s="58" t="s">
        <v>44</v>
      </c>
      <c r="J47" s="52">
        <v>0</v>
      </c>
      <c r="K47" s="43">
        <v>0.40347222222222218</v>
      </c>
      <c r="L47" s="47">
        <v>0.40347222222222218</v>
      </c>
      <c r="M47" s="42" t="s">
        <v>44</v>
      </c>
      <c r="N47" s="38">
        <v>0</v>
      </c>
      <c r="O47" s="85"/>
      <c r="P47" s="38">
        <v>600</v>
      </c>
      <c r="Q47" s="261"/>
      <c r="R47" s="85">
        <v>0.43263888888888885</v>
      </c>
      <c r="S47" s="38">
        <v>300</v>
      </c>
      <c r="T47" s="85">
        <v>0.44305555555555554</v>
      </c>
      <c r="U47" s="86"/>
      <c r="V47" s="52">
        <v>0</v>
      </c>
      <c r="W47" s="85"/>
      <c r="X47" s="38">
        <v>600</v>
      </c>
      <c r="Y47" s="85"/>
      <c r="Z47" s="86"/>
      <c r="AA47" s="52">
        <v>600</v>
      </c>
      <c r="AB47" s="261"/>
      <c r="AC47" s="85"/>
      <c r="AD47" s="38">
        <v>600</v>
      </c>
      <c r="AE47" s="85">
        <v>0.44791666666666669</v>
      </c>
      <c r="AF47" s="86"/>
      <c r="AG47" s="52">
        <v>2640</v>
      </c>
      <c r="AH47" s="261"/>
      <c r="AI47" s="85"/>
      <c r="AJ47" s="38">
        <v>600</v>
      </c>
      <c r="AK47" s="73">
        <v>0.49374999999999997</v>
      </c>
      <c r="AL47" s="42" t="s">
        <v>44</v>
      </c>
      <c r="AM47" s="38">
        <v>0</v>
      </c>
      <c r="AN47" s="43">
        <v>0.49861111111111112</v>
      </c>
      <c r="AO47" s="47">
        <v>0.51111111111111118</v>
      </c>
      <c r="AP47" s="70">
        <v>90.7</v>
      </c>
      <c r="AQ47" s="71">
        <v>90.7</v>
      </c>
      <c r="AR47" s="72"/>
      <c r="AS47" s="49">
        <v>0.53541666666666665</v>
      </c>
      <c r="AT47" s="42" t="s">
        <v>44</v>
      </c>
      <c r="AU47" s="280">
        <v>0</v>
      </c>
      <c r="AV47" s="72"/>
      <c r="AW47" s="49">
        <v>0.58888888888888891</v>
      </c>
      <c r="AX47" s="42" t="s">
        <v>44</v>
      </c>
      <c r="AY47" s="38">
        <v>0</v>
      </c>
      <c r="AZ47" s="53">
        <v>0.59166666666666667</v>
      </c>
      <c r="BA47" s="61"/>
      <c r="BB47" s="55">
        <v>0.59693287037037035</v>
      </c>
      <c r="BC47" s="35">
        <v>5.2662037037036757E-3</v>
      </c>
      <c r="BD47" s="35">
        <v>2.4305555555558314E-4</v>
      </c>
      <c r="BE47" s="44" t="s">
        <v>45</v>
      </c>
      <c r="BF47" s="45">
        <v>21</v>
      </c>
      <c r="BG47" s="55">
        <v>0.60550925925925925</v>
      </c>
      <c r="BH47" s="35">
        <v>1.3842592592592573E-2</v>
      </c>
      <c r="BI47" s="35">
        <v>4.282407407407221E-4</v>
      </c>
      <c r="BJ47" s="44" t="s">
        <v>301</v>
      </c>
      <c r="BK47" s="45">
        <v>37</v>
      </c>
      <c r="BL47" s="55"/>
      <c r="BM47" s="35">
        <v>-0.59166666666666667</v>
      </c>
      <c r="BN47" s="35">
        <v>0.60893518518518519</v>
      </c>
      <c r="BO47" s="44"/>
      <c r="BP47" s="45">
        <v>600</v>
      </c>
      <c r="BQ47" s="55">
        <v>0.65180555555555553</v>
      </c>
      <c r="BR47" s="35">
        <v>6.0138888888888853E-2</v>
      </c>
      <c r="BS47" s="35">
        <v>2.8182870370370337E-2</v>
      </c>
      <c r="BT47" s="44" t="s">
        <v>301</v>
      </c>
      <c r="BU47" s="45">
        <v>2435</v>
      </c>
      <c r="BV47" s="263"/>
      <c r="BW47" s="263"/>
      <c r="BX47" s="55">
        <v>0.63917824074074081</v>
      </c>
      <c r="BY47" s="35">
        <v>4.7511574074074137E-2</v>
      </c>
      <c r="BZ47" s="35">
        <v>7.3032407407408045E-3</v>
      </c>
      <c r="CA47" s="44" t="s">
        <v>301</v>
      </c>
      <c r="CB47" s="45">
        <v>931</v>
      </c>
      <c r="CC47" s="49"/>
      <c r="CD47" s="42" t="s">
        <v>44</v>
      </c>
      <c r="CE47" s="38">
        <v>1800</v>
      </c>
      <c r="CF47" s="53"/>
      <c r="CG47" s="61"/>
      <c r="CH47" s="55"/>
      <c r="CI47" s="35">
        <v>0</v>
      </c>
      <c r="CJ47" s="35">
        <v>1.0844907407407407E-2</v>
      </c>
      <c r="CK47" s="44" t="s">
        <v>44</v>
      </c>
      <c r="CL47" s="45"/>
      <c r="CM47" s="55"/>
      <c r="CN47" s="35">
        <v>0</v>
      </c>
      <c r="CO47" s="35">
        <v>1.6851851851851851E-2</v>
      </c>
      <c r="CP47" s="44"/>
      <c r="CQ47" s="45">
        <v>1800</v>
      </c>
      <c r="CR47" s="85"/>
      <c r="CS47" s="38">
        <v>600</v>
      </c>
      <c r="CT47" s="85">
        <v>2.2715277777777798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101.7</v>
      </c>
      <c r="DC47" s="71">
        <v>101.7</v>
      </c>
      <c r="DD47" s="72">
        <v>10</v>
      </c>
      <c r="DE47" s="43"/>
      <c r="DF47" s="43"/>
      <c r="DG47" s="39">
        <v>6026.4</v>
      </c>
      <c r="DH47" s="46">
        <v>8340</v>
      </c>
      <c r="DI47" s="40"/>
      <c r="DJ47" s="63">
        <v>14366.4</v>
      </c>
      <c r="DK47" s="43"/>
      <c r="DL47" s="268" t="s">
        <v>191</v>
      </c>
      <c r="DM47" s="269" t="s">
        <v>595</v>
      </c>
      <c r="DN47" s="269" t="s">
        <v>178</v>
      </c>
      <c r="DO47" s="269">
        <v>97</v>
      </c>
      <c r="DP47" s="269">
        <v>0</v>
      </c>
      <c r="DQ47" s="56"/>
      <c r="DR47" s="56"/>
      <c r="DS47" s="36"/>
      <c r="DV47" s="41">
        <v>1.05</v>
      </c>
      <c r="DW47" s="41" t="s">
        <v>197</v>
      </c>
      <c r="DX47" s="41"/>
      <c r="DY47" s="151">
        <v>212.52</v>
      </c>
      <c r="DZ47" s="41">
        <v>212.52</v>
      </c>
      <c r="EA47" s="41">
        <v>9999</v>
      </c>
      <c r="EB47" s="41">
        <v>999999</v>
      </c>
      <c r="EC47" s="41">
        <v>999999</v>
      </c>
      <c r="EG47" s="41">
        <v>41</v>
      </c>
      <c r="EH47" s="195">
        <v>0</v>
      </c>
      <c r="EI47" s="195">
        <v>5940</v>
      </c>
      <c r="EJ47" s="196">
        <v>90.7</v>
      </c>
      <c r="EK47" s="195">
        <v>0</v>
      </c>
      <c r="EL47" s="195">
        <v>0</v>
      </c>
      <c r="EM47" s="195">
        <v>4024</v>
      </c>
      <c r="EN47" s="195">
        <v>1800</v>
      </c>
      <c r="EO47" s="195">
        <v>1800</v>
      </c>
      <c r="EP47" s="195">
        <v>600</v>
      </c>
      <c r="EQ47" s="195">
        <v>111.7</v>
      </c>
      <c r="ER47" s="195" t="e">
        <v>#REF!</v>
      </c>
      <c r="ES47" s="195" t="e">
        <v>#REF!</v>
      </c>
      <c r="ET47" s="195" t="e">
        <v>#REF!</v>
      </c>
      <c r="EU47" s="196" t="e">
        <v>#REF!</v>
      </c>
      <c r="EV47" s="195"/>
      <c r="EW47" s="195"/>
      <c r="EX47" s="195"/>
      <c r="EY47" s="195"/>
      <c r="EZ47" s="196"/>
      <c r="FA47" s="195"/>
      <c r="FC47" s="41">
        <v>41</v>
      </c>
      <c r="FD47" s="195">
        <v>0</v>
      </c>
      <c r="FE47" s="195">
        <v>5940</v>
      </c>
      <c r="FF47" s="195">
        <v>6030.7</v>
      </c>
      <c r="FG47" s="195">
        <v>6030.7</v>
      </c>
      <c r="FH47" s="195">
        <v>6030.7</v>
      </c>
      <c r="FI47" s="195">
        <v>10054.700000000001</v>
      </c>
      <c r="FJ47" s="195">
        <v>11854.7</v>
      </c>
      <c r="FK47" s="195">
        <v>13654.7</v>
      </c>
      <c r="FL47" s="195">
        <v>14254.7</v>
      </c>
      <c r="FM47" s="195">
        <v>14366.400000000001</v>
      </c>
      <c r="FN47" s="195" t="e">
        <v>#REF!</v>
      </c>
      <c r="FO47" s="195" t="e">
        <v>#REF!</v>
      </c>
      <c r="FP47" s="195" t="e">
        <v>#REF!</v>
      </c>
      <c r="FQ47" s="195" t="e">
        <v>#REF!</v>
      </c>
      <c r="FR47" s="195" t="e">
        <v>#REF!</v>
      </c>
      <c r="FS47" s="195" t="e">
        <v>#REF!</v>
      </c>
      <c r="FT47" s="195" t="e">
        <v>#REF!</v>
      </c>
      <c r="FU47" s="195" t="e">
        <v>#REF!</v>
      </c>
      <c r="FV47" s="195" t="e">
        <v>#REF!</v>
      </c>
    </row>
    <row r="48" spans="1:178" ht="14.25" customHeight="1" thickBot="1" x14ac:dyDescent="0.25">
      <c r="A48" s="132"/>
      <c r="B48" s="34">
        <v>42</v>
      </c>
      <c r="C48" s="293">
        <v>42</v>
      </c>
      <c r="D48" s="260" t="s">
        <v>512</v>
      </c>
      <c r="E48" s="260" t="s">
        <v>513</v>
      </c>
      <c r="F48" s="260" t="s">
        <v>570</v>
      </c>
      <c r="G48" s="43">
        <v>0.32083333333333325</v>
      </c>
      <c r="H48" s="47">
        <v>0.32083333333333325</v>
      </c>
      <c r="I48" s="58" t="s">
        <v>44</v>
      </c>
      <c r="J48" s="52">
        <v>0</v>
      </c>
      <c r="K48" s="43">
        <v>0.40416666666666662</v>
      </c>
      <c r="L48" s="47">
        <v>0.40416666666666662</v>
      </c>
      <c r="M48" s="42" t="s">
        <v>44</v>
      </c>
      <c r="N48" s="38">
        <v>0</v>
      </c>
      <c r="O48" s="85">
        <v>0.40486111111111112</v>
      </c>
      <c r="P48" s="38"/>
      <c r="Q48" s="261"/>
      <c r="R48" s="85">
        <v>0.43888888888888888</v>
      </c>
      <c r="S48" s="38">
        <v>300</v>
      </c>
      <c r="T48" s="85">
        <v>0.47013888888888888</v>
      </c>
      <c r="U48" s="86"/>
      <c r="V48" s="52">
        <v>0</v>
      </c>
      <c r="W48" s="85"/>
      <c r="X48" s="38">
        <v>600</v>
      </c>
      <c r="Y48" s="85"/>
      <c r="Z48" s="86"/>
      <c r="AA48" s="52">
        <v>600</v>
      </c>
      <c r="AB48" s="261"/>
      <c r="AC48" s="85">
        <v>0.49652777777777773</v>
      </c>
      <c r="AD48" s="38"/>
      <c r="AE48" s="85">
        <v>0.45208333333333334</v>
      </c>
      <c r="AF48" s="86"/>
      <c r="AG48" s="52">
        <v>2340</v>
      </c>
      <c r="AH48" s="261">
        <v>300</v>
      </c>
      <c r="AI48" s="85">
        <v>0.52777777777777779</v>
      </c>
      <c r="AJ48" s="38"/>
      <c r="AK48" s="73" t="s">
        <v>308</v>
      </c>
      <c r="AL48" s="42" t="s">
        <v>44</v>
      </c>
      <c r="AM48" s="38">
        <v>1800</v>
      </c>
      <c r="AN48" s="43">
        <v>0.58611111111111114</v>
      </c>
      <c r="AO48" s="47">
        <v>0.58819444444444446</v>
      </c>
      <c r="AP48" s="70">
        <v>109.6</v>
      </c>
      <c r="AQ48" s="71">
        <v>109.6</v>
      </c>
      <c r="AR48" s="72"/>
      <c r="AS48" s="49" t="e">
        <v>#VALUE!</v>
      </c>
      <c r="AT48" s="42"/>
      <c r="AU48" s="280">
        <v>0</v>
      </c>
      <c r="AV48" s="72"/>
      <c r="AW48" s="49">
        <v>0.63194444444444442</v>
      </c>
      <c r="AX48" s="42"/>
      <c r="AY48" s="38">
        <v>0</v>
      </c>
      <c r="AZ48" s="53">
        <v>0.6333333333333333</v>
      </c>
      <c r="BA48" s="61"/>
      <c r="BB48" s="55">
        <v>0.638738425925926</v>
      </c>
      <c r="BC48" s="35">
        <v>5.4050925925926974E-3</v>
      </c>
      <c r="BD48" s="35">
        <v>1.0416666666656152E-4</v>
      </c>
      <c r="BE48" s="44" t="s">
        <v>45</v>
      </c>
      <c r="BF48" s="45">
        <v>9</v>
      </c>
      <c r="BG48" s="55">
        <v>0.64604166666666674</v>
      </c>
      <c r="BH48" s="35">
        <v>1.2708333333333433E-2</v>
      </c>
      <c r="BI48" s="35">
        <v>7.060185185184184E-4</v>
      </c>
      <c r="BJ48" s="44" t="s">
        <v>45</v>
      </c>
      <c r="BK48" s="45">
        <v>61</v>
      </c>
      <c r="BL48" s="55">
        <v>0.65099537037037036</v>
      </c>
      <c r="BM48" s="35">
        <v>1.7662037037037059E-2</v>
      </c>
      <c r="BN48" s="35">
        <v>3.9351851851853956E-4</v>
      </c>
      <c r="BO48" s="44" t="s">
        <v>301</v>
      </c>
      <c r="BP48" s="45">
        <v>34</v>
      </c>
      <c r="BQ48" s="55">
        <v>0.66806712962962955</v>
      </c>
      <c r="BR48" s="35">
        <v>3.4733796296296249E-2</v>
      </c>
      <c r="BS48" s="35">
        <v>2.7777777777777332E-3</v>
      </c>
      <c r="BT48" s="44" t="s">
        <v>301</v>
      </c>
      <c r="BU48" s="45">
        <v>240</v>
      </c>
      <c r="BV48" s="263"/>
      <c r="BW48" s="263"/>
      <c r="BX48" s="55">
        <v>0.67931712962962953</v>
      </c>
      <c r="BY48" s="35">
        <v>4.5983796296296231E-2</v>
      </c>
      <c r="BZ48" s="35">
        <v>5.775462962962899E-3</v>
      </c>
      <c r="CA48" s="44" t="s">
        <v>301</v>
      </c>
      <c r="CB48" s="45">
        <v>499</v>
      </c>
      <c r="CC48" s="49">
        <v>0.69791666666666663</v>
      </c>
      <c r="CD48" s="42" t="s">
        <v>45</v>
      </c>
      <c r="CE48" s="38">
        <v>120</v>
      </c>
      <c r="CF48" s="53">
        <v>0.7006944444444444</v>
      </c>
      <c r="CG48" s="61"/>
      <c r="CH48" s="55">
        <v>0.71165509259259263</v>
      </c>
      <c r="CI48" s="35">
        <v>1.0960648148148233E-2</v>
      </c>
      <c r="CJ48" s="35">
        <v>1.1574074074082591E-4</v>
      </c>
      <c r="CK48" s="44" t="s">
        <v>301</v>
      </c>
      <c r="CL48" s="45">
        <v>10</v>
      </c>
      <c r="CM48" s="55">
        <v>0.71765046296296298</v>
      </c>
      <c r="CN48" s="35">
        <v>1.6956018518518579E-2</v>
      </c>
      <c r="CO48" s="35">
        <v>1.0416666666672805E-4</v>
      </c>
      <c r="CP48" s="44" t="s">
        <v>301</v>
      </c>
      <c r="CQ48" s="45">
        <v>9</v>
      </c>
      <c r="CR48" s="85"/>
      <c r="CS48" s="38">
        <v>600</v>
      </c>
      <c r="CT48" s="85">
        <v>2.3131944444444401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112.1</v>
      </c>
      <c r="DC48" s="71">
        <v>112.1</v>
      </c>
      <c r="DD48" s="72"/>
      <c r="DE48" s="43"/>
      <c r="DF48" s="43"/>
      <c r="DG48" s="39">
        <v>1083.7</v>
      </c>
      <c r="DH48" s="46">
        <v>6660</v>
      </c>
      <c r="DI48" s="40"/>
      <c r="DJ48" s="63">
        <v>7743.7</v>
      </c>
      <c r="DK48" s="43"/>
      <c r="DL48" s="268" t="s">
        <v>191</v>
      </c>
      <c r="DM48" s="269" t="s">
        <v>570</v>
      </c>
      <c r="DN48" s="269" t="s">
        <v>177</v>
      </c>
      <c r="DO48" s="269">
        <v>230</v>
      </c>
      <c r="DP48" s="269">
        <v>0</v>
      </c>
      <c r="DQ48" s="56"/>
      <c r="DR48" s="56"/>
      <c r="DS48" s="36"/>
      <c r="DV48" s="41">
        <v>1.1299999999999999</v>
      </c>
      <c r="DW48" s="41" t="s">
        <v>197</v>
      </c>
      <c r="DX48" s="41"/>
      <c r="DY48" s="151">
        <v>250.52099999999996</v>
      </c>
      <c r="DZ48" s="41">
        <v>250.52099999999996</v>
      </c>
      <c r="EA48" s="41">
        <v>9999</v>
      </c>
      <c r="EB48" s="41">
        <v>999999</v>
      </c>
      <c r="EC48" s="41">
        <v>999999</v>
      </c>
      <c r="EG48" s="41">
        <v>42</v>
      </c>
      <c r="EH48" s="195">
        <v>0</v>
      </c>
      <c r="EI48" s="195">
        <v>5940</v>
      </c>
      <c r="EJ48" s="196">
        <v>109.6</v>
      </c>
      <c r="EK48" s="195">
        <v>0</v>
      </c>
      <c r="EL48" s="195">
        <v>0</v>
      </c>
      <c r="EM48" s="195">
        <v>843</v>
      </c>
      <c r="EN48" s="195">
        <v>120</v>
      </c>
      <c r="EO48" s="195">
        <v>19</v>
      </c>
      <c r="EP48" s="195">
        <v>600</v>
      </c>
      <c r="EQ48" s="195">
        <v>112.1</v>
      </c>
      <c r="ER48" s="195" t="e">
        <v>#REF!</v>
      </c>
      <c r="ES48" s="195" t="e">
        <v>#REF!</v>
      </c>
      <c r="ET48" s="195" t="e">
        <v>#REF!</v>
      </c>
      <c r="EU48" s="196" t="e">
        <v>#REF!</v>
      </c>
      <c r="EV48" s="195"/>
      <c r="EW48" s="195"/>
      <c r="EX48" s="195"/>
      <c r="EY48" s="195"/>
      <c r="EZ48" s="196"/>
      <c r="FA48" s="195"/>
      <c r="FC48" s="41">
        <v>42</v>
      </c>
      <c r="FD48" s="195">
        <v>0</v>
      </c>
      <c r="FE48" s="195">
        <v>5940</v>
      </c>
      <c r="FF48" s="195">
        <v>6049.6</v>
      </c>
      <c r="FG48" s="195">
        <v>6049.6</v>
      </c>
      <c r="FH48" s="195">
        <v>6049.6</v>
      </c>
      <c r="FI48" s="195">
        <v>6892.6</v>
      </c>
      <c r="FJ48" s="195">
        <v>7012.6</v>
      </c>
      <c r="FK48" s="195">
        <v>7031.6</v>
      </c>
      <c r="FL48" s="195">
        <v>7631.6</v>
      </c>
      <c r="FM48" s="195">
        <v>7743.7000000000007</v>
      </c>
      <c r="FN48" s="195" t="e">
        <v>#REF!</v>
      </c>
      <c r="FO48" s="195" t="e">
        <v>#REF!</v>
      </c>
      <c r="FP48" s="195" t="e">
        <v>#REF!</v>
      </c>
      <c r="FQ48" s="195" t="e">
        <v>#REF!</v>
      </c>
      <c r="FR48" s="195" t="e">
        <v>#REF!</v>
      </c>
      <c r="FS48" s="195" t="e">
        <v>#REF!</v>
      </c>
      <c r="FT48" s="195" t="e">
        <v>#REF!</v>
      </c>
      <c r="FU48" s="195" t="e">
        <v>#REF!</v>
      </c>
      <c r="FV48" s="195" t="e">
        <v>#REF!</v>
      </c>
    </row>
    <row r="49" spans="1:178" ht="26.25" thickBot="1" x14ac:dyDescent="0.25">
      <c r="A49" s="132"/>
      <c r="B49" s="34">
        <v>43</v>
      </c>
      <c r="C49" s="293">
        <v>43</v>
      </c>
      <c r="D49" s="260" t="s">
        <v>60</v>
      </c>
      <c r="E49" s="260" t="s">
        <v>51</v>
      </c>
      <c r="F49" s="260" t="s">
        <v>596</v>
      </c>
      <c r="G49" s="43">
        <v>0.32152777777777769</v>
      </c>
      <c r="H49" s="47">
        <v>0.32152777777777769</v>
      </c>
      <c r="I49" s="58" t="s">
        <v>44</v>
      </c>
      <c r="J49" s="52">
        <v>0</v>
      </c>
      <c r="K49" s="43">
        <v>0.40486111111111106</v>
      </c>
      <c r="L49" s="47">
        <v>0.40486111111111106</v>
      </c>
      <c r="M49" s="42" t="s">
        <v>44</v>
      </c>
      <c r="N49" s="38">
        <v>0</v>
      </c>
      <c r="O49" s="85">
        <v>0.4055555555555555</v>
      </c>
      <c r="P49" s="38">
        <v>300</v>
      </c>
      <c r="Q49" s="261"/>
      <c r="R49" s="85"/>
      <c r="S49" s="38">
        <v>0</v>
      </c>
      <c r="T49" s="85" t="s">
        <v>308</v>
      </c>
      <c r="U49" s="86"/>
      <c r="V49" s="52">
        <v>600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>
        <v>0.46180555555555558</v>
      </c>
      <c r="AF49" s="86"/>
      <c r="AG49" s="52">
        <v>1560</v>
      </c>
      <c r="AH49" s="261"/>
      <c r="AI49" s="85"/>
      <c r="AJ49" s="38">
        <v>600</v>
      </c>
      <c r="AK49" s="73">
        <v>0.4993055555555555</v>
      </c>
      <c r="AL49" s="42" t="s">
        <v>301</v>
      </c>
      <c r="AM49" s="38">
        <v>360</v>
      </c>
      <c r="AN49" s="43">
        <v>0.50347222222222221</v>
      </c>
      <c r="AO49" s="47">
        <v>0.5444444444444444</v>
      </c>
      <c r="AP49" s="70">
        <v>97.7</v>
      </c>
      <c r="AQ49" s="71">
        <v>97.7</v>
      </c>
      <c r="AR49" s="72"/>
      <c r="AS49" s="49">
        <v>0.54097222222222219</v>
      </c>
      <c r="AT49" s="42" t="s">
        <v>44</v>
      </c>
      <c r="AU49" s="280">
        <v>0</v>
      </c>
      <c r="AV49" s="72"/>
      <c r="AW49" s="49">
        <v>0.59861111111111109</v>
      </c>
      <c r="AX49" s="42" t="s">
        <v>44</v>
      </c>
      <c r="AY49" s="38">
        <v>0</v>
      </c>
      <c r="AZ49" s="53">
        <v>0.6020833333333333</v>
      </c>
      <c r="BA49" s="61"/>
      <c r="BB49" s="55">
        <v>0.60746527777777781</v>
      </c>
      <c r="BC49" s="35">
        <v>5.3819444444445086E-3</v>
      </c>
      <c r="BD49" s="35">
        <v>1.2731481481475029E-4</v>
      </c>
      <c r="BE49" s="44" t="s">
        <v>45</v>
      </c>
      <c r="BF49" s="45">
        <v>11</v>
      </c>
      <c r="BG49" s="55">
        <v>0.61494212962962969</v>
      </c>
      <c r="BH49" s="35">
        <v>1.2858796296296382E-2</v>
      </c>
      <c r="BI49" s="35">
        <v>5.5555555555546893E-4</v>
      </c>
      <c r="BJ49" s="44" t="s">
        <v>45</v>
      </c>
      <c r="BK49" s="45">
        <v>48</v>
      </c>
      <c r="BL49" s="55">
        <v>0.6194560185185185</v>
      </c>
      <c r="BM49" s="35">
        <v>1.7372685185185199E-2</v>
      </c>
      <c r="BN49" s="35">
        <v>1.0416666666667948E-4</v>
      </c>
      <c r="BO49" s="44" t="s">
        <v>301</v>
      </c>
      <c r="BP49" s="45">
        <v>9</v>
      </c>
      <c r="BQ49" s="55">
        <v>0.6363657407407407</v>
      </c>
      <c r="BR49" s="35">
        <v>3.42824074074074E-2</v>
      </c>
      <c r="BS49" s="35">
        <v>2.3263888888888848E-3</v>
      </c>
      <c r="BT49" s="44" t="s">
        <v>301</v>
      </c>
      <c r="BU49" s="45">
        <v>201</v>
      </c>
      <c r="BV49" s="263"/>
      <c r="BW49" s="263"/>
      <c r="BX49" s="55">
        <v>0.64665509259259257</v>
      </c>
      <c r="BY49" s="35">
        <v>4.4571759259259269E-2</v>
      </c>
      <c r="BZ49" s="35">
        <v>4.3634259259259373E-3</v>
      </c>
      <c r="CA49" s="44" t="s">
        <v>301</v>
      </c>
      <c r="CB49" s="45">
        <v>377</v>
      </c>
      <c r="CC49" s="49">
        <v>0.66666666666666663</v>
      </c>
      <c r="CD49" s="42" t="s">
        <v>45</v>
      </c>
      <c r="CE49" s="38">
        <v>120</v>
      </c>
      <c r="CF49" s="53">
        <v>0.66875000000000007</v>
      </c>
      <c r="CG49" s="61"/>
      <c r="CH49" s="55">
        <v>0.67969907407407415</v>
      </c>
      <c r="CI49" s="35">
        <v>1.0949074074074083E-2</v>
      </c>
      <c r="CJ49" s="35">
        <v>1.0416666666667601E-4</v>
      </c>
      <c r="CK49" s="44" t="s">
        <v>301</v>
      </c>
      <c r="CL49" s="45">
        <v>9</v>
      </c>
      <c r="CM49" s="55">
        <v>0.75109953703703702</v>
      </c>
      <c r="CN49" s="35">
        <v>8.2349537037036957E-2</v>
      </c>
      <c r="CO49" s="35">
        <v>6.5497685185185103E-2</v>
      </c>
      <c r="CP49" s="44" t="s">
        <v>301</v>
      </c>
      <c r="CQ49" s="45">
        <v>5659</v>
      </c>
      <c r="CR49" s="85" t="s">
        <v>632</v>
      </c>
      <c r="CS49" s="38"/>
      <c r="CT49" s="85">
        <v>2.3548611111111102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112.5</v>
      </c>
      <c r="DC49" s="71">
        <v>112.5</v>
      </c>
      <c r="DD49" s="72"/>
      <c r="DE49" s="43"/>
      <c r="DF49" s="43"/>
      <c r="DG49" s="39">
        <v>6524.2</v>
      </c>
      <c r="DH49" s="46">
        <v>5340</v>
      </c>
      <c r="DI49" s="40"/>
      <c r="DJ49" s="63">
        <v>11864.2</v>
      </c>
      <c r="DK49" s="43"/>
      <c r="DL49" s="268" t="s">
        <v>192</v>
      </c>
      <c r="DM49" s="269" t="s">
        <v>596</v>
      </c>
      <c r="DN49" s="269" t="s">
        <v>178</v>
      </c>
      <c r="DO49" s="269">
        <v>143</v>
      </c>
      <c r="DP49" s="269" t="s">
        <v>293</v>
      </c>
      <c r="DQ49" s="56"/>
      <c r="DR49" s="56"/>
      <c r="DS49" s="36"/>
      <c r="DV49" s="41">
        <v>1.08</v>
      </c>
      <c r="DW49" s="41" t="s">
        <v>197</v>
      </c>
      <c r="DX49" s="41"/>
      <c r="DY49" s="151">
        <v>227.01599999999999</v>
      </c>
      <c r="DZ49" s="41">
        <v>227.01599999999999</v>
      </c>
      <c r="EA49" s="41">
        <v>9999</v>
      </c>
      <c r="EB49" s="41">
        <v>999999</v>
      </c>
      <c r="EC49" s="41">
        <v>999999</v>
      </c>
      <c r="EG49" s="41">
        <v>43</v>
      </c>
      <c r="EH49" s="195">
        <v>0</v>
      </c>
      <c r="EI49" s="195">
        <v>5220</v>
      </c>
      <c r="EJ49" s="196">
        <v>97.7</v>
      </c>
      <c r="EK49" s="195">
        <v>0</v>
      </c>
      <c r="EL49" s="195">
        <v>0</v>
      </c>
      <c r="EM49" s="195">
        <v>646</v>
      </c>
      <c r="EN49" s="195">
        <v>120</v>
      </c>
      <c r="EO49" s="195">
        <v>5668</v>
      </c>
      <c r="EP49" s="195">
        <v>0</v>
      </c>
      <c r="EQ49" s="195">
        <v>112.5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C49" s="41">
        <v>43</v>
      </c>
      <c r="FD49" s="195">
        <v>0</v>
      </c>
      <c r="FE49" s="195">
        <v>5220</v>
      </c>
      <c r="FF49" s="195">
        <v>5317.7</v>
      </c>
      <c r="FG49" s="195">
        <v>5317.7</v>
      </c>
      <c r="FH49" s="195">
        <v>5317.7</v>
      </c>
      <c r="FI49" s="195">
        <v>5963.7</v>
      </c>
      <c r="FJ49" s="195">
        <v>6083.7</v>
      </c>
      <c r="FK49" s="195">
        <v>11751.7</v>
      </c>
      <c r="FL49" s="195">
        <v>11751.7</v>
      </c>
      <c r="FM49" s="195">
        <v>11864.2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26.25" thickBot="1" x14ac:dyDescent="0.25">
      <c r="A50" s="132"/>
      <c r="B50" s="34">
        <v>44</v>
      </c>
      <c r="C50" s="293">
        <v>44</v>
      </c>
      <c r="D50" s="260" t="s">
        <v>255</v>
      </c>
      <c r="E50" s="260" t="s">
        <v>514</v>
      </c>
      <c r="F50" s="260" t="s">
        <v>597</v>
      </c>
      <c r="G50" s="43">
        <v>0.32222222222222213</v>
      </c>
      <c r="H50" s="47">
        <v>0.32222222222222213</v>
      </c>
      <c r="I50" s="58" t="s">
        <v>44</v>
      </c>
      <c r="J50" s="52">
        <v>0</v>
      </c>
      <c r="K50" s="43">
        <v>0.4055555555555555</v>
      </c>
      <c r="L50" s="47">
        <v>0.4055555555555555</v>
      </c>
      <c r="M50" s="42" t="s">
        <v>44</v>
      </c>
      <c r="N50" s="38">
        <v>0</v>
      </c>
      <c r="O50" s="85">
        <v>0.40625</v>
      </c>
      <c r="P50" s="38"/>
      <c r="Q50" s="261"/>
      <c r="R50" s="85"/>
      <c r="S50" s="38">
        <v>0</v>
      </c>
      <c r="T50" s="85">
        <v>0.46319444444444446</v>
      </c>
      <c r="U50" s="86"/>
      <c r="V50" s="52">
        <v>0</v>
      </c>
      <c r="W50" s="85">
        <v>0.49236111111111108</v>
      </c>
      <c r="X50" s="38"/>
      <c r="Y50" s="85">
        <v>0.49305555555555558</v>
      </c>
      <c r="Z50" s="86"/>
      <c r="AA50" s="52">
        <v>0</v>
      </c>
      <c r="AB50" s="261"/>
      <c r="AC50" s="85">
        <v>0.49513888888888885</v>
      </c>
      <c r="AD50" s="38"/>
      <c r="AE50" s="85">
        <v>0.44861111111111113</v>
      </c>
      <c r="AF50" s="86"/>
      <c r="AG50" s="52">
        <v>2760</v>
      </c>
      <c r="AH50" s="261">
        <v>300</v>
      </c>
      <c r="AI50" s="85"/>
      <c r="AJ50" s="38">
        <v>600</v>
      </c>
      <c r="AK50" s="73">
        <v>0.5229166666666667</v>
      </c>
      <c r="AL50" s="42" t="s">
        <v>301</v>
      </c>
      <c r="AM50" s="38">
        <v>2340</v>
      </c>
      <c r="AN50" s="43">
        <v>0.56874999999999998</v>
      </c>
      <c r="AO50" s="47">
        <v>0.5708333333333333</v>
      </c>
      <c r="AP50" s="70">
        <v>98.6</v>
      </c>
      <c r="AQ50" s="71">
        <v>98.6</v>
      </c>
      <c r="AR50" s="72"/>
      <c r="AS50" s="49">
        <v>0.56458333333333333</v>
      </c>
      <c r="AT50" s="42" t="s">
        <v>44</v>
      </c>
      <c r="AU50" s="280">
        <v>0</v>
      </c>
      <c r="AV50" s="72"/>
      <c r="AW50" s="49">
        <v>0.65416666666666667</v>
      </c>
      <c r="AX50" s="42" t="s">
        <v>301</v>
      </c>
      <c r="AY50" s="38">
        <v>3960</v>
      </c>
      <c r="AZ50" s="53">
        <v>0.65555555555555556</v>
      </c>
      <c r="BA50" s="61"/>
      <c r="BB50" s="55">
        <v>0.66104166666666664</v>
      </c>
      <c r="BC50" s="35">
        <v>5.4861111111110805E-3</v>
      </c>
      <c r="BD50" s="35">
        <v>2.3148148148178366E-5</v>
      </c>
      <c r="BE50" s="44" t="s">
        <v>45</v>
      </c>
      <c r="BF50" s="45">
        <v>2</v>
      </c>
      <c r="BG50" s="55">
        <v>0.66824074074074069</v>
      </c>
      <c r="BH50" s="35">
        <v>1.2685185185185133E-2</v>
      </c>
      <c r="BI50" s="35">
        <v>7.291666666667182E-4</v>
      </c>
      <c r="BJ50" s="44" t="s">
        <v>45</v>
      </c>
      <c r="BK50" s="45">
        <v>63</v>
      </c>
      <c r="BL50" s="55">
        <v>0.6728587962962963</v>
      </c>
      <c r="BM50" s="35">
        <v>1.7303240740740744E-2</v>
      </c>
      <c r="BN50" s="35">
        <v>3.4722222222224181E-5</v>
      </c>
      <c r="BO50" s="44" t="s">
        <v>301</v>
      </c>
      <c r="BP50" s="45">
        <v>3</v>
      </c>
      <c r="BQ50" s="55">
        <v>0.69259259259259265</v>
      </c>
      <c r="BR50" s="35">
        <v>3.703703703703709E-2</v>
      </c>
      <c r="BS50" s="35">
        <v>5.0810185185185749E-3</v>
      </c>
      <c r="BT50" s="44" t="s">
        <v>301</v>
      </c>
      <c r="BU50" s="45">
        <v>439</v>
      </c>
      <c r="BV50" s="263"/>
      <c r="BW50" s="263"/>
      <c r="BX50" s="55">
        <v>0.68245370370370362</v>
      </c>
      <c r="BY50" s="35">
        <v>2.689814814814806E-2</v>
      </c>
      <c r="BZ50" s="35">
        <v>1.3310185185185272E-2</v>
      </c>
      <c r="CA50" s="44" t="s">
        <v>45</v>
      </c>
      <c r="CB50" s="45">
        <v>1450</v>
      </c>
      <c r="CC50" s="49">
        <v>0.72152777777777777</v>
      </c>
      <c r="CD50" s="42" t="s">
        <v>44</v>
      </c>
      <c r="CE50" s="38">
        <v>0</v>
      </c>
      <c r="CF50" s="53">
        <v>0.72361111111111109</v>
      </c>
      <c r="CG50" s="61"/>
      <c r="CH50" s="55">
        <v>0.73724537037037041</v>
      </c>
      <c r="CI50" s="35">
        <v>1.3634259259259318E-2</v>
      </c>
      <c r="CJ50" s="35">
        <v>2.7893518518519109E-3</v>
      </c>
      <c r="CK50" s="44" t="s">
        <v>301</v>
      </c>
      <c r="CL50" s="45">
        <v>241</v>
      </c>
      <c r="CM50" s="55">
        <v>0.74396990740740743</v>
      </c>
      <c r="CN50" s="35">
        <v>2.0358796296296333E-2</v>
      </c>
      <c r="CO50" s="35">
        <v>3.5069444444444826E-3</v>
      </c>
      <c r="CP50" s="44" t="s">
        <v>301</v>
      </c>
      <c r="CQ50" s="45">
        <v>303</v>
      </c>
      <c r="CR50" s="85"/>
      <c r="CS50" s="38">
        <v>600</v>
      </c>
      <c r="CT50" s="85">
        <v>2.3965277777777798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107.6</v>
      </c>
      <c r="DC50" s="71">
        <v>107.6</v>
      </c>
      <c r="DD50" s="72"/>
      <c r="DE50" s="43"/>
      <c r="DF50" s="43"/>
      <c r="DG50" s="39">
        <v>2707.2</v>
      </c>
      <c r="DH50" s="46">
        <v>10560</v>
      </c>
      <c r="DI50" s="40"/>
      <c r="DJ50" s="63">
        <v>13267.2</v>
      </c>
      <c r="DK50" s="43"/>
      <c r="DL50" s="268" t="s">
        <v>190</v>
      </c>
      <c r="DM50" s="269" t="s">
        <v>597</v>
      </c>
      <c r="DN50" s="269" t="s">
        <v>178</v>
      </c>
      <c r="DO50" s="269">
        <v>98</v>
      </c>
      <c r="DP50" s="269">
        <v>0</v>
      </c>
      <c r="DQ50" s="56"/>
      <c r="DR50" s="56"/>
      <c r="DS50" s="36"/>
      <c r="DV50" s="41">
        <v>1.05</v>
      </c>
      <c r="DW50" s="41" t="s">
        <v>197</v>
      </c>
      <c r="DX50" s="41"/>
      <c r="DY50" s="151">
        <v>216.51</v>
      </c>
      <c r="DZ50" s="41">
        <v>216.51</v>
      </c>
      <c r="EA50" s="41">
        <v>9999</v>
      </c>
      <c r="EB50" s="41">
        <v>999999</v>
      </c>
      <c r="EC50" s="41">
        <v>999999</v>
      </c>
      <c r="EG50" s="41">
        <v>44</v>
      </c>
      <c r="EH50" s="195">
        <v>0</v>
      </c>
      <c r="EI50" s="195">
        <v>6000</v>
      </c>
      <c r="EJ50" s="196">
        <v>98.6</v>
      </c>
      <c r="EK50" s="195">
        <v>0</v>
      </c>
      <c r="EL50" s="195">
        <v>3960</v>
      </c>
      <c r="EM50" s="195">
        <v>1957</v>
      </c>
      <c r="EN50" s="195">
        <v>0</v>
      </c>
      <c r="EO50" s="195">
        <v>544</v>
      </c>
      <c r="EP50" s="195">
        <v>600</v>
      </c>
      <c r="EQ50" s="195">
        <v>107.6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44</v>
      </c>
      <c r="FD50" s="195">
        <v>0</v>
      </c>
      <c r="FE50" s="195">
        <v>6000</v>
      </c>
      <c r="FF50" s="195">
        <v>6098.6</v>
      </c>
      <c r="FG50" s="195">
        <v>6098.6</v>
      </c>
      <c r="FH50" s="195">
        <v>10058.6</v>
      </c>
      <c r="FI50" s="195">
        <v>12015.6</v>
      </c>
      <c r="FJ50" s="195">
        <v>12015.6</v>
      </c>
      <c r="FK50" s="195">
        <v>12559.6</v>
      </c>
      <c r="FL50" s="195">
        <v>13159.6</v>
      </c>
      <c r="FM50" s="195">
        <v>13267.2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45</v>
      </c>
      <c r="C51" s="293">
        <v>45</v>
      </c>
      <c r="D51" s="260" t="s">
        <v>515</v>
      </c>
      <c r="E51" s="260" t="s">
        <v>516</v>
      </c>
      <c r="F51" s="260" t="s">
        <v>598</v>
      </c>
      <c r="G51" s="43">
        <v>0.32291666666666657</v>
      </c>
      <c r="H51" s="47">
        <v>0.32291666666666657</v>
      </c>
      <c r="I51" s="58" t="s">
        <v>44</v>
      </c>
      <c r="J51" s="52">
        <v>0</v>
      </c>
      <c r="K51" s="43">
        <v>0.40624999999999994</v>
      </c>
      <c r="L51" s="47">
        <v>0.40624999999999994</v>
      </c>
      <c r="M51" s="42" t="s">
        <v>44</v>
      </c>
      <c r="N51" s="38">
        <v>0</v>
      </c>
      <c r="O51" s="85">
        <v>0.4069444444444445</v>
      </c>
      <c r="P51" s="38"/>
      <c r="Q51" s="261"/>
      <c r="R51" s="85"/>
      <c r="S51" s="38">
        <v>0</v>
      </c>
      <c r="T51" s="85">
        <v>0.4513888888888889</v>
      </c>
      <c r="U51" s="86"/>
      <c r="V51" s="52">
        <v>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 t="s">
        <v>308</v>
      </c>
      <c r="AF51" s="86"/>
      <c r="AG51" s="52">
        <v>600</v>
      </c>
      <c r="AH51" s="261"/>
      <c r="AI51" s="85"/>
      <c r="AJ51" s="38">
        <v>600</v>
      </c>
      <c r="AK51" s="73">
        <v>0.49652777777777773</v>
      </c>
      <c r="AL51" s="42" t="s">
        <v>44</v>
      </c>
      <c r="AM51" s="38">
        <v>0</v>
      </c>
      <c r="AN51" s="43">
        <v>0.50277777777777777</v>
      </c>
      <c r="AO51" s="47">
        <v>0.5229166666666667</v>
      </c>
      <c r="AP51" s="70">
        <v>100</v>
      </c>
      <c r="AQ51" s="71">
        <v>100</v>
      </c>
      <c r="AR51" s="72"/>
      <c r="AS51" s="49">
        <v>0.53819444444444442</v>
      </c>
      <c r="AT51" s="42" t="s">
        <v>44</v>
      </c>
      <c r="AU51" s="280">
        <v>0</v>
      </c>
      <c r="AV51" s="72"/>
      <c r="AW51" s="49">
        <v>0.58402777777777781</v>
      </c>
      <c r="AX51" s="42" t="s">
        <v>44</v>
      </c>
      <c r="AY51" s="38">
        <v>0</v>
      </c>
      <c r="AZ51" s="53">
        <v>0.58888888888888891</v>
      </c>
      <c r="BA51" s="61"/>
      <c r="BB51" s="55">
        <v>0.59401620370370367</v>
      </c>
      <c r="BC51" s="35">
        <v>5.1273148148147651E-3</v>
      </c>
      <c r="BD51" s="35">
        <v>3.8194444444449374E-4</v>
      </c>
      <c r="BE51" s="44" t="s">
        <v>45</v>
      </c>
      <c r="BF51" s="45">
        <v>33</v>
      </c>
      <c r="BG51" s="55">
        <v>0.60141203703703705</v>
      </c>
      <c r="BH51" s="35">
        <v>1.2523148148148144E-2</v>
      </c>
      <c r="BI51" s="35">
        <v>8.9120370370370655E-4</v>
      </c>
      <c r="BJ51" s="44" t="s">
        <v>45</v>
      </c>
      <c r="BK51" s="45">
        <v>77</v>
      </c>
      <c r="BL51" s="55">
        <v>0.60553240740740744</v>
      </c>
      <c r="BM51" s="35">
        <v>1.664351851851853E-2</v>
      </c>
      <c r="BN51" s="35">
        <v>6.2499999999999015E-4</v>
      </c>
      <c r="BO51" s="44" t="s">
        <v>45</v>
      </c>
      <c r="BP51" s="45">
        <v>54</v>
      </c>
      <c r="BQ51" s="55">
        <v>0.62693287037037038</v>
      </c>
      <c r="BR51" s="35">
        <v>3.804398148148147E-2</v>
      </c>
      <c r="BS51" s="35">
        <v>6.0879629629629547E-3</v>
      </c>
      <c r="BT51" s="44" t="s">
        <v>301</v>
      </c>
      <c r="BU51" s="45">
        <v>526</v>
      </c>
      <c r="BV51" s="263"/>
      <c r="BW51" s="263"/>
      <c r="BX51" s="55">
        <v>0.61523148148148155</v>
      </c>
      <c r="BY51" s="35">
        <v>2.634259259259264E-2</v>
      </c>
      <c r="BZ51" s="35">
        <v>1.3865740740740692E-2</v>
      </c>
      <c r="CA51" s="44" t="s">
        <v>45</v>
      </c>
      <c r="CB51" s="45">
        <v>1498</v>
      </c>
      <c r="CC51" s="49">
        <v>0.68680555555555556</v>
      </c>
      <c r="CD51" s="42" t="s">
        <v>301</v>
      </c>
      <c r="CE51" s="38">
        <v>2760</v>
      </c>
      <c r="CF51" s="53">
        <v>0.68888888888888899</v>
      </c>
      <c r="CG51" s="61"/>
      <c r="CH51" s="55">
        <v>0.69980324074074074</v>
      </c>
      <c r="CI51" s="35">
        <v>1.0914351851851745E-2</v>
      </c>
      <c r="CJ51" s="35">
        <v>6.9444444444337339E-5</v>
      </c>
      <c r="CK51" s="44" t="s">
        <v>301</v>
      </c>
      <c r="CL51" s="45">
        <v>6</v>
      </c>
      <c r="CM51" s="55">
        <v>0.7071412037037037</v>
      </c>
      <c r="CN51" s="35">
        <v>1.8252314814814707E-2</v>
      </c>
      <c r="CO51" s="35">
        <v>1.4004629629628569E-3</v>
      </c>
      <c r="CP51" s="44" t="s">
        <v>301</v>
      </c>
      <c r="CQ51" s="45">
        <v>121</v>
      </c>
      <c r="CR51" s="85"/>
      <c r="CS51" s="38">
        <v>600</v>
      </c>
      <c r="CT51" s="85">
        <v>2.4381944444444401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115.3</v>
      </c>
      <c r="DC51" s="71">
        <v>115.3</v>
      </c>
      <c r="DD51" s="72"/>
      <c r="DE51" s="43"/>
      <c r="DF51" s="43"/>
      <c r="DG51" s="39">
        <v>2530.3000000000002</v>
      </c>
      <c r="DH51" s="46">
        <v>6360</v>
      </c>
      <c r="DI51" s="40"/>
      <c r="DJ51" s="63">
        <v>8890.2999999999993</v>
      </c>
      <c r="DK51" s="43"/>
      <c r="DL51" s="268" t="s">
        <v>191</v>
      </c>
      <c r="DM51" s="269" t="s">
        <v>598</v>
      </c>
      <c r="DN51" s="269" t="s">
        <v>177</v>
      </c>
      <c r="DO51" s="269">
        <v>113</v>
      </c>
      <c r="DP51" s="269" t="s">
        <v>624</v>
      </c>
      <c r="DQ51" s="56"/>
      <c r="DR51" s="56"/>
      <c r="DS51" s="36"/>
      <c r="DV51" s="41">
        <v>1.1100000000000001</v>
      </c>
      <c r="DW51" s="41" t="s">
        <v>197</v>
      </c>
      <c r="DX51" s="41"/>
      <c r="DY51" s="151">
        <v>238.98300000000003</v>
      </c>
      <c r="DZ51" s="41">
        <v>238.98300000000003</v>
      </c>
      <c r="EA51" s="41">
        <v>9999</v>
      </c>
      <c r="EB51" s="41">
        <v>999999</v>
      </c>
      <c r="EC51" s="41">
        <v>999999</v>
      </c>
      <c r="EG51" s="41">
        <v>45</v>
      </c>
      <c r="EH51" s="195">
        <v>0</v>
      </c>
      <c r="EI51" s="195">
        <v>3000</v>
      </c>
      <c r="EJ51" s="196">
        <v>100</v>
      </c>
      <c r="EK51" s="195">
        <v>0</v>
      </c>
      <c r="EL51" s="195">
        <v>0</v>
      </c>
      <c r="EM51" s="195">
        <v>2188</v>
      </c>
      <c r="EN51" s="195">
        <v>2760</v>
      </c>
      <c r="EO51" s="195">
        <v>127</v>
      </c>
      <c r="EP51" s="195">
        <v>600</v>
      </c>
      <c r="EQ51" s="195">
        <v>115.3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45</v>
      </c>
      <c r="FD51" s="195">
        <v>0</v>
      </c>
      <c r="FE51" s="195">
        <v>3000</v>
      </c>
      <c r="FF51" s="195">
        <v>3100</v>
      </c>
      <c r="FG51" s="195">
        <v>3100</v>
      </c>
      <c r="FH51" s="195">
        <v>3100</v>
      </c>
      <c r="FI51" s="195">
        <v>5288</v>
      </c>
      <c r="FJ51" s="195">
        <v>8048</v>
      </c>
      <c r="FK51" s="195">
        <v>8175</v>
      </c>
      <c r="FL51" s="195">
        <v>8775</v>
      </c>
      <c r="FM51" s="195">
        <v>8890.2999999999993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46</v>
      </c>
      <c r="C52" s="293">
        <v>46</v>
      </c>
      <c r="D52" s="260" t="s">
        <v>517</v>
      </c>
      <c r="E52" s="260" t="s">
        <v>518</v>
      </c>
      <c r="F52" s="260" t="s">
        <v>582</v>
      </c>
      <c r="G52" s="43">
        <v>0.32361111111111102</v>
      </c>
      <c r="H52" s="47">
        <v>0.32361111111111102</v>
      </c>
      <c r="I52" s="58" t="s">
        <v>44</v>
      </c>
      <c r="J52" s="52">
        <v>0</v>
      </c>
      <c r="K52" s="43">
        <v>0.40694444444444439</v>
      </c>
      <c r="L52" s="47">
        <v>0.40694444444444439</v>
      </c>
      <c r="M52" s="42" t="s">
        <v>44</v>
      </c>
      <c r="N52" s="38">
        <v>0</v>
      </c>
      <c r="O52" s="85"/>
      <c r="P52" s="38">
        <v>600</v>
      </c>
      <c r="Q52" s="261"/>
      <c r="R52" s="85"/>
      <c r="S52" s="38">
        <v>0</v>
      </c>
      <c r="T52" s="85">
        <v>0.46736111111111112</v>
      </c>
      <c r="U52" s="86"/>
      <c r="V52" s="52">
        <v>0</v>
      </c>
      <c r="W52" s="85"/>
      <c r="X52" s="38">
        <v>600</v>
      </c>
      <c r="Y52" s="85"/>
      <c r="Z52" s="86"/>
      <c r="AA52" s="52">
        <v>600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0.49722222222222223</v>
      </c>
      <c r="AL52" s="42" t="s">
        <v>44</v>
      </c>
      <c r="AM52" s="38">
        <v>0</v>
      </c>
      <c r="AN52" s="43">
        <v>0.51458333333333328</v>
      </c>
      <c r="AO52" s="47">
        <v>0.52083333333333337</v>
      </c>
      <c r="AP52" s="70">
        <v>97.6</v>
      </c>
      <c r="AQ52" s="71">
        <v>97.6</v>
      </c>
      <c r="AR52" s="72"/>
      <c r="AS52" s="49">
        <v>0.53888888888888886</v>
      </c>
      <c r="AT52" s="42" t="s">
        <v>44</v>
      </c>
      <c r="AU52" s="280">
        <v>0</v>
      </c>
      <c r="AV52" s="72"/>
      <c r="AW52" s="49">
        <v>0.5805555555555556</v>
      </c>
      <c r="AX52" s="42" t="s">
        <v>44</v>
      </c>
      <c r="AY52" s="38">
        <v>0</v>
      </c>
      <c r="AZ52" s="53">
        <v>0.58263888888888882</v>
      </c>
      <c r="BA52" s="61"/>
      <c r="BB52" s="55">
        <v>0.58848379629629632</v>
      </c>
      <c r="BC52" s="35">
        <v>5.8449074074075069E-3</v>
      </c>
      <c r="BD52" s="35">
        <v>3.3564814814824803E-4</v>
      </c>
      <c r="BE52" s="44" t="s">
        <v>301</v>
      </c>
      <c r="BF52" s="45">
        <v>29</v>
      </c>
      <c r="BG52" s="55">
        <v>0.59686342592592589</v>
      </c>
      <c r="BH52" s="35">
        <v>1.4224537037037077E-2</v>
      </c>
      <c r="BI52" s="35">
        <v>8.1018518518522625E-4</v>
      </c>
      <c r="BJ52" s="44" t="s">
        <v>301</v>
      </c>
      <c r="BK52" s="45">
        <v>70</v>
      </c>
      <c r="BL52" s="55">
        <v>0.60070601851851857</v>
      </c>
      <c r="BM52" s="35">
        <v>1.8067129629629752E-2</v>
      </c>
      <c r="BN52" s="35">
        <v>7.9861111111123248E-4</v>
      </c>
      <c r="BO52" s="44" t="s">
        <v>301</v>
      </c>
      <c r="BP52" s="45">
        <v>69</v>
      </c>
      <c r="BQ52" s="55">
        <v>0.62130787037037039</v>
      </c>
      <c r="BR52" s="35">
        <v>3.8668981481481568E-2</v>
      </c>
      <c r="BS52" s="35">
        <v>6.7129629629630524E-3</v>
      </c>
      <c r="BT52" s="44" t="s">
        <v>301</v>
      </c>
      <c r="BU52" s="45">
        <v>580</v>
      </c>
      <c r="BV52" s="263"/>
      <c r="BW52" s="263"/>
      <c r="BX52" s="55">
        <v>0.60884259259259255</v>
      </c>
      <c r="BY52" s="35">
        <v>2.6203703703703729E-2</v>
      </c>
      <c r="BZ52" s="35">
        <v>1.4004629629629603E-2</v>
      </c>
      <c r="CA52" s="44" t="s">
        <v>45</v>
      </c>
      <c r="CB52" s="45">
        <v>1510</v>
      </c>
      <c r="CC52" s="49">
        <v>0.65277777777777779</v>
      </c>
      <c r="CD52" s="42" t="s">
        <v>301</v>
      </c>
      <c r="CE52" s="38">
        <v>360</v>
      </c>
      <c r="CF52" s="53">
        <v>0.66111111111111109</v>
      </c>
      <c r="CG52" s="61"/>
      <c r="CH52" s="55">
        <v>0.6713541666666667</v>
      </c>
      <c r="CI52" s="35">
        <v>1.0243055555555602E-2</v>
      </c>
      <c r="CJ52" s="35">
        <v>6.0185185185180484E-4</v>
      </c>
      <c r="CK52" s="44" t="s">
        <v>45</v>
      </c>
      <c r="CL52" s="45">
        <v>52</v>
      </c>
      <c r="CM52" s="55">
        <v>0.67729166666666663</v>
      </c>
      <c r="CN52" s="35">
        <v>1.6180555555555531E-2</v>
      </c>
      <c r="CO52" s="35">
        <v>6.7129629629631912E-4</v>
      </c>
      <c r="CP52" s="44" t="s">
        <v>45</v>
      </c>
      <c r="CQ52" s="45">
        <v>58</v>
      </c>
      <c r="CR52" s="85" t="s">
        <v>632</v>
      </c>
      <c r="CS52" s="38"/>
      <c r="CT52" s="85">
        <v>2.4798611111111102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113.2</v>
      </c>
      <c r="DC52" s="71">
        <v>113.2</v>
      </c>
      <c r="DD52" s="72"/>
      <c r="DE52" s="43"/>
      <c r="DF52" s="43"/>
      <c r="DG52" s="39">
        <v>2578.7999999999997</v>
      </c>
      <c r="DH52" s="46">
        <v>3960</v>
      </c>
      <c r="DI52" s="40"/>
      <c r="DJ52" s="63">
        <v>6538.7999999999993</v>
      </c>
      <c r="DK52" s="43"/>
      <c r="DL52" s="268" t="s">
        <v>192</v>
      </c>
      <c r="DM52" s="269" t="s">
        <v>582</v>
      </c>
      <c r="DN52" s="269" t="s">
        <v>178</v>
      </c>
      <c r="DO52" s="269">
        <v>123</v>
      </c>
      <c r="DP52" s="269">
        <v>0</v>
      </c>
      <c r="DQ52" s="56"/>
      <c r="DR52" s="56"/>
      <c r="DS52" s="36"/>
      <c r="DV52" s="41">
        <v>1.08</v>
      </c>
      <c r="DW52" s="41" t="s">
        <v>197</v>
      </c>
      <c r="DX52" s="41"/>
      <c r="DY52" s="151">
        <v>227.66400000000002</v>
      </c>
      <c r="DZ52" s="41">
        <v>227.66400000000002</v>
      </c>
      <c r="EA52" s="41">
        <v>9999</v>
      </c>
      <c r="EB52" s="41">
        <v>999999</v>
      </c>
      <c r="EC52" s="41">
        <v>999999</v>
      </c>
      <c r="EG52" s="41">
        <v>46</v>
      </c>
      <c r="EH52" s="195">
        <v>0</v>
      </c>
      <c r="EI52" s="195">
        <v>3600</v>
      </c>
      <c r="EJ52" s="196">
        <v>97.6</v>
      </c>
      <c r="EK52" s="195">
        <v>0</v>
      </c>
      <c r="EL52" s="195">
        <v>0</v>
      </c>
      <c r="EM52" s="195">
        <v>2258</v>
      </c>
      <c r="EN52" s="195">
        <v>360</v>
      </c>
      <c r="EO52" s="195">
        <v>110</v>
      </c>
      <c r="EP52" s="195">
        <v>0</v>
      </c>
      <c r="EQ52" s="195">
        <v>113.2</v>
      </c>
      <c r="ER52" s="195" t="e">
        <v>#REF!</v>
      </c>
      <c r="ES52" s="195" t="e">
        <v>#REF!</v>
      </c>
      <c r="ET52" s="195" t="e">
        <v>#REF!</v>
      </c>
      <c r="EU52" s="196" t="e">
        <v>#REF!</v>
      </c>
      <c r="EV52" s="195"/>
      <c r="EW52" s="195"/>
      <c r="EX52" s="195"/>
      <c r="EY52" s="195"/>
      <c r="EZ52" s="196"/>
      <c r="FA52" s="195"/>
      <c r="FC52" s="41">
        <v>46</v>
      </c>
      <c r="FD52" s="195">
        <v>0</v>
      </c>
      <c r="FE52" s="195">
        <v>3600</v>
      </c>
      <c r="FF52" s="195">
        <v>3697.6</v>
      </c>
      <c r="FG52" s="195">
        <v>3697.6</v>
      </c>
      <c r="FH52" s="195">
        <v>3697.6</v>
      </c>
      <c r="FI52" s="195">
        <v>5955.6</v>
      </c>
      <c r="FJ52" s="195">
        <v>6315.6</v>
      </c>
      <c r="FK52" s="195">
        <v>6425.6</v>
      </c>
      <c r="FL52" s="195">
        <v>6425.6</v>
      </c>
      <c r="FM52" s="195">
        <v>6538.8</v>
      </c>
      <c r="FN52" s="195" t="e">
        <v>#REF!</v>
      </c>
      <c r="FO52" s="195" t="e">
        <v>#REF!</v>
      </c>
      <c r="FP52" s="195" t="e">
        <v>#REF!</v>
      </c>
      <c r="FQ52" s="195" t="e">
        <v>#REF!</v>
      </c>
      <c r="FR52" s="195" t="e">
        <v>#REF!</v>
      </c>
      <c r="FS52" s="195" t="e">
        <v>#REF!</v>
      </c>
      <c r="FT52" s="195" t="e">
        <v>#REF!</v>
      </c>
      <c r="FU52" s="195" t="e">
        <v>#REF!</v>
      </c>
      <c r="FV52" s="195" t="e">
        <v>#REF!</v>
      </c>
    </row>
    <row r="53" spans="1:178" ht="15.75" customHeight="1" thickBot="1" x14ac:dyDescent="0.25">
      <c r="A53" s="132"/>
      <c r="B53" s="34">
        <v>48</v>
      </c>
      <c r="C53" s="293">
        <v>48</v>
      </c>
      <c r="D53" s="260" t="s">
        <v>521</v>
      </c>
      <c r="E53" s="260" t="s">
        <v>522</v>
      </c>
      <c r="F53" s="260" t="s">
        <v>600</v>
      </c>
      <c r="G53" s="43">
        <v>0.3249999999999999</v>
      </c>
      <c r="H53" s="47">
        <v>0.3249999999999999</v>
      </c>
      <c r="I53" s="58" t="s">
        <v>44</v>
      </c>
      <c r="J53" s="52">
        <v>0</v>
      </c>
      <c r="K53" s="43">
        <v>0.40833333333333327</v>
      </c>
      <c r="L53" s="47">
        <v>0.40833333333333327</v>
      </c>
      <c r="M53" s="42" t="s">
        <v>44</v>
      </c>
      <c r="N53" s="38">
        <v>0</v>
      </c>
      <c r="O53" s="85"/>
      <c r="P53" s="38">
        <v>600</v>
      </c>
      <c r="Q53" s="261"/>
      <c r="R53" s="85">
        <v>0.4375</v>
      </c>
      <c r="S53" s="38">
        <v>300</v>
      </c>
      <c r="T53" s="85">
        <v>0.44236111111111115</v>
      </c>
      <c r="U53" s="86"/>
      <c r="V53" s="52">
        <v>0</v>
      </c>
      <c r="W53" s="85">
        <v>0.4694444444444445</v>
      </c>
      <c r="X53" s="38"/>
      <c r="Y53" s="85">
        <v>0.47013888888888888</v>
      </c>
      <c r="Z53" s="86"/>
      <c r="AA53" s="52">
        <v>0</v>
      </c>
      <c r="AB53" s="261"/>
      <c r="AC53" s="85"/>
      <c r="AD53" s="38">
        <v>600</v>
      </c>
      <c r="AE53" s="85" t="s">
        <v>308</v>
      </c>
      <c r="AF53" s="86"/>
      <c r="AG53" s="52">
        <v>600</v>
      </c>
      <c r="AH53" s="261"/>
      <c r="AI53" s="85"/>
      <c r="AJ53" s="38">
        <v>600</v>
      </c>
      <c r="AK53" s="73">
        <v>0.49861111111111112</v>
      </c>
      <c r="AL53" s="42" t="s">
        <v>44</v>
      </c>
      <c r="AM53" s="38">
        <v>0</v>
      </c>
      <c r="AN53" s="43">
        <v>0.4993055555555555</v>
      </c>
      <c r="AO53" s="47">
        <v>0.5229166666666667</v>
      </c>
      <c r="AP53" s="70">
        <v>100.6</v>
      </c>
      <c r="AQ53" s="71">
        <v>100.6</v>
      </c>
      <c r="AR53" s="72"/>
      <c r="AS53" s="49">
        <v>0.54027777777777775</v>
      </c>
      <c r="AT53" s="42" t="s">
        <v>44</v>
      </c>
      <c r="AU53" s="280">
        <v>0</v>
      </c>
      <c r="AV53" s="72"/>
      <c r="AW53" s="49">
        <v>0.59791666666666665</v>
      </c>
      <c r="AX53" s="42" t="s">
        <v>44</v>
      </c>
      <c r="AY53" s="38">
        <v>0</v>
      </c>
      <c r="AZ53" s="53">
        <v>0.6</v>
      </c>
      <c r="BA53" s="61"/>
      <c r="BB53" s="55">
        <v>0.60521990740740739</v>
      </c>
      <c r="BC53" s="35">
        <v>5.2199074074074092E-3</v>
      </c>
      <c r="BD53" s="35">
        <v>2.8935185185184967E-4</v>
      </c>
      <c r="BE53" s="44" t="s">
        <v>45</v>
      </c>
      <c r="BF53" s="45">
        <v>25</v>
      </c>
      <c r="BG53" s="55">
        <v>0.61267361111111118</v>
      </c>
      <c r="BH53" s="35">
        <v>1.2673611111111205E-2</v>
      </c>
      <c r="BI53" s="35">
        <v>7.4074074074064605E-4</v>
      </c>
      <c r="BJ53" s="44" t="s">
        <v>45</v>
      </c>
      <c r="BK53" s="45">
        <v>64</v>
      </c>
      <c r="BL53" s="55">
        <v>0.61711805555555554</v>
      </c>
      <c r="BM53" s="35">
        <v>1.7118055555555567E-2</v>
      </c>
      <c r="BN53" s="35">
        <v>1.5046296296295295E-4</v>
      </c>
      <c r="BO53" s="44" t="s">
        <v>45</v>
      </c>
      <c r="BP53" s="45">
        <v>13</v>
      </c>
      <c r="BQ53" s="55">
        <v>0.63629629629629625</v>
      </c>
      <c r="BR53" s="35">
        <v>3.6296296296296271E-2</v>
      </c>
      <c r="BS53" s="35">
        <v>4.3402777777777554E-3</v>
      </c>
      <c r="BT53" s="44" t="s">
        <v>301</v>
      </c>
      <c r="BU53" s="45">
        <v>375</v>
      </c>
      <c r="BV53" s="263"/>
      <c r="BW53" s="263"/>
      <c r="BX53" s="55">
        <v>0.62572916666666667</v>
      </c>
      <c r="BY53" s="35">
        <v>2.5729166666666692E-2</v>
      </c>
      <c r="BZ53" s="35">
        <v>1.447916666666664E-2</v>
      </c>
      <c r="CA53" s="44" t="s">
        <v>45</v>
      </c>
      <c r="CB53" s="45">
        <v>1551</v>
      </c>
      <c r="CC53" s="49">
        <v>0.71388888888888891</v>
      </c>
      <c r="CD53" s="42" t="s">
        <v>301</v>
      </c>
      <c r="CE53" s="38">
        <v>540</v>
      </c>
      <c r="CF53" s="53">
        <v>0.71597222222222223</v>
      </c>
      <c r="CG53" s="61"/>
      <c r="CH53" s="55">
        <v>0.72725694444444444</v>
      </c>
      <c r="CI53" s="35">
        <v>1.128472222222221E-2</v>
      </c>
      <c r="CJ53" s="35">
        <v>4.3981481481480261E-4</v>
      </c>
      <c r="CK53" s="44" t="s">
        <v>301</v>
      </c>
      <c r="CL53" s="45">
        <v>38</v>
      </c>
      <c r="CM53" s="55">
        <v>0.73460648148148155</v>
      </c>
      <c r="CN53" s="35">
        <v>1.8634259259259323E-2</v>
      </c>
      <c r="CO53" s="35">
        <v>1.7824074074074721E-3</v>
      </c>
      <c r="CP53" s="44" t="s">
        <v>301</v>
      </c>
      <c r="CQ53" s="45">
        <v>154</v>
      </c>
      <c r="CR53" s="85" t="s">
        <v>632</v>
      </c>
      <c r="CS53" s="38"/>
      <c r="CT53" s="85">
        <v>2.5631944444444401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105.2</v>
      </c>
      <c r="DC53" s="71">
        <v>105.2</v>
      </c>
      <c r="DD53" s="72"/>
      <c r="DE53" s="43"/>
      <c r="DF53" s="43"/>
      <c r="DG53" s="39">
        <v>2425.7999999999997</v>
      </c>
      <c r="DH53" s="46">
        <v>3240</v>
      </c>
      <c r="DI53" s="40"/>
      <c r="DJ53" s="63">
        <v>5665.7999999999993</v>
      </c>
      <c r="DK53" s="43"/>
      <c r="DL53" s="268" t="s">
        <v>190</v>
      </c>
      <c r="DM53" s="269" t="s">
        <v>600</v>
      </c>
      <c r="DN53" s="269" t="s">
        <v>177</v>
      </c>
      <c r="DO53" s="269">
        <v>174</v>
      </c>
      <c r="DP53" s="269">
        <v>0</v>
      </c>
      <c r="DQ53" s="56"/>
      <c r="DR53" s="56"/>
      <c r="DS53" s="36"/>
      <c r="DV53" s="41">
        <v>1.1299999999999999</v>
      </c>
      <c r="DW53" s="41" t="s">
        <v>197</v>
      </c>
      <c r="DX53" s="41"/>
      <c r="DY53" s="151">
        <v>232.554</v>
      </c>
      <c r="DZ53" s="41">
        <v>232.554</v>
      </c>
      <c r="EA53" s="41">
        <v>9999</v>
      </c>
      <c r="EB53" s="41">
        <v>999999</v>
      </c>
      <c r="EC53" s="41">
        <v>999999</v>
      </c>
      <c r="EG53" s="41">
        <v>48</v>
      </c>
      <c r="EH53" s="195">
        <v>0</v>
      </c>
      <c r="EI53" s="195">
        <v>2700</v>
      </c>
      <c r="EJ53" s="196">
        <v>100.6</v>
      </c>
      <c r="EK53" s="195">
        <v>0</v>
      </c>
      <c r="EL53" s="195">
        <v>0</v>
      </c>
      <c r="EM53" s="195">
        <v>2028</v>
      </c>
      <c r="EN53" s="195">
        <v>540</v>
      </c>
      <c r="EO53" s="195">
        <v>192</v>
      </c>
      <c r="EP53" s="195">
        <v>0</v>
      </c>
      <c r="EQ53" s="195">
        <v>105.2</v>
      </c>
      <c r="ER53" s="195" t="e">
        <v>#REF!</v>
      </c>
      <c r="ES53" s="196" t="s">
        <v>316</v>
      </c>
      <c r="ET53" s="195" t="e">
        <v>#REF!</v>
      </c>
      <c r="EU53" s="196" t="s">
        <v>316</v>
      </c>
      <c r="EV53" s="195"/>
      <c r="EW53" s="195"/>
      <c r="EX53" s="195"/>
      <c r="EY53" s="195"/>
      <c r="EZ53" s="196"/>
      <c r="FA53" s="195"/>
      <c r="FC53" s="41">
        <v>48</v>
      </c>
      <c r="FD53" s="195">
        <v>0</v>
      </c>
      <c r="FE53" s="195">
        <v>2700</v>
      </c>
      <c r="FF53" s="195">
        <v>2800.6</v>
      </c>
      <c r="FG53" s="195">
        <v>2800.6</v>
      </c>
      <c r="FH53" s="195">
        <v>2800.6</v>
      </c>
      <c r="FI53" s="195">
        <v>4828.6000000000004</v>
      </c>
      <c r="FJ53" s="195">
        <v>5368.6</v>
      </c>
      <c r="FK53" s="195">
        <v>5560.6</v>
      </c>
      <c r="FL53" s="195">
        <v>5560.6</v>
      </c>
      <c r="FM53" s="195">
        <v>5665.8</v>
      </c>
      <c r="FN53" s="195" t="e">
        <v>#VALUE!</v>
      </c>
      <c r="FO53" s="195" t="e">
        <v>#VALUE!</v>
      </c>
      <c r="FP53" s="195" t="e">
        <v>#VALUE!</v>
      </c>
      <c r="FQ53" s="195" t="e">
        <v>#VALUE!</v>
      </c>
      <c r="FR53" s="195" t="e">
        <v>#VALUE!</v>
      </c>
      <c r="FS53" s="195" t="e">
        <v>#VALUE!</v>
      </c>
      <c r="FT53" s="195" t="e">
        <v>#VALUE!</v>
      </c>
      <c r="FU53" s="195" t="e">
        <v>#VALUE!</v>
      </c>
      <c r="FV53" s="195" t="e">
        <v>#VALUE!</v>
      </c>
    </row>
    <row r="54" spans="1:178" ht="26.25" thickBot="1" x14ac:dyDescent="0.25">
      <c r="A54" s="132"/>
      <c r="B54" s="34">
        <v>49</v>
      </c>
      <c r="C54" s="293">
        <v>49</v>
      </c>
      <c r="D54" s="260" t="s">
        <v>523</v>
      </c>
      <c r="E54" s="260" t="s">
        <v>137</v>
      </c>
      <c r="F54" s="260" t="s">
        <v>601</v>
      </c>
      <c r="G54" s="43">
        <v>0.32569444444444434</v>
      </c>
      <c r="H54" s="47">
        <v>0.32569444444444434</v>
      </c>
      <c r="I54" s="58" t="s">
        <v>44</v>
      </c>
      <c r="J54" s="52">
        <v>0</v>
      </c>
      <c r="K54" s="43">
        <v>0.40902777777777771</v>
      </c>
      <c r="L54" s="47">
        <v>0.40902777777777771</v>
      </c>
      <c r="M54" s="42" t="s">
        <v>44</v>
      </c>
      <c r="N54" s="38">
        <v>0</v>
      </c>
      <c r="O54" s="85">
        <v>0.41597222222222219</v>
      </c>
      <c r="P54" s="38"/>
      <c r="Q54" s="261"/>
      <c r="R54" s="85"/>
      <c r="S54" s="38">
        <v>0</v>
      </c>
      <c r="T54" s="85" t="s">
        <v>308</v>
      </c>
      <c r="U54" s="86"/>
      <c r="V54" s="52">
        <v>600</v>
      </c>
      <c r="W54" s="85"/>
      <c r="X54" s="38">
        <v>600</v>
      </c>
      <c r="Y54" s="85"/>
      <c r="Z54" s="86"/>
      <c r="AA54" s="52">
        <v>600</v>
      </c>
      <c r="AB54" s="261"/>
      <c r="AC54" s="85"/>
      <c r="AD54" s="38">
        <v>600</v>
      </c>
      <c r="AE54" s="85">
        <v>0.45347222222222222</v>
      </c>
      <c r="AF54" s="86"/>
      <c r="AG54" s="52">
        <v>2640</v>
      </c>
      <c r="AH54" s="261"/>
      <c r="AI54" s="85"/>
      <c r="AJ54" s="38">
        <v>600</v>
      </c>
      <c r="AK54" s="73">
        <v>0.4993055555555555</v>
      </c>
      <c r="AL54" s="42" t="s">
        <v>44</v>
      </c>
      <c r="AM54" s="38">
        <v>0</v>
      </c>
      <c r="AN54" s="43">
        <v>0.52708333333333335</v>
      </c>
      <c r="AO54" s="47">
        <v>0.53263888888888888</v>
      </c>
      <c r="AP54" s="70">
        <v>89.3</v>
      </c>
      <c r="AQ54" s="71">
        <v>89.3</v>
      </c>
      <c r="AR54" s="72"/>
      <c r="AS54" s="49">
        <v>0.54097222222222219</v>
      </c>
      <c r="AT54" s="42" t="s">
        <v>44</v>
      </c>
      <c r="AU54" s="280">
        <v>0</v>
      </c>
      <c r="AV54" s="72"/>
      <c r="AW54" s="49">
        <v>0.58263888888888882</v>
      </c>
      <c r="AX54" s="42" t="s">
        <v>44</v>
      </c>
      <c r="AY54" s="38">
        <v>0</v>
      </c>
      <c r="AZ54" s="53">
        <v>0.5854166666666667</v>
      </c>
      <c r="BA54" s="61"/>
      <c r="BB54" s="55">
        <v>0.5910185185185185</v>
      </c>
      <c r="BC54" s="35">
        <v>5.6018518518518023E-3</v>
      </c>
      <c r="BD54" s="35">
        <v>9.259259259254346E-5</v>
      </c>
      <c r="BE54" s="44" t="s">
        <v>301</v>
      </c>
      <c r="BF54" s="45">
        <v>8</v>
      </c>
      <c r="BG54" s="55">
        <v>0.59878472222222223</v>
      </c>
      <c r="BH54" s="35">
        <v>1.3368055555555536E-2</v>
      </c>
      <c r="BI54" s="35">
        <v>4.6296296296315098E-5</v>
      </c>
      <c r="BJ54" s="44" t="s">
        <v>45</v>
      </c>
      <c r="BK54" s="45">
        <v>4</v>
      </c>
      <c r="BL54" s="55">
        <v>0.60337962962962965</v>
      </c>
      <c r="BM54" s="35">
        <v>1.7962962962962958E-2</v>
      </c>
      <c r="BN54" s="35">
        <v>6.9444444444443851E-4</v>
      </c>
      <c r="BO54" s="44" t="s">
        <v>301</v>
      </c>
      <c r="BP54" s="45">
        <v>60</v>
      </c>
      <c r="BQ54" s="55">
        <v>0.62252314814814813</v>
      </c>
      <c r="BR54" s="35">
        <v>3.7106481481481435E-2</v>
      </c>
      <c r="BS54" s="35">
        <v>5.1504629629629192E-3</v>
      </c>
      <c r="BT54" s="44" t="s">
        <v>301</v>
      </c>
      <c r="BU54" s="45">
        <v>445</v>
      </c>
      <c r="BV54" s="263"/>
      <c r="BW54" s="263"/>
      <c r="BX54" s="55">
        <v>0.61275462962962968</v>
      </c>
      <c r="BY54" s="35">
        <v>2.7337962962962981E-2</v>
      </c>
      <c r="BZ54" s="35">
        <v>1.2870370370370351E-2</v>
      </c>
      <c r="CA54" s="44" t="s">
        <v>45</v>
      </c>
      <c r="CB54" s="45">
        <v>1412</v>
      </c>
      <c r="CC54" s="49">
        <v>0.65625</v>
      </c>
      <c r="CD54" s="42" t="s">
        <v>301</v>
      </c>
      <c r="CE54" s="38">
        <v>420</v>
      </c>
      <c r="CF54" s="53">
        <v>0.66388888888888886</v>
      </c>
      <c r="CG54" s="61"/>
      <c r="CH54" s="55">
        <v>0.67775462962962962</v>
      </c>
      <c r="CI54" s="35">
        <v>1.3865740740740762E-2</v>
      </c>
      <c r="CJ54" s="35">
        <v>3.0208333333333545E-3</v>
      </c>
      <c r="CK54" s="44" t="s">
        <v>301</v>
      </c>
      <c r="CL54" s="45">
        <v>261</v>
      </c>
      <c r="CM54" s="55">
        <v>0.68422453703703701</v>
      </c>
      <c r="CN54" s="35">
        <v>2.0335648148148144E-2</v>
      </c>
      <c r="CO54" s="35">
        <v>3.4837962962962939E-3</v>
      </c>
      <c r="CP54" s="44" t="s">
        <v>301</v>
      </c>
      <c r="CQ54" s="45">
        <v>301</v>
      </c>
      <c r="CR54" s="85" t="s">
        <v>632</v>
      </c>
      <c r="CS54" s="38">
        <v>300</v>
      </c>
      <c r="CT54" s="85">
        <v>2.6048611111111102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106.6</v>
      </c>
      <c r="DC54" s="71">
        <v>106.6</v>
      </c>
      <c r="DD54" s="72">
        <v>10</v>
      </c>
      <c r="DE54" s="43"/>
      <c r="DF54" s="43"/>
      <c r="DG54" s="39">
        <v>2696.9</v>
      </c>
      <c r="DH54" s="46">
        <v>6360</v>
      </c>
      <c r="DI54" s="40"/>
      <c r="DJ54" s="63">
        <v>9056.9</v>
      </c>
      <c r="DK54" s="43"/>
      <c r="DL54" s="268" t="s">
        <v>191</v>
      </c>
      <c r="DM54" s="269" t="s">
        <v>601</v>
      </c>
      <c r="DN54" s="269" t="s">
        <v>178</v>
      </c>
      <c r="DO54" s="269">
        <v>98</v>
      </c>
      <c r="DP54" s="269">
        <v>0</v>
      </c>
      <c r="DQ54" s="56"/>
      <c r="DR54" s="56"/>
      <c r="DS54" s="36"/>
      <c r="DV54" s="41">
        <v>1.05</v>
      </c>
      <c r="DW54" s="41" t="s">
        <v>197</v>
      </c>
      <c r="DX54" s="41"/>
      <c r="DY54" s="401">
        <v>216.19499999999999</v>
      </c>
      <c r="DZ54" s="36">
        <v>216.19499999999999</v>
      </c>
      <c r="EA54" s="41">
        <v>9999</v>
      </c>
      <c r="EB54" s="36">
        <v>999999</v>
      </c>
      <c r="EC54" s="36">
        <v>999999</v>
      </c>
      <c r="EG54" s="41">
        <v>49</v>
      </c>
      <c r="EH54" s="402">
        <v>0</v>
      </c>
      <c r="EI54" s="402">
        <v>5640</v>
      </c>
      <c r="EJ54" s="403">
        <v>89.3</v>
      </c>
      <c r="EK54" s="402">
        <v>0</v>
      </c>
      <c r="EL54" s="402">
        <v>0</v>
      </c>
      <c r="EM54" s="402">
        <v>1929</v>
      </c>
      <c r="EN54" s="402">
        <v>420</v>
      </c>
      <c r="EO54" s="402">
        <v>562</v>
      </c>
      <c r="EP54" s="402">
        <v>300</v>
      </c>
      <c r="EQ54" s="402">
        <v>116.6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49</v>
      </c>
      <c r="FD54" s="195">
        <v>0</v>
      </c>
      <c r="FE54" s="402">
        <v>5640</v>
      </c>
      <c r="FF54" s="402">
        <v>5729.3</v>
      </c>
      <c r="FG54" s="402">
        <v>5729.3</v>
      </c>
      <c r="FH54" s="402">
        <v>5729.3</v>
      </c>
      <c r="FI54" s="402">
        <v>7658.3</v>
      </c>
      <c r="FJ54" s="402">
        <v>8078.3</v>
      </c>
      <c r="FK54" s="402">
        <v>8640.2999999999993</v>
      </c>
      <c r="FL54" s="402">
        <v>8940.2999999999993</v>
      </c>
      <c r="FM54" s="402">
        <v>9056.9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52</v>
      </c>
      <c r="C55" s="293">
        <v>53</v>
      </c>
      <c r="D55" s="260" t="s">
        <v>528</v>
      </c>
      <c r="E55" s="260" t="s">
        <v>529</v>
      </c>
      <c r="F55" s="260" t="s">
        <v>582</v>
      </c>
      <c r="G55" s="43">
        <v>0.32777777777777767</v>
      </c>
      <c r="H55" s="47">
        <v>0.32777777777777767</v>
      </c>
      <c r="I55" s="58" t="s">
        <v>44</v>
      </c>
      <c r="J55" s="52">
        <v>0</v>
      </c>
      <c r="K55" s="43">
        <v>0.41111111111111104</v>
      </c>
      <c r="L55" s="47">
        <v>0.41111111111111104</v>
      </c>
      <c r="M55" s="42" t="s">
        <v>44</v>
      </c>
      <c r="N55" s="38">
        <v>0</v>
      </c>
      <c r="O55" s="85">
        <v>0.41250000000000003</v>
      </c>
      <c r="P55" s="38"/>
      <c r="Q55" s="261"/>
      <c r="R55" s="85">
        <v>0.47916666666666669</v>
      </c>
      <c r="S55" s="38">
        <v>300</v>
      </c>
      <c r="T55" s="85" t="s">
        <v>308</v>
      </c>
      <c r="U55" s="86"/>
      <c r="V55" s="52">
        <v>600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 t="s">
        <v>308</v>
      </c>
      <c r="AF55" s="86"/>
      <c r="AG55" s="52">
        <v>600</v>
      </c>
      <c r="AH55" s="261"/>
      <c r="AI55" s="85"/>
      <c r="AJ55" s="38">
        <v>600</v>
      </c>
      <c r="AK55" s="73">
        <v>0.52847222222222223</v>
      </c>
      <c r="AL55" s="42" t="s">
        <v>301</v>
      </c>
      <c r="AM55" s="38">
        <v>2340</v>
      </c>
      <c r="AN55" s="43">
        <v>0.57430555555555551</v>
      </c>
      <c r="AO55" s="47">
        <v>0.57708333333333328</v>
      </c>
      <c r="AP55" s="70">
        <v>115.3</v>
      </c>
      <c r="AQ55" s="71">
        <v>115.3</v>
      </c>
      <c r="AR55" s="72"/>
      <c r="AS55" s="49">
        <v>0.57013888888888886</v>
      </c>
      <c r="AT55" s="42" t="s">
        <v>44</v>
      </c>
      <c r="AU55" s="280">
        <v>0</v>
      </c>
      <c r="AV55" s="72"/>
      <c r="AW55" s="49">
        <v>0.6381944444444444</v>
      </c>
      <c r="AX55" s="42" t="s">
        <v>301</v>
      </c>
      <c r="AY55" s="38">
        <v>2040</v>
      </c>
      <c r="AZ55" s="53">
        <v>0.64027777777777783</v>
      </c>
      <c r="BA55" s="61"/>
      <c r="BB55" s="55">
        <v>0.64651620370370366</v>
      </c>
      <c r="BC55" s="35">
        <v>6.2384259259258279E-3</v>
      </c>
      <c r="BD55" s="35">
        <v>7.2916666666656901E-4</v>
      </c>
      <c r="BE55" s="44" t="s">
        <v>301</v>
      </c>
      <c r="BF55" s="45">
        <v>63</v>
      </c>
      <c r="BG55" s="55">
        <v>0.65547453703703706</v>
      </c>
      <c r="BH55" s="35">
        <v>1.5196759259259229E-2</v>
      </c>
      <c r="BI55" s="35">
        <v>1.7824074074073784E-3</v>
      </c>
      <c r="BJ55" s="44" t="s">
        <v>301</v>
      </c>
      <c r="BK55" s="45">
        <v>154</v>
      </c>
      <c r="BL55" s="55">
        <v>0.66118055555555555</v>
      </c>
      <c r="BM55" s="35">
        <v>2.0902777777777715E-2</v>
      </c>
      <c r="BN55" s="35">
        <v>3.6342592592591948E-3</v>
      </c>
      <c r="BO55" s="44" t="s">
        <v>301</v>
      </c>
      <c r="BP55" s="45">
        <v>314</v>
      </c>
      <c r="BQ55" s="55">
        <v>0.68521990740740746</v>
      </c>
      <c r="BR55" s="35">
        <v>4.4942129629629624E-2</v>
      </c>
      <c r="BS55" s="35">
        <v>1.2986111111111108E-2</v>
      </c>
      <c r="BT55" s="44" t="s">
        <v>301</v>
      </c>
      <c r="BU55" s="45">
        <v>1122</v>
      </c>
      <c r="BV55" s="263"/>
      <c r="BW55" s="263"/>
      <c r="BX55" s="55">
        <v>0.67222222222222217</v>
      </c>
      <c r="BY55" s="35">
        <v>3.1944444444444331E-2</v>
      </c>
      <c r="BZ55" s="35">
        <v>8.2638888888890011E-3</v>
      </c>
      <c r="CA55" s="44" t="s">
        <v>45</v>
      </c>
      <c r="CB55" s="45">
        <v>1014</v>
      </c>
      <c r="CC55" s="49">
        <v>0.75</v>
      </c>
      <c r="CD55" s="42" t="s">
        <v>301</v>
      </c>
      <c r="CE55" s="38">
        <v>180</v>
      </c>
      <c r="CF55" s="53"/>
      <c r="CG55" s="61"/>
      <c r="CH55" s="55"/>
      <c r="CI55" s="35">
        <v>0</v>
      </c>
      <c r="CJ55" s="35">
        <v>1.0844907407407407E-2</v>
      </c>
      <c r="CK55" s="44" t="s">
        <v>44</v>
      </c>
      <c r="CL55" s="45"/>
      <c r="CM55" s="55"/>
      <c r="CN55" s="35">
        <v>0</v>
      </c>
      <c r="CO55" s="35">
        <v>1.6851851851851851E-2</v>
      </c>
      <c r="CP55" s="44"/>
      <c r="CQ55" s="45">
        <v>1800</v>
      </c>
      <c r="CR55" s="85"/>
      <c r="CS55" s="38">
        <v>600</v>
      </c>
      <c r="CT55" s="85">
        <v>2.7298611111111102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/>
      <c r="DC55" s="71">
        <v>1800</v>
      </c>
      <c r="DD55" s="72"/>
      <c r="DE55" s="43"/>
      <c r="DF55" s="43"/>
      <c r="DG55" s="39">
        <v>6382.3</v>
      </c>
      <c r="DH55" s="46">
        <v>9060</v>
      </c>
      <c r="DI55" s="40"/>
      <c r="DJ55" s="63">
        <v>15442.3</v>
      </c>
      <c r="DK55" s="43"/>
      <c r="DL55" s="268" t="s">
        <v>192</v>
      </c>
      <c r="DM55" s="269" t="s">
        <v>582</v>
      </c>
      <c r="DN55" s="269" t="s">
        <v>178</v>
      </c>
      <c r="DO55" s="269">
        <v>114</v>
      </c>
      <c r="DP55" s="269">
        <v>0</v>
      </c>
      <c r="DQ55" s="56"/>
      <c r="DR55" s="56"/>
      <c r="DS55" s="36"/>
      <c r="DV55" s="41">
        <v>1.08</v>
      </c>
      <c r="DW55" s="41" t="s">
        <v>197</v>
      </c>
      <c r="DX55" s="41"/>
      <c r="DY55" s="401">
        <v>2068.5239999999999</v>
      </c>
      <c r="DZ55" s="36">
        <v>2068.5239999999999</v>
      </c>
      <c r="EA55" s="41">
        <v>9999</v>
      </c>
      <c r="EB55" s="36">
        <v>999999</v>
      </c>
      <c r="EC55" s="36">
        <v>999999</v>
      </c>
      <c r="EG55" s="41">
        <v>53</v>
      </c>
      <c r="EH55" s="402">
        <v>0</v>
      </c>
      <c r="EI55" s="402">
        <v>6240</v>
      </c>
      <c r="EJ55" s="403">
        <v>115.3</v>
      </c>
      <c r="EK55" s="402">
        <v>0</v>
      </c>
      <c r="EL55" s="402">
        <v>2040</v>
      </c>
      <c r="EM55" s="402">
        <v>2667</v>
      </c>
      <c r="EN55" s="402">
        <v>180</v>
      </c>
      <c r="EO55" s="402">
        <v>1800</v>
      </c>
      <c r="EP55" s="402">
        <v>600</v>
      </c>
      <c r="EQ55" s="402">
        <v>1800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53</v>
      </c>
      <c r="FD55" s="195">
        <v>0</v>
      </c>
      <c r="FE55" s="402">
        <v>6240</v>
      </c>
      <c r="FF55" s="402">
        <v>6355.3</v>
      </c>
      <c r="FG55" s="402">
        <v>6355.3</v>
      </c>
      <c r="FH55" s="402">
        <v>8395.2999999999993</v>
      </c>
      <c r="FI55" s="402">
        <v>11062.3</v>
      </c>
      <c r="FJ55" s="402">
        <v>11242.3</v>
      </c>
      <c r="FK55" s="402">
        <v>13042.3</v>
      </c>
      <c r="FL55" s="402">
        <v>13642.3</v>
      </c>
      <c r="FM55" s="402">
        <v>15442.3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53</v>
      </c>
      <c r="C56" s="293">
        <v>54</v>
      </c>
      <c r="D56" s="260" t="s">
        <v>49</v>
      </c>
      <c r="E56" s="260" t="s">
        <v>57</v>
      </c>
      <c r="F56" s="260" t="s">
        <v>603</v>
      </c>
      <c r="G56" s="43">
        <v>0.32847222222222211</v>
      </c>
      <c r="H56" s="47">
        <v>0.32847222222222211</v>
      </c>
      <c r="I56" s="58" t="s">
        <v>44</v>
      </c>
      <c r="J56" s="52">
        <v>0</v>
      </c>
      <c r="K56" s="43">
        <v>0.41180555555555548</v>
      </c>
      <c r="L56" s="47">
        <v>0.41180555555555548</v>
      </c>
      <c r="M56" s="42" t="s">
        <v>44</v>
      </c>
      <c r="N56" s="38">
        <v>0</v>
      </c>
      <c r="O56" s="85">
        <v>0.41319444444444442</v>
      </c>
      <c r="P56" s="38"/>
      <c r="Q56" s="261"/>
      <c r="R56" s="85"/>
      <c r="S56" s="38">
        <v>0</v>
      </c>
      <c r="T56" s="85">
        <v>0.4513888888888889</v>
      </c>
      <c r="U56" s="86"/>
      <c r="V56" s="52">
        <v>0</v>
      </c>
      <c r="W56" s="85">
        <v>0.4694444444444445</v>
      </c>
      <c r="X56" s="38"/>
      <c r="Y56" s="85">
        <v>0.47013888888888888</v>
      </c>
      <c r="Z56" s="86"/>
      <c r="AA56" s="52">
        <v>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0.52152777777777781</v>
      </c>
      <c r="AL56" s="42" t="s">
        <v>301</v>
      </c>
      <c r="AM56" s="38">
        <v>1680</v>
      </c>
      <c r="AN56" s="43">
        <v>0.52500000000000002</v>
      </c>
      <c r="AO56" s="47">
        <v>0.56805555555555554</v>
      </c>
      <c r="AP56" s="70">
        <v>94.5</v>
      </c>
      <c r="AQ56" s="71">
        <v>94.5</v>
      </c>
      <c r="AR56" s="72"/>
      <c r="AS56" s="49">
        <v>0.56319444444444444</v>
      </c>
      <c r="AT56" s="42" t="s">
        <v>44</v>
      </c>
      <c r="AU56" s="280">
        <v>0</v>
      </c>
      <c r="AV56" s="72"/>
      <c r="AW56" s="49">
        <v>0.61805555555555558</v>
      </c>
      <c r="AX56" s="42" t="s">
        <v>44</v>
      </c>
      <c r="AY56" s="38">
        <v>0</v>
      </c>
      <c r="AZ56" s="53">
        <v>0.62083333333333335</v>
      </c>
      <c r="BA56" s="61"/>
      <c r="BB56" s="55">
        <v>0.62634259259259262</v>
      </c>
      <c r="BC56" s="35">
        <v>5.5092592592592693E-3</v>
      </c>
      <c r="BD56" s="35">
        <v>1.0408340855860843E-17</v>
      </c>
      <c r="BE56" s="44" t="s">
        <v>44</v>
      </c>
      <c r="BF56" s="45">
        <v>0</v>
      </c>
      <c r="BG56" s="55">
        <v>0.63424768518518515</v>
      </c>
      <c r="BH56" s="35">
        <v>1.3414351851851802E-2</v>
      </c>
      <c r="BI56" s="35">
        <v>4.8572257327350599E-17</v>
      </c>
      <c r="BJ56" s="44" t="s">
        <v>44</v>
      </c>
      <c r="BK56" s="45">
        <v>0</v>
      </c>
      <c r="BL56" s="55">
        <v>0.64493055555555556</v>
      </c>
      <c r="BM56" s="35">
        <v>2.4097222222222214E-2</v>
      </c>
      <c r="BN56" s="35">
        <v>6.8287037037036945E-3</v>
      </c>
      <c r="BO56" s="44" t="s">
        <v>301</v>
      </c>
      <c r="BP56" s="45">
        <v>590</v>
      </c>
      <c r="BQ56" s="55">
        <v>0.66057870370370375</v>
      </c>
      <c r="BR56" s="35">
        <v>3.9745370370370403E-2</v>
      </c>
      <c r="BS56" s="35">
        <v>7.7893518518518876E-3</v>
      </c>
      <c r="BT56" s="44" t="s">
        <v>301</v>
      </c>
      <c r="BU56" s="45">
        <v>673</v>
      </c>
      <c r="BV56" s="263"/>
      <c r="BW56" s="263"/>
      <c r="BX56" s="55">
        <v>0.67256944444444444</v>
      </c>
      <c r="BY56" s="35">
        <v>5.1736111111111094E-2</v>
      </c>
      <c r="BZ56" s="35">
        <v>1.1527777777777762E-2</v>
      </c>
      <c r="CA56" s="44" t="s">
        <v>301</v>
      </c>
      <c r="CB56" s="45">
        <v>996</v>
      </c>
      <c r="CC56" s="49">
        <v>0.68958333333333333</v>
      </c>
      <c r="CD56" s="42" t="s">
        <v>301</v>
      </c>
      <c r="CE56" s="38">
        <v>240</v>
      </c>
      <c r="CF56" s="53">
        <v>0.69166666666666676</v>
      </c>
      <c r="CG56" s="61"/>
      <c r="CH56" s="55">
        <v>0.70253472222222213</v>
      </c>
      <c r="CI56" s="35">
        <v>1.0868055555555367E-2</v>
      </c>
      <c r="CJ56" s="35">
        <v>2.3148148147959791E-5</v>
      </c>
      <c r="CK56" s="44" t="s">
        <v>301</v>
      </c>
      <c r="CL56" s="45">
        <v>2</v>
      </c>
      <c r="CM56" s="55">
        <v>0.70865740740740746</v>
      </c>
      <c r="CN56" s="35">
        <v>1.6990740740740695E-2</v>
      </c>
      <c r="CO56" s="35">
        <v>1.3888888888884468E-4</v>
      </c>
      <c r="CP56" s="44" t="s">
        <v>301</v>
      </c>
      <c r="CQ56" s="45">
        <v>12</v>
      </c>
      <c r="CR56" s="85" t="s">
        <v>632</v>
      </c>
      <c r="CS56" s="38">
        <v>300</v>
      </c>
      <c r="CT56" s="85">
        <v>2.7715277777777798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108.5</v>
      </c>
      <c r="DC56" s="71">
        <v>108.5</v>
      </c>
      <c r="DD56" s="72"/>
      <c r="DE56" s="43"/>
      <c r="DF56" s="43"/>
      <c r="DG56" s="39">
        <v>2476</v>
      </c>
      <c r="DH56" s="46">
        <v>4020</v>
      </c>
      <c r="DI56" s="40"/>
      <c r="DJ56" s="63">
        <v>6496</v>
      </c>
      <c r="DK56" s="43"/>
      <c r="DL56" s="268" t="s">
        <v>191</v>
      </c>
      <c r="DM56" s="269" t="s">
        <v>603</v>
      </c>
      <c r="DN56" s="269" t="s">
        <v>178</v>
      </c>
      <c r="DO56" s="269">
        <v>101</v>
      </c>
      <c r="DP56" s="269" t="s">
        <v>621</v>
      </c>
      <c r="DQ56" s="56"/>
      <c r="DR56" s="56"/>
      <c r="DS56" s="36"/>
      <c r="DV56" s="41">
        <v>1.08</v>
      </c>
      <c r="DW56" s="41" t="s">
        <v>197</v>
      </c>
      <c r="DX56" s="41"/>
      <c r="DY56" s="151">
        <v>219.24</v>
      </c>
      <c r="DZ56" s="41">
        <v>219.24</v>
      </c>
      <c r="EA56" s="41">
        <v>9999</v>
      </c>
      <c r="EB56" s="41">
        <v>999999</v>
      </c>
      <c r="EC56" s="41">
        <v>999999</v>
      </c>
      <c r="EG56" s="41">
        <v>54</v>
      </c>
      <c r="EH56" s="195">
        <v>0</v>
      </c>
      <c r="EI56" s="195">
        <v>3480</v>
      </c>
      <c r="EJ56" s="196">
        <v>94.5</v>
      </c>
      <c r="EK56" s="195">
        <v>0</v>
      </c>
      <c r="EL56" s="195">
        <v>0</v>
      </c>
      <c r="EM56" s="195">
        <v>2259</v>
      </c>
      <c r="EN56" s="195">
        <v>240</v>
      </c>
      <c r="EO56" s="195">
        <v>14</v>
      </c>
      <c r="EP56" s="195">
        <v>300</v>
      </c>
      <c r="EQ56" s="195">
        <v>108.5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C56" s="41">
        <v>54</v>
      </c>
      <c r="FD56" s="195">
        <v>0</v>
      </c>
      <c r="FE56" s="195">
        <v>3480</v>
      </c>
      <c r="FF56" s="195">
        <v>3574.5</v>
      </c>
      <c r="FG56" s="195">
        <v>3574.5</v>
      </c>
      <c r="FH56" s="195">
        <v>3574.5</v>
      </c>
      <c r="FI56" s="195">
        <v>5833.5</v>
      </c>
      <c r="FJ56" s="195">
        <v>6073.5</v>
      </c>
      <c r="FK56" s="195">
        <v>6087.5</v>
      </c>
      <c r="FL56" s="195">
        <v>6387.5</v>
      </c>
      <c r="FM56" s="195">
        <v>6496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2"/>
      <c r="B57" s="34">
        <v>54</v>
      </c>
      <c r="C57" s="293">
        <v>55</v>
      </c>
      <c r="D57" s="260" t="s">
        <v>530</v>
      </c>
      <c r="E57" s="260" t="s">
        <v>531</v>
      </c>
      <c r="F57" s="260" t="s">
        <v>604</v>
      </c>
      <c r="G57" s="43">
        <v>0.32916666666666655</v>
      </c>
      <c r="H57" s="47">
        <v>0.32916666666666655</v>
      </c>
      <c r="I57" s="58" t="s">
        <v>44</v>
      </c>
      <c r="J57" s="52">
        <v>0</v>
      </c>
      <c r="K57" s="43">
        <v>0.41249999999999992</v>
      </c>
      <c r="L57" s="47">
        <v>0.41249999999999992</v>
      </c>
      <c r="M57" s="42" t="s">
        <v>44</v>
      </c>
      <c r="N57" s="38">
        <v>0</v>
      </c>
      <c r="O57" s="85">
        <v>0.41597222222222219</v>
      </c>
      <c r="P57" s="38"/>
      <c r="Q57" s="261">
        <v>300</v>
      </c>
      <c r="R57" s="85"/>
      <c r="S57" s="38">
        <v>0</v>
      </c>
      <c r="T57" s="85">
        <v>0.46388888888888885</v>
      </c>
      <c r="U57" s="86"/>
      <c r="V57" s="52">
        <v>0</v>
      </c>
      <c r="W57" s="85"/>
      <c r="X57" s="38">
        <v>600</v>
      </c>
      <c r="Y57" s="85"/>
      <c r="Z57" s="86"/>
      <c r="AA57" s="52">
        <v>600</v>
      </c>
      <c r="AB57" s="261"/>
      <c r="AC57" s="85"/>
      <c r="AD57" s="38">
        <v>600</v>
      </c>
      <c r="AE57" s="85" t="s">
        <v>308</v>
      </c>
      <c r="AF57" s="86"/>
      <c r="AG57" s="52">
        <v>600</v>
      </c>
      <c r="AH57" s="261"/>
      <c r="AI57" s="85"/>
      <c r="AJ57" s="38">
        <v>600</v>
      </c>
      <c r="AK57" s="73">
        <v>0.50277777777777777</v>
      </c>
      <c r="AL57" s="42" t="s">
        <v>44</v>
      </c>
      <c r="AM57" s="38">
        <v>0</v>
      </c>
      <c r="AN57" s="43">
        <v>0.52777777777777779</v>
      </c>
      <c r="AO57" s="47">
        <v>0.5444444444444444</v>
      </c>
      <c r="AP57" s="70">
        <v>95</v>
      </c>
      <c r="AQ57" s="71">
        <v>95</v>
      </c>
      <c r="AR57" s="72"/>
      <c r="AS57" s="49">
        <v>0.5444444444444444</v>
      </c>
      <c r="AT57" s="42" t="s">
        <v>44</v>
      </c>
      <c r="AU57" s="280">
        <v>0</v>
      </c>
      <c r="AV57" s="72"/>
      <c r="AW57" s="49">
        <v>0.60277777777777775</v>
      </c>
      <c r="AX57" s="42" t="s">
        <v>44</v>
      </c>
      <c r="AY57" s="38">
        <v>0</v>
      </c>
      <c r="AZ57" s="53">
        <v>0.60416666666666663</v>
      </c>
      <c r="BA57" s="61"/>
      <c r="BB57" s="55">
        <v>0.60971064814814813</v>
      </c>
      <c r="BC57" s="35">
        <v>5.5439814814814969E-3</v>
      </c>
      <c r="BD57" s="35">
        <v>3.4722222222238058E-5</v>
      </c>
      <c r="BE57" s="44" t="s">
        <v>301</v>
      </c>
      <c r="BF57" s="45">
        <v>3</v>
      </c>
      <c r="BG57" s="55">
        <v>0.6208217592592592</v>
      </c>
      <c r="BH57" s="35">
        <v>1.6655092592592569E-2</v>
      </c>
      <c r="BI57" s="35">
        <v>3.2407407407407177E-3</v>
      </c>
      <c r="BJ57" s="44" t="s">
        <v>301</v>
      </c>
      <c r="BK57" s="45">
        <v>280</v>
      </c>
      <c r="BL57" s="55">
        <v>0.62613425925925925</v>
      </c>
      <c r="BM57" s="35">
        <v>2.1967592592592622E-2</v>
      </c>
      <c r="BN57" s="35">
        <v>4.699074074074102E-3</v>
      </c>
      <c r="BO57" s="44" t="s">
        <v>301</v>
      </c>
      <c r="BP57" s="45">
        <v>406</v>
      </c>
      <c r="BQ57" s="55">
        <v>0.64541666666666664</v>
      </c>
      <c r="BR57" s="35">
        <v>4.1250000000000009E-2</v>
      </c>
      <c r="BS57" s="35">
        <v>9.2939814814814933E-3</v>
      </c>
      <c r="BT57" s="44" t="s">
        <v>301</v>
      </c>
      <c r="BU57" s="45">
        <v>803</v>
      </c>
      <c r="BV57" s="263"/>
      <c r="BW57" s="263"/>
      <c r="BX57" s="55">
        <v>0.63561342592592596</v>
      </c>
      <c r="BY57" s="35">
        <v>3.1446759259259327E-2</v>
      </c>
      <c r="BZ57" s="35">
        <v>8.761574074074005E-3</v>
      </c>
      <c r="CA57" s="44" t="s">
        <v>45</v>
      </c>
      <c r="CB57" s="45">
        <v>1057</v>
      </c>
      <c r="CC57" s="49">
        <v>0.69791666666666663</v>
      </c>
      <c r="CD57" s="42" t="s">
        <v>301</v>
      </c>
      <c r="CE57" s="38">
        <v>2400</v>
      </c>
      <c r="CF57" s="53">
        <v>0.70208333333333339</v>
      </c>
      <c r="CG57" s="61"/>
      <c r="CH57" s="55">
        <v>0.71262731481481489</v>
      </c>
      <c r="CI57" s="35">
        <v>1.0543981481481501E-2</v>
      </c>
      <c r="CJ57" s="35">
        <v>3.0092592592590589E-4</v>
      </c>
      <c r="CK57" s="44" t="s">
        <v>45</v>
      </c>
      <c r="CL57" s="45">
        <v>26</v>
      </c>
      <c r="CM57" s="55">
        <v>0.71965277777777781</v>
      </c>
      <c r="CN57" s="35">
        <v>1.7569444444444415E-2</v>
      </c>
      <c r="CO57" s="35">
        <v>7.1759259259256483E-4</v>
      </c>
      <c r="CP57" s="44" t="s">
        <v>301</v>
      </c>
      <c r="CQ57" s="45">
        <v>62</v>
      </c>
      <c r="CR57" s="85"/>
      <c r="CS57" s="38">
        <v>600</v>
      </c>
      <c r="CT57" s="85">
        <v>2.8131944444444401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116.6</v>
      </c>
      <c r="DC57" s="71">
        <v>116.6</v>
      </c>
      <c r="DD57" s="72"/>
      <c r="DE57" s="43"/>
      <c r="DF57" s="43"/>
      <c r="DG57" s="39">
        <v>2848.6</v>
      </c>
      <c r="DH57" s="46">
        <v>6300</v>
      </c>
      <c r="DI57" s="40"/>
      <c r="DJ57" s="63">
        <v>9148.6</v>
      </c>
      <c r="DK57" s="43"/>
      <c r="DL57" s="268" t="s">
        <v>190</v>
      </c>
      <c r="DM57" s="269" t="s">
        <v>604</v>
      </c>
      <c r="DN57" s="269" t="s">
        <v>178</v>
      </c>
      <c r="DO57" s="269">
        <v>87</v>
      </c>
      <c r="DP57" s="269" t="s">
        <v>293</v>
      </c>
      <c r="DQ57" s="56"/>
      <c r="DR57" s="56"/>
      <c r="DS57" s="36"/>
      <c r="DV57" s="41">
        <v>1.05</v>
      </c>
      <c r="DW57" s="41" t="s">
        <v>197</v>
      </c>
      <c r="DX57" s="41"/>
      <c r="DY57" s="151">
        <v>222.18</v>
      </c>
      <c r="DZ57" s="41">
        <v>222.18</v>
      </c>
      <c r="EA57" s="41">
        <v>9999</v>
      </c>
      <c r="EB57" s="41">
        <v>999999</v>
      </c>
      <c r="EC57" s="41">
        <v>999999</v>
      </c>
      <c r="EG57" s="41">
        <v>55</v>
      </c>
      <c r="EH57" s="195">
        <v>0</v>
      </c>
      <c r="EI57" s="195">
        <v>3300</v>
      </c>
      <c r="EJ57" s="196">
        <v>95</v>
      </c>
      <c r="EK57" s="195">
        <v>0</v>
      </c>
      <c r="EL57" s="195">
        <v>0</v>
      </c>
      <c r="EM57" s="195">
        <v>2549</v>
      </c>
      <c r="EN57" s="195">
        <v>2400</v>
      </c>
      <c r="EO57" s="195">
        <v>88</v>
      </c>
      <c r="EP57" s="195">
        <v>600</v>
      </c>
      <c r="EQ57" s="195">
        <v>116.6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C57" s="41">
        <v>55</v>
      </c>
      <c r="FD57" s="195">
        <v>0</v>
      </c>
      <c r="FE57" s="195">
        <v>3300</v>
      </c>
      <c r="FF57" s="195">
        <v>3395</v>
      </c>
      <c r="FG57" s="195">
        <v>3395</v>
      </c>
      <c r="FH57" s="195">
        <v>3395</v>
      </c>
      <c r="FI57" s="195">
        <v>5944</v>
      </c>
      <c r="FJ57" s="195">
        <v>8344</v>
      </c>
      <c r="FK57" s="195">
        <v>8432</v>
      </c>
      <c r="FL57" s="195">
        <v>9032</v>
      </c>
      <c r="FM57" s="195">
        <v>9148.6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13.5" thickBot="1" x14ac:dyDescent="0.25">
      <c r="A58" s="132"/>
      <c r="B58" s="34">
        <v>55</v>
      </c>
      <c r="C58" s="293">
        <v>60</v>
      </c>
      <c r="D58" s="260" t="s">
        <v>532</v>
      </c>
      <c r="E58" s="260" t="s">
        <v>533</v>
      </c>
      <c r="F58" s="260" t="s">
        <v>605</v>
      </c>
      <c r="G58" s="43">
        <v>0.32986111111111099</v>
      </c>
      <c r="H58" s="47">
        <v>0.32986111111111099</v>
      </c>
      <c r="I58" s="58" t="s">
        <v>44</v>
      </c>
      <c r="J58" s="52">
        <v>0</v>
      </c>
      <c r="K58" s="43">
        <v>0.41319444444444436</v>
      </c>
      <c r="L58" s="47">
        <v>0.41319444444444436</v>
      </c>
      <c r="M58" s="42" t="s">
        <v>44</v>
      </c>
      <c r="N58" s="38">
        <v>0</v>
      </c>
      <c r="O58" s="85"/>
      <c r="P58" s="38">
        <v>600</v>
      </c>
      <c r="Q58" s="261"/>
      <c r="R58" s="85"/>
      <c r="S58" s="38">
        <v>0</v>
      </c>
      <c r="T58" s="85" t="s">
        <v>308</v>
      </c>
      <c r="U58" s="86"/>
      <c r="V58" s="52">
        <v>600</v>
      </c>
      <c r="W58" s="85"/>
      <c r="X58" s="38">
        <v>600</v>
      </c>
      <c r="Y58" s="85"/>
      <c r="Z58" s="86"/>
      <c r="AA58" s="52">
        <v>600</v>
      </c>
      <c r="AB58" s="261"/>
      <c r="AC58" s="85"/>
      <c r="AD58" s="38">
        <v>600</v>
      </c>
      <c r="AE58" s="85">
        <v>0.49513888888888885</v>
      </c>
      <c r="AF58" s="86"/>
      <c r="AG58" s="52">
        <v>0</v>
      </c>
      <c r="AH58" s="261">
        <v>600</v>
      </c>
      <c r="AI58" s="85"/>
      <c r="AJ58" s="38">
        <v>600</v>
      </c>
      <c r="AK58" s="73">
        <v>0.54791666666666672</v>
      </c>
      <c r="AL58" s="42" t="s">
        <v>301</v>
      </c>
      <c r="AM58" s="38">
        <v>3840</v>
      </c>
      <c r="AN58" s="43">
        <v>0.55486111111111114</v>
      </c>
      <c r="AO58" s="47">
        <v>0.5625</v>
      </c>
      <c r="AP58" s="70">
        <v>101.7</v>
      </c>
      <c r="AQ58" s="71">
        <v>101.7</v>
      </c>
      <c r="AR58" s="72"/>
      <c r="AS58" s="49">
        <v>0.58958333333333335</v>
      </c>
      <c r="AT58" s="42" t="s">
        <v>44</v>
      </c>
      <c r="AU58" s="280">
        <v>0</v>
      </c>
      <c r="AV58" s="72"/>
      <c r="AW58" s="49" t="s">
        <v>308</v>
      </c>
      <c r="AX58" s="42" t="s">
        <v>301</v>
      </c>
      <c r="AY58" s="38">
        <v>1800</v>
      </c>
      <c r="AZ58" s="53"/>
      <c r="BA58" s="61"/>
      <c r="BB58" s="55">
        <v>0.67163194444444452</v>
      </c>
      <c r="BC58" s="35">
        <v>0.67163194444444452</v>
      </c>
      <c r="BD58" s="35">
        <v>0.66612268518518525</v>
      </c>
      <c r="BE58" s="44"/>
      <c r="BF58" s="45"/>
      <c r="BG58" s="55"/>
      <c r="BH58" s="35">
        <v>0</v>
      </c>
      <c r="BI58" s="35">
        <v>1.3414351851851851E-2</v>
      </c>
      <c r="BJ58" s="44"/>
      <c r="BK58" s="45"/>
      <c r="BL58" s="55"/>
      <c r="BM58" s="35">
        <v>0</v>
      </c>
      <c r="BN58" s="35">
        <v>1.726851851851852E-2</v>
      </c>
      <c r="BO58" s="44"/>
      <c r="BP58" s="45"/>
      <c r="BQ58" s="55">
        <v>0.7101736111111111</v>
      </c>
      <c r="BR58" s="35">
        <v>0.7101736111111111</v>
      </c>
      <c r="BS58" s="35">
        <v>0.67821759259259262</v>
      </c>
      <c r="BT58" s="44"/>
      <c r="BU58" s="45"/>
      <c r="BV58" s="263"/>
      <c r="BW58" s="263"/>
      <c r="BX58" s="55">
        <v>0.69967592592592587</v>
      </c>
      <c r="BY58" s="35">
        <v>0.69967592592592587</v>
      </c>
      <c r="BZ58" s="35">
        <v>0.65946759259259258</v>
      </c>
      <c r="CA58" s="44"/>
      <c r="CB58" s="45">
        <v>1800</v>
      </c>
      <c r="CC58" s="49"/>
      <c r="CD58" s="42" t="s">
        <v>44</v>
      </c>
      <c r="CE58" s="38">
        <v>1800</v>
      </c>
      <c r="CF58" s="53">
        <v>0.75555555555555554</v>
      </c>
      <c r="CG58" s="61"/>
      <c r="CH58" s="55">
        <v>0.76819444444444451</v>
      </c>
      <c r="CI58" s="35">
        <v>1.2638888888888977E-2</v>
      </c>
      <c r="CJ58" s="35">
        <v>1.7939814814815699E-3</v>
      </c>
      <c r="CK58" s="44" t="s">
        <v>301</v>
      </c>
      <c r="CL58" s="45">
        <v>155</v>
      </c>
      <c r="CM58" s="55">
        <v>0.77633101851851849</v>
      </c>
      <c r="CN58" s="35">
        <v>2.0775462962962954E-2</v>
      </c>
      <c r="CO58" s="35">
        <v>3.9236111111111034E-3</v>
      </c>
      <c r="CP58" s="44" t="s">
        <v>301</v>
      </c>
      <c r="CQ58" s="45">
        <v>339</v>
      </c>
      <c r="CR58" s="85"/>
      <c r="CS58" s="38">
        <v>600</v>
      </c>
      <c r="CT58" s="85">
        <v>2.8548611111111102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120.5</v>
      </c>
      <c r="DC58" s="71">
        <v>120.5</v>
      </c>
      <c r="DD58" s="72"/>
      <c r="DE58" s="43"/>
      <c r="DF58" s="43"/>
      <c r="DG58" s="39">
        <v>2516.1999999999998</v>
      </c>
      <c r="DH58" s="46">
        <v>12240</v>
      </c>
      <c r="DI58" s="40"/>
      <c r="DJ58" s="63">
        <v>14756.2</v>
      </c>
      <c r="DK58" s="43"/>
      <c r="DL58" s="268" t="s">
        <v>191</v>
      </c>
      <c r="DM58" s="269" t="s">
        <v>605</v>
      </c>
      <c r="DN58" s="269" t="s">
        <v>178</v>
      </c>
      <c r="DO58" s="269">
        <v>108</v>
      </c>
      <c r="DP58" s="269">
        <v>0</v>
      </c>
      <c r="DQ58" s="56"/>
      <c r="DR58" s="56"/>
      <c r="DS58" s="36"/>
      <c r="DV58" s="41">
        <v>1.08</v>
      </c>
      <c r="DW58" s="41" t="s">
        <v>197</v>
      </c>
      <c r="DX58" s="41"/>
      <c r="DY58" s="151">
        <v>239.976</v>
      </c>
      <c r="DZ58" s="41">
        <v>239.976</v>
      </c>
      <c r="EA58" s="41">
        <v>9999</v>
      </c>
      <c r="EB58" s="41">
        <v>999999</v>
      </c>
      <c r="EC58" s="41">
        <v>999999</v>
      </c>
      <c r="EG58" s="41">
        <v>60</v>
      </c>
      <c r="EH58" s="195">
        <v>0</v>
      </c>
      <c r="EI58" s="195">
        <v>8040</v>
      </c>
      <c r="EJ58" s="196">
        <v>101.7</v>
      </c>
      <c r="EK58" s="195">
        <v>0</v>
      </c>
      <c r="EL58" s="195">
        <v>1800</v>
      </c>
      <c r="EM58" s="195">
        <v>1800</v>
      </c>
      <c r="EN58" s="195">
        <v>1800</v>
      </c>
      <c r="EO58" s="195">
        <v>494</v>
      </c>
      <c r="EP58" s="195">
        <v>600</v>
      </c>
      <c r="EQ58" s="195">
        <v>120.5</v>
      </c>
      <c r="ER58" s="195" t="e">
        <v>#REF!</v>
      </c>
      <c r="ES58" s="196" t="s">
        <v>316</v>
      </c>
      <c r="ET58" s="195" t="e">
        <v>#REF!</v>
      </c>
      <c r="EU58" s="196" t="s">
        <v>316</v>
      </c>
      <c r="EV58" s="195"/>
      <c r="EW58" s="195"/>
      <c r="EX58" s="195"/>
      <c r="EY58" s="195"/>
      <c r="EZ58" s="196"/>
      <c r="FA58" s="195"/>
      <c r="FC58" s="41">
        <v>60</v>
      </c>
      <c r="FD58" s="195">
        <v>0</v>
      </c>
      <c r="FE58" s="195">
        <v>8040</v>
      </c>
      <c r="FF58" s="195">
        <v>8141.7</v>
      </c>
      <c r="FG58" s="195">
        <v>8141.7</v>
      </c>
      <c r="FH58" s="195">
        <v>9941.7000000000007</v>
      </c>
      <c r="FI58" s="195">
        <v>11741.7</v>
      </c>
      <c r="FJ58" s="195">
        <v>13541.7</v>
      </c>
      <c r="FK58" s="195">
        <v>14035.7</v>
      </c>
      <c r="FL58" s="195">
        <v>14635.7</v>
      </c>
      <c r="FM58" s="195">
        <v>14756.2</v>
      </c>
      <c r="FN58" s="195" t="e">
        <v>#VALUE!</v>
      </c>
      <c r="FO58" s="195" t="e">
        <v>#VALUE!</v>
      </c>
      <c r="FP58" s="195" t="e">
        <v>#VALUE!</v>
      </c>
      <c r="FQ58" s="195" t="e">
        <v>#VALUE!</v>
      </c>
      <c r="FR58" s="195" t="e">
        <v>#VALUE!</v>
      </c>
      <c r="FS58" s="195" t="e">
        <v>#VALUE!</v>
      </c>
      <c r="FT58" s="195" t="e">
        <v>#VALUE!</v>
      </c>
      <c r="FU58" s="195" t="e">
        <v>#VALUE!</v>
      </c>
      <c r="FV58" s="195" t="e">
        <v>#VALUE!</v>
      </c>
    </row>
    <row r="59" spans="1:178" ht="13.5" thickBot="1" x14ac:dyDescent="0.25">
      <c r="A59" s="132"/>
      <c r="B59" s="34">
        <v>56</v>
      </c>
      <c r="C59" s="293">
        <v>61</v>
      </c>
      <c r="D59" s="260" t="s">
        <v>534</v>
      </c>
      <c r="E59" s="260" t="s">
        <v>535</v>
      </c>
      <c r="F59" s="260" t="s">
        <v>606</v>
      </c>
      <c r="G59" s="43">
        <v>0.33055555555555544</v>
      </c>
      <c r="H59" s="47">
        <v>0.33055555555555544</v>
      </c>
      <c r="I59" s="58" t="s">
        <v>44</v>
      </c>
      <c r="J59" s="52">
        <v>0</v>
      </c>
      <c r="K59" s="43">
        <v>0.41388888888888881</v>
      </c>
      <c r="L59" s="47">
        <v>0.41388888888888881</v>
      </c>
      <c r="M59" s="42" t="s">
        <v>44</v>
      </c>
      <c r="N59" s="38">
        <v>0</v>
      </c>
      <c r="O59" s="85"/>
      <c r="P59" s="38">
        <v>600</v>
      </c>
      <c r="Q59" s="261"/>
      <c r="R59" s="85">
        <v>0.44861111111111113</v>
      </c>
      <c r="S59" s="38">
        <v>300</v>
      </c>
      <c r="T59" s="85">
        <v>0.4548611111111111</v>
      </c>
      <c r="U59" s="86"/>
      <c r="V59" s="52">
        <v>0</v>
      </c>
      <c r="W59" s="85">
        <v>0.47361111111111115</v>
      </c>
      <c r="X59" s="38"/>
      <c r="Y59" s="85">
        <v>0.47500000000000003</v>
      </c>
      <c r="Z59" s="86"/>
      <c r="AA59" s="52">
        <v>0</v>
      </c>
      <c r="AB59" s="261"/>
      <c r="AC59" s="85"/>
      <c r="AD59" s="38">
        <v>600</v>
      </c>
      <c r="AE59" s="85" t="s">
        <v>308</v>
      </c>
      <c r="AF59" s="86"/>
      <c r="AG59" s="52">
        <v>600</v>
      </c>
      <c r="AH59" s="261"/>
      <c r="AI59" s="85"/>
      <c r="AJ59" s="38">
        <v>600</v>
      </c>
      <c r="AK59" s="73">
        <v>0.51180555555555551</v>
      </c>
      <c r="AL59" s="42" t="s">
        <v>301</v>
      </c>
      <c r="AM59" s="38">
        <v>660</v>
      </c>
      <c r="AN59" s="43">
        <v>0.52500000000000002</v>
      </c>
      <c r="AO59" s="47">
        <v>0.55972222222222223</v>
      </c>
      <c r="AP59" s="70">
        <v>98</v>
      </c>
      <c r="AQ59" s="71">
        <v>98</v>
      </c>
      <c r="AR59" s="72"/>
      <c r="AS59" s="49">
        <v>0.55347222222222214</v>
      </c>
      <c r="AT59" s="42" t="s">
        <v>44</v>
      </c>
      <c r="AU59" s="280">
        <v>0</v>
      </c>
      <c r="AV59" s="72"/>
      <c r="AW59" s="49">
        <v>0.61597222222222225</v>
      </c>
      <c r="AX59" s="42" t="s">
        <v>44</v>
      </c>
      <c r="AY59" s="38">
        <v>0</v>
      </c>
      <c r="AZ59" s="53">
        <v>0.61875000000000002</v>
      </c>
      <c r="BA59" s="61"/>
      <c r="BB59" s="55">
        <v>0.62446759259259255</v>
      </c>
      <c r="BC59" s="35">
        <v>5.7175925925925242E-3</v>
      </c>
      <c r="BD59" s="35">
        <v>2.0833333333326529E-4</v>
      </c>
      <c r="BE59" s="44" t="s">
        <v>301</v>
      </c>
      <c r="BF59" s="45">
        <v>18</v>
      </c>
      <c r="BG59" s="55">
        <v>0.63339120370370372</v>
      </c>
      <c r="BH59" s="35">
        <v>1.4641203703703698E-2</v>
      </c>
      <c r="BI59" s="35">
        <v>1.226851851851847E-3</v>
      </c>
      <c r="BJ59" s="44" t="s">
        <v>301</v>
      </c>
      <c r="BK59" s="45">
        <v>106</v>
      </c>
      <c r="BL59" s="55">
        <v>0.63848379629629626</v>
      </c>
      <c r="BM59" s="35">
        <v>1.9733796296296235E-2</v>
      </c>
      <c r="BN59" s="35">
        <v>2.4652777777777156E-3</v>
      </c>
      <c r="BO59" s="44" t="s">
        <v>301</v>
      </c>
      <c r="BP59" s="45">
        <v>213</v>
      </c>
      <c r="BQ59" s="55">
        <v>0.66196759259259264</v>
      </c>
      <c r="BR59" s="35">
        <v>4.3217592592592613E-2</v>
      </c>
      <c r="BS59" s="35">
        <v>1.1261574074074097E-2</v>
      </c>
      <c r="BT59" s="44" t="s">
        <v>301</v>
      </c>
      <c r="BU59" s="45">
        <v>973</v>
      </c>
      <c r="BV59" s="263"/>
      <c r="BW59" s="263"/>
      <c r="BX59" s="55">
        <v>0.64697916666666666</v>
      </c>
      <c r="BY59" s="35">
        <v>2.8229166666666639E-2</v>
      </c>
      <c r="BZ59" s="35">
        <v>1.1979166666666693E-2</v>
      </c>
      <c r="CA59" s="44" t="s">
        <v>45</v>
      </c>
      <c r="CB59" s="45">
        <v>1035</v>
      </c>
      <c r="CC59" s="49">
        <v>0.6972222222222223</v>
      </c>
      <c r="CD59" s="42" t="s">
        <v>301</v>
      </c>
      <c r="CE59" s="38">
        <v>1080</v>
      </c>
      <c r="CF59" s="53">
        <v>0.70000000000000007</v>
      </c>
      <c r="CG59" s="61"/>
      <c r="CH59" s="55">
        <v>0.71171296296296294</v>
      </c>
      <c r="CI59" s="35">
        <v>1.171296296296287E-2</v>
      </c>
      <c r="CJ59" s="35">
        <v>8.6805555555546227E-4</v>
      </c>
      <c r="CK59" s="44" t="s">
        <v>301</v>
      </c>
      <c r="CL59" s="45">
        <v>75</v>
      </c>
      <c r="CM59" s="55">
        <v>0.71800925925925929</v>
      </c>
      <c r="CN59" s="35">
        <v>1.8009259259259225E-2</v>
      </c>
      <c r="CO59" s="35">
        <v>1.1574074074073744E-3</v>
      </c>
      <c r="CP59" s="44" t="s">
        <v>301</v>
      </c>
      <c r="CQ59" s="45">
        <v>100</v>
      </c>
      <c r="CR59" s="85"/>
      <c r="CS59" s="38">
        <v>600</v>
      </c>
      <c r="CT59" s="85">
        <v>2.8965277777777798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106.4</v>
      </c>
      <c r="DC59" s="71">
        <v>106.4</v>
      </c>
      <c r="DD59" s="72"/>
      <c r="DE59" s="43"/>
      <c r="DF59" s="43"/>
      <c r="DG59" s="39">
        <v>2724.4</v>
      </c>
      <c r="DH59" s="46">
        <v>5040</v>
      </c>
      <c r="DI59" s="40"/>
      <c r="DJ59" s="63">
        <v>7764.4</v>
      </c>
      <c r="DK59" s="43"/>
      <c r="DL59" s="268" t="s">
        <v>192</v>
      </c>
      <c r="DM59" s="269" t="s">
        <v>606</v>
      </c>
      <c r="DN59" s="269" t="s">
        <v>178</v>
      </c>
      <c r="DO59" s="269">
        <v>82</v>
      </c>
      <c r="DP59" s="269" t="s">
        <v>620</v>
      </c>
      <c r="DQ59" s="56"/>
      <c r="DR59" s="56"/>
      <c r="DS59" s="36"/>
      <c r="DV59" s="41">
        <v>1.05</v>
      </c>
      <c r="DW59" s="41" t="s">
        <v>197</v>
      </c>
      <c r="DX59" s="41"/>
      <c r="DY59" s="151">
        <v>214.62</v>
      </c>
      <c r="DZ59" s="41">
        <v>214.62</v>
      </c>
      <c r="EA59" s="41">
        <v>9999</v>
      </c>
      <c r="EB59" s="41">
        <v>999999</v>
      </c>
      <c r="EC59" s="41">
        <v>999999</v>
      </c>
      <c r="EG59" s="41">
        <v>61</v>
      </c>
      <c r="EH59" s="195">
        <v>0</v>
      </c>
      <c r="EI59" s="195">
        <v>3360</v>
      </c>
      <c r="EJ59" s="196">
        <v>98</v>
      </c>
      <c r="EK59" s="195">
        <v>0</v>
      </c>
      <c r="EL59" s="195">
        <v>0</v>
      </c>
      <c r="EM59" s="195">
        <v>2345</v>
      </c>
      <c r="EN59" s="195">
        <v>1080</v>
      </c>
      <c r="EO59" s="195">
        <v>175</v>
      </c>
      <c r="EP59" s="195">
        <v>600</v>
      </c>
      <c r="EQ59" s="195">
        <v>106.4</v>
      </c>
      <c r="ER59" s="195" t="e">
        <v>#REF!</v>
      </c>
      <c r="ES59" s="195" t="e">
        <v>#REF!</v>
      </c>
      <c r="ET59" s="195" t="e">
        <v>#REF!</v>
      </c>
      <c r="EU59" s="196" t="s">
        <v>316</v>
      </c>
      <c r="EV59" s="195"/>
      <c r="EW59" s="195"/>
      <c r="EX59" s="195"/>
      <c r="EY59" s="195"/>
      <c r="EZ59" s="196"/>
      <c r="FA59" s="195"/>
      <c r="FC59" s="41">
        <v>61</v>
      </c>
      <c r="FD59" s="195">
        <v>0</v>
      </c>
      <c r="FE59" s="195">
        <v>3360</v>
      </c>
      <c r="FF59" s="195">
        <v>3458</v>
      </c>
      <c r="FG59" s="195">
        <v>3458</v>
      </c>
      <c r="FH59" s="195">
        <v>3458</v>
      </c>
      <c r="FI59" s="195">
        <v>5803</v>
      </c>
      <c r="FJ59" s="195">
        <v>6883</v>
      </c>
      <c r="FK59" s="195">
        <v>7058</v>
      </c>
      <c r="FL59" s="195">
        <v>7658</v>
      </c>
      <c r="FM59" s="195">
        <v>7764.4</v>
      </c>
      <c r="FN59" s="195" t="e">
        <v>#REF!</v>
      </c>
      <c r="FO59" s="195" t="e">
        <v>#REF!</v>
      </c>
      <c r="FP59" s="195" t="e">
        <v>#REF!</v>
      </c>
      <c r="FQ59" s="195" t="e">
        <v>#REF!</v>
      </c>
      <c r="FR59" s="195" t="e">
        <v>#REF!</v>
      </c>
      <c r="FS59" s="195" t="e">
        <v>#REF!</v>
      </c>
      <c r="FT59" s="195" t="e">
        <v>#REF!</v>
      </c>
      <c r="FU59" s="195" t="e">
        <v>#REF!</v>
      </c>
      <c r="FV59" s="195" t="e">
        <v>#REF!</v>
      </c>
    </row>
    <row r="60" spans="1:178" ht="26.25" thickBot="1" x14ac:dyDescent="0.25">
      <c r="A60" s="132"/>
      <c r="B60" s="34">
        <v>57</v>
      </c>
      <c r="C60" s="293">
        <v>62</v>
      </c>
      <c r="D60" s="260" t="s">
        <v>242</v>
      </c>
      <c r="E60" s="260" t="s">
        <v>96</v>
      </c>
      <c r="F60" s="260" t="s">
        <v>570</v>
      </c>
      <c r="G60" s="43">
        <v>0.33124999999999988</v>
      </c>
      <c r="H60" s="47">
        <v>0.33124999999999988</v>
      </c>
      <c r="I60" s="58" t="s">
        <v>44</v>
      </c>
      <c r="J60" s="52">
        <v>0</v>
      </c>
      <c r="K60" s="43">
        <v>0.41458333333333325</v>
      </c>
      <c r="L60" s="47">
        <v>0.41458333333333325</v>
      </c>
      <c r="M60" s="42" t="s">
        <v>44</v>
      </c>
      <c r="N60" s="38">
        <v>0</v>
      </c>
      <c r="O60" s="85">
        <v>0.41666666666666669</v>
      </c>
      <c r="P60" s="38"/>
      <c r="Q60" s="261"/>
      <c r="R60" s="85"/>
      <c r="S60" s="38">
        <v>0</v>
      </c>
      <c r="T60" s="85">
        <v>0.45555555555555555</v>
      </c>
      <c r="U60" s="86"/>
      <c r="V60" s="52">
        <v>0</v>
      </c>
      <c r="W60" s="85">
        <v>0.47430555555555554</v>
      </c>
      <c r="X60" s="38"/>
      <c r="Y60" s="85">
        <v>0.47569444444444442</v>
      </c>
      <c r="Z60" s="86"/>
      <c r="AA60" s="52">
        <v>0</v>
      </c>
      <c r="AB60" s="261"/>
      <c r="AC60" s="85">
        <v>0.4777777777777778</v>
      </c>
      <c r="AD60" s="38"/>
      <c r="AE60" s="85">
        <v>0.50416666666666665</v>
      </c>
      <c r="AF60" s="86"/>
      <c r="AG60" s="52">
        <v>0</v>
      </c>
      <c r="AH60" s="261"/>
      <c r="AI60" s="85">
        <v>0.50972222222222219</v>
      </c>
      <c r="AJ60" s="38"/>
      <c r="AK60" s="73">
        <v>0.51041666666666663</v>
      </c>
      <c r="AL60" s="42" t="s">
        <v>301</v>
      </c>
      <c r="AM60" s="38">
        <v>480</v>
      </c>
      <c r="AN60" s="43">
        <v>0.5229166666666667</v>
      </c>
      <c r="AO60" s="47">
        <v>0.52638888888888891</v>
      </c>
      <c r="AP60" s="70">
        <v>96.8</v>
      </c>
      <c r="AQ60" s="71">
        <v>96.8</v>
      </c>
      <c r="AR60" s="72"/>
      <c r="AS60" s="49">
        <v>0.55208333333333326</v>
      </c>
      <c r="AT60" s="42" t="s">
        <v>44</v>
      </c>
      <c r="AU60" s="280">
        <v>0</v>
      </c>
      <c r="AV60" s="72"/>
      <c r="AW60" s="49">
        <v>0.59791666666666665</v>
      </c>
      <c r="AX60" s="42" t="s">
        <v>301</v>
      </c>
      <c r="AY60" s="38">
        <v>60</v>
      </c>
      <c r="AZ60" s="53">
        <v>0.60138888888888886</v>
      </c>
      <c r="BA60" s="61"/>
      <c r="BB60" s="55">
        <v>0.60652777777777778</v>
      </c>
      <c r="BC60" s="35">
        <v>5.138888888888915E-3</v>
      </c>
      <c r="BD60" s="35">
        <v>3.7037037037034384E-4</v>
      </c>
      <c r="BE60" s="44" t="s">
        <v>45</v>
      </c>
      <c r="BF60" s="45">
        <v>32</v>
      </c>
      <c r="BG60" s="55">
        <v>0.61375000000000002</v>
      </c>
      <c r="BH60" s="35">
        <v>1.2361111111111156E-2</v>
      </c>
      <c r="BI60" s="35">
        <v>1.0532407407406949E-3</v>
      </c>
      <c r="BJ60" s="44" t="s">
        <v>45</v>
      </c>
      <c r="BK60" s="45">
        <v>91</v>
      </c>
      <c r="BL60" s="55">
        <v>0.61792824074074071</v>
      </c>
      <c r="BM60" s="35">
        <v>1.6539351851851847E-2</v>
      </c>
      <c r="BN60" s="35">
        <v>7.291666666666731E-4</v>
      </c>
      <c r="BO60" s="44" t="s">
        <v>45</v>
      </c>
      <c r="BP60" s="45">
        <v>63</v>
      </c>
      <c r="BQ60" s="55">
        <v>0.63521990740740741</v>
      </c>
      <c r="BR60" s="35">
        <v>3.3831018518518552E-2</v>
      </c>
      <c r="BS60" s="35">
        <v>1.8750000000000364E-3</v>
      </c>
      <c r="BT60" s="44" t="s">
        <v>301</v>
      </c>
      <c r="BU60" s="45">
        <v>162</v>
      </c>
      <c r="BV60" s="263"/>
      <c r="BW60" s="263"/>
      <c r="BX60" s="55">
        <v>0.62642361111111111</v>
      </c>
      <c r="BY60" s="35">
        <v>2.503472222222225E-2</v>
      </c>
      <c r="BZ60" s="35">
        <v>1.5173611111111082E-2</v>
      </c>
      <c r="CA60" s="44" t="s">
        <v>45</v>
      </c>
      <c r="CB60" s="45">
        <v>1611</v>
      </c>
      <c r="CC60" s="49">
        <v>0.66736111111111107</v>
      </c>
      <c r="CD60" s="42" t="s">
        <v>44</v>
      </c>
      <c r="CE60" s="38">
        <v>0</v>
      </c>
      <c r="CF60" s="53">
        <v>0.6694444444444444</v>
      </c>
      <c r="CG60" s="61"/>
      <c r="CH60" s="55">
        <v>0.68012731481481481</v>
      </c>
      <c r="CI60" s="35">
        <v>1.0682870370370412E-2</v>
      </c>
      <c r="CJ60" s="35">
        <v>1.6203703703699529E-4</v>
      </c>
      <c r="CK60" s="44" t="s">
        <v>45</v>
      </c>
      <c r="CL60" s="45">
        <v>14</v>
      </c>
      <c r="CM60" s="55">
        <v>0.68884259259259262</v>
      </c>
      <c r="CN60" s="35">
        <v>1.939814814814822E-2</v>
      </c>
      <c r="CO60" s="35">
        <v>2.5462962962963694E-3</v>
      </c>
      <c r="CP60" s="44" t="s">
        <v>301</v>
      </c>
      <c r="CQ60" s="45">
        <v>220</v>
      </c>
      <c r="CR60" s="85" t="s">
        <v>632</v>
      </c>
      <c r="CS60" s="38"/>
      <c r="CT60" s="85">
        <v>2.9381944444444401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108.4</v>
      </c>
      <c r="DC60" s="71">
        <v>108.4</v>
      </c>
      <c r="DD60" s="72">
        <v>10</v>
      </c>
      <c r="DE60" s="43"/>
      <c r="DF60" s="43"/>
      <c r="DG60" s="39">
        <v>2408.2000000000003</v>
      </c>
      <c r="DH60" s="46">
        <v>540</v>
      </c>
      <c r="DI60" s="40"/>
      <c r="DJ60" s="63">
        <v>2948.2000000000003</v>
      </c>
      <c r="DK60" s="43"/>
      <c r="DL60" s="268" t="s">
        <v>190</v>
      </c>
      <c r="DM60" s="269" t="s">
        <v>570</v>
      </c>
      <c r="DN60" s="269" t="s">
        <v>177</v>
      </c>
      <c r="DO60" s="269">
        <v>158</v>
      </c>
      <c r="DP60" s="269" t="s">
        <v>633</v>
      </c>
      <c r="DQ60" s="56"/>
      <c r="DR60" s="56"/>
      <c r="DS60" s="36"/>
      <c r="DV60" s="41">
        <v>1.1299999999999999</v>
      </c>
      <c r="DW60" s="41" t="s">
        <v>197</v>
      </c>
      <c r="DX60" s="41"/>
      <c r="DY60" s="151">
        <v>243.17599999999996</v>
      </c>
      <c r="DZ60" s="41">
        <v>243.17599999999996</v>
      </c>
      <c r="EA60" s="41">
        <v>9999</v>
      </c>
      <c r="EB60" s="41">
        <v>999999</v>
      </c>
      <c r="EC60" s="41">
        <v>999999</v>
      </c>
      <c r="EG60" s="41">
        <v>62</v>
      </c>
      <c r="EH60" s="195">
        <v>0</v>
      </c>
      <c r="EI60" s="195">
        <v>480</v>
      </c>
      <c r="EJ60" s="196">
        <v>96.8</v>
      </c>
      <c r="EK60" s="195">
        <v>0</v>
      </c>
      <c r="EL60" s="195">
        <v>60</v>
      </c>
      <c r="EM60" s="195">
        <v>1959</v>
      </c>
      <c r="EN60" s="195">
        <v>0</v>
      </c>
      <c r="EO60" s="195">
        <v>234</v>
      </c>
      <c r="EP60" s="195">
        <v>0</v>
      </c>
      <c r="EQ60" s="195">
        <v>118.4</v>
      </c>
      <c r="ER60" s="195" t="e">
        <v>#REF!</v>
      </c>
      <c r="ES60" s="195" t="e">
        <v>#REF!</v>
      </c>
      <c r="ET60" s="195" t="e">
        <v>#REF!</v>
      </c>
      <c r="EU60" s="196" t="e">
        <v>#REF!</v>
      </c>
      <c r="EV60" s="195"/>
      <c r="EW60" s="195"/>
      <c r="EX60" s="195"/>
      <c r="EY60" s="195"/>
      <c r="EZ60" s="196"/>
      <c r="FA60" s="195"/>
      <c r="FC60" s="41">
        <v>62</v>
      </c>
      <c r="FD60" s="195">
        <v>0</v>
      </c>
      <c r="FE60" s="195">
        <v>480</v>
      </c>
      <c r="FF60" s="195">
        <v>576.79999999999995</v>
      </c>
      <c r="FG60" s="195">
        <v>576.79999999999995</v>
      </c>
      <c r="FH60" s="195">
        <v>636.79999999999995</v>
      </c>
      <c r="FI60" s="195">
        <v>2595.8000000000002</v>
      </c>
      <c r="FJ60" s="195">
        <v>2595.8000000000002</v>
      </c>
      <c r="FK60" s="195">
        <v>2829.8</v>
      </c>
      <c r="FL60" s="195">
        <v>2829.8</v>
      </c>
      <c r="FM60" s="195">
        <v>2948.2000000000003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13.5" thickBot="1" x14ac:dyDescent="0.25">
      <c r="A61" s="132"/>
      <c r="B61" s="34">
        <v>58</v>
      </c>
      <c r="C61" s="293">
        <v>66</v>
      </c>
      <c r="D61" s="260" t="s">
        <v>263</v>
      </c>
      <c r="E61" s="260" t="s">
        <v>290</v>
      </c>
      <c r="F61" s="260" t="s">
        <v>578</v>
      </c>
      <c r="G61" s="43">
        <v>0.33194444444444432</v>
      </c>
      <c r="H61" s="47">
        <v>0.33194444444444432</v>
      </c>
      <c r="I61" s="58" t="s">
        <v>44</v>
      </c>
      <c r="J61" s="52">
        <v>0</v>
      </c>
      <c r="K61" s="43">
        <v>0.41527777777777769</v>
      </c>
      <c r="L61" s="47">
        <v>0.41527777777777769</v>
      </c>
      <c r="M61" s="42" t="s">
        <v>44</v>
      </c>
      <c r="N61" s="38">
        <v>0</v>
      </c>
      <c r="O61" s="85">
        <v>0.41944444444444445</v>
      </c>
      <c r="P61" s="38"/>
      <c r="Q61" s="261"/>
      <c r="R61" s="85">
        <v>0.45347222222222222</v>
      </c>
      <c r="S61" s="38">
        <v>300</v>
      </c>
      <c r="T61" s="85">
        <v>0.46875</v>
      </c>
      <c r="U61" s="86"/>
      <c r="V61" s="52">
        <v>0</v>
      </c>
      <c r="W61" s="85"/>
      <c r="X61" s="38">
        <v>600</v>
      </c>
      <c r="Y61" s="85"/>
      <c r="Z61" s="86"/>
      <c r="AA61" s="52">
        <v>600</v>
      </c>
      <c r="AB61" s="261"/>
      <c r="AC61" s="85"/>
      <c r="AD61" s="38">
        <v>600</v>
      </c>
      <c r="AE61" s="85" t="s">
        <v>308</v>
      </c>
      <c r="AF61" s="86"/>
      <c r="AG61" s="52">
        <v>600</v>
      </c>
      <c r="AH61" s="261"/>
      <c r="AI61" s="85"/>
      <c r="AJ61" s="38">
        <v>600</v>
      </c>
      <c r="AK61" s="73">
        <v>0.50486111111111109</v>
      </c>
      <c r="AL61" s="42" t="s">
        <v>45</v>
      </c>
      <c r="AM61" s="38">
        <v>60</v>
      </c>
      <c r="AN61" s="43">
        <v>0.50763888888888886</v>
      </c>
      <c r="AO61" s="47">
        <v>0.53541666666666665</v>
      </c>
      <c r="AP61" s="70">
        <v>102</v>
      </c>
      <c r="AQ61" s="71">
        <v>102</v>
      </c>
      <c r="AR61" s="72"/>
      <c r="AS61" s="49">
        <v>0.54652777777777772</v>
      </c>
      <c r="AT61" s="42" t="s">
        <v>44</v>
      </c>
      <c r="AU61" s="280">
        <v>0</v>
      </c>
      <c r="AV61" s="72"/>
      <c r="AW61" s="49">
        <v>0.58333333333333337</v>
      </c>
      <c r="AX61" s="42" t="s">
        <v>45</v>
      </c>
      <c r="AY61" s="38">
        <v>420</v>
      </c>
      <c r="AZ61" s="53">
        <v>0.58611111111111114</v>
      </c>
      <c r="BA61" s="61"/>
      <c r="BB61" s="55">
        <v>0.59201388888888895</v>
      </c>
      <c r="BC61" s="35">
        <v>5.9027777777778123E-3</v>
      </c>
      <c r="BD61" s="35">
        <v>3.9351851851855343E-4</v>
      </c>
      <c r="BE61" s="44" t="s">
        <v>301</v>
      </c>
      <c r="BF61" s="45">
        <v>34</v>
      </c>
      <c r="BG61" s="55">
        <v>0.59969907407407408</v>
      </c>
      <c r="BH61" s="35">
        <v>1.3587962962962941E-2</v>
      </c>
      <c r="BI61" s="35">
        <v>1.7361111111108968E-4</v>
      </c>
      <c r="BJ61" s="44" t="s">
        <v>301</v>
      </c>
      <c r="BK61" s="45">
        <v>15</v>
      </c>
      <c r="BL61" s="55">
        <v>0.60427083333333331</v>
      </c>
      <c r="BM61" s="35">
        <v>1.8159722222222174E-2</v>
      </c>
      <c r="BN61" s="35">
        <v>8.9120370370365451E-4</v>
      </c>
      <c r="BO61" s="44" t="s">
        <v>301</v>
      </c>
      <c r="BP61" s="45">
        <v>77</v>
      </c>
      <c r="BQ61" s="55">
        <v>0.62258101851851855</v>
      </c>
      <c r="BR61" s="35">
        <v>3.6469907407407409E-2</v>
      </c>
      <c r="BS61" s="35">
        <v>4.5138888888888937E-3</v>
      </c>
      <c r="BT61" s="44" t="s">
        <v>301</v>
      </c>
      <c r="BU61" s="45">
        <v>390</v>
      </c>
      <c r="BV61" s="263"/>
      <c r="BW61" s="263"/>
      <c r="BX61" s="55">
        <v>0.61305555555555558</v>
      </c>
      <c r="BY61" s="35">
        <v>2.6944444444444438E-2</v>
      </c>
      <c r="BZ61" s="35">
        <v>1.3263888888888895E-2</v>
      </c>
      <c r="CA61" s="44" t="s">
        <v>45</v>
      </c>
      <c r="CB61" s="45">
        <v>1446</v>
      </c>
      <c r="CC61" s="49">
        <v>0.64930555555555558</v>
      </c>
      <c r="CD61" s="42" t="s">
        <v>45</v>
      </c>
      <c r="CE61" s="38">
        <v>240</v>
      </c>
      <c r="CF61" s="53">
        <v>0.65902777777777777</v>
      </c>
      <c r="CG61" s="61"/>
      <c r="CH61" s="55">
        <v>0.66913194444444446</v>
      </c>
      <c r="CI61" s="35">
        <v>1.0104166666666692E-2</v>
      </c>
      <c r="CJ61" s="35">
        <v>7.4074074074071544E-4</v>
      </c>
      <c r="CK61" s="44" t="s">
        <v>45</v>
      </c>
      <c r="CL61" s="45">
        <v>64</v>
      </c>
      <c r="CM61" s="55">
        <v>0.67545138888888889</v>
      </c>
      <c r="CN61" s="35">
        <v>1.6423611111111125E-2</v>
      </c>
      <c r="CO61" s="35">
        <v>4.2824074074072557E-4</v>
      </c>
      <c r="CP61" s="44" t="s">
        <v>45</v>
      </c>
      <c r="CQ61" s="45">
        <v>37</v>
      </c>
      <c r="CR61" s="85" t="s">
        <v>632</v>
      </c>
      <c r="CS61" s="38"/>
      <c r="CT61" s="85">
        <v>2.9798611111111102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110.5</v>
      </c>
      <c r="DC61" s="71">
        <v>110.5</v>
      </c>
      <c r="DD61" s="72">
        <v>300</v>
      </c>
      <c r="DE61" s="43"/>
      <c r="DF61" s="43"/>
      <c r="DG61" s="39">
        <v>2575.5</v>
      </c>
      <c r="DH61" s="46">
        <v>4020</v>
      </c>
      <c r="DI61" s="40"/>
      <c r="DJ61" s="63">
        <v>6595.5</v>
      </c>
      <c r="DK61" s="43"/>
      <c r="DL61" s="268" t="s">
        <v>192</v>
      </c>
      <c r="DM61" s="269" t="s">
        <v>578</v>
      </c>
      <c r="DN61" s="269" t="s">
        <v>178</v>
      </c>
      <c r="DO61" s="269">
        <v>77</v>
      </c>
      <c r="DP61" s="269">
        <v>0</v>
      </c>
      <c r="DQ61" s="56"/>
      <c r="DR61" s="56"/>
      <c r="DS61" s="36"/>
      <c r="DV61" s="41">
        <v>1.05</v>
      </c>
      <c r="DW61" s="41" t="s">
        <v>197</v>
      </c>
      <c r="DX61" s="41"/>
      <c r="DY61" s="151">
        <v>538.125</v>
      </c>
      <c r="DZ61" s="41">
        <v>538.125</v>
      </c>
      <c r="EA61" s="41">
        <v>9999</v>
      </c>
      <c r="EB61" s="41">
        <v>999999</v>
      </c>
      <c r="EC61" s="41">
        <v>999999</v>
      </c>
      <c r="EG61" s="41">
        <v>66</v>
      </c>
      <c r="EH61" s="195">
        <v>0</v>
      </c>
      <c r="EI61" s="195">
        <v>3360</v>
      </c>
      <c r="EJ61" s="196">
        <v>102</v>
      </c>
      <c r="EK61" s="195">
        <v>0</v>
      </c>
      <c r="EL61" s="195">
        <v>420</v>
      </c>
      <c r="EM61" s="195">
        <v>1962</v>
      </c>
      <c r="EN61" s="195">
        <v>240</v>
      </c>
      <c r="EO61" s="195">
        <v>101</v>
      </c>
      <c r="EP61" s="195">
        <v>0</v>
      </c>
      <c r="EQ61" s="195">
        <v>410.5</v>
      </c>
      <c r="ER61" s="195" t="e">
        <v>#REF!</v>
      </c>
      <c r="ES61" s="195" t="e">
        <v>#REF!</v>
      </c>
      <c r="ET61" s="195" t="e">
        <v>#REF!</v>
      </c>
      <c r="EU61" s="196" t="s">
        <v>316</v>
      </c>
      <c r="EV61" s="195"/>
      <c r="EW61" s="195"/>
      <c r="EX61" s="195"/>
      <c r="EY61" s="195"/>
      <c r="EZ61" s="196"/>
      <c r="FA61" s="195"/>
      <c r="FC61" s="41">
        <v>66</v>
      </c>
      <c r="FD61" s="195">
        <v>0</v>
      </c>
      <c r="FE61" s="195">
        <v>3360</v>
      </c>
      <c r="FF61" s="195">
        <v>3462</v>
      </c>
      <c r="FG61" s="195">
        <v>3462</v>
      </c>
      <c r="FH61" s="195">
        <v>3882</v>
      </c>
      <c r="FI61" s="195">
        <v>5844</v>
      </c>
      <c r="FJ61" s="195">
        <v>6084</v>
      </c>
      <c r="FK61" s="195">
        <v>6185</v>
      </c>
      <c r="FL61" s="195">
        <v>6185</v>
      </c>
      <c r="FM61" s="195">
        <v>6595.5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26.25" thickBot="1" x14ac:dyDescent="0.25">
      <c r="A62" s="132"/>
      <c r="B62" s="34">
        <v>59</v>
      </c>
      <c r="C62" s="293">
        <v>68</v>
      </c>
      <c r="D62" s="260" t="s">
        <v>536</v>
      </c>
      <c r="E62" s="260" t="s">
        <v>168</v>
      </c>
      <c r="F62" s="260" t="s">
        <v>607</v>
      </c>
      <c r="G62" s="43">
        <v>0.33263888888888876</v>
      </c>
      <c r="H62" s="47">
        <v>0.33263888888888876</v>
      </c>
      <c r="I62" s="58" t="s">
        <v>44</v>
      </c>
      <c r="J62" s="52">
        <v>0</v>
      </c>
      <c r="K62" s="43">
        <v>0.41597222222222213</v>
      </c>
      <c r="L62" s="47">
        <v>0.41597222222222213</v>
      </c>
      <c r="M62" s="42" t="s">
        <v>44</v>
      </c>
      <c r="N62" s="38">
        <v>0</v>
      </c>
      <c r="O62" s="85">
        <v>0.41666666666666669</v>
      </c>
      <c r="P62" s="38"/>
      <c r="Q62" s="261"/>
      <c r="R62" s="85">
        <v>0.45</v>
      </c>
      <c r="S62" s="38">
        <v>300</v>
      </c>
      <c r="T62" s="85">
        <v>0.45555555555555555</v>
      </c>
      <c r="U62" s="86"/>
      <c r="V62" s="52">
        <v>0</v>
      </c>
      <c r="W62" s="85">
        <v>0.4826388888888889</v>
      </c>
      <c r="X62" s="38"/>
      <c r="Y62" s="85">
        <v>0.49305555555555558</v>
      </c>
      <c r="Z62" s="86"/>
      <c r="AA62" s="52">
        <v>0</v>
      </c>
      <c r="AB62" s="261"/>
      <c r="AC62" s="85">
        <v>0.49513888888888885</v>
      </c>
      <c r="AD62" s="38"/>
      <c r="AE62" s="85">
        <v>0.51597222222222217</v>
      </c>
      <c r="AF62" s="86"/>
      <c r="AG62" s="52">
        <v>0</v>
      </c>
      <c r="AH62" s="261"/>
      <c r="AI62" s="85"/>
      <c r="AJ62" s="38">
        <v>600</v>
      </c>
      <c r="AK62" s="73">
        <v>0.52222222222222225</v>
      </c>
      <c r="AL62" s="42" t="s">
        <v>301</v>
      </c>
      <c r="AM62" s="38">
        <v>1380</v>
      </c>
      <c r="AN62" s="43">
        <v>0.54027777777777775</v>
      </c>
      <c r="AO62" s="47">
        <v>0.54166666666666663</v>
      </c>
      <c r="AP62" s="70">
        <v>101.8</v>
      </c>
      <c r="AQ62" s="71">
        <v>101.8</v>
      </c>
      <c r="AR62" s="72"/>
      <c r="AS62" s="49">
        <v>0.56388888888888888</v>
      </c>
      <c r="AT62" s="42" t="s">
        <v>44</v>
      </c>
      <c r="AU62" s="280">
        <v>0</v>
      </c>
      <c r="AV62" s="72"/>
      <c r="AW62" s="49">
        <v>0.59513888888888888</v>
      </c>
      <c r="AX62" s="42" t="s">
        <v>45</v>
      </c>
      <c r="AY62" s="38">
        <v>900</v>
      </c>
      <c r="AZ62" s="53">
        <v>0.59652777777777777</v>
      </c>
      <c r="BA62" s="61"/>
      <c r="BB62" s="55">
        <v>0.60209490740740745</v>
      </c>
      <c r="BC62" s="35">
        <v>5.5671296296296857E-3</v>
      </c>
      <c r="BD62" s="35">
        <v>5.7870370370426832E-5</v>
      </c>
      <c r="BE62" s="44" t="s">
        <v>301</v>
      </c>
      <c r="BF62" s="45">
        <v>5</v>
      </c>
      <c r="BG62" s="55">
        <v>0.60968750000000005</v>
      </c>
      <c r="BH62" s="35">
        <v>1.3159722222222281E-2</v>
      </c>
      <c r="BI62" s="35">
        <v>2.5462962962956998E-4</v>
      </c>
      <c r="BJ62" s="44" t="s">
        <v>45</v>
      </c>
      <c r="BK62" s="45">
        <v>22</v>
      </c>
      <c r="BL62" s="55">
        <v>0.61427083333333332</v>
      </c>
      <c r="BM62" s="35">
        <v>1.7743055555555554E-2</v>
      </c>
      <c r="BN62" s="35">
        <v>4.7453703703703373E-4</v>
      </c>
      <c r="BO62" s="44" t="s">
        <v>301</v>
      </c>
      <c r="BP62" s="45">
        <v>41</v>
      </c>
      <c r="BQ62" s="55">
        <v>0.66054398148148141</v>
      </c>
      <c r="BR62" s="35">
        <v>6.4016203703703645E-2</v>
      </c>
      <c r="BS62" s="35">
        <v>3.2060185185185129E-2</v>
      </c>
      <c r="BT62" s="44" t="s">
        <v>301</v>
      </c>
      <c r="BU62" s="45">
        <v>3070</v>
      </c>
      <c r="BV62" s="263"/>
      <c r="BW62" s="263"/>
      <c r="BX62" s="55">
        <v>0.62458333333333338</v>
      </c>
      <c r="BY62" s="35">
        <v>2.8055555555555611E-2</v>
      </c>
      <c r="BZ62" s="35">
        <v>1.2152777777777721E-2</v>
      </c>
      <c r="CA62" s="44" t="s">
        <v>45</v>
      </c>
      <c r="CB62" s="45">
        <v>1350</v>
      </c>
      <c r="CC62" s="49">
        <v>0.7055555555555556</v>
      </c>
      <c r="CD62" s="42" t="s">
        <v>301</v>
      </c>
      <c r="CE62" s="38">
        <v>120</v>
      </c>
      <c r="CF62" s="53">
        <v>0.70763888888888893</v>
      </c>
      <c r="CG62" s="61"/>
      <c r="CH62" s="55">
        <v>0.71930555555555553</v>
      </c>
      <c r="CI62" s="35">
        <v>1.1666666666666603E-2</v>
      </c>
      <c r="CJ62" s="35">
        <v>8.2175925925919574E-4</v>
      </c>
      <c r="CK62" s="44" t="s">
        <v>301</v>
      </c>
      <c r="CL62" s="45">
        <v>71</v>
      </c>
      <c r="CM62" s="55">
        <v>0.72636574074074067</v>
      </c>
      <c r="CN62" s="35">
        <v>1.8726851851851745E-2</v>
      </c>
      <c r="CO62" s="35">
        <v>1.8749999999998941E-3</v>
      </c>
      <c r="CP62" s="44" t="s">
        <v>301</v>
      </c>
      <c r="CQ62" s="45">
        <v>162</v>
      </c>
      <c r="CR62" s="85" t="s">
        <v>632</v>
      </c>
      <c r="CS62" s="38">
        <v>300</v>
      </c>
      <c r="CT62" s="85">
        <v>3.0215277777777798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109</v>
      </c>
      <c r="DC62" s="71">
        <v>109</v>
      </c>
      <c r="DD62" s="72"/>
      <c r="DE62" s="43"/>
      <c r="DF62" s="43"/>
      <c r="DG62" s="39">
        <v>4931.8</v>
      </c>
      <c r="DH62" s="46">
        <v>3600</v>
      </c>
      <c r="DI62" s="40"/>
      <c r="DJ62" s="63">
        <v>8531.7999999999993</v>
      </c>
      <c r="DK62" s="43"/>
      <c r="DL62" s="268" t="s">
        <v>190</v>
      </c>
      <c r="DM62" s="269" t="s">
        <v>607</v>
      </c>
      <c r="DN62" s="269" t="s">
        <v>177</v>
      </c>
      <c r="DO62" s="269">
        <v>125</v>
      </c>
      <c r="DP62" s="269">
        <v>0</v>
      </c>
      <c r="DQ62" s="56"/>
      <c r="DR62" s="56"/>
      <c r="DS62" s="36"/>
      <c r="DV62" s="41">
        <v>1.1100000000000001</v>
      </c>
      <c r="DW62" s="41" t="s">
        <v>197</v>
      </c>
      <c r="DX62" s="41"/>
      <c r="DY62" s="151">
        <v>233.98800000000003</v>
      </c>
      <c r="DZ62" s="41">
        <v>233.98800000000003</v>
      </c>
      <c r="EA62" s="41">
        <v>9999</v>
      </c>
      <c r="EB62" s="41">
        <v>999999</v>
      </c>
      <c r="EC62" s="41">
        <v>999999</v>
      </c>
      <c r="EG62" s="41">
        <v>68</v>
      </c>
      <c r="EH62" s="195">
        <v>0</v>
      </c>
      <c r="EI62" s="195">
        <v>2280</v>
      </c>
      <c r="EJ62" s="196">
        <v>101.8</v>
      </c>
      <c r="EK62" s="195">
        <v>0</v>
      </c>
      <c r="EL62" s="195">
        <v>900</v>
      </c>
      <c r="EM62" s="195">
        <v>4488</v>
      </c>
      <c r="EN62" s="195">
        <v>120</v>
      </c>
      <c r="EO62" s="195">
        <v>233</v>
      </c>
      <c r="EP62" s="195">
        <v>300</v>
      </c>
      <c r="EQ62" s="195">
        <v>109</v>
      </c>
      <c r="ER62" s="195" t="e">
        <v>#REF!</v>
      </c>
      <c r="ES62" s="195" t="e">
        <v>#REF!</v>
      </c>
      <c r="ET62" s="195" t="e">
        <v>#REF!</v>
      </c>
      <c r="EU62" s="196" t="e">
        <v>#REF!</v>
      </c>
      <c r="EV62" s="195"/>
      <c r="EW62" s="195"/>
      <c r="EX62" s="195"/>
      <c r="EY62" s="195"/>
      <c r="EZ62" s="196"/>
      <c r="FA62" s="195"/>
      <c r="FC62" s="41">
        <v>68</v>
      </c>
      <c r="FD62" s="195">
        <v>0</v>
      </c>
      <c r="FE62" s="195">
        <v>2280</v>
      </c>
      <c r="FF62" s="195">
        <v>2381.8000000000002</v>
      </c>
      <c r="FG62" s="195">
        <v>2381.8000000000002</v>
      </c>
      <c r="FH62" s="195">
        <v>3281.8</v>
      </c>
      <c r="FI62" s="195">
        <v>7769.8</v>
      </c>
      <c r="FJ62" s="195">
        <v>7889.8</v>
      </c>
      <c r="FK62" s="195">
        <v>8122.8</v>
      </c>
      <c r="FL62" s="195">
        <v>8422.7999999999993</v>
      </c>
      <c r="FM62" s="195">
        <v>8531.7999999999993</v>
      </c>
      <c r="FN62" s="195" t="e">
        <v>#REF!</v>
      </c>
      <c r="FO62" s="195" t="e">
        <v>#REF!</v>
      </c>
      <c r="FP62" s="195" t="e">
        <v>#REF!</v>
      </c>
      <c r="FQ62" s="195" t="e">
        <v>#REF!</v>
      </c>
      <c r="FR62" s="195" t="e">
        <v>#REF!</v>
      </c>
      <c r="FS62" s="195" t="e">
        <v>#REF!</v>
      </c>
      <c r="FT62" s="195" t="e">
        <v>#REF!</v>
      </c>
      <c r="FU62" s="195" t="e">
        <v>#REF!</v>
      </c>
      <c r="FV62" s="195" t="e">
        <v>#REF!</v>
      </c>
    </row>
    <row r="63" spans="1:178" ht="12.75" customHeight="1" thickBot="1" x14ac:dyDescent="0.25">
      <c r="A63" s="133"/>
      <c r="B63" s="34">
        <v>62</v>
      </c>
      <c r="C63" s="293">
        <v>71</v>
      </c>
      <c r="D63" s="260" t="s">
        <v>35</v>
      </c>
      <c r="E63" s="260" t="s">
        <v>99</v>
      </c>
      <c r="F63" s="260" t="s">
        <v>579</v>
      </c>
      <c r="G63" s="43">
        <v>0.33472222222222209</v>
      </c>
      <c r="H63" s="47">
        <v>0.33472222222222209</v>
      </c>
      <c r="I63" s="58" t="s">
        <v>44</v>
      </c>
      <c r="J63" s="52">
        <v>0</v>
      </c>
      <c r="K63" s="43">
        <v>0.41805555555555546</v>
      </c>
      <c r="L63" s="47">
        <v>0.41805555555555546</v>
      </c>
      <c r="M63" s="42" t="s">
        <v>44</v>
      </c>
      <c r="N63" s="38">
        <v>0</v>
      </c>
      <c r="O63" s="85">
        <v>0.41875000000000001</v>
      </c>
      <c r="P63" s="38"/>
      <c r="Q63" s="261"/>
      <c r="R63" s="85"/>
      <c r="S63" s="38">
        <v>0</v>
      </c>
      <c r="T63" s="85">
        <v>0.45416666666666666</v>
      </c>
      <c r="U63" s="86"/>
      <c r="V63" s="52">
        <v>0</v>
      </c>
      <c r="W63" s="85">
        <v>0.47361111111111115</v>
      </c>
      <c r="X63" s="38"/>
      <c r="Y63" s="85">
        <v>0.47430555555555554</v>
      </c>
      <c r="Z63" s="86"/>
      <c r="AA63" s="52">
        <v>0</v>
      </c>
      <c r="AB63" s="261"/>
      <c r="AC63" s="85">
        <v>0.49513888888888885</v>
      </c>
      <c r="AD63" s="38"/>
      <c r="AE63" s="85">
        <v>0.50972222222222219</v>
      </c>
      <c r="AF63" s="86"/>
      <c r="AG63" s="52">
        <v>0</v>
      </c>
      <c r="AH63" s="261"/>
      <c r="AI63" s="85"/>
      <c r="AJ63" s="38">
        <v>600</v>
      </c>
      <c r="AK63" s="73">
        <v>0.51527777777777783</v>
      </c>
      <c r="AL63" s="42" t="s">
        <v>301</v>
      </c>
      <c r="AM63" s="38">
        <v>600</v>
      </c>
      <c r="AN63" s="43">
        <v>0.51666666666666672</v>
      </c>
      <c r="AO63" s="47">
        <v>0.54861111111111105</v>
      </c>
      <c r="AP63" s="70">
        <v>88.9</v>
      </c>
      <c r="AQ63" s="71">
        <v>88.9</v>
      </c>
      <c r="AR63" s="72">
        <v>10</v>
      </c>
      <c r="AS63" s="49">
        <v>0.55694444444444446</v>
      </c>
      <c r="AT63" s="42" t="s">
        <v>44</v>
      </c>
      <c r="AU63" s="280">
        <v>0</v>
      </c>
      <c r="AV63" s="72"/>
      <c r="AW63" s="49">
        <v>0.60277777777777775</v>
      </c>
      <c r="AX63" s="42" t="s">
        <v>44</v>
      </c>
      <c r="AY63" s="38">
        <v>0</v>
      </c>
      <c r="AZ63" s="53">
        <v>0.60486111111111118</v>
      </c>
      <c r="BA63" s="61"/>
      <c r="BB63" s="55">
        <v>0.6103587962962963</v>
      </c>
      <c r="BC63" s="35">
        <v>5.4976851851851194E-3</v>
      </c>
      <c r="BD63" s="35">
        <v>1.157407407413949E-5</v>
      </c>
      <c r="BE63" s="44" t="s">
        <v>45</v>
      </c>
      <c r="BF63" s="45">
        <v>1</v>
      </c>
      <c r="BG63" s="55">
        <v>0.61826388888888884</v>
      </c>
      <c r="BH63" s="35">
        <v>1.3402777777777652E-2</v>
      </c>
      <c r="BI63" s="35">
        <v>1.157407407419847E-5</v>
      </c>
      <c r="BJ63" s="44" t="s">
        <v>45</v>
      </c>
      <c r="BK63" s="45">
        <v>1</v>
      </c>
      <c r="BL63" s="55">
        <v>0.62230324074074073</v>
      </c>
      <c r="BM63" s="35">
        <v>1.7442129629629544E-2</v>
      </c>
      <c r="BN63" s="35">
        <v>1.7361111111102376E-4</v>
      </c>
      <c r="BO63" s="44" t="s">
        <v>301</v>
      </c>
      <c r="BP63" s="45">
        <v>15</v>
      </c>
      <c r="BQ63" s="55">
        <v>0.63721064814814821</v>
      </c>
      <c r="BR63" s="35">
        <v>3.2349537037037024E-2</v>
      </c>
      <c r="BS63" s="35">
        <v>3.9351851851850833E-4</v>
      </c>
      <c r="BT63" s="44" t="s">
        <v>301</v>
      </c>
      <c r="BU63" s="45">
        <v>34</v>
      </c>
      <c r="BV63" s="263"/>
      <c r="BW63" s="263"/>
      <c r="BX63" s="55">
        <v>0.64550925925925928</v>
      </c>
      <c r="BY63" s="35">
        <v>4.06481481481481E-2</v>
      </c>
      <c r="BZ63" s="35">
        <v>4.3981481481476792E-4</v>
      </c>
      <c r="CA63" s="44" t="s">
        <v>301</v>
      </c>
      <c r="CB63" s="45">
        <v>38</v>
      </c>
      <c r="CC63" s="49">
        <v>0.67083333333333339</v>
      </c>
      <c r="CD63" s="42" t="s">
        <v>44</v>
      </c>
      <c r="CE63" s="38">
        <v>0</v>
      </c>
      <c r="CF63" s="53">
        <v>0.67291666666666661</v>
      </c>
      <c r="CG63" s="61"/>
      <c r="CH63" s="55">
        <v>0.68372685185185178</v>
      </c>
      <c r="CI63" s="35">
        <v>1.0810185185185173E-2</v>
      </c>
      <c r="CJ63" s="35">
        <v>3.4722222222234589E-5</v>
      </c>
      <c r="CK63" s="44" t="s">
        <v>45</v>
      </c>
      <c r="CL63" s="45">
        <v>3</v>
      </c>
      <c r="CM63" s="55">
        <v>0.68984953703703711</v>
      </c>
      <c r="CN63" s="35">
        <v>1.6932870370370501E-2</v>
      </c>
      <c r="CO63" s="35">
        <v>8.1018518518650301E-5</v>
      </c>
      <c r="CP63" s="44" t="s">
        <v>301</v>
      </c>
      <c r="CQ63" s="45">
        <v>7</v>
      </c>
      <c r="CR63" s="85" t="s">
        <v>632</v>
      </c>
      <c r="CS63" s="38"/>
      <c r="CT63" s="85">
        <v>3.1465277777777798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100.1</v>
      </c>
      <c r="DC63" s="71">
        <v>100.1</v>
      </c>
      <c r="DD63" s="72"/>
      <c r="DE63" s="43"/>
      <c r="DF63" s="43"/>
      <c r="DG63" s="39">
        <v>298</v>
      </c>
      <c r="DH63" s="46">
        <v>1200</v>
      </c>
      <c r="DI63" s="40"/>
      <c r="DJ63" s="63">
        <v>1498</v>
      </c>
      <c r="DK63" s="43"/>
      <c r="DL63" s="268" t="s">
        <v>191</v>
      </c>
      <c r="DM63" s="269" t="s">
        <v>579</v>
      </c>
      <c r="DN63" s="269" t="s">
        <v>178</v>
      </c>
      <c r="DO63" s="269">
        <v>78</v>
      </c>
      <c r="DP63" s="269" t="s">
        <v>183</v>
      </c>
      <c r="DQ63" s="56"/>
      <c r="DR63" s="56"/>
      <c r="DS63" s="36"/>
      <c r="DV63" s="41">
        <v>1.05</v>
      </c>
      <c r="DW63" s="41" t="s">
        <v>197</v>
      </c>
      <c r="DX63" s="41"/>
      <c r="DY63" s="151">
        <v>208.95000000000002</v>
      </c>
      <c r="DZ63" s="41">
        <v>208.95000000000002</v>
      </c>
      <c r="EA63" s="41">
        <v>9999</v>
      </c>
      <c r="EB63" s="41">
        <v>999999</v>
      </c>
      <c r="EC63" s="41">
        <v>999999</v>
      </c>
      <c r="EG63" s="41">
        <v>71</v>
      </c>
      <c r="EH63" s="195">
        <v>0</v>
      </c>
      <c r="EI63" s="195">
        <v>1200</v>
      </c>
      <c r="EJ63" s="196">
        <v>98.9</v>
      </c>
      <c r="EK63" s="195">
        <v>0</v>
      </c>
      <c r="EL63" s="195">
        <v>0</v>
      </c>
      <c r="EM63" s="195">
        <v>89</v>
      </c>
      <c r="EN63" s="195">
        <v>0</v>
      </c>
      <c r="EO63" s="195">
        <v>10</v>
      </c>
      <c r="EP63" s="195">
        <v>0</v>
      </c>
      <c r="EQ63" s="195">
        <v>100.1</v>
      </c>
      <c r="FC63" s="41">
        <v>71</v>
      </c>
      <c r="FD63" s="195">
        <v>0</v>
      </c>
      <c r="FE63" s="195">
        <v>1200</v>
      </c>
      <c r="FF63" s="195">
        <v>1298.9000000000001</v>
      </c>
      <c r="FG63" s="195">
        <v>1298.9000000000001</v>
      </c>
      <c r="FH63" s="195">
        <v>1298.9000000000001</v>
      </c>
      <c r="FI63" s="195">
        <v>1387.9</v>
      </c>
      <c r="FJ63" s="195">
        <v>1387.9</v>
      </c>
      <c r="FK63" s="195">
        <v>1397.9</v>
      </c>
      <c r="FL63" s="195">
        <v>1397.9</v>
      </c>
      <c r="FM63" s="195">
        <v>1498</v>
      </c>
    </row>
    <row r="64" spans="1:178" ht="13.5" thickBot="1" x14ac:dyDescent="0.25">
      <c r="B64" s="34">
        <v>64</v>
      </c>
      <c r="C64" s="293">
        <v>73</v>
      </c>
      <c r="D64" s="260" t="s">
        <v>260</v>
      </c>
      <c r="E64" s="260" t="s">
        <v>541</v>
      </c>
      <c r="F64" s="260" t="s">
        <v>610</v>
      </c>
      <c r="G64" s="43">
        <v>0.33611111111111097</v>
      </c>
      <c r="H64" s="47">
        <v>0.33611111111111097</v>
      </c>
      <c r="I64" s="58" t="s">
        <v>44</v>
      </c>
      <c r="J64" s="52">
        <v>0</v>
      </c>
      <c r="K64" s="43">
        <v>0.41944444444444434</v>
      </c>
      <c r="L64" s="47">
        <v>0.41944444444444434</v>
      </c>
      <c r="M64" s="42" t="s">
        <v>44</v>
      </c>
      <c r="N64" s="38">
        <v>0</v>
      </c>
      <c r="O64" s="85">
        <v>0.4201388888888889</v>
      </c>
      <c r="P64" s="38"/>
      <c r="Q64" s="261"/>
      <c r="R64" s="85"/>
      <c r="S64" s="38">
        <v>0</v>
      </c>
      <c r="T64" s="85">
        <v>0.4597222222222222</v>
      </c>
      <c r="U64" s="86"/>
      <c r="V64" s="52">
        <v>0</v>
      </c>
      <c r="W64" s="85">
        <v>0.49236111111111108</v>
      </c>
      <c r="X64" s="38"/>
      <c r="Y64" s="85">
        <v>0.49374999999999997</v>
      </c>
      <c r="Z64" s="86"/>
      <c r="AA64" s="52">
        <v>0</v>
      </c>
      <c r="AB64" s="261"/>
      <c r="AC64" s="85">
        <v>0.49583333333333335</v>
      </c>
      <c r="AD64" s="38"/>
      <c r="AE64" s="85">
        <v>0.52500000000000002</v>
      </c>
      <c r="AF64" s="86"/>
      <c r="AG64" s="52">
        <v>0</v>
      </c>
      <c r="AH64" s="261"/>
      <c r="AI64" s="85">
        <v>0.53125</v>
      </c>
      <c r="AJ64" s="38"/>
      <c r="AK64" s="73">
        <v>0.53263888888888888</v>
      </c>
      <c r="AL64" s="42" t="s">
        <v>301</v>
      </c>
      <c r="AM64" s="38">
        <v>1980</v>
      </c>
      <c r="AN64" s="43">
        <v>0.53541666666666665</v>
      </c>
      <c r="AO64" s="47">
        <v>0.55972222222222223</v>
      </c>
      <c r="AP64" s="70">
        <v>92.1</v>
      </c>
      <c r="AQ64" s="71">
        <v>92.1</v>
      </c>
      <c r="AR64" s="72"/>
      <c r="AS64" s="49">
        <v>0.57430555555555551</v>
      </c>
      <c r="AT64" s="42" t="s">
        <v>44</v>
      </c>
      <c r="AU64" s="280">
        <v>0</v>
      </c>
      <c r="AV64" s="72"/>
      <c r="AW64" s="49">
        <v>0.62152777777777779</v>
      </c>
      <c r="AX64" s="42" t="s">
        <v>44</v>
      </c>
      <c r="AY64" s="38">
        <v>0</v>
      </c>
      <c r="AZ64" s="53">
        <v>0.62291666666666667</v>
      </c>
      <c r="BA64" s="61"/>
      <c r="BB64" s="55">
        <v>0.62825231481481481</v>
      </c>
      <c r="BC64" s="35">
        <v>5.335648148148131E-3</v>
      </c>
      <c r="BD64" s="35">
        <v>1.7361111111112784E-4</v>
      </c>
      <c r="BE64" s="44" t="s">
        <v>45</v>
      </c>
      <c r="BF64" s="45">
        <v>15</v>
      </c>
      <c r="BG64" s="55">
        <v>0.63739583333333327</v>
      </c>
      <c r="BH64" s="35">
        <v>1.4479166666666599E-2</v>
      </c>
      <c r="BI64" s="35">
        <v>1.0648148148147477E-3</v>
      </c>
      <c r="BJ64" s="44" t="s">
        <v>301</v>
      </c>
      <c r="BK64" s="45">
        <v>92</v>
      </c>
      <c r="BL64" s="55">
        <v>0.64226851851851852</v>
      </c>
      <c r="BM64" s="35">
        <v>1.9351851851851842E-2</v>
      </c>
      <c r="BN64" s="35">
        <v>2.0833333333333225E-3</v>
      </c>
      <c r="BO64" s="44" t="s">
        <v>301</v>
      </c>
      <c r="BP64" s="45">
        <v>180</v>
      </c>
      <c r="BQ64" s="55">
        <v>0.66041666666666665</v>
      </c>
      <c r="BR64" s="35">
        <v>3.7499999999999978E-2</v>
      </c>
      <c r="BS64" s="35">
        <v>5.5439814814814622E-3</v>
      </c>
      <c r="BT64" s="44" t="s">
        <v>301</v>
      </c>
      <c r="BU64" s="45">
        <v>479</v>
      </c>
      <c r="BV64" s="263"/>
      <c r="BW64" s="263"/>
      <c r="BX64" s="55">
        <v>0.67249999999999999</v>
      </c>
      <c r="BY64" s="35">
        <v>4.9583333333333313E-2</v>
      </c>
      <c r="BZ64" s="35">
        <v>9.3749999999999806E-3</v>
      </c>
      <c r="CA64" s="44" t="s">
        <v>301</v>
      </c>
      <c r="CB64" s="45">
        <v>810</v>
      </c>
      <c r="CC64" s="49">
        <v>0.69027777777777777</v>
      </c>
      <c r="CD64" s="42" t="s">
        <v>301</v>
      </c>
      <c r="CE64" s="38">
        <v>120</v>
      </c>
      <c r="CF64" s="53">
        <v>0.69305555555555554</v>
      </c>
      <c r="CG64" s="61"/>
      <c r="CH64" s="55">
        <v>0.7047106481481481</v>
      </c>
      <c r="CI64" s="35">
        <v>1.1655092592592564E-2</v>
      </c>
      <c r="CJ64" s="35">
        <v>8.1018518518515686E-4</v>
      </c>
      <c r="CK64" s="44" t="s">
        <v>301</v>
      </c>
      <c r="CL64" s="45">
        <v>70</v>
      </c>
      <c r="CM64" s="55">
        <v>0.71148148148148149</v>
      </c>
      <c r="CN64" s="35">
        <v>1.8425925925925957E-2</v>
      </c>
      <c r="CO64" s="35">
        <v>1.5740740740741062E-3</v>
      </c>
      <c r="CP64" s="44" t="s">
        <v>301</v>
      </c>
      <c r="CQ64" s="45">
        <v>136</v>
      </c>
      <c r="CR64" s="85" t="s">
        <v>632</v>
      </c>
      <c r="CS64" s="38"/>
      <c r="CT64" s="85">
        <v>3.2298611111111102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113</v>
      </c>
      <c r="DC64" s="71">
        <v>113</v>
      </c>
      <c r="DD64" s="72"/>
      <c r="DE64" s="43"/>
      <c r="DF64" s="43"/>
      <c r="DG64" s="39">
        <v>1987.1</v>
      </c>
      <c r="DH64" s="46">
        <v>2100</v>
      </c>
      <c r="DI64" s="40"/>
      <c r="DJ64" s="63">
        <v>4087.1</v>
      </c>
      <c r="DK64" s="43"/>
      <c r="DL64" s="268" t="s">
        <v>190</v>
      </c>
      <c r="DM64" s="269" t="s">
        <v>610</v>
      </c>
      <c r="DN64" s="269" t="s">
        <v>178</v>
      </c>
      <c r="DO64" s="269">
        <v>81</v>
      </c>
      <c r="DP64" s="269" t="s">
        <v>620</v>
      </c>
      <c r="DQ64" s="56"/>
      <c r="DR64" s="56"/>
      <c r="DS64" s="36"/>
      <c r="DV64" s="41">
        <v>1.05</v>
      </c>
      <c r="DW64" s="41" t="s">
        <v>198</v>
      </c>
      <c r="DX64" s="41"/>
      <c r="DY64" s="151">
        <v>215.35499999999999</v>
      </c>
      <c r="DZ64" s="41">
        <v>9999</v>
      </c>
      <c r="EA64" s="41">
        <v>215.35499999999999</v>
      </c>
      <c r="EB64" s="41">
        <v>999999</v>
      </c>
      <c r="EC64" s="41">
        <v>999999</v>
      </c>
      <c r="EG64" s="41">
        <v>73</v>
      </c>
      <c r="EH64" s="195">
        <v>0</v>
      </c>
      <c r="EI64" s="195">
        <v>1980</v>
      </c>
      <c r="EJ64" s="196">
        <v>92.1</v>
      </c>
      <c r="EK64" s="195">
        <v>0</v>
      </c>
      <c r="EL64" s="195">
        <v>0</v>
      </c>
      <c r="EM64" s="195">
        <v>1576</v>
      </c>
      <c r="EN64" s="195">
        <v>120</v>
      </c>
      <c r="EO64" s="195">
        <v>206</v>
      </c>
      <c r="EP64" s="195">
        <v>0</v>
      </c>
      <c r="EQ64" s="195">
        <v>113</v>
      </c>
      <c r="FC64" s="41">
        <v>73</v>
      </c>
      <c r="FD64" s="195">
        <v>0</v>
      </c>
      <c r="FE64" s="195">
        <v>1980</v>
      </c>
      <c r="FF64" s="195">
        <v>2072.1</v>
      </c>
      <c r="FG64" s="195">
        <v>2072.1</v>
      </c>
      <c r="FH64" s="195">
        <v>2072.1</v>
      </c>
      <c r="FI64" s="195">
        <v>3648.1</v>
      </c>
      <c r="FJ64" s="195">
        <v>3768.1</v>
      </c>
      <c r="FK64" s="195">
        <v>3974.1</v>
      </c>
      <c r="FL64" s="195">
        <v>3974.1</v>
      </c>
      <c r="FM64" s="195">
        <v>4087.1</v>
      </c>
    </row>
    <row r="65" spans="1:178" ht="13.5" thickBot="1" x14ac:dyDescent="0.25">
      <c r="B65" s="34">
        <v>65</v>
      </c>
      <c r="C65" s="293">
        <v>74</v>
      </c>
      <c r="D65" s="260" t="s">
        <v>542</v>
      </c>
      <c r="E65" s="260" t="s">
        <v>543</v>
      </c>
      <c r="F65" s="260" t="s">
        <v>611</v>
      </c>
      <c r="G65" s="43">
        <v>0.33680555555555541</v>
      </c>
      <c r="H65" s="47">
        <v>0.33680555555555541</v>
      </c>
      <c r="I65" s="58" t="s">
        <v>44</v>
      </c>
      <c r="J65" s="52">
        <v>0</v>
      </c>
      <c r="K65" s="43">
        <v>0.42013888888888878</v>
      </c>
      <c r="L65" s="47">
        <v>0.42013888888888878</v>
      </c>
      <c r="M65" s="42" t="s">
        <v>44</v>
      </c>
      <c r="N65" s="38">
        <v>0</v>
      </c>
      <c r="O65" s="85">
        <v>0.42152777777777778</v>
      </c>
      <c r="P65" s="38">
        <v>300</v>
      </c>
      <c r="Q65" s="261"/>
      <c r="R65" s="85"/>
      <c r="S65" s="38">
        <v>0</v>
      </c>
      <c r="T65" s="85">
        <v>0.4680555555555555</v>
      </c>
      <c r="U65" s="86"/>
      <c r="V65" s="52">
        <v>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 t="s">
        <v>308</v>
      </c>
      <c r="AF65" s="86"/>
      <c r="AG65" s="52">
        <v>600</v>
      </c>
      <c r="AH65" s="261"/>
      <c r="AI65" s="85"/>
      <c r="AJ65" s="38">
        <v>600</v>
      </c>
      <c r="AK65" s="73">
        <v>0.51180555555555551</v>
      </c>
      <c r="AL65" s="42" t="s">
        <v>301</v>
      </c>
      <c r="AM65" s="38">
        <v>120</v>
      </c>
      <c r="AN65" s="43">
        <v>0.51250000000000007</v>
      </c>
      <c r="AO65" s="47">
        <v>0.56527777777777777</v>
      </c>
      <c r="AP65" s="70">
        <v>100.5</v>
      </c>
      <c r="AQ65" s="71">
        <v>100.5</v>
      </c>
      <c r="AR65" s="72">
        <v>10</v>
      </c>
      <c r="AS65" s="49">
        <v>0.55347222222222214</v>
      </c>
      <c r="AT65" s="42" t="s">
        <v>44</v>
      </c>
      <c r="AU65" s="280">
        <v>0</v>
      </c>
      <c r="AV65" s="72"/>
      <c r="AW65" s="49">
        <v>0.61319444444444449</v>
      </c>
      <c r="AX65" s="42" t="s">
        <v>44</v>
      </c>
      <c r="AY65" s="38">
        <v>0</v>
      </c>
      <c r="AZ65" s="53">
        <v>0.61597222222222225</v>
      </c>
      <c r="BA65" s="61"/>
      <c r="BB65" s="55">
        <v>0.62118055555555551</v>
      </c>
      <c r="BC65" s="35">
        <v>5.2083333333332593E-3</v>
      </c>
      <c r="BD65" s="35">
        <v>3.0092592592599957E-4</v>
      </c>
      <c r="BE65" s="44" t="s">
        <v>45</v>
      </c>
      <c r="BF65" s="45">
        <v>26</v>
      </c>
      <c r="BG65" s="55">
        <v>0.62775462962962958</v>
      </c>
      <c r="BH65" s="35">
        <v>1.1782407407407325E-2</v>
      </c>
      <c r="BI65" s="35">
        <v>1.6319444444445261E-3</v>
      </c>
      <c r="BJ65" s="44" t="s">
        <v>45</v>
      </c>
      <c r="BK65" s="45">
        <v>141</v>
      </c>
      <c r="BL65" s="55">
        <v>0.63156250000000003</v>
      </c>
      <c r="BM65" s="35">
        <v>1.5590277777777772E-2</v>
      </c>
      <c r="BN65" s="35">
        <v>1.6782407407407475E-3</v>
      </c>
      <c r="BO65" s="44" t="s">
        <v>45</v>
      </c>
      <c r="BP65" s="45">
        <v>145</v>
      </c>
      <c r="BQ65" s="55">
        <v>0.65188657407407413</v>
      </c>
      <c r="BR65" s="35">
        <v>3.5914351851851878E-2</v>
      </c>
      <c r="BS65" s="35">
        <v>3.9583333333333623E-3</v>
      </c>
      <c r="BT65" s="44" t="s">
        <v>301</v>
      </c>
      <c r="BU65" s="45">
        <v>342</v>
      </c>
      <c r="BV65" s="263"/>
      <c r="BW65" s="263"/>
      <c r="BX65" s="55">
        <v>0.63972222222222219</v>
      </c>
      <c r="BY65" s="35">
        <v>2.3749999999999938E-2</v>
      </c>
      <c r="BZ65" s="35">
        <v>1.6458333333333394E-2</v>
      </c>
      <c r="CA65" s="44" t="s">
        <v>45</v>
      </c>
      <c r="CB65" s="45">
        <v>1722</v>
      </c>
      <c r="CC65" s="49">
        <v>0.7055555555555556</v>
      </c>
      <c r="CD65" s="42" t="s">
        <v>301</v>
      </c>
      <c r="CE65" s="38">
        <v>2040</v>
      </c>
      <c r="CF65" s="53">
        <v>0.70833333333333337</v>
      </c>
      <c r="CG65" s="61"/>
      <c r="CH65" s="55">
        <v>0.72020833333333334</v>
      </c>
      <c r="CI65" s="35">
        <v>1.1874999999999969E-2</v>
      </c>
      <c r="CJ65" s="35">
        <v>1.0300925925925616E-3</v>
      </c>
      <c r="CK65" s="44" t="s">
        <v>301</v>
      </c>
      <c r="CL65" s="45">
        <v>89</v>
      </c>
      <c r="CM65" s="55">
        <v>0.72637731481481482</v>
      </c>
      <c r="CN65" s="35">
        <v>1.8043981481481453E-2</v>
      </c>
      <c r="CO65" s="35">
        <v>1.192129629629602E-3</v>
      </c>
      <c r="CP65" s="44" t="s">
        <v>301</v>
      </c>
      <c r="CQ65" s="45">
        <v>103</v>
      </c>
      <c r="CR65" s="85" t="s">
        <v>632</v>
      </c>
      <c r="CS65" s="38"/>
      <c r="CT65" s="85">
        <v>3.2715277777777798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106.4</v>
      </c>
      <c r="DC65" s="71">
        <v>106.4</v>
      </c>
      <c r="DD65" s="72">
        <v>10</v>
      </c>
      <c r="DE65" s="43"/>
      <c r="DF65" s="43"/>
      <c r="DG65" s="39">
        <v>2794.9</v>
      </c>
      <c r="DH65" s="46">
        <v>5460</v>
      </c>
      <c r="DI65" s="40"/>
      <c r="DJ65" s="63">
        <v>8254.9</v>
      </c>
      <c r="DK65" s="43"/>
      <c r="DL65" s="268" t="s">
        <v>190</v>
      </c>
      <c r="DM65" s="269" t="s">
        <v>611</v>
      </c>
      <c r="DN65" s="269" t="s">
        <v>178</v>
      </c>
      <c r="DO65" s="269">
        <v>71</v>
      </c>
      <c r="DP65" s="269" t="s">
        <v>183</v>
      </c>
      <c r="DQ65" s="56"/>
      <c r="DR65" s="56"/>
      <c r="DS65" s="36"/>
      <c r="DV65" s="41">
        <v>1.05</v>
      </c>
      <c r="DW65" s="41" t="s">
        <v>197</v>
      </c>
      <c r="DX65" s="41"/>
      <c r="DY65" s="151">
        <v>238.245</v>
      </c>
      <c r="DZ65" s="41">
        <v>238.245</v>
      </c>
      <c r="EA65" s="41">
        <v>9999</v>
      </c>
      <c r="EB65" s="41">
        <v>999999</v>
      </c>
      <c r="EC65" s="41">
        <v>999999</v>
      </c>
      <c r="EG65" s="41">
        <v>74</v>
      </c>
      <c r="EH65" s="195">
        <v>0</v>
      </c>
      <c r="EI65" s="195">
        <v>3420</v>
      </c>
      <c r="EJ65" s="196">
        <v>110.5</v>
      </c>
      <c r="EK65" s="195">
        <v>0</v>
      </c>
      <c r="EL65" s="195">
        <v>0</v>
      </c>
      <c r="EM65" s="195">
        <v>2376</v>
      </c>
      <c r="EN65" s="195">
        <v>2040</v>
      </c>
      <c r="EO65" s="195">
        <v>192</v>
      </c>
      <c r="EP65" s="195">
        <v>0</v>
      </c>
      <c r="EQ65" s="195">
        <v>116.4</v>
      </c>
      <c r="FC65" s="41">
        <v>74</v>
      </c>
      <c r="FD65" s="195">
        <v>0</v>
      </c>
      <c r="FE65" s="195">
        <v>3420</v>
      </c>
      <c r="FF65" s="195">
        <v>3530.5</v>
      </c>
      <c r="FG65" s="195">
        <v>3530.5</v>
      </c>
      <c r="FH65" s="195">
        <v>3530.5</v>
      </c>
      <c r="FI65" s="195">
        <v>5906.5</v>
      </c>
      <c r="FJ65" s="195">
        <v>7946.5</v>
      </c>
      <c r="FK65" s="195">
        <v>8138.5</v>
      </c>
      <c r="FL65" s="195">
        <v>8138.5</v>
      </c>
      <c r="FM65" s="195">
        <v>8254.9</v>
      </c>
    </row>
    <row r="66" spans="1:178" ht="13.5" thickBot="1" x14ac:dyDescent="0.25">
      <c r="B66" s="34">
        <v>66</v>
      </c>
      <c r="C66" s="293">
        <v>76</v>
      </c>
      <c r="D66" s="260" t="s">
        <v>544</v>
      </c>
      <c r="E66" s="260" t="s">
        <v>545</v>
      </c>
      <c r="F66" s="260" t="s">
        <v>612</v>
      </c>
      <c r="G66" s="43">
        <v>0.33749999999999986</v>
      </c>
      <c r="H66" s="47">
        <v>0.33749999999999986</v>
      </c>
      <c r="I66" s="58" t="s">
        <v>44</v>
      </c>
      <c r="J66" s="52">
        <v>0</v>
      </c>
      <c r="K66" s="43">
        <v>0.42083333333333323</v>
      </c>
      <c r="L66" s="47">
        <v>0.42083333333333323</v>
      </c>
      <c r="M66" s="42" t="s">
        <v>44</v>
      </c>
      <c r="N66" s="38">
        <v>0</v>
      </c>
      <c r="O66" s="85"/>
      <c r="P66" s="38">
        <v>600</v>
      </c>
      <c r="Q66" s="261"/>
      <c r="R66" s="85"/>
      <c r="S66" s="38">
        <v>0</v>
      </c>
      <c r="T66" s="85">
        <v>0.46875</v>
      </c>
      <c r="U66" s="86"/>
      <c r="V66" s="52">
        <v>0</v>
      </c>
      <c r="W66" s="85"/>
      <c r="X66" s="38">
        <v>600</v>
      </c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>
        <v>0.52152777777777781</v>
      </c>
      <c r="AL66" s="42" t="s">
        <v>301</v>
      </c>
      <c r="AM66" s="38">
        <v>900</v>
      </c>
      <c r="AN66" s="43">
        <v>0.52361111111111114</v>
      </c>
      <c r="AO66" s="47">
        <v>0.5625</v>
      </c>
      <c r="AP66" s="70">
        <v>110.8</v>
      </c>
      <c r="AQ66" s="71">
        <v>110.8</v>
      </c>
      <c r="AR66" s="72"/>
      <c r="AS66" s="49">
        <v>0.56319444444444444</v>
      </c>
      <c r="AT66" s="42" t="s">
        <v>44</v>
      </c>
      <c r="AU66" s="280">
        <v>0</v>
      </c>
      <c r="AV66" s="72"/>
      <c r="AW66" s="49">
        <v>0.61597222222222225</v>
      </c>
      <c r="AX66" s="42" t="s">
        <v>44</v>
      </c>
      <c r="AY66" s="38">
        <v>0</v>
      </c>
      <c r="AZ66" s="53">
        <v>0.61805555555555558</v>
      </c>
      <c r="BA66" s="61"/>
      <c r="BB66" s="55">
        <v>0.62422453703703706</v>
      </c>
      <c r="BC66" s="35">
        <v>6.1689814814814836E-3</v>
      </c>
      <c r="BD66" s="35">
        <v>6.5972222222222474E-4</v>
      </c>
      <c r="BE66" s="44" t="s">
        <v>301</v>
      </c>
      <c r="BF66" s="45">
        <v>57</v>
      </c>
      <c r="BG66" s="55">
        <v>0.63436342592592598</v>
      </c>
      <c r="BH66" s="35">
        <v>1.6307870370370403E-2</v>
      </c>
      <c r="BI66" s="35">
        <v>2.8935185185185522E-3</v>
      </c>
      <c r="BJ66" s="44" t="s">
        <v>301</v>
      </c>
      <c r="BK66" s="45">
        <v>250</v>
      </c>
      <c r="BL66" s="55"/>
      <c r="BM66" s="35">
        <v>-0.61805555555555558</v>
      </c>
      <c r="BN66" s="35">
        <v>0.6353240740740741</v>
      </c>
      <c r="BO66" s="44"/>
      <c r="BP66" s="45">
        <v>600</v>
      </c>
      <c r="BQ66" s="55">
        <v>0.69739583333333333</v>
      </c>
      <c r="BR66" s="35">
        <v>7.9340277777777746E-2</v>
      </c>
      <c r="BS66" s="35">
        <v>4.738425925925923E-2</v>
      </c>
      <c r="BT66" s="44" t="s">
        <v>301</v>
      </c>
      <c r="BU66" s="45">
        <v>4094</v>
      </c>
      <c r="BV66" s="263"/>
      <c r="BW66" s="263"/>
      <c r="BX66" s="55">
        <v>0.66113425925925928</v>
      </c>
      <c r="BY66" s="35">
        <v>4.3078703703703702E-2</v>
      </c>
      <c r="BZ66" s="35">
        <v>2.8703703703703703E-3</v>
      </c>
      <c r="CA66" s="44" t="s">
        <v>301</v>
      </c>
      <c r="CB66" s="45">
        <v>848</v>
      </c>
      <c r="CC66" s="49">
        <v>0.7368055555555556</v>
      </c>
      <c r="CD66" s="42" t="s">
        <v>301</v>
      </c>
      <c r="CE66" s="38">
        <v>960</v>
      </c>
      <c r="CF66" s="53">
        <v>0.73888888888888893</v>
      </c>
      <c r="CG66" s="61"/>
      <c r="CH66" s="55"/>
      <c r="CI66" s="35">
        <v>-0.73888888888888893</v>
      </c>
      <c r="CJ66" s="35">
        <v>0.74973379629629633</v>
      </c>
      <c r="CK66" s="44" t="s">
        <v>44</v>
      </c>
      <c r="CL66" s="45"/>
      <c r="CM66" s="55"/>
      <c r="CN66" s="35">
        <v>-0.73888888888888893</v>
      </c>
      <c r="CO66" s="35">
        <v>0.75574074074074082</v>
      </c>
      <c r="CP66" s="44"/>
      <c r="CQ66" s="45">
        <v>1800</v>
      </c>
      <c r="CR66" s="85"/>
      <c r="CS66" s="38">
        <v>600</v>
      </c>
      <c r="CT66" s="85">
        <v>3.3131944444444401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127.6</v>
      </c>
      <c r="DC66" s="71">
        <v>127.6</v>
      </c>
      <c r="DD66" s="72">
        <v>300</v>
      </c>
      <c r="DE66" s="43"/>
      <c r="DF66" s="43"/>
      <c r="DG66" s="39">
        <v>8187.4000000000005</v>
      </c>
      <c r="DH66" s="46">
        <v>6060</v>
      </c>
      <c r="DI66" s="40"/>
      <c r="DJ66" s="63">
        <v>14247.400000000001</v>
      </c>
      <c r="DK66" s="43"/>
      <c r="DL66" s="268" t="s">
        <v>192</v>
      </c>
      <c r="DM66" s="269" t="s">
        <v>612</v>
      </c>
      <c r="DN66" s="269" t="s">
        <v>178</v>
      </c>
      <c r="DO66" s="269">
        <v>75</v>
      </c>
      <c r="DP66" s="269">
        <v>0</v>
      </c>
      <c r="DQ66" s="56"/>
      <c r="DR66" s="56"/>
      <c r="DS66" s="36"/>
      <c r="DV66" s="41">
        <v>1.05</v>
      </c>
      <c r="DW66" s="41" t="s">
        <v>198</v>
      </c>
      <c r="DX66" s="41"/>
      <c r="DY66" s="151">
        <v>565.32000000000005</v>
      </c>
      <c r="DZ66" s="41">
        <v>9999</v>
      </c>
      <c r="EA66" s="41">
        <v>565.32000000000005</v>
      </c>
      <c r="EB66" s="41">
        <v>999999</v>
      </c>
      <c r="EC66" s="41">
        <v>999999</v>
      </c>
      <c r="EG66" s="41">
        <v>76</v>
      </c>
      <c r="EH66" s="195">
        <v>0</v>
      </c>
      <c r="EI66" s="195">
        <v>4500</v>
      </c>
      <c r="EJ66" s="196">
        <v>110.8</v>
      </c>
      <c r="EK66" s="195">
        <v>0</v>
      </c>
      <c r="EL66" s="195">
        <v>0</v>
      </c>
      <c r="EM66" s="195">
        <v>5849</v>
      </c>
      <c r="EN66" s="195">
        <v>960</v>
      </c>
      <c r="EO66" s="195">
        <v>1800</v>
      </c>
      <c r="EP66" s="195">
        <v>600</v>
      </c>
      <c r="EQ66" s="195">
        <v>427.6</v>
      </c>
      <c r="FC66" s="41">
        <v>76</v>
      </c>
      <c r="FD66" s="195">
        <v>0</v>
      </c>
      <c r="FE66" s="195">
        <v>4500</v>
      </c>
      <c r="FF66" s="195">
        <v>4610.8</v>
      </c>
      <c r="FG66" s="195">
        <v>4610.8</v>
      </c>
      <c r="FH66" s="195">
        <v>4610.8</v>
      </c>
      <c r="FI66" s="195">
        <v>10459.799999999999</v>
      </c>
      <c r="FJ66" s="195">
        <v>11419.8</v>
      </c>
      <c r="FK66" s="195">
        <v>13219.8</v>
      </c>
      <c r="FL66" s="195">
        <v>13819.8</v>
      </c>
      <c r="FM66" s="195">
        <v>14247.4</v>
      </c>
    </row>
    <row r="67" spans="1:178" ht="13.5" thickBot="1" x14ac:dyDescent="0.25">
      <c r="B67" s="34">
        <v>67</v>
      </c>
      <c r="C67" s="293">
        <v>77</v>
      </c>
      <c r="D67" s="260" t="s">
        <v>546</v>
      </c>
      <c r="E67" s="260" t="s">
        <v>547</v>
      </c>
      <c r="F67" s="260" t="s">
        <v>613</v>
      </c>
      <c r="G67" s="43">
        <v>0.3381944444444443</v>
      </c>
      <c r="H67" s="47">
        <v>0.3444444444444445</v>
      </c>
      <c r="I67" s="58" t="s">
        <v>301</v>
      </c>
      <c r="J67" s="52">
        <v>540</v>
      </c>
      <c r="K67" s="43">
        <v>0.42152777777777767</v>
      </c>
      <c r="L67" s="47">
        <v>0.42152777777777767</v>
      </c>
      <c r="M67" s="42" t="s">
        <v>44</v>
      </c>
      <c r="N67" s="38">
        <v>0</v>
      </c>
      <c r="O67" s="85">
        <v>0.42222222222222222</v>
      </c>
      <c r="P67" s="38"/>
      <c r="Q67" s="261"/>
      <c r="R67" s="85"/>
      <c r="S67" s="38">
        <v>0</v>
      </c>
      <c r="T67" s="85">
        <v>0.4680555555555555</v>
      </c>
      <c r="U67" s="86"/>
      <c r="V67" s="52">
        <v>0</v>
      </c>
      <c r="W67" s="85"/>
      <c r="X67" s="38">
        <v>600</v>
      </c>
      <c r="Y67" s="85"/>
      <c r="Z67" s="86"/>
      <c r="AA67" s="52">
        <v>600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 t="s">
        <v>308</v>
      </c>
      <c r="AL67" s="42" t="s">
        <v>44</v>
      </c>
      <c r="AM67" s="38">
        <v>1800</v>
      </c>
      <c r="AN67" s="43">
        <v>0.57222222222222219</v>
      </c>
      <c r="AO67" s="47">
        <v>0.59027777777777779</v>
      </c>
      <c r="AP67" s="70">
        <v>99.7</v>
      </c>
      <c r="AQ67" s="71">
        <v>99.7</v>
      </c>
      <c r="AR67" s="72"/>
      <c r="AS67" s="49" t="e">
        <v>#VALUE!</v>
      </c>
      <c r="AT67" s="42"/>
      <c r="AU67" s="280">
        <v>0</v>
      </c>
      <c r="AV67" s="72"/>
      <c r="AW67" s="49">
        <v>0.65486111111111112</v>
      </c>
      <c r="AX67" s="42"/>
      <c r="AY67" s="38">
        <v>0</v>
      </c>
      <c r="AZ67" s="53">
        <v>0.65625</v>
      </c>
      <c r="BA67" s="61"/>
      <c r="BB67" s="55">
        <v>0.66141203703703699</v>
      </c>
      <c r="BC67" s="35">
        <v>5.1620370370369928E-3</v>
      </c>
      <c r="BD67" s="35">
        <v>3.4722222222226609E-4</v>
      </c>
      <c r="BE67" s="44" t="s">
        <v>45</v>
      </c>
      <c r="BF67" s="45">
        <v>30</v>
      </c>
      <c r="BG67" s="55">
        <v>0.67335648148148142</v>
      </c>
      <c r="BH67" s="35">
        <v>1.7106481481481417E-2</v>
      </c>
      <c r="BI67" s="35">
        <v>3.6921296296295661E-3</v>
      </c>
      <c r="BJ67" s="44" t="s">
        <v>301</v>
      </c>
      <c r="BK67" s="45">
        <v>319</v>
      </c>
      <c r="BL67" s="55">
        <v>0.6790046296296296</v>
      </c>
      <c r="BM67" s="35">
        <v>2.2754629629629597E-2</v>
      </c>
      <c r="BN67" s="35">
        <v>5.486111111111077E-3</v>
      </c>
      <c r="BO67" s="44" t="s">
        <v>301</v>
      </c>
      <c r="BP67" s="45">
        <v>474</v>
      </c>
      <c r="BQ67" s="55">
        <v>0.70077546296296289</v>
      </c>
      <c r="BR67" s="35">
        <v>4.4525462962962892E-2</v>
      </c>
      <c r="BS67" s="35">
        <v>1.2569444444444376E-2</v>
      </c>
      <c r="BT67" s="44" t="s">
        <v>301</v>
      </c>
      <c r="BU67" s="45">
        <v>1086</v>
      </c>
      <c r="BV67" s="263"/>
      <c r="BW67" s="263"/>
      <c r="BX67" s="55">
        <v>0.6903125</v>
      </c>
      <c r="BY67" s="35">
        <v>3.4062499999999996E-2</v>
      </c>
      <c r="BZ67" s="35">
        <v>6.1458333333333365E-3</v>
      </c>
      <c r="CA67" s="44" t="s">
        <v>45</v>
      </c>
      <c r="CB67" s="45">
        <v>831</v>
      </c>
      <c r="CC67" s="49">
        <v>0.73958333333333337</v>
      </c>
      <c r="CD67" s="42" t="s">
        <v>301</v>
      </c>
      <c r="CE67" s="38">
        <v>1500</v>
      </c>
      <c r="CF67" s="53">
        <v>0.74236111111111114</v>
      </c>
      <c r="CG67" s="61"/>
      <c r="CH67" s="55">
        <v>0.75629629629629624</v>
      </c>
      <c r="CI67" s="35">
        <v>1.3935185185185106E-2</v>
      </c>
      <c r="CJ67" s="35">
        <v>3.0902777777776988E-3</v>
      </c>
      <c r="CK67" s="44" t="s">
        <v>301</v>
      </c>
      <c r="CL67" s="45">
        <v>267</v>
      </c>
      <c r="CM67" s="55">
        <v>0.76362268518518517</v>
      </c>
      <c r="CN67" s="35">
        <v>2.126157407407403E-2</v>
      </c>
      <c r="CO67" s="35">
        <v>4.4097222222221795E-3</v>
      </c>
      <c r="CP67" s="44" t="s">
        <v>301</v>
      </c>
      <c r="CQ67" s="45">
        <v>381</v>
      </c>
      <c r="CR67" s="85"/>
      <c r="CS67" s="38">
        <v>600</v>
      </c>
      <c r="CT67" s="85">
        <v>3.3548611111111102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124.5</v>
      </c>
      <c r="DC67" s="71">
        <v>124.5</v>
      </c>
      <c r="DD67" s="72"/>
      <c r="DE67" s="43"/>
      <c r="DF67" s="43"/>
      <c r="DG67" s="39">
        <v>3612.2</v>
      </c>
      <c r="DH67" s="46">
        <v>7440</v>
      </c>
      <c r="DI67" s="40"/>
      <c r="DJ67" s="63">
        <v>11052.2</v>
      </c>
      <c r="DK67" s="43"/>
      <c r="DL67" s="268" t="s">
        <v>192</v>
      </c>
      <c r="DM67" s="269" t="s">
        <v>613</v>
      </c>
      <c r="DN67" s="269" t="s">
        <v>178</v>
      </c>
      <c r="DO67" s="269">
        <v>93</v>
      </c>
      <c r="DP67" s="269">
        <v>0</v>
      </c>
      <c r="DQ67" s="56"/>
      <c r="DR67" s="56"/>
      <c r="DS67" s="36"/>
      <c r="DV67" s="41">
        <v>1.05</v>
      </c>
      <c r="DW67" s="41" t="s">
        <v>198</v>
      </c>
      <c r="DX67" s="41"/>
      <c r="DY67" s="401">
        <v>235.41</v>
      </c>
      <c r="DZ67" s="41">
        <v>9999</v>
      </c>
      <c r="EA67" s="36">
        <v>235.41</v>
      </c>
      <c r="EB67" s="36">
        <v>999999</v>
      </c>
      <c r="EC67" s="36">
        <v>999999</v>
      </c>
      <c r="EG67" s="41">
        <v>77</v>
      </c>
      <c r="EH67" s="402">
        <v>540</v>
      </c>
      <c r="EI67" s="402">
        <v>4800</v>
      </c>
      <c r="EJ67" s="403">
        <v>99.7</v>
      </c>
      <c r="EK67" s="402">
        <v>0</v>
      </c>
      <c r="EL67" s="402">
        <v>0</v>
      </c>
      <c r="EM67" s="402">
        <v>2740</v>
      </c>
      <c r="EN67" s="402">
        <v>1500</v>
      </c>
      <c r="EO67" s="402">
        <v>648</v>
      </c>
      <c r="EP67" s="402">
        <v>600</v>
      </c>
      <c r="EQ67" s="402">
        <v>124.5</v>
      </c>
      <c r="FC67" s="41">
        <v>77</v>
      </c>
      <c r="FD67" s="195">
        <v>540</v>
      </c>
      <c r="FE67" s="402">
        <v>5340</v>
      </c>
      <c r="FF67" s="402">
        <v>5439.7</v>
      </c>
      <c r="FG67" s="402">
        <v>5439.7</v>
      </c>
      <c r="FH67" s="402">
        <v>5439.7</v>
      </c>
      <c r="FI67" s="402">
        <v>8179.7</v>
      </c>
      <c r="FJ67" s="402">
        <v>9679.7000000000007</v>
      </c>
      <c r="FK67" s="402">
        <v>10327.700000000001</v>
      </c>
      <c r="FL67" s="402">
        <v>10927.7</v>
      </c>
      <c r="FM67" s="402">
        <v>11052.2</v>
      </c>
    </row>
    <row r="68" spans="1:178" ht="13.5" thickBot="1" x14ac:dyDescent="0.25">
      <c r="B68" s="34">
        <v>68</v>
      </c>
      <c r="C68" s="293">
        <v>79</v>
      </c>
      <c r="D68" s="260" t="s">
        <v>548</v>
      </c>
      <c r="E68" s="260" t="s">
        <v>549</v>
      </c>
      <c r="F68" s="260" t="s">
        <v>582</v>
      </c>
      <c r="G68" s="43">
        <v>0.33888888888888874</v>
      </c>
      <c r="H68" s="47">
        <v>0.33888888888888874</v>
      </c>
      <c r="I68" s="58" t="s">
        <v>44</v>
      </c>
      <c r="J68" s="52">
        <v>0</v>
      </c>
      <c r="K68" s="43">
        <v>0.42222222222222211</v>
      </c>
      <c r="L68" s="47">
        <v>0.42222222222222211</v>
      </c>
      <c r="M68" s="42" t="s">
        <v>44</v>
      </c>
      <c r="N68" s="38">
        <v>0</v>
      </c>
      <c r="O68" s="85">
        <v>0.4381944444444445</v>
      </c>
      <c r="P68" s="38">
        <v>300</v>
      </c>
      <c r="Q68" s="261"/>
      <c r="R68" s="85"/>
      <c r="S68" s="38">
        <v>0</v>
      </c>
      <c r="T68" s="85" t="s">
        <v>308</v>
      </c>
      <c r="U68" s="86"/>
      <c r="V68" s="52">
        <v>600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 t="s">
        <v>308</v>
      </c>
      <c r="AF68" s="86"/>
      <c r="AG68" s="52">
        <v>600</v>
      </c>
      <c r="AH68" s="261"/>
      <c r="AI68" s="85"/>
      <c r="AJ68" s="38">
        <v>600</v>
      </c>
      <c r="AK68" s="73">
        <v>0.51180555555555551</v>
      </c>
      <c r="AL68" s="42" t="s">
        <v>45</v>
      </c>
      <c r="AM68" s="38">
        <v>60</v>
      </c>
      <c r="AN68" s="43">
        <v>0.51597222222222217</v>
      </c>
      <c r="AO68" s="47">
        <v>0.57708333333333328</v>
      </c>
      <c r="AP68" s="70">
        <v>100.3</v>
      </c>
      <c r="AQ68" s="71">
        <v>100.3</v>
      </c>
      <c r="AR68" s="72"/>
      <c r="AS68" s="49">
        <v>0.55347222222222214</v>
      </c>
      <c r="AT68" s="42" t="s">
        <v>44</v>
      </c>
      <c r="AU68" s="280">
        <v>0</v>
      </c>
      <c r="AV68" s="72"/>
      <c r="AW68" s="49">
        <v>0.6333333333333333</v>
      </c>
      <c r="AX68" s="42" t="s">
        <v>44</v>
      </c>
      <c r="AY68" s="38">
        <v>0</v>
      </c>
      <c r="AZ68" s="53">
        <v>0.63472222222222219</v>
      </c>
      <c r="BA68" s="61"/>
      <c r="BB68" s="55">
        <v>0.64060185185185181</v>
      </c>
      <c r="BC68" s="35">
        <v>5.8796296296296235E-3</v>
      </c>
      <c r="BD68" s="35">
        <v>3.7037037037036466E-4</v>
      </c>
      <c r="BE68" s="44" t="s">
        <v>301</v>
      </c>
      <c r="BF68" s="45">
        <v>32</v>
      </c>
      <c r="BG68" s="55">
        <v>0.64810185185185187</v>
      </c>
      <c r="BH68" s="35">
        <v>1.3379629629629686E-2</v>
      </c>
      <c r="BI68" s="35">
        <v>3.47222222221652E-5</v>
      </c>
      <c r="BJ68" s="44" t="s">
        <v>45</v>
      </c>
      <c r="BK68" s="45">
        <v>3</v>
      </c>
      <c r="BL68" s="55">
        <v>0.6522916666666666</v>
      </c>
      <c r="BM68" s="35">
        <v>1.7569444444444415E-2</v>
      </c>
      <c r="BN68" s="35">
        <v>3.0092592592589548E-4</v>
      </c>
      <c r="BO68" s="44" t="s">
        <v>301</v>
      </c>
      <c r="BP68" s="45">
        <v>26</v>
      </c>
      <c r="BQ68" s="55"/>
      <c r="BR68" s="35">
        <v>-0.63472222222222219</v>
      </c>
      <c r="BS68" s="35">
        <v>0.66667824074074067</v>
      </c>
      <c r="BT68" s="44"/>
      <c r="BU68" s="45">
        <v>600</v>
      </c>
      <c r="BV68" s="263"/>
      <c r="BW68" s="263"/>
      <c r="BX68" s="55">
        <v>0.66096064814814814</v>
      </c>
      <c r="BY68" s="35">
        <v>2.6238425925925957E-2</v>
      </c>
      <c r="BZ68" s="35">
        <v>1.3969907407407375E-2</v>
      </c>
      <c r="CA68" s="44" t="s">
        <v>45</v>
      </c>
      <c r="CB68" s="45">
        <v>1507</v>
      </c>
      <c r="CC68" s="49">
        <v>0.74930555555555556</v>
      </c>
      <c r="CD68" s="42" t="s">
        <v>301</v>
      </c>
      <c r="CE68" s="38">
        <v>600</v>
      </c>
      <c r="CF68" s="53">
        <v>0.75138888888888899</v>
      </c>
      <c r="CG68" s="61"/>
      <c r="CH68" s="55">
        <v>0.76337962962962969</v>
      </c>
      <c r="CI68" s="35">
        <v>1.1990740740740691E-2</v>
      </c>
      <c r="CJ68" s="35">
        <v>1.1458333333332835E-3</v>
      </c>
      <c r="CK68" s="44" t="s">
        <v>301</v>
      </c>
      <c r="CL68" s="45">
        <v>99</v>
      </c>
      <c r="CM68" s="55">
        <v>0.77048611111111109</v>
      </c>
      <c r="CN68" s="35">
        <v>1.9097222222222099E-2</v>
      </c>
      <c r="CO68" s="35">
        <v>2.2453703703702484E-3</v>
      </c>
      <c r="CP68" s="44" t="s">
        <v>301</v>
      </c>
      <c r="CQ68" s="45">
        <v>194</v>
      </c>
      <c r="CR68" s="85"/>
      <c r="CS68" s="38">
        <v>600</v>
      </c>
      <c r="CT68" s="85">
        <v>3.3965277777777798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112.5</v>
      </c>
      <c r="DC68" s="71">
        <v>112.5</v>
      </c>
      <c r="DD68" s="72"/>
      <c r="DE68" s="43"/>
      <c r="DF68" s="43"/>
      <c r="DG68" s="39">
        <v>2673.8</v>
      </c>
      <c r="DH68" s="46">
        <v>5160</v>
      </c>
      <c r="DI68" s="40"/>
      <c r="DJ68" s="63">
        <v>7833.8</v>
      </c>
      <c r="DK68" s="43"/>
      <c r="DL68" s="268" t="s">
        <v>191</v>
      </c>
      <c r="DM68" s="269" t="s">
        <v>582</v>
      </c>
      <c r="DN68" s="269" t="s">
        <v>178</v>
      </c>
      <c r="DO68" s="269">
        <v>123</v>
      </c>
      <c r="DP68" s="269">
        <v>0</v>
      </c>
      <c r="DQ68" s="56"/>
      <c r="DR68" s="56"/>
      <c r="DS68" s="36"/>
      <c r="DV68" s="41">
        <v>1.08</v>
      </c>
      <c r="DW68" s="41" t="s">
        <v>197</v>
      </c>
      <c r="DX68" s="41"/>
      <c r="DY68" s="151">
        <v>229.82400000000004</v>
      </c>
      <c r="DZ68" s="41">
        <v>229.82400000000004</v>
      </c>
      <c r="EA68" s="41">
        <v>9999</v>
      </c>
      <c r="EB68" s="41">
        <v>999999</v>
      </c>
      <c r="EC68" s="41">
        <v>999999</v>
      </c>
      <c r="EG68" s="41">
        <v>79</v>
      </c>
      <c r="EH68" s="195">
        <v>0</v>
      </c>
      <c r="EI68" s="195">
        <v>3960</v>
      </c>
      <c r="EJ68" s="196">
        <v>100.3</v>
      </c>
      <c r="EK68" s="195">
        <v>0</v>
      </c>
      <c r="EL68" s="195">
        <v>0</v>
      </c>
      <c r="EM68" s="195">
        <v>2168</v>
      </c>
      <c r="EN68" s="195">
        <v>600</v>
      </c>
      <c r="EO68" s="195">
        <v>293</v>
      </c>
      <c r="EP68" s="195">
        <v>600</v>
      </c>
      <c r="EQ68" s="195">
        <v>112.5</v>
      </c>
      <c r="FC68" s="41">
        <v>79</v>
      </c>
      <c r="FD68" s="195">
        <v>0</v>
      </c>
      <c r="FE68" s="195">
        <v>3960</v>
      </c>
      <c r="FF68" s="195">
        <v>4060.3</v>
      </c>
      <c r="FG68" s="195">
        <v>4060.3</v>
      </c>
      <c r="FH68" s="195">
        <v>4060.3</v>
      </c>
      <c r="FI68" s="195">
        <v>6228.3</v>
      </c>
      <c r="FJ68" s="195">
        <v>6828.3</v>
      </c>
      <c r="FK68" s="195">
        <v>7121.3</v>
      </c>
      <c r="FL68" s="195">
        <v>7721.3</v>
      </c>
      <c r="FM68" s="195">
        <v>7833.8</v>
      </c>
    </row>
    <row r="69" spans="1:178" ht="13.5" thickBot="1" x14ac:dyDescent="0.25">
      <c r="B69" s="34">
        <v>69</v>
      </c>
      <c r="C69" s="293">
        <v>80</v>
      </c>
      <c r="D69" s="260" t="s">
        <v>279</v>
      </c>
      <c r="E69" s="260" t="s">
        <v>550</v>
      </c>
      <c r="F69" s="260" t="s">
        <v>568</v>
      </c>
      <c r="G69" s="43">
        <v>0.33958333333333318</v>
      </c>
      <c r="H69" s="47">
        <v>0.33958333333333318</v>
      </c>
      <c r="I69" s="58" t="s">
        <v>44</v>
      </c>
      <c r="J69" s="52">
        <v>0</v>
      </c>
      <c r="K69" s="43">
        <v>0.42291666666666655</v>
      </c>
      <c r="L69" s="47">
        <v>0.42291666666666655</v>
      </c>
      <c r="M69" s="42" t="s">
        <v>44</v>
      </c>
      <c r="N69" s="38">
        <v>0</v>
      </c>
      <c r="O69" s="85">
        <v>0.4236111111111111</v>
      </c>
      <c r="P69" s="38"/>
      <c r="Q69" s="261"/>
      <c r="R69" s="85"/>
      <c r="S69" s="38">
        <v>0</v>
      </c>
      <c r="T69" s="85">
        <v>0.47222222222222227</v>
      </c>
      <c r="U69" s="86"/>
      <c r="V69" s="52">
        <v>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 t="s">
        <v>308</v>
      </c>
      <c r="AF69" s="86"/>
      <c r="AG69" s="52">
        <v>600</v>
      </c>
      <c r="AH69" s="261"/>
      <c r="AI69" s="85"/>
      <c r="AJ69" s="38">
        <v>600</v>
      </c>
      <c r="AK69" s="73">
        <v>0.53819444444444442</v>
      </c>
      <c r="AL69" s="42" t="s">
        <v>301</v>
      </c>
      <c r="AM69" s="38">
        <v>2160</v>
      </c>
      <c r="AN69" s="43">
        <v>0.53888888888888886</v>
      </c>
      <c r="AO69" s="47">
        <v>0.57986111111111105</v>
      </c>
      <c r="AP69" s="70">
        <v>79.599999999999994</v>
      </c>
      <c r="AQ69" s="71">
        <v>79.599999999999994</v>
      </c>
      <c r="AR69" s="72"/>
      <c r="AS69" s="49">
        <v>0.57986111111111105</v>
      </c>
      <c r="AT69" s="42" t="s">
        <v>44</v>
      </c>
      <c r="AU69" s="280">
        <v>0</v>
      </c>
      <c r="AV69" s="72"/>
      <c r="AW69" s="49">
        <v>0.62638888888888888</v>
      </c>
      <c r="AX69" s="42" t="s">
        <v>44</v>
      </c>
      <c r="AY69" s="38">
        <v>0</v>
      </c>
      <c r="AZ69" s="53">
        <v>0.62847222222222221</v>
      </c>
      <c r="BA69" s="61"/>
      <c r="BB69" s="55">
        <v>0.63495370370370374</v>
      </c>
      <c r="BC69" s="35">
        <v>6.4814814814815325E-3</v>
      </c>
      <c r="BD69" s="35">
        <v>9.7222222222227359E-4</v>
      </c>
      <c r="BE69" s="44" t="s">
        <v>301</v>
      </c>
      <c r="BF69" s="45">
        <v>84</v>
      </c>
      <c r="BG69" s="55">
        <v>0.64192129629629624</v>
      </c>
      <c r="BH69" s="35">
        <v>1.344907407407403E-2</v>
      </c>
      <c r="BI69" s="35">
        <v>3.4722222222179078E-5</v>
      </c>
      <c r="BJ69" s="44" t="s">
        <v>301</v>
      </c>
      <c r="BK69" s="45">
        <v>3</v>
      </c>
      <c r="BL69" s="55">
        <v>0.64626157407407414</v>
      </c>
      <c r="BM69" s="35">
        <v>1.7789351851851931E-2</v>
      </c>
      <c r="BN69" s="35">
        <v>5.2083333333341128E-4</v>
      </c>
      <c r="BO69" s="44" t="s">
        <v>301</v>
      </c>
      <c r="BP69" s="45">
        <v>45</v>
      </c>
      <c r="BQ69" s="55">
        <v>0.66391203703703705</v>
      </c>
      <c r="BR69" s="35">
        <v>3.5439814814814841E-2</v>
      </c>
      <c r="BS69" s="35">
        <v>3.4837962962963251E-3</v>
      </c>
      <c r="BT69" s="44" t="s">
        <v>301</v>
      </c>
      <c r="BU69" s="45">
        <v>301</v>
      </c>
      <c r="BV69" s="263"/>
      <c r="BW69" s="263"/>
      <c r="BX69" s="55">
        <v>0.65516203703703701</v>
      </c>
      <c r="BY69" s="35">
        <v>2.6689814814814805E-2</v>
      </c>
      <c r="BZ69" s="35">
        <v>1.3518518518518527E-2</v>
      </c>
      <c r="CA69" s="44" t="s">
        <v>45</v>
      </c>
      <c r="CB69" s="45">
        <v>1468</v>
      </c>
      <c r="CC69" s="49">
        <v>0.69444444444444453</v>
      </c>
      <c r="CD69" s="42" t="s">
        <v>44</v>
      </c>
      <c r="CE69" s="38">
        <v>0</v>
      </c>
      <c r="CF69" s="53">
        <v>0.69652777777777775</v>
      </c>
      <c r="CG69" s="61"/>
      <c r="CH69" s="55">
        <v>0.70798611111111109</v>
      </c>
      <c r="CI69" s="35">
        <v>1.1458333333333348E-2</v>
      </c>
      <c r="CJ69" s="35">
        <v>6.1342592592594086E-4</v>
      </c>
      <c r="CK69" s="44" t="s">
        <v>301</v>
      </c>
      <c r="CL69" s="45">
        <v>53</v>
      </c>
      <c r="CM69" s="55">
        <v>0.71504629629629635</v>
      </c>
      <c r="CN69" s="35">
        <v>1.8518518518518601E-2</v>
      </c>
      <c r="CO69" s="35">
        <v>1.6666666666667503E-3</v>
      </c>
      <c r="CP69" s="44" t="s">
        <v>301</v>
      </c>
      <c r="CQ69" s="45">
        <v>144</v>
      </c>
      <c r="CR69" s="85" t="s">
        <v>632</v>
      </c>
      <c r="CS69" s="38"/>
      <c r="CT69" s="85">
        <v>3.4381944444444401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85.5</v>
      </c>
      <c r="DC69" s="71">
        <v>85.5</v>
      </c>
      <c r="DD69" s="72"/>
      <c r="DE69" s="43"/>
      <c r="DF69" s="43"/>
      <c r="DG69" s="39">
        <v>2263.1</v>
      </c>
      <c r="DH69" s="46">
        <v>5160</v>
      </c>
      <c r="DI69" s="40"/>
      <c r="DJ69" s="63">
        <v>7423.1</v>
      </c>
      <c r="DK69" s="43"/>
      <c r="DL69" s="268" t="s">
        <v>191</v>
      </c>
      <c r="DM69" s="269" t="s">
        <v>568</v>
      </c>
      <c r="DN69" s="269" t="s">
        <v>177</v>
      </c>
      <c r="DO69" s="269">
        <v>230</v>
      </c>
      <c r="DP69" s="269">
        <v>0</v>
      </c>
      <c r="DQ69" s="56"/>
      <c r="DR69" s="56"/>
      <c r="DS69" s="36"/>
      <c r="DV69" s="41">
        <v>1.1299999999999999</v>
      </c>
      <c r="DW69" s="41" t="s">
        <v>197</v>
      </c>
      <c r="DX69" s="41"/>
      <c r="DY69" s="151">
        <v>186.56299999999999</v>
      </c>
      <c r="DZ69" s="41">
        <v>186.56299999999999</v>
      </c>
      <c r="EA69" s="41">
        <v>9999</v>
      </c>
      <c r="EB69" s="41">
        <v>999999</v>
      </c>
      <c r="EC69" s="41">
        <v>999999</v>
      </c>
      <c r="EG69" s="41">
        <v>80</v>
      </c>
      <c r="EH69" s="195">
        <v>0</v>
      </c>
      <c r="EI69" s="195">
        <v>5160</v>
      </c>
      <c r="EJ69" s="196">
        <v>79.599999999999994</v>
      </c>
      <c r="EK69" s="195">
        <v>0</v>
      </c>
      <c r="EL69" s="195">
        <v>0</v>
      </c>
      <c r="EM69" s="195">
        <v>1901</v>
      </c>
      <c r="EN69" s="195">
        <v>0</v>
      </c>
      <c r="EO69" s="195">
        <v>197</v>
      </c>
      <c r="EP69" s="195">
        <v>0</v>
      </c>
      <c r="EQ69" s="195">
        <v>85.5</v>
      </c>
      <c r="FC69" s="41">
        <v>80</v>
      </c>
      <c r="FD69" s="195">
        <v>0</v>
      </c>
      <c r="FE69" s="195">
        <v>5160</v>
      </c>
      <c r="FF69" s="195">
        <v>5239.6000000000004</v>
      </c>
      <c r="FG69" s="195">
        <v>5239.6000000000004</v>
      </c>
      <c r="FH69" s="195">
        <v>5239.6000000000004</v>
      </c>
      <c r="FI69" s="195">
        <v>7140.6</v>
      </c>
      <c r="FJ69" s="195">
        <v>7140.6</v>
      </c>
      <c r="FK69" s="195">
        <v>7337.6</v>
      </c>
      <c r="FL69" s="195">
        <v>7337.6</v>
      </c>
      <c r="FM69" s="195">
        <v>7423.1</v>
      </c>
    </row>
    <row r="70" spans="1:178" ht="13.5" thickBot="1" x14ac:dyDescent="0.25">
      <c r="B70" s="34">
        <v>70</v>
      </c>
      <c r="C70" s="293">
        <v>81</v>
      </c>
      <c r="D70" s="260" t="s">
        <v>551</v>
      </c>
      <c r="E70" s="260" t="s">
        <v>552</v>
      </c>
      <c r="F70" s="260" t="s">
        <v>584</v>
      </c>
      <c r="G70" s="43">
        <v>0.34027777777777762</v>
      </c>
      <c r="H70" s="47">
        <v>0.34027777777777762</v>
      </c>
      <c r="I70" s="58" t="s">
        <v>44</v>
      </c>
      <c r="J70" s="52">
        <v>0</v>
      </c>
      <c r="K70" s="43">
        <v>0.42361111111111099</v>
      </c>
      <c r="L70" s="47">
        <v>0.42361111111111099</v>
      </c>
      <c r="M70" s="42" t="s">
        <v>44</v>
      </c>
      <c r="N70" s="38">
        <v>0</v>
      </c>
      <c r="O70" s="85">
        <v>0.42499999999999999</v>
      </c>
      <c r="P70" s="38"/>
      <c r="Q70" s="261"/>
      <c r="R70" s="85"/>
      <c r="S70" s="38">
        <v>0</v>
      </c>
      <c r="T70" s="85" t="s">
        <v>308</v>
      </c>
      <c r="U70" s="86"/>
      <c r="V70" s="52">
        <v>600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 t="s">
        <v>308</v>
      </c>
      <c r="AF70" s="86"/>
      <c r="AG70" s="52">
        <v>600</v>
      </c>
      <c r="AH70" s="261"/>
      <c r="AI70" s="85"/>
      <c r="AJ70" s="38">
        <v>600</v>
      </c>
      <c r="AK70" s="73">
        <v>0.51388888888888895</v>
      </c>
      <c r="AL70" s="42" t="s">
        <v>44</v>
      </c>
      <c r="AM70" s="38">
        <v>0</v>
      </c>
      <c r="AN70" s="43">
        <v>0.52708333333333335</v>
      </c>
      <c r="AO70" s="47">
        <v>0.56527777777777777</v>
      </c>
      <c r="AP70" s="70">
        <v>88.5</v>
      </c>
      <c r="AQ70" s="71">
        <v>88.5</v>
      </c>
      <c r="AR70" s="72"/>
      <c r="AS70" s="49">
        <v>0.55555555555555558</v>
      </c>
      <c r="AT70" s="42" t="s">
        <v>44</v>
      </c>
      <c r="AU70" s="280">
        <v>0</v>
      </c>
      <c r="AV70" s="72"/>
      <c r="AW70" s="49">
        <v>0.62152777777777779</v>
      </c>
      <c r="AX70" s="42" t="s">
        <v>44</v>
      </c>
      <c r="AY70" s="38">
        <v>0</v>
      </c>
      <c r="AZ70" s="53">
        <v>0.62361111111111112</v>
      </c>
      <c r="BA70" s="61"/>
      <c r="BB70" s="55">
        <v>0.62914351851851846</v>
      </c>
      <c r="BC70" s="35">
        <v>5.532407407407347E-3</v>
      </c>
      <c r="BD70" s="35">
        <v>2.314814814808816E-5</v>
      </c>
      <c r="BE70" s="44" t="s">
        <v>301</v>
      </c>
      <c r="BF70" s="45">
        <v>2</v>
      </c>
      <c r="BG70" s="55">
        <v>0.63711805555555556</v>
      </c>
      <c r="BH70" s="35">
        <v>1.3506944444444446E-2</v>
      </c>
      <c r="BI70" s="35">
        <v>9.2592592592595502E-5</v>
      </c>
      <c r="BJ70" s="44" t="s">
        <v>301</v>
      </c>
      <c r="BK70" s="45">
        <v>8</v>
      </c>
      <c r="BL70" s="55">
        <v>0.64151620370370377</v>
      </c>
      <c r="BM70" s="35">
        <v>1.7905092592592653E-2</v>
      </c>
      <c r="BN70" s="35">
        <v>6.3657407407413311E-4</v>
      </c>
      <c r="BO70" s="44" t="s">
        <v>301</v>
      </c>
      <c r="BP70" s="45">
        <v>55</v>
      </c>
      <c r="BQ70" s="55">
        <v>0.66863425925925923</v>
      </c>
      <c r="BR70" s="35">
        <v>4.5023148148148118E-2</v>
      </c>
      <c r="BS70" s="35">
        <v>1.3067129629629602E-2</v>
      </c>
      <c r="BT70" s="44" t="s">
        <v>301</v>
      </c>
      <c r="BU70" s="45">
        <v>1129</v>
      </c>
      <c r="BV70" s="263"/>
      <c r="BW70" s="263"/>
      <c r="BX70" s="55">
        <v>0.65100694444444451</v>
      </c>
      <c r="BY70" s="35">
        <v>2.7395833333333397E-2</v>
      </c>
      <c r="BZ70" s="35">
        <v>1.2812499999999935E-2</v>
      </c>
      <c r="CA70" s="44" t="s">
        <v>45</v>
      </c>
      <c r="CB70" s="45">
        <v>1107</v>
      </c>
      <c r="CC70" s="49">
        <v>0.69861111111111107</v>
      </c>
      <c r="CD70" s="42" t="s">
        <v>301</v>
      </c>
      <c r="CE70" s="38">
        <v>780</v>
      </c>
      <c r="CF70" s="53">
        <v>0.70347222222222217</v>
      </c>
      <c r="CG70" s="61"/>
      <c r="CH70" s="55">
        <v>0.71521990740740737</v>
      </c>
      <c r="CI70" s="35">
        <v>1.1747685185185208E-2</v>
      </c>
      <c r="CJ70" s="35">
        <v>9.0277777777780094E-4</v>
      </c>
      <c r="CK70" s="44" t="s">
        <v>301</v>
      </c>
      <c r="CL70" s="45">
        <v>78</v>
      </c>
      <c r="CM70" s="55">
        <v>0.72217592592592583</v>
      </c>
      <c r="CN70" s="35">
        <v>1.8703703703703667E-2</v>
      </c>
      <c r="CO70" s="35">
        <v>1.8518518518518164E-3</v>
      </c>
      <c r="CP70" s="44" t="s">
        <v>301</v>
      </c>
      <c r="CQ70" s="45">
        <v>160</v>
      </c>
      <c r="CR70" s="85" t="s">
        <v>632</v>
      </c>
      <c r="CS70" s="38"/>
      <c r="CT70" s="85">
        <v>3.4798611111111102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118.3</v>
      </c>
      <c r="DC70" s="71">
        <v>118.3</v>
      </c>
      <c r="DD70" s="72"/>
      <c r="DE70" s="43"/>
      <c r="DF70" s="43"/>
      <c r="DG70" s="39">
        <v>2745.8</v>
      </c>
      <c r="DH70" s="46">
        <v>4380</v>
      </c>
      <c r="DI70" s="40"/>
      <c r="DJ70" s="63">
        <v>7125.8</v>
      </c>
      <c r="DK70" s="43"/>
      <c r="DL70" s="268" t="s">
        <v>619</v>
      </c>
      <c r="DM70" s="269" t="s">
        <v>584</v>
      </c>
      <c r="DN70" s="269" t="s">
        <v>178</v>
      </c>
      <c r="DO70" s="269">
        <v>200</v>
      </c>
      <c r="DP70" s="269">
        <v>0</v>
      </c>
      <c r="DQ70" s="56"/>
      <c r="DR70" s="56"/>
      <c r="DS70" s="36"/>
      <c r="DV70" s="41">
        <v>1.08</v>
      </c>
      <c r="DW70" s="41" t="s">
        <v>197</v>
      </c>
      <c r="DX70" s="41" t="s">
        <v>465</v>
      </c>
      <c r="DY70" s="151">
        <v>223.34400000000002</v>
      </c>
      <c r="DZ70" s="41">
        <v>223.34400000000002</v>
      </c>
      <c r="EA70" s="41">
        <v>9999</v>
      </c>
      <c r="EB70" s="41">
        <v>7125.8</v>
      </c>
      <c r="EC70" s="41">
        <v>999999</v>
      </c>
      <c r="EG70" s="41">
        <v>81</v>
      </c>
      <c r="EH70" s="195">
        <v>0</v>
      </c>
      <c r="EI70" s="195">
        <v>3600</v>
      </c>
      <c r="EJ70" s="196">
        <v>88.5</v>
      </c>
      <c r="EK70" s="195">
        <v>0</v>
      </c>
      <c r="EL70" s="195">
        <v>0</v>
      </c>
      <c r="EM70" s="195">
        <v>2301</v>
      </c>
      <c r="EN70" s="195">
        <v>780</v>
      </c>
      <c r="EO70" s="195">
        <v>238</v>
      </c>
      <c r="EP70" s="195">
        <v>0</v>
      </c>
      <c r="EQ70" s="195">
        <v>118.3</v>
      </c>
      <c r="FC70" s="41">
        <v>81</v>
      </c>
      <c r="FD70" s="195">
        <v>0</v>
      </c>
      <c r="FE70" s="195">
        <v>3600</v>
      </c>
      <c r="FF70" s="195">
        <v>3688.5</v>
      </c>
      <c r="FG70" s="195">
        <v>3688.5</v>
      </c>
      <c r="FH70" s="195">
        <v>3688.5</v>
      </c>
      <c r="FI70" s="195">
        <v>5989.5</v>
      </c>
      <c r="FJ70" s="195">
        <v>6769.5</v>
      </c>
      <c r="FK70" s="195">
        <v>7007.5</v>
      </c>
      <c r="FL70" s="195">
        <v>7007.5</v>
      </c>
      <c r="FM70" s="195">
        <v>7125.8</v>
      </c>
    </row>
    <row r="71" spans="1:178" ht="13.5" thickBot="1" x14ac:dyDescent="0.25">
      <c r="B71" s="34">
        <v>71</v>
      </c>
      <c r="C71" s="293">
        <v>82</v>
      </c>
      <c r="D71" s="260" t="s">
        <v>553</v>
      </c>
      <c r="E71" s="260" t="s">
        <v>554</v>
      </c>
      <c r="F71" s="260" t="s">
        <v>614</v>
      </c>
      <c r="G71" s="43">
        <v>0.34097222222222207</v>
      </c>
      <c r="H71" s="47">
        <v>0.34097222222222207</v>
      </c>
      <c r="I71" s="58" t="s">
        <v>44</v>
      </c>
      <c r="J71" s="52">
        <v>0</v>
      </c>
      <c r="K71" s="43">
        <v>0.42430555555555544</v>
      </c>
      <c r="L71" s="47">
        <v>0.42430555555555544</v>
      </c>
      <c r="M71" s="42" t="s">
        <v>44</v>
      </c>
      <c r="N71" s="38">
        <v>0</v>
      </c>
      <c r="O71" s="85">
        <v>0.42499999999999999</v>
      </c>
      <c r="P71" s="38"/>
      <c r="Q71" s="261"/>
      <c r="R71" s="85"/>
      <c r="S71" s="38">
        <v>0</v>
      </c>
      <c r="T71" s="85" t="s">
        <v>308</v>
      </c>
      <c r="U71" s="86"/>
      <c r="V71" s="52">
        <v>600</v>
      </c>
      <c r="W71" s="85">
        <v>0.5131944444444444</v>
      </c>
      <c r="X71" s="38"/>
      <c r="Y71" s="85">
        <v>0.51458333333333328</v>
      </c>
      <c r="Z71" s="86"/>
      <c r="AA71" s="52">
        <v>0</v>
      </c>
      <c r="AB71" s="261"/>
      <c r="AC71" s="85">
        <v>0.51597222222222217</v>
      </c>
      <c r="AD71" s="38"/>
      <c r="AE71" s="85">
        <v>0.47916666666666669</v>
      </c>
      <c r="AF71" s="86"/>
      <c r="AG71" s="52">
        <v>1740</v>
      </c>
      <c r="AH71" s="261">
        <v>600</v>
      </c>
      <c r="AI71" s="85">
        <v>0.54513888888888895</v>
      </c>
      <c r="AJ71" s="38"/>
      <c r="AK71" s="73">
        <v>0.54513888888888895</v>
      </c>
      <c r="AL71" s="42" t="s">
        <v>301</v>
      </c>
      <c r="AM71" s="38">
        <v>2640</v>
      </c>
      <c r="AN71" s="43">
        <v>0.58263888888888882</v>
      </c>
      <c r="AO71" s="47">
        <v>0.5854166666666667</v>
      </c>
      <c r="AP71" s="70">
        <v>97.8</v>
      </c>
      <c r="AQ71" s="71">
        <v>97.8</v>
      </c>
      <c r="AR71" s="72"/>
      <c r="AS71" s="49">
        <v>0.58680555555555558</v>
      </c>
      <c r="AT71" s="42" t="s">
        <v>44</v>
      </c>
      <c r="AU71" s="280">
        <v>0</v>
      </c>
      <c r="AV71" s="72"/>
      <c r="AW71" s="49">
        <v>0.6333333333333333</v>
      </c>
      <c r="AX71" s="42" t="s">
        <v>301</v>
      </c>
      <c r="AY71" s="38">
        <v>180</v>
      </c>
      <c r="AZ71" s="53">
        <v>0.63611111111111118</v>
      </c>
      <c r="BA71" s="61"/>
      <c r="BB71" s="55">
        <v>0.64158564814814811</v>
      </c>
      <c r="BC71" s="35">
        <v>5.4745370370369306E-3</v>
      </c>
      <c r="BD71" s="35">
        <v>3.4722222222328264E-5</v>
      </c>
      <c r="BE71" s="44" t="s">
        <v>45</v>
      </c>
      <c r="BF71" s="45">
        <v>3</v>
      </c>
      <c r="BG71" s="55">
        <v>0.64987268518518515</v>
      </c>
      <c r="BH71" s="35">
        <v>1.3761574074073968E-2</v>
      </c>
      <c r="BI71" s="35">
        <v>3.4722222222211691E-4</v>
      </c>
      <c r="BJ71" s="44" t="s">
        <v>301</v>
      </c>
      <c r="BK71" s="45">
        <v>30</v>
      </c>
      <c r="BL71" s="55">
        <v>0.65712962962962962</v>
      </c>
      <c r="BM71" s="35">
        <v>2.1018518518518436E-2</v>
      </c>
      <c r="BN71" s="35">
        <v>3.7499999999999166E-3</v>
      </c>
      <c r="BO71" s="44" t="s">
        <v>301</v>
      </c>
      <c r="BP71" s="45">
        <v>324</v>
      </c>
      <c r="BQ71" s="55">
        <v>0.69285879629629632</v>
      </c>
      <c r="BR71" s="35">
        <v>5.6747685185185137E-2</v>
      </c>
      <c r="BS71" s="35">
        <v>2.4791666666666622E-2</v>
      </c>
      <c r="BT71" s="44" t="s">
        <v>301</v>
      </c>
      <c r="BU71" s="45">
        <v>2142</v>
      </c>
      <c r="BV71" s="263"/>
      <c r="BW71" s="263"/>
      <c r="BX71" s="55">
        <v>0.66651620370370368</v>
      </c>
      <c r="BY71" s="35">
        <v>3.0405092592592498E-2</v>
      </c>
      <c r="BZ71" s="35">
        <v>9.8032407407408345E-3</v>
      </c>
      <c r="CA71" s="44" t="s">
        <v>45</v>
      </c>
      <c r="CB71" s="45">
        <v>1447</v>
      </c>
      <c r="CC71" s="49">
        <v>0.72499999999999998</v>
      </c>
      <c r="CD71" s="42" t="s">
        <v>301</v>
      </c>
      <c r="CE71" s="38">
        <v>1980</v>
      </c>
      <c r="CF71" s="53">
        <v>0.7270833333333333</v>
      </c>
      <c r="CG71" s="61"/>
      <c r="CH71" s="55">
        <v>0.73826388888888894</v>
      </c>
      <c r="CI71" s="35">
        <v>1.1180555555555638E-2</v>
      </c>
      <c r="CJ71" s="35">
        <v>3.3564814814823069E-4</v>
      </c>
      <c r="CK71" s="44" t="s">
        <v>301</v>
      </c>
      <c r="CL71" s="45">
        <v>29</v>
      </c>
      <c r="CM71" s="55">
        <v>0.76423611111111101</v>
      </c>
      <c r="CN71" s="35">
        <v>3.7152777777777701E-2</v>
      </c>
      <c r="CO71" s="35">
        <v>2.0300925925925851E-2</v>
      </c>
      <c r="CP71" s="44" t="s">
        <v>301</v>
      </c>
      <c r="CQ71" s="45">
        <v>1754</v>
      </c>
      <c r="CR71" s="85"/>
      <c r="CS71" s="38">
        <v>600</v>
      </c>
      <c r="CT71" s="85">
        <v>3.5215277777777798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103.2</v>
      </c>
      <c r="DC71" s="71">
        <v>103.2</v>
      </c>
      <c r="DD71" s="72"/>
      <c r="DE71" s="43"/>
      <c r="DF71" s="43"/>
      <c r="DG71" s="39">
        <v>5930</v>
      </c>
      <c r="DH71" s="46">
        <v>8340</v>
      </c>
      <c r="DI71" s="40"/>
      <c r="DJ71" s="63">
        <v>14270</v>
      </c>
      <c r="DK71" s="43"/>
      <c r="DL71" s="268" t="s">
        <v>191</v>
      </c>
      <c r="DM71" s="269" t="s">
        <v>614</v>
      </c>
      <c r="DN71" s="269" t="s">
        <v>178</v>
      </c>
      <c r="DO71" s="269">
        <v>102</v>
      </c>
      <c r="DP71" s="269">
        <v>0</v>
      </c>
      <c r="DQ71" s="56"/>
      <c r="DR71" s="56"/>
      <c r="DS71" s="36"/>
      <c r="DV71" s="41">
        <v>1.08</v>
      </c>
      <c r="DW71" s="41" t="s">
        <v>197</v>
      </c>
      <c r="DX71" s="41"/>
      <c r="DY71" s="151">
        <v>217.08</v>
      </c>
      <c r="DZ71" s="41">
        <v>217.08</v>
      </c>
      <c r="EA71" s="41">
        <v>9999</v>
      </c>
      <c r="EB71" s="41">
        <v>999999</v>
      </c>
      <c r="EC71" s="41">
        <v>999999</v>
      </c>
      <c r="EG71" s="41">
        <v>82</v>
      </c>
      <c r="EH71" s="195">
        <v>0</v>
      </c>
      <c r="EI71" s="195">
        <v>5580</v>
      </c>
      <c r="EJ71" s="196">
        <v>97.8</v>
      </c>
      <c r="EK71" s="195">
        <v>0</v>
      </c>
      <c r="EL71" s="195">
        <v>180</v>
      </c>
      <c r="EM71" s="195">
        <v>3946</v>
      </c>
      <c r="EN71" s="195">
        <v>1980</v>
      </c>
      <c r="EO71" s="195">
        <v>1783</v>
      </c>
      <c r="EP71" s="195">
        <v>600</v>
      </c>
      <c r="EQ71" s="195">
        <v>103.2</v>
      </c>
      <c r="FC71" s="41">
        <v>82</v>
      </c>
      <c r="FD71" s="195">
        <v>0</v>
      </c>
      <c r="FE71" s="195">
        <v>5580</v>
      </c>
      <c r="FF71" s="195">
        <v>5677.8</v>
      </c>
      <c r="FG71" s="195">
        <v>5677.8</v>
      </c>
      <c r="FH71" s="195">
        <v>5857.8</v>
      </c>
      <c r="FI71" s="195">
        <v>9803.7999999999993</v>
      </c>
      <c r="FJ71" s="195">
        <v>11783.8</v>
      </c>
      <c r="FK71" s="195">
        <v>13566.8</v>
      </c>
      <c r="FL71" s="195">
        <v>14166.8</v>
      </c>
      <c r="FM71" s="195">
        <v>14270</v>
      </c>
    </row>
    <row r="72" spans="1:178" ht="13.5" thickBot="1" x14ac:dyDescent="0.25">
      <c r="B72" s="34">
        <v>72</v>
      </c>
      <c r="C72" s="293">
        <v>83</v>
      </c>
      <c r="D72" s="260" t="s">
        <v>555</v>
      </c>
      <c r="E72" s="260" t="s">
        <v>273</v>
      </c>
      <c r="F72" s="260" t="s">
        <v>615</v>
      </c>
      <c r="G72" s="43">
        <v>0.34166666666666651</v>
      </c>
      <c r="H72" s="47">
        <v>0.34166666666666651</v>
      </c>
      <c r="I72" s="58" t="s">
        <v>44</v>
      </c>
      <c r="J72" s="52">
        <v>0</v>
      </c>
      <c r="K72" s="43">
        <v>0.42499999999999988</v>
      </c>
      <c r="L72" s="47">
        <v>0.42499999999999988</v>
      </c>
      <c r="M72" s="42" t="s">
        <v>44</v>
      </c>
      <c r="N72" s="38">
        <v>0</v>
      </c>
      <c r="O72" s="85">
        <v>0.42569444444444443</v>
      </c>
      <c r="P72" s="38"/>
      <c r="Q72" s="261"/>
      <c r="R72" s="85">
        <v>0.46249999999999997</v>
      </c>
      <c r="S72" s="38">
        <v>300</v>
      </c>
      <c r="T72" s="85">
        <v>0.4680555555555555</v>
      </c>
      <c r="U72" s="86"/>
      <c r="V72" s="52">
        <v>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0.52013888888888882</v>
      </c>
      <c r="AL72" s="42" t="s">
        <v>301</v>
      </c>
      <c r="AM72" s="38">
        <v>420</v>
      </c>
      <c r="AN72" s="43">
        <v>0.5229166666666667</v>
      </c>
      <c r="AO72" s="47">
        <v>0.56805555555555554</v>
      </c>
      <c r="AP72" s="70">
        <v>100.8</v>
      </c>
      <c r="AQ72" s="71">
        <v>100.8</v>
      </c>
      <c r="AR72" s="72"/>
      <c r="AS72" s="49">
        <v>0.56180555555555545</v>
      </c>
      <c r="AT72" s="42" t="s">
        <v>44</v>
      </c>
      <c r="AU72" s="280">
        <v>0</v>
      </c>
      <c r="AV72" s="72"/>
      <c r="AW72" s="49">
        <v>0.64374999999999993</v>
      </c>
      <c r="AX72" s="42" t="s">
        <v>44</v>
      </c>
      <c r="AY72" s="38">
        <v>0</v>
      </c>
      <c r="AZ72" s="53">
        <v>0.64513888888888882</v>
      </c>
      <c r="BA72" s="61"/>
      <c r="BB72" s="55">
        <v>0.65054398148148151</v>
      </c>
      <c r="BC72" s="35">
        <v>5.4050925925926974E-3</v>
      </c>
      <c r="BD72" s="35">
        <v>1.0416666666656152E-4</v>
      </c>
      <c r="BE72" s="44" t="s">
        <v>45</v>
      </c>
      <c r="BF72" s="45">
        <v>9</v>
      </c>
      <c r="BG72" s="55">
        <v>0.65902777777777777</v>
      </c>
      <c r="BH72" s="35">
        <v>1.3888888888888951E-2</v>
      </c>
      <c r="BI72" s="35">
        <v>4.7453703703709965E-4</v>
      </c>
      <c r="BJ72" s="44" t="s">
        <v>301</v>
      </c>
      <c r="BK72" s="45">
        <v>41</v>
      </c>
      <c r="BL72" s="55">
        <v>0.66298611111111116</v>
      </c>
      <c r="BM72" s="35">
        <v>1.7847222222222348E-2</v>
      </c>
      <c r="BN72" s="35">
        <v>5.787037037038277E-4</v>
      </c>
      <c r="BO72" s="44" t="s">
        <v>301</v>
      </c>
      <c r="BP72" s="45">
        <v>50</v>
      </c>
      <c r="BQ72" s="55">
        <v>0.68146990740740743</v>
      </c>
      <c r="BR72" s="35">
        <v>3.633101851851861E-2</v>
      </c>
      <c r="BS72" s="35">
        <v>4.3750000000000941E-3</v>
      </c>
      <c r="BT72" s="44" t="s">
        <v>301</v>
      </c>
      <c r="BU72" s="45">
        <v>378</v>
      </c>
      <c r="BV72" s="263"/>
      <c r="BW72" s="263"/>
      <c r="BX72" s="55">
        <v>0.67204861111111114</v>
      </c>
      <c r="BY72" s="35">
        <v>2.6909722222222321E-2</v>
      </c>
      <c r="BZ72" s="35">
        <v>1.3298611111111011E-2</v>
      </c>
      <c r="CA72" s="44" t="s">
        <v>45</v>
      </c>
      <c r="CB72" s="45">
        <v>1449</v>
      </c>
      <c r="CC72" s="49"/>
      <c r="CD72" s="42" t="s">
        <v>44</v>
      </c>
      <c r="CE72" s="38">
        <v>1800</v>
      </c>
      <c r="CF72" s="53"/>
      <c r="CG72" s="61"/>
      <c r="CH72" s="55"/>
      <c r="CI72" s="35">
        <v>0</v>
      </c>
      <c r="CJ72" s="35">
        <v>1.0844907407407407E-2</v>
      </c>
      <c r="CK72" s="44" t="s">
        <v>44</v>
      </c>
      <c r="CL72" s="45"/>
      <c r="CM72" s="55"/>
      <c r="CN72" s="35">
        <v>0</v>
      </c>
      <c r="CO72" s="35">
        <v>1.6851851851851851E-2</v>
      </c>
      <c r="CP72" s="44"/>
      <c r="CQ72" s="45">
        <v>1800</v>
      </c>
      <c r="CR72" s="85"/>
      <c r="CS72" s="38">
        <v>600</v>
      </c>
      <c r="CT72" s="85">
        <v>3.5631944444444401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148.9</v>
      </c>
      <c r="DC72" s="71">
        <v>148.9</v>
      </c>
      <c r="DD72" s="72"/>
      <c r="DE72" s="43"/>
      <c r="DF72" s="43"/>
      <c r="DG72" s="39">
        <v>3976.7000000000003</v>
      </c>
      <c r="DH72" s="46">
        <v>6120</v>
      </c>
      <c r="DI72" s="40"/>
      <c r="DJ72" s="63">
        <v>10096.700000000001</v>
      </c>
      <c r="DK72" s="43"/>
      <c r="DL72" s="268" t="s">
        <v>190</v>
      </c>
      <c r="DM72" s="269" t="s">
        <v>615</v>
      </c>
      <c r="DN72" s="269" t="s">
        <v>178</v>
      </c>
      <c r="DO72" s="269">
        <v>105</v>
      </c>
      <c r="DP72" s="269">
        <v>0</v>
      </c>
      <c r="DQ72" s="56"/>
      <c r="DR72" s="56"/>
      <c r="DS72" s="36"/>
      <c r="DV72" s="41">
        <v>1.08</v>
      </c>
      <c r="DW72" s="41" t="s">
        <v>197</v>
      </c>
      <c r="DX72" s="41"/>
      <c r="DY72" s="151">
        <v>269.67599999999999</v>
      </c>
      <c r="DZ72" s="41">
        <v>269.67599999999999</v>
      </c>
      <c r="EA72" s="41">
        <v>9999</v>
      </c>
      <c r="EB72" s="41">
        <v>999999</v>
      </c>
      <c r="EC72" s="41">
        <v>999999</v>
      </c>
      <c r="EG72" s="41">
        <v>83</v>
      </c>
      <c r="EH72" s="195">
        <v>0</v>
      </c>
      <c r="EI72" s="195">
        <v>3720</v>
      </c>
      <c r="EJ72" s="196">
        <v>100.8</v>
      </c>
      <c r="EK72" s="195">
        <v>0</v>
      </c>
      <c r="EL72" s="195">
        <v>0</v>
      </c>
      <c r="EM72" s="195">
        <v>1927</v>
      </c>
      <c r="EN72" s="195">
        <v>1800</v>
      </c>
      <c r="EO72" s="195">
        <v>1800</v>
      </c>
      <c r="EP72" s="195">
        <v>600</v>
      </c>
      <c r="EQ72" s="195">
        <v>148.9</v>
      </c>
      <c r="FC72" s="41">
        <v>83</v>
      </c>
      <c r="FD72" s="195">
        <v>0</v>
      </c>
      <c r="FE72" s="195">
        <v>3720</v>
      </c>
      <c r="FF72" s="195">
        <v>3820.8</v>
      </c>
      <c r="FG72" s="195">
        <v>3820.8</v>
      </c>
      <c r="FH72" s="195">
        <v>3820.8</v>
      </c>
      <c r="FI72" s="195">
        <v>5747.8</v>
      </c>
      <c r="FJ72" s="195">
        <v>7547.8</v>
      </c>
      <c r="FK72" s="195">
        <v>9347.7999999999993</v>
      </c>
      <c r="FL72" s="195">
        <v>9947.7999999999993</v>
      </c>
      <c r="FM72" s="195">
        <v>10096.699999999999</v>
      </c>
    </row>
    <row r="73" spans="1:178" ht="13.5" thickBot="1" x14ac:dyDescent="0.25">
      <c r="B73" s="34">
        <v>73</v>
      </c>
      <c r="C73" s="293">
        <v>84</v>
      </c>
      <c r="D73" s="260" t="s">
        <v>556</v>
      </c>
      <c r="E73" s="260" t="s">
        <v>557</v>
      </c>
      <c r="F73" s="260" t="s">
        <v>615</v>
      </c>
      <c r="G73" s="43">
        <v>0.34236111111111095</v>
      </c>
      <c r="H73" s="47">
        <v>0.34236111111111095</v>
      </c>
      <c r="I73" s="58" t="s">
        <v>44</v>
      </c>
      <c r="J73" s="52">
        <v>0</v>
      </c>
      <c r="K73" s="43">
        <v>0.42569444444444432</v>
      </c>
      <c r="L73" s="47">
        <v>0.42569444444444432</v>
      </c>
      <c r="M73" s="42" t="s">
        <v>44</v>
      </c>
      <c r="N73" s="38">
        <v>0</v>
      </c>
      <c r="O73" s="85">
        <v>0.42638888888888887</v>
      </c>
      <c r="P73" s="38"/>
      <c r="Q73" s="261"/>
      <c r="R73" s="85"/>
      <c r="S73" s="38">
        <v>0</v>
      </c>
      <c r="T73" s="85" t="s">
        <v>308</v>
      </c>
      <c r="U73" s="86"/>
      <c r="V73" s="52">
        <v>600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0.54097222222222219</v>
      </c>
      <c r="AL73" s="42" t="s">
        <v>301</v>
      </c>
      <c r="AM73" s="38">
        <v>2160</v>
      </c>
      <c r="AN73" s="43">
        <v>0.5805555555555556</v>
      </c>
      <c r="AO73" s="47">
        <v>0.58263888888888882</v>
      </c>
      <c r="AP73" s="70">
        <v>105.5</v>
      </c>
      <c r="AQ73" s="71">
        <v>105.5</v>
      </c>
      <c r="AR73" s="72"/>
      <c r="AS73" s="49">
        <v>0.58263888888888882</v>
      </c>
      <c r="AT73" s="42" t="s">
        <v>44</v>
      </c>
      <c r="AU73" s="280">
        <v>0</v>
      </c>
      <c r="AV73" s="72"/>
      <c r="AW73" s="49">
        <v>0.6333333333333333</v>
      </c>
      <c r="AX73" s="42" t="s">
        <v>301</v>
      </c>
      <c r="AY73" s="38">
        <v>600</v>
      </c>
      <c r="AZ73" s="53">
        <v>0.63541666666666663</v>
      </c>
      <c r="BA73" s="61"/>
      <c r="BB73" s="55">
        <v>0.64118055555555553</v>
      </c>
      <c r="BC73" s="35">
        <v>5.7638888888889017E-3</v>
      </c>
      <c r="BD73" s="35">
        <v>2.5462962962964283E-4</v>
      </c>
      <c r="BE73" s="44" t="s">
        <v>301</v>
      </c>
      <c r="BF73" s="45">
        <v>22</v>
      </c>
      <c r="BG73" s="55">
        <v>0.64781250000000001</v>
      </c>
      <c r="BH73" s="35">
        <v>1.2395833333333384E-2</v>
      </c>
      <c r="BI73" s="35">
        <v>1.0185185185184673E-3</v>
      </c>
      <c r="BJ73" s="44" t="s">
        <v>45</v>
      </c>
      <c r="BK73" s="45">
        <v>88</v>
      </c>
      <c r="BL73" s="55">
        <v>0.65224537037037034</v>
      </c>
      <c r="BM73" s="35">
        <v>1.6828703703703707E-2</v>
      </c>
      <c r="BN73" s="35">
        <v>4.3981481481481302E-4</v>
      </c>
      <c r="BO73" s="44" t="s">
        <v>45</v>
      </c>
      <c r="BP73" s="45">
        <v>38</v>
      </c>
      <c r="BQ73" s="55"/>
      <c r="BR73" s="35">
        <v>-0.63541666666666663</v>
      </c>
      <c r="BS73" s="35">
        <v>0.66737268518518511</v>
      </c>
      <c r="BT73" s="44"/>
      <c r="BU73" s="45">
        <v>600</v>
      </c>
      <c r="BV73" s="263"/>
      <c r="BW73" s="263"/>
      <c r="BX73" s="55">
        <v>0.66094907407407411</v>
      </c>
      <c r="BY73" s="35">
        <v>2.5532407407407476E-2</v>
      </c>
      <c r="BZ73" s="35">
        <v>1.4675925925925856E-2</v>
      </c>
      <c r="CA73" s="44" t="s">
        <v>45</v>
      </c>
      <c r="CB73" s="45">
        <v>1568</v>
      </c>
      <c r="CC73" s="49">
        <v>0.72569444444444453</v>
      </c>
      <c r="CD73" s="42" t="s">
        <v>301</v>
      </c>
      <c r="CE73" s="38">
        <v>2100</v>
      </c>
      <c r="CF73" s="53">
        <v>0.72777777777777775</v>
      </c>
      <c r="CG73" s="61"/>
      <c r="CH73" s="55">
        <v>0.73812500000000003</v>
      </c>
      <c r="CI73" s="35">
        <v>1.0347222222222285E-2</v>
      </c>
      <c r="CJ73" s="35">
        <v>4.9768518518512189E-4</v>
      </c>
      <c r="CK73" s="44" t="s">
        <v>45</v>
      </c>
      <c r="CL73" s="45">
        <v>43</v>
      </c>
      <c r="CM73" s="55">
        <v>0.74353009259259262</v>
      </c>
      <c r="CN73" s="35">
        <v>1.5752314814814872E-2</v>
      </c>
      <c r="CO73" s="35">
        <v>1.0995370370369788E-3</v>
      </c>
      <c r="CP73" s="44" t="s">
        <v>45</v>
      </c>
      <c r="CQ73" s="45">
        <v>95</v>
      </c>
      <c r="CR73" s="85"/>
      <c r="CS73" s="38">
        <v>600</v>
      </c>
      <c r="CT73" s="85">
        <v>3.6048611111111102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109.1</v>
      </c>
      <c r="DC73" s="71">
        <v>109.1</v>
      </c>
      <c r="DD73" s="72">
        <v>300</v>
      </c>
      <c r="DE73" s="43"/>
      <c r="DF73" s="43"/>
      <c r="DG73" s="39">
        <v>2968.6</v>
      </c>
      <c r="DH73" s="46">
        <v>9060</v>
      </c>
      <c r="DI73" s="40"/>
      <c r="DJ73" s="63">
        <v>12028.6</v>
      </c>
      <c r="DK73" s="43"/>
      <c r="DL73" s="268" t="s">
        <v>191</v>
      </c>
      <c r="DM73" s="269" t="s">
        <v>615</v>
      </c>
      <c r="DN73" s="269" t="s">
        <v>178</v>
      </c>
      <c r="DO73" s="269">
        <v>105</v>
      </c>
      <c r="DP73" s="269">
        <v>0</v>
      </c>
      <c r="DQ73" s="56"/>
      <c r="DR73" s="56"/>
      <c r="DS73" s="36"/>
      <c r="DV73" s="41">
        <v>1.08</v>
      </c>
      <c r="DW73" s="41" t="s">
        <v>197</v>
      </c>
      <c r="DX73" s="41"/>
      <c r="DY73" s="151">
        <v>555.76800000000003</v>
      </c>
      <c r="DZ73" s="41">
        <v>555.76800000000003</v>
      </c>
      <c r="EA73" s="41">
        <v>9999</v>
      </c>
      <c r="EB73" s="41">
        <v>999999</v>
      </c>
      <c r="EC73" s="41">
        <v>999999</v>
      </c>
      <c r="EG73" s="41">
        <v>84</v>
      </c>
      <c r="EH73" s="195">
        <v>0</v>
      </c>
      <c r="EI73" s="195">
        <v>5760</v>
      </c>
      <c r="EJ73" s="196">
        <v>105.5</v>
      </c>
      <c r="EK73" s="195">
        <v>0</v>
      </c>
      <c r="EL73" s="195">
        <v>600</v>
      </c>
      <c r="EM73" s="195">
        <v>2316</v>
      </c>
      <c r="EN73" s="195">
        <v>2100</v>
      </c>
      <c r="EO73" s="195">
        <v>138</v>
      </c>
      <c r="EP73" s="195">
        <v>600</v>
      </c>
      <c r="EQ73" s="195">
        <v>409.1</v>
      </c>
      <c r="FC73" s="41">
        <v>84</v>
      </c>
      <c r="FD73" s="195">
        <v>0</v>
      </c>
      <c r="FE73" s="195">
        <v>5760</v>
      </c>
      <c r="FF73" s="195">
        <v>5865.5</v>
      </c>
      <c r="FG73" s="195">
        <v>5865.5</v>
      </c>
      <c r="FH73" s="195">
        <v>6465.5</v>
      </c>
      <c r="FI73" s="195">
        <v>8781.5</v>
      </c>
      <c r="FJ73" s="195">
        <v>10881.5</v>
      </c>
      <c r="FK73" s="195">
        <v>11019.5</v>
      </c>
      <c r="FL73" s="195">
        <v>11619.5</v>
      </c>
      <c r="FM73" s="195">
        <v>12028.6</v>
      </c>
    </row>
    <row r="74" spans="1:178" ht="13.5" thickBot="1" x14ac:dyDescent="0.25">
      <c r="B74" s="34">
        <v>74</v>
      </c>
      <c r="C74" s="293">
        <v>87</v>
      </c>
      <c r="D74" s="260" t="s">
        <v>558</v>
      </c>
      <c r="E74" s="260" t="s">
        <v>559</v>
      </c>
      <c r="F74" s="260" t="s">
        <v>573</v>
      </c>
      <c r="G74" s="43">
        <v>0.34305555555555539</v>
      </c>
      <c r="H74" s="47">
        <v>0.34305555555555539</v>
      </c>
      <c r="I74" s="58" t="s">
        <v>44</v>
      </c>
      <c r="J74" s="52">
        <v>0</v>
      </c>
      <c r="K74" s="43">
        <v>0.42638888888888876</v>
      </c>
      <c r="L74" s="47">
        <v>0.42638888888888876</v>
      </c>
      <c r="M74" s="42" t="s">
        <v>44</v>
      </c>
      <c r="N74" s="38">
        <v>0</v>
      </c>
      <c r="O74" s="85">
        <v>0.4291666666666667</v>
      </c>
      <c r="P74" s="38"/>
      <c r="Q74" s="261"/>
      <c r="R74" s="85"/>
      <c r="S74" s="38">
        <v>0</v>
      </c>
      <c r="T74" s="85">
        <v>0.46319444444444446</v>
      </c>
      <c r="U74" s="86"/>
      <c r="V74" s="52">
        <v>0</v>
      </c>
      <c r="W74" s="85">
        <v>0.48333333333333334</v>
      </c>
      <c r="X74" s="38"/>
      <c r="Y74" s="85">
        <v>0.48472222222222222</v>
      </c>
      <c r="Z74" s="86"/>
      <c r="AA74" s="52">
        <v>0</v>
      </c>
      <c r="AB74" s="261"/>
      <c r="AC74" s="85">
        <v>0.48680555555555555</v>
      </c>
      <c r="AD74" s="38"/>
      <c r="AE74" s="85">
        <v>0.50624999999999998</v>
      </c>
      <c r="AF74" s="86"/>
      <c r="AG74" s="52">
        <v>0</v>
      </c>
      <c r="AH74" s="261"/>
      <c r="AI74" s="85">
        <v>0.51388888888888895</v>
      </c>
      <c r="AJ74" s="38">
        <v>300</v>
      </c>
      <c r="AK74" s="73">
        <v>0.51666666666666672</v>
      </c>
      <c r="AL74" s="42" t="s">
        <v>44</v>
      </c>
      <c r="AM74" s="38">
        <v>0</v>
      </c>
      <c r="AN74" s="43">
        <v>0.52777777777777779</v>
      </c>
      <c r="AO74" s="47">
        <v>0.5708333333333333</v>
      </c>
      <c r="AP74" s="70">
        <v>88.5</v>
      </c>
      <c r="AQ74" s="71">
        <v>88.5</v>
      </c>
      <c r="AR74" s="72"/>
      <c r="AS74" s="49">
        <v>0.55833333333333335</v>
      </c>
      <c r="AT74" s="42" t="s">
        <v>44</v>
      </c>
      <c r="AU74" s="280">
        <v>0</v>
      </c>
      <c r="AV74" s="72"/>
      <c r="AW74" s="49">
        <v>0.6166666666666667</v>
      </c>
      <c r="AX74" s="42" t="s">
        <v>44</v>
      </c>
      <c r="AY74" s="38">
        <v>0</v>
      </c>
      <c r="AZ74" s="53">
        <v>0.61944444444444446</v>
      </c>
      <c r="BA74" s="61"/>
      <c r="BB74" s="55">
        <v>0.62496527777777777</v>
      </c>
      <c r="BC74" s="35">
        <v>5.5208333333333082E-3</v>
      </c>
      <c r="BD74" s="35">
        <v>1.1574074074049284E-5</v>
      </c>
      <c r="BE74" s="44" t="s">
        <v>301</v>
      </c>
      <c r="BF74" s="45">
        <v>1</v>
      </c>
      <c r="BG74" s="55">
        <v>0.63248842592592591</v>
      </c>
      <c r="BH74" s="35">
        <v>1.3043981481481448E-2</v>
      </c>
      <c r="BI74" s="35">
        <v>3.7037037037040282E-4</v>
      </c>
      <c r="BJ74" s="44" t="s">
        <v>45</v>
      </c>
      <c r="BK74" s="45">
        <v>32</v>
      </c>
      <c r="BL74" s="55">
        <v>0.63645833333333335</v>
      </c>
      <c r="BM74" s="35">
        <v>1.7013888888888884E-2</v>
      </c>
      <c r="BN74" s="35">
        <v>2.546296296296359E-4</v>
      </c>
      <c r="BO74" s="44" t="s">
        <v>45</v>
      </c>
      <c r="BP74" s="45">
        <v>22</v>
      </c>
      <c r="BQ74" s="55">
        <v>0.65084490740740741</v>
      </c>
      <c r="BR74" s="35">
        <v>3.1400462962962949E-2</v>
      </c>
      <c r="BS74" s="35">
        <v>5.5555555555556607E-4</v>
      </c>
      <c r="BT74" s="44" t="s">
        <v>45</v>
      </c>
      <c r="BU74" s="45">
        <v>48</v>
      </c>
      <c r="BV74" s="263"/>
      <c r="BW74" s="263"/>
      <c r="BX74" s="55">
        <v>0.66123842592592597</v>
      </c>
      <c r="BY74" s="35">
        <v>4.1793981481481501E-2</v>
      </c>
      <c r="BZ74" s="35">
        <v>1.5856481481481693E-3</v>
      </c>
      <c r="CA74" s="44" t="s">
        <v>301</v>
      </c>
      <c r="CB74" s="45">
        <v>137</v>
      </c>
      <c r="CC74" s="49">
        <v>0.69930555555555562</v>
      </c>
      <c r="CD74" s="42" t="s">
        <v>301</v>
      </c>
      <c r="CE74" s="38">
        <v>1200</v>
      </c>
      <c r="CF74" s="53">
        <v>0.70277777777777783</v>
      </c>
      <c r="CG74" s="61"/>
      <c r="CH74" s="55">
        <v>0.71353009259259259</v>
      </c>
      <c r="CI74" s="35">
        <v>1.0752314814814756E-2</v>
      </c>
      <c r="CJ74" s="35">
        <v>9.2592592592651013E-5</v>
      </c>
      <c r="CK74" s="44" t="s">
        <v>45</v>
      </c>
      <c r="CL74" s="45">
        <v>8</v>
      </c>
      <c r="CM74" s="55">
        <v>0.71988425925925925</v>
      </c>
      <c r="CN74" s="35">
        <v>1.7106481481481417E-2</v>
      </c>
      <c r="CO74" s="35">
        <v>2.5462962962956651E-4</v>
      </c>
      <c r="CP74" s="44" t="s">
        <v>301</v>
      </c>
      <c r="CQ74" s="45">
        <v>22</v>
      </c>
      <c r="CR74" s="85"/>
      <c r="CS74" s="38">
        <v>600</v>
      </c>
      <c r="CT74" s="85">
        <v>3.6465277777777798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109.6</v>
      </c>
      <c r="DC74" s="71">
        <v>109.6</v>
      </c>
      <c r="DD74" s="72"/>
      <c r="DE74" s="43"/>
      <c r="DF74" s="43"/>
      <c r="DG74" s="39">
        <v>468.1</v>
      </c>
      <c r="DH74" s="46">
        <v>2100</v>
      </c>
      <c r="DI74" s="40"/>
      <c r="DJ74" s="63">
        <v>2568.1</v>
      </c>
      <c r="DK74" s="43"/>
      <c r="DL74" s="268" t="s">
        <v>191</v>
      </c>
      <c r="DM74" s="269" t="s">
        <v>573</v>
      </c>
      <c r="DN74" s="269" t="s">
        <v>178</v>
      </c>
      <c r="DO74" s="269">
        <v>112</v>
      </c>
      <c r="DP74" s="269" t="s">
        <v>621</v>
      </c>
      <c r="DQ74" s="56"/>
      <c r="DR74" s="56"/>
      <c r="DS74" s="36"/>
      <c r="DV74" s="41">
        <v>1.08</v>
      </c>
      <c r="DW74" s="41" t="s">
        <v>197</v>
      </c>
      <c r="DX74" s="41"/>
      <c r="DY74" s="151">
        <v>213.94800000000001</v>
      </c>
      <c r="DZ74" s="41">
        <v>213.94800000000001</v>
      </c>
      <c r="EA74" s="41">
        <v>9999</v>
      </c>
      <c r="EB74" s="41">
        <v>999999</v>
      </c>
      <c r="EC74" s="41">
        <v>999999</v>
      </c>
      <c r="EG74" s="41">
        <v>87</v>
      </c>
      <c r="EH74" s="195">
        <v>0</v>
      </c>
      <c r="EI74" s="195">
        <v>300</v>
      </c>
      <c r="EJ74" s="196">
        <v>88.5</v>
      </c>
      <c r="EK74" s="195">
        <v>0</v>
      </c>
      <c r="EL74" s="195">
        <v>0</v>
      </c>
      <c r="EM74" s="195">
        <v>240</v>
      </c>
      <c r="EN74" s="195">
        <v>1200</v>
      </c>
      <c r="EO74" s="195">
        <v>30</v>
      </c>
      <c r="EP74" s="195">
        <v>600</v>
      </c>
      <c r="EQ74" s="195">
        <v>109.6</v>
      </c>
      <c r="FC74" s="41">
        <v>87</v>
      </c>
      <c r="FD74" s="195">
        <v>0</v>
      </c>
      <c r="FE74" s="195">
        <v>300</v>
      </c>
      <c r="FF74" s="195">
        <v>388.5</v>
      </c>
      <c r="FG74" s="195">
        <v>388.5</v>
      </c>
      <c r="FH74" s="195">
        <v>388.5</v>
      </c>
      <c r="FI74" s="195">
        <v>628.5</v>
      </c>
      <c r="FJ74" s="195">
        <v>1828.5</v>
      </c>
      <c r="FK74" s="195">
        <v>1858.5</v>
      </c>
      <c r="FL74" s="195">
        <v>2458.5</v>
      </c>
      <c r="FM74" s="195">
        <v>2568.1</v>
      </c>
    </row>
    <row r="75" spans="1:178" ht="13.5" thickBot="1" x14ac:dyDescent="0.25">
      <c r="B75" s="34">
        <v>75</v>
      </c>
      <c r="C75" s="293">
        <v>88</v>
      </c>
      <c r="D75" s="260" t="s">
        <v>560</v>
      </c>
      <c r="E75" s="260" t="s">
        <v>561</v>
      </c>
      <c r="F75" s="260" t="s">
        <v>614</v>
      </c>
      <c r="G75" s="43">
        <v>0.34374999999999983</v>
      </c>
      <c r="H75" s="47">
        <v>0.34374999999999983</v>
      </c>
      <c r="I75" s="58" t="s">
        <v>44</v>
      </c>
      <c r="J75" s="52">
        <v>0</v>
      </c>
      <c r="K75" s="43">
        <v>0.4270833333333332</v>
      </c>
      <c r="L75" s="47">
        <v>0.4270833333333332</v>
      </c>
      <c r="M75" s="42" t="s">
        <v>44</v>
      </c>
      <c r="N75" s="38">
        <v>0</v>
      </c>
      <c r="O75" s="85">
        <v>0.4284722222222222</v>
      </c>
      <c r="P75" s="38">
        <v>300</v>
      </c>
      <c r="Q75" s="261"/>
      <c r="R75" s="85">
        <v>0.46111111111111108</v>
      </c>
      <c r="S75" s="38">
        <v>300</v>
      </c>
      <c r="T75" s="85">
        <v>0.48749999999999999</v>
      </c>
      <c r="U75" s="86"/>
      <c r="V75" s="52">
        <v>0</v>
      </c>
      <c r="W75" s="85">
        <v>0.51388888888888895</v>
      </c>
      <c r="X75" s="38"/>
      <c r="Y75" s="85">
        <v>0.51458333333333328</v>
      </c>
      <c r="Z75" s="86"/>
      <c r="AA75" s="52">
        <v>0</v>
      </c>
      <c r="AB75" s="261"/>
      <c r="AC75" s="85">
        <v>0.51666666666666672</v>
      </c>
      <c r="AD75" s="38"/>
      <c r="AE75" s="85">
        <v>0.47916666666666669</v>
      </c>
      <c r="AF75" s="86"/>
      <c r="AG75" s="52">
        <v>1980</v>
      </c>
      <c r="AH75" s="261">
        <v>600</v>
      </c>
      <c r="AI75" s="85"/>
      <c r="AJ75" s="38">
        <v>600</v>
      </c>
      <c r="AK75" s="73">
        <v>0.5493055555555556</v>
      </c>
      <c r="AL75" s="42" t="s">
        <v>301</v>
      </c>
      <c r="AM75" s="38">
        <v>2760</v>
      </c>
      <c r="AN75" s="43">
        <v>0.55625000000000002</v>
      </c>
      <c r="AO75" s="47">
        <v>0.5854166666666667</v>
      </c>
      <c r="AP75" s="70">
        <v>92.1</v>
      </c>
      <c r="AQ75" s="71">
        <v>92.1</v>
      </c>
      <c r="AR75" s="72"/>
      <c r="AS75" s="49">
        <v>0.59097222222222223</v>
      </c>
      <c r="AT75" s="42" t="s">
        <v>44</v>
      </c>
      <c r="AU75" s="280">
        <v>0</v>
      </c>
      <c r="AV75" s="72"/>
      <c r="AW75" s="49">
        <v>0.6333333333333333</v>
      </c>
      <c r="AX75" s="42" t="s">
        <v>44</v>
      </c>
      <c r="AY75" s="38">
        <v>0</v>
      </c>
      <c r="AZ75" s="53">
        <v>0.63680555555555551</v>
      </c>
      <c r="BA75" s="61"/>
      <c r="BB75" s="55">
        <v>0.6422106481481481</v>
      </c>
      <c r="BC75" s="35">
        <v>5.4050925925925863E-3</v>
      </c>
      <c r="BD75" s="35">
        <v>1.0416666666667254E-4</v>
      </c>
      <c r="BE75" s="44" t="s">
        <v>45</v>
      </c>
      <c r="BF75" s="45">
        <v>9</v>
      </c>
      <c r="BG75" s="55">
        <v>0.64954861111111117</v>
      </c>
      <c r="BH75" s="35">
        <v>1.274305555555566E-2</v>
      </c>
      <c r="BI75" s="35">
        <v>6.7129629629619075E-4</v>
      </c>
      <c r="BJ75" s="44" t="s">
        <v>45</v>
      </c>
      <c r="BK75" s="45">
        <v>58</v>
      </c>
      <c r="BL75" s="55">
        <v>0.65387731481481481</v>
      </c>
      <c r="BM75" s="35">
        <v>1.70717592592593E-2</v>
      </c>
      <c r="BN75" s="35">
        <v>1.9675925925921947E-4</v>
      </c>
      <c r="BO75" s="44" t="s">
        <v>45</v>
      </c>
      <c r="BP75" s="45">
        <v>17</v>
      </c>
      <c r="BQ75" s="55">
        <v>0.67113425925925929</v>
      </c>
      <c r="BR75" s="35">
        <v>3.4328703703703778E-2</v>
      </c>
      <c r="BS75" s="35">
        <v>2.3726851851852623E-3</v>
      </c>
      <c r="BT75" s="44" t="s">
        <v>301</v>
      </c>
      <c r="BU75" s="45">
        <v>205</v>
      </c>
      <c r="BV75" s="263"/>
      <c r="BW75" s="263"/>
      <c r="BX75" s="55">
        <v>0.66200231481481475</v>
      </c>
      <c r="BY75" s="35">
        <v>2.5196759259259238E-2</v>
      </c>
      <c r="BZ75" s="35">
        <v>1.5011574074074094E-2</v>
      </c>
      <c r="CA75" s="44" t="s">
        <v>45</v>
      </c>
      <c r="CB75" s="45">
        <v>1597</v>
      </c>
      <c r="CC75" s="49">
        <v>0.69513888888888886</v>
      </c>
      <c r="CD75" s="42" t="s">
        <v>45</v>
      </c>
      <c r="CE75" s="38">
        <v>660</v>
      </c>
      <c r="CF75" s="53">
        <v>0.69791666666666663</v>
      </c>
      <c r="CG75" s="61"/>
      <c r="CH75" s="55">
        <v>0.70847222222222228</v>
      </c>
      <c r="CI75" s="35">
        <v>1.0555555555555651E-2</v>
      </c>
      <c r="CJ75" s="35">
        <v>2.8935185185175599E-4</v>
      </c>
      <c r="CK75" s="44" t="s">
        <v>45</v>
      </c>
      <c r="CL75" s="45">
        <v>25</v>
      </c>
      <c r="CM75" s="55">
        <v>0.71483796296296298</v>
      </c>
      <c r="CN75" s="35">
        <v>1.6921296296296351E-2</v>
      </c>
      <c r="CO75" s="35">
        <v>6.9444444444500403E-5</v>
      </c>
      <c r="CP75" s="44" t="s">
        <v>301</v>
      </c>
      <c r="CQ75" s="45">
        <v>6</v>
      </c>
      <c r="CR75" s="85" t="s">
        <v>632</v>
      </c>
      <c r="CS75" s="38"/>
      <c r="CT75" s="85">
        <v>3.6881944444444401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107.6</v>
      </c>
      <c r="DC75" s="71">
        <v>107.6</v>
      </c>
      <c r="DD75" s="72"/>
      <c r="DE75" s="43"/>
      <c r="DF75" s="43"/>
      <c r="DG75" s="39">
        <v>2116.6999999999998</v>
      </c>
      <c r="DH75" s="46">
        <v>7200</v>
      </c>
      <c r="DI75" s="40"/>
      <c r="DJ75" s="63">
        <v>9316.7000000000007</v>
      </c>
      <c r="DK75" s="43"/>
      <c r="DL75" s="268" t="s">
        <v>191</v>
      </c>
      <c r="DM75" s="269" t="s">
        <v>614</v>
      </c>
      <c r="DN75" s="269" t="s">
        <v>178</v>
      </c>
      <c r="DO75" s="269">
        <v>102</v>
      </c>
      <c r="DP75" s="269" t="s">
        <v>621</v>
      </c>
      <c r="DQ75" s="56"/>
      <c r="DR75" s="56"/>
      <c r="DS75" s="36"/>
      <c r="DV75" s="41">
        <v>1.08</v>
      </c>
      <c r="DW75" s="41" t="s">
        <v>197</v>
      </c>
      <c r="DX75" s="41"/>
      <c r="DY75" s="151">
        <v>215.67599999999999</v>
      </c>
      <c r="DZ75" s="41">
        <v>215.67599999999999</v>
      </c>
      <c r="EA75" s="41">
        <v>9999</v>
      </c>
      <c r="EB75" s="41">
        <v>999999</v>
      </c>
      <c r="EC75" s="41">
        <v>999999</v>
      </c>
      <c r="EG75" s="41">
        <v>88</v>
      </c>
      <c r="EH75" s="195">
        <v>0</v>
      </c>
      <c r="EI75" s="195">
        <v>6540</v>
      </c>
      <c r="EJ75" s="196">
        <v>92.1</v>
      </c>
      <c r="EK75" s="195">
        <v>0</v>
      </c>
      <c r="EL75" s="195">
        <v>0</v>
      </c>
      <c r="EM75" s="195">
        <v>1886</v>
      </c>
      <c r="EN75" s="195">
        <v>660</v>
      </c>
      <c r="EO75" s="195">
        <v>31</v>
      </c>
      <c r="EP75" s="195">
        <v>0</v>
      </c>
      <c r="EQ75" s="195">
        <v>107.6</v>
      </c>
      <c r="FC75" s="41">
        <v>88</v>
      </c>
      <c r="FD75" s="195">
        <v>0</v>
      </c>
      <c r="FE75" s="195">
        <v>6540</v>
      </c>
      <c r="FF75" s="195">
        <v>6632.1</v>
      </c>
      <c r="FG75" s="195">
        <v>6632.1</v>
      </c>
      <c r="FH75" s="195">
        <v>6632.1</v>
      </c>
      <c r="FI75" s="195">
        <v>8518.1</v>
      </c>
      <c r="FJ75" s="195">
        <v>9178.1</v>
      </c>
      <c r="FK75" s="195">
        <v>9209.1</v>
      </c>
      <c r="FL75" s="195">
        <v>9209.1</v>
      </c>
      <c r="FM75" s="195">
        <v>9316.7000000000007</v>
      </c>
    </row>
    <row r="76" spans="1:178" ht="13.5" thickBot="1" x14ac:dyDescent="0.25">
      <c r="B76" s="34">
        <v>77</v>
      </c>
      <c r="C76" s="293">
        <v>93</v>
      </c>
      <c r="D76" s="260" t="s">
        <v>562</v>
      </c>
      <c r="E76" s="260" t="s">
        <v>563</v>
      </c>
      <c r="F76" s="260" t="s">
        <v>617</v>
      </c>
      <c r="G76" s="43">
        <v>0.34513888888888872</v>
      </c>
      <c r="H76" s="47">
        <v>0.34513888888888872</v>
      </c>
      <c r="I76" s="58" t="s">
        <v>44</v>
      </c>
      <c r="J76" s="391">
        <v>0</v>
      </c>
      <c r="K76" s="43">
        <v>0.42847222222222209</v>
      </c>
      <c r="L76" s="47">
        <v>0.42847222222222209</v>
      </c>
      <c r="M76" s="42" t="s">
        <v>44</v>
      </c>
      <c r="N76" s="38">
        <v>0</v>
      </c>
      <c r="O76" s="85">
        <v>0.4291666666666667</v>
      </c>
      <c r="P76" s="38"/>
      <c r="Q76" s="261"/>
      <c r="R76" s="85">
        <v>0.45763888888888887</v>
      </c>
      <c r="S76" s="38">
        <v>300</v>
      </c>
      <c r="T76" s="85">
        <v>0.46249999999999997</v>
      </c>
      <c r="U76" s="86"/>
      <c r="V76" s="52">
        <v>0</v>
      </c>
      <c r="W76" s="85">
        <v>0.50347222222222221</v>
      </c>
      <c r="X76" s="38"/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0.51874999999999993</v>
      </c>
      <c r="AL76" s="42" t="s">
        <v>44</v>
      </c>
      <c r="AM76" s="38">
        <v>0</v>
      </c>
      <c r="AN76" s="43">
        <v>0.52361111111111114</v>
      </c>
      <c r="AO76" s="47">
        <v>0.57430555555555551</v>
      </c>
      <c r="AP76" s="70">
        <v>97.1</v>
      </c>
      <c r="AQ76" s="71">
        <v>97.1</v>
      </c>
      <c r="AR76" s="72">
        <v>10</v>
      </c>
      <c r="AS76" s="49">
        <v>0.56041666666666656</v>
      </c>
      <c r="AT76" s="42" t="s">
        <v>44</v>
      </c>
      <c r="AU76" s="280">
        <v>0</v>
      </c>
      <c r="AV76" s="72"/>
      <c r="AW76" s="49">
        <v>0.62013888888888891</v>
      </c>
      <c r="AX76" s="42" t="s">
        <v>44</v>
      </c>
      <c r="AY76" s="38">
        <v>0</v>
      </c>
      <c r="AZ76" s="53">
        <v>0.62222222222222223</v>
      </c>
      <c r="BA76" s="61"/>
      <c r="BB76" s="55">
        <v>0.62707175925925929</v>
      </c>
      <c r="BC76" s="35">
        <v>4.849537037037055E-3</v>
      </c>
      <c r="BD76" s="35">
        <v>6.5972222222220392E-4</v>
      </c>
      <c r="BE76" s="44" t="s">
        <v>45</v>
      </c>
      <c r="BF76" s="45">
        <v>57</v>
      </c>
      <c r="BG76" s="55">
        <v>0.63563657407407403</v>
      </c>
      <c r="BH76" s="35">
        <v>1.3414351851851802E-2</v>
      </c>
      <c r="BI76" s="35">
        <v>4.8572257327350599E-17</v>
      </c>
      <c r="BJ76" s="44" t="s">
        <v>44</v>
      </c>
      <c r="BK76" s="45">
        <v>0</v>
      </c>
      <c r="BL76" s="55">
        <v>0.64043981481481482</v>
      </c>
      <c r="BM76" s="35">
        <v>1.8217592592592591E-2</v>
      </c>
      <c r="BN76" s="35">
        <v>9.4907407407407093E-4</v>
      </c>
      <c r="BO76" s="44" t="s">
        <v>301</v>
      </c>
      <c r="BP76" s="45">
        <v>82</v>
      </c>
      <c r="BQ76" s="55">
        <v>0.66047453703703707</v>
      </c>
      <c r="BR76" s="35">
        <v>3.8252314814814836E-2</v>
      </c>
      <c r="BS76" s="35">
        <v>6.2962962962963206E-3</v>
      </c>
      <c r="BT76" s="44" t="s">
        <v>301</v>
      </c>
      <c r="BU76" s="45">
        <v>844</v>
      </c>
      <c r="BV76" s="263"/>
      <c r="BW76" s="263"/>
      <c r="BX76" s="55">
        <v>0.65093750000000006</v>
      </c>
      <c r="BY76" s="35">
        <v>2.8715277777777826E-2</v>
      </c>
      <c r="BZ76" s="35">
        <v>1.1493055555555506E-2</v>
      </c>
      <c r="CA76" s="44" t="s">
        <v>45</v>
      </c>
      <c r="CB76" s="45">
        <v>1593</v>
      </c>
      <c r="CC76" s="49"/>
      <c r="CD76" s="42" t="s">
        <v>44</v>
      </c>
      <c r="CE76" s="38">
        <v>1800</v>
      </c>
      <c r="CF76" s="53"/>
      <c r="CG76" s="61"/>
      <c r="CH76" s="55"/>
      <c r="CI76" s="35">
        <v>0</v>
      </c>
      <c r="CJ76" s="35">
        <v>1.0844907407407407E-2</v>
      </c>
      <c r="CK76" s="44" t="s">
        <v>44</v>
      </c>
      <c r="CL76" s="45"/>
      <c r="CM76" s="55"/>
      <c r="CN76" s="35">
        <v>0</v>
      </c>
      <c r="CO76" s="35">
        <v>1.6851851851851851E-2</v>
      </c>
      <c r="CP76" s="44"/>
      <c r="CQ76" s="45">
        <v>1800</v>
      </c>
      <c r="CR76" s="85"/>
      <c r="CS76" s="38">
        <v>600</v>
      </c>
      <c r="CT76" s="85">
        <v>3.7715277777777798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109.8</v>
      </c>
      <c r="DC76" s="71">
        <v>109.8</v>
      </c>
      <c r="DD76" s="72"/>
      <c r="DE76" s="43"/>
      <c r="DF76" s="43"/>
      <c r="DG76" s="39">
        <v>4592.9000000000005</v>
      </c>
      <c r="DH76" s="46">
        <v>5100</v>
      </c>
      <c r="DI76" s="40"/>
      <c r="DJ76" s="63">
        <v>9692.9000000000015</v>
      </c>
      <c r="DK76" s="43"/>
      <c r="DL76" s="268" t="s">
        <v>192</v>
      </c>
      <c r="DM76" s="269" t="s">
        <v>617</v>
      </c>
      <c r="DN76" s="269" t="s">
        <v>178</v>
      </c>
      <c r="DO76" s="269">
        <v>76</v>
      </c>
      <c r="DP76" s="269">
        <v>0</v>
      </c>
      <c r="DQ76" s="56"/>
      <c r="DR76" s="56"/>
      <c r="DS76" s="36"/>
      <c r="DV76" s="41">
        <v>1.05</v>
      </c>
      <c r="DW76" s="41" t="s">
        <v>197</v>
      </c>
      <c r="DX76" s="41"/>
      <c r="DY76" s="151">
        <v>227.74499999999998</v>
      </c>
      <c r="DZ76" s="41">
        <v>227.74499999999998</v>
      </c>
      <c r="EA76" s="41">
        <v>9999</v>
      </c>
      <c r="EB76" s="41">
        <v>999999</v>
      </c>
      <c r="EC76" s="41">
        <v>999999</v>
      </c>
      <c r="EG76" s="41">
        <v>93</v>
      </c>
      <c r="EH76" s="195">
        <v>0</v>
      </c>
      <c r="EI76" s="195">
        <v>2700</v>
      </c>
      <c r="EJ76" s="196">
        <v>107.1</v>
      </c>
      <c r="EK76" s="195">
        <v>0</v>
      </c>
      <c r="EL76" s="195">
        <v>0</v>
      </c>
      <c r="EM76" s="195">
        <v>2576</v>
      </c>
      <c r="EN76" s="195">
        <v>1800</v>
      </c>
      <c r="EO76" s="195">
        <v>1800</v>
      </c>
      <c r="EP76" s="195">
        <v>600</v>
      </c>
      <c r="EQ76" s="195">
        <v>109.8</v>
      </c>
      <c r="FC76" s="41">
        <v>93</v>
      </c>
      <c r="FD76" s="195">
        <v>0</v>
      </c>
      <c r="FE76" s="195">
        <v>2700</v>
      </c>
      <c r="FF76" s="195">
        <v>2807.1</v>
      </c>
      <c r="FG76" s="195">
        <v>2807.1</v>
      </c>
      <c r="FH76" s="195">
        <v>2807.1</v>
      </c>
      <c r="FI76" s="195">
        <v>5383.1</v>
      </c>
      <c r="FJ76" s="195">
        <v>7183.1</v>
      </c>
      <c r="FK76" s="195">
        <v>8983.1</v>
      </c>
      <c r="FL76" s="195">
        <v>9583.1</v>
      </c>
      <c r="FM76" s="195">
        <v>9692.9</v>
      </c>
    </row>
    <row r="77" spans="1:178" ht="13.5" thickBot="1" x14ac:dyDescent="0.25">
      <c r="B77" s="34">
        <v>78</v>
      </c>
      <c r="C77" s="293">
        <v>99</v>
      </c>
      <c r="D77" s="260" t="s">
        <v>564</v>
      </c>
      <c r="E77" s="260" t="s">
        <v>565</v>
      </c>
      <c r="F77" s="260" t="s">
        <v>618</v>
      </c>
      <c r="G77" s="43">
        <v>0.34583333333333316</v>
      </c>
      <c r="H77" s="47">
        <v>0.34583333333333316</v>
      </c>
      <c r="I77" s="58" t="s">
        <v>44</v>
      </c>
      <c r="J77" s="52">
        <v>0</v>
      </c>
      <c r="K77" s="43">
        <v>0.42916666666666653</v>
      </c>
      <c r="L77" s="47">
        <v>0.42916666666666653</v>
      </c>
      <c r="M77" s="42" t="s">
        <v>44</v>
      </c>
      <c r="N77" s="38">
        <v>0</v>
      </c>
      <c r="O77" s="85">
        <v>0.42986111111111108</v>
      </c>
      <c r="P77" s="38"/>
      <c r="Q77" s="261"/>
      <c r="R77" s="85"/>
      <c r="S77" s="38">
        <v>0</v>
      </c>
      <c r="T77" s="85">
        <v>0.4770833333333333</v>
      </c>
      <c r="U77" s="86"/>
      <c r="V77" s="52">
        <v>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 t="s">
        <v>308</v>
      </c>
      <c r="AL77" s="42" t="s">
        <v>44</v>
      </c>
      <c r="AM77" s="38">
        <v>1800</v>
      </c>
      <c r="AN77" s="43">
        <v>0.58888888888888891</v>
      </c>
      <c r="AO77" s="47">
        <v>0.59027777777777779</v>
      </c>
      <c r="AP77" s="70">
        <v>108.9</v>
      </c>
      <c r="AQ77" s="71">
        <v>108.9</v>
      </c>
      <c r="AR77" s="72"/>
      <c r="AS77" s="49" t="e">
        <v>#VALUE!</v>
      </c>
      <c r="AT77" s="42"/>
      <c r="AU77" s="280">
        <v>0</v>
      </c>
      <c r="AV77" s="72"/>
      <c r="AW77" s="49">
        <v>0.63958333333333328</v>
      </c>
      <c r="AX77" s="42"/>
      <c r="AY77" s="38">
        <v>0</v>
      </c>
      <c r="AZ77" s="53">
        <v>0.64097222222222217</v>
      </c>
      <c r="BA77" s="61"/>
      <c r="BB77" s="55">
        <v>0.64651620370370366</v>
      </c>
      <c r="BC77" s="35">
        <v>5.5439814814814969E-3</v>
      </c>
      <c r="BD77" s="35">
        <v>3.4722222222238058E-5</v>
      </c>
      <c r="BE77" s="44" t="s">
        <v>301</v>
      </c>
      <c r="BF77" s="45">
        <v>3</v>
      </c>
      <c r="BG77" s="55">
        <v>0.65443287037037035</v>
      </c>
      <c r="BH77" s="35">
        <v>1.346064814814818E-2</v>
      </c>
      <c r="BI77" s="35">
        <v>4.6296296296328976E-5</v>
      </c>
      <c r="BJ77" s="44" t="s">
        <v>301</v>
      </c>
      <c r="BK77" s="45">
        <v>4</v>
      </c>
      <c r="BL77" s="55">
        <v>0.65946759259259258</v>
      </c>
      <c r="BM77" s="35">
        <v>1.8495370370370412E-2</v>
      </c>
      <c r="BN77" s="35">
        <v>1.2268518518518921E-3</v>
      </c>
      <c r="BO77" s="44" t="s">
        <v>301</v>
      </c>
      <c r="BP77" s="45">
        <v>106</v>
      </c>
      <c r="BQ77" s="55">
        <v>0.70568287037037036</v>
      </c>
      <c r="BR77" s="35">
        <v>6.4710648148148198E-2</v>
      </c>
      <c r="BS77" s="35">
        <v>3.2754629629629682E-2</v>
      </c>
      <c r="BT77" s="44" t="s">
        <v>301</v>
      </c>
      <c r="BU77" s="45">
        <v>2830</v>
      </c>
      <c r="BV77" s="263"/>
      <c r="BW77" s="263"/>
      <c r="BX77" s="55">
        <v>0.66833333333333333</v>
      </c>
      <c r="BY77" s="35">
        <v>2.7361111111111169E-2</v>
      </c>
      <c r="BZ77" s="35">
        <v>1.2847222222222163E-2</v>
      </c>
      <c r="CA77" s="44" t="s">
        <v>45</v>
      </c>
      <c r="CB77" s="45">
        <v>1410</v>
      </c>
      <c r="CC77" s="49">
        <v>0.73402777777777783</v>
      </c>
      <c r="CD77" s="42" t="s">
        <v>301</v>
      </c>
      <c r="CE77" s="38">
        <v>2340</v>
      </c>
      <c r="CF77" s="53">
        <v>0.73611111111111116</v>
      </c>
      <c r="CG77" s="61"/>
      <c r="CH77" s="55">
        <v>0.75</v>
      </c>
      <c r="CI77" s="35">
        <v>1.388888888888884E-2</v>
      </c>
      <c r="CJ77" s="35">
        <v>3.0439814814814323E-3</v>
      </c>
      <c r="CK77" s="44" t="s">
        <v>301</v>
      </c>
      <c r="CL77" s="45">
        <v>263</v>
      </c>
      <c r="CM77" s="55">
        <v>0.75807870370370367</v>
      </c>
      <c r="CN77" s="35">
        <v>2.1967592592592511E-2</v>
      </c>
      <c r="CO77" s="35">
        <v>5.1157407407406603E-3</v>
      </c>
      <c r="CP77" s="44" t="s">
        <v>301</v>
      </c>
      <c r="CQ77" s="45">
        <v>442</v>
      </c>
      <c r="CR77" s="85" t="s">
        <v>632</v>
      </c>
      <c r="CS77" s="38"/>
      <c r="CT77" s="85">
        <v>3.8131944444444401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127.7</v>
      </c>
      <c r="DC77" s="71">
        <v>127.7</v>
      </c>
      <c r="DD77" s="72"/>
      <c r="DE77" s="43"/>
      <c r="DF77" s="43"/>
      <c r="DG77" s="39">
        <v>5294.5999999999995</v>
      </c>
      <c r="DH77" s="46">
        <v>7140</v>
      </c>
      <c r="DI77" s="40"/>
      <c r="DJ77" s="63">
        <v>12434.599999999999</v>
      </c>
      <c r="DK77" s="43"/>
      <c r="DL77" s="268" t="s">
        <v>191</v>
      </c>
      <c r="DM77" s="269" t="s">
        <v>618</v>
      </c>
      <c r="DN77" s="269" t="s">
        <v>178</v>
      </c>
      <c r="DO77" s="269">
        <v>103</v>
      </c>
      <c r="DP77" s="269">
        <v>0</v>
      </c>
      <c r="DQ77" s="56"/>
      <c r="DR77" s="56"/>
      <c r="DS77" s="36"/>
      <c r="DV77" s="41">
        <v>1.08</v>
      </c>
      <c r="DW77" s="41" t="s">
        <v>197</v>
      </c>
      <c r="DX77" s="41"/>
      <c r="DY77" s="151">
        <v>255.52800000000005</v>
      </c>
      <c r="DZ77" s="41">
        <v>255.52800000000005</v>
      </c>
      <c r="EA77" s="41">
        <v>9999</v>
      </c>
      <c r="EB77" s="41">
        <v>999999</v>
      </c>
      <c r="EC77" s="41">
        <v>999999</v>
      </c>
      <c r="EG77" s="41">
        <v>99</v>
      </c>
      <c r="EH77" s="195">
        <v>0</v>
      </c>
      <c r="EI77" s="195">
        <v>4800</v>
      </c>
      <c r="EJ77" s="196">
        <v>108.9</v>
      </c>
      <c r="EK77" s="195">
        <v>0</v>
      </c>
      <c r="EL77" s="195">
        <v>0</v>
      </c>
      <c r="EM77" s="195">
        <v>4353</v>
      </c>
      <c r="EN77" s="195">
        <v>2340</v>
      </c>
      <c r="EO77" s="195">
        <v>705</v>
      </c>
      <c r="EP77" s="195">
        <v>0</v>
      </c>
      <c r="EQ77" s="195">
        <v>127.7</v>
      </c>
      <c r="FC77" s="41">
        <v>99</v>
      </c>
      <c r="FD77" s="195">
        <v>0</v>
      </c>
      <c r="FE77" s="195">
        <v>4800</v>
      </c>
      <c r="FF77" s="195">
        <v>4908.8999999999996</v>
      </c>
      <c r="FG77" s="195">
        <v>4908.8999999999996</v>
      </c>
      <c r="FH77" s="195">
        <v>4908.8999999999996</v>
      </c>
      <c r="FI77" s="195">
        <v>9261.9</v>
      </c>
      <c r="FJ77" s="195">
        <v>11601.9</v>
      </c>
      <c r="FK77" s="195">
        <v>12306.9</v>
      </c>
      <c r="FL77" s="195">
        <v>12306.9</v>
      </c>
      <c r="FM77" s="195">
        <v>12434.6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K1:N2"/>
    <mergeCell ref="D2:E2"/>
    <mergeCell ref="D3:F3"/>
    <mergeCell ref="G3:J3"/>
    <mergeCell ref="K3:N3"/>
    <mergeCell ref="O3:P3"/>
    <mergeCell ref="W3:X3"/>
    <mergeCell ref="Z3:AB3"/>
    <mergeCell ref="AC3:AD3"/>
    <mergeCell ref="AF3:AH3"/>
    <mergeCell ref="R3:S3"/>
    <mergeCell ref="U3:V3"/>
    <mergeCell ref="AI3:AJ3"/>
    <mergeCell ref="AL3:AM3"/>
    <mergeCell ref="AN3:AO3"/>
    <mergeCell ref="AP3:AR3"/>
    <mergeCell ref="AT3:AU3"/>
    <mergeCell ref="AX3:AY3"/>
    <mergeCell ref="AZ3:BA3"/>
    <mergeCell ref="BE3:BF3"/>
    <mergeCell ref="BJ3:BK3"/>
    <mergeCell ref="BO3:BP3"/>
    <mergeCell ref="BT3:BU3"/>
    <mergeCell ref="CA3:CB3"/>
    <mergeCell ref="CD3:CE3"/>
    <mergeCell ref="CZ3:DA3"/>
    <mergeCell ref="DB3:DD3"/>
    <mergeCell ref="CF3:CG3"/>
    <mergeCell ref="CK3:CL3"/>
    <mergeCell ref="CP3:CQ3"/>
    <mergeCell ref="CR3:CS3"/>
    <mergeCell ref="AF4:AG4"/>
    <mergeCell ref="AL4:AM4"/>
    <mergeCell ref="AT4:AU4"/>
    <mergeCell ref="AX4:AY4"/>
    <mergeCell ref="I4:J4"/>
    <mergeCell ref="M4:N4"/>
    <mergeCell ref="Z4:AA4"/>
    <mergeCell ref="U4:V4"/>
    <mergeCell ref="CD4:CE4"/>
    <mergeCell ref="CX4:CY4"/>
    <mergeCell ref="DP3:DP4"/>
    <mergeCell ref="DQ3:DS3"/>
    <mergeCell ref="DL3:DL4"/>
    <mergeCell ref="DM3:DM4"/>
    <mergeCell ref="DN3:DN4"/>
    <mergeCell ref="DO3:DO4"/>
    <mergeCell ref="CT3:CU3"/>
    <mergeCell ref="CX3:CY3"/>
  </mergeCells>
  <phoneticPr fontId="9" type="noConversion"/>
  <conditionalFormatting sqref="DL5:DS82">
    <cfRule type="cellIs" dxfId="4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T78"/>
  <sheetViews>
    <sheetView topLeftCell="A57" workbookViewId="0">
      <selection activeCell="B72" sqref="B72:C72"/>
    </sheetView>
  </sheetViews>
  <sheetFormatPr defaultRowHeight="12.75" x14ac:dyDescent="0.2"/>
  <cols>
    <col min="2" max="2" width="32.85546875" customWidth="1"/>
    <col min="3" max="3" width="20.140625" bestFit="1" customWidth="1"/>
    <col min="4" max="4" width="10.7109375" customWidth="1"/>
    <col min="5" max="5" width="8.140625" customWidth="1"/>
    <col min="6" max="6" width="10.85546875" customWidth="1"/>
  </cols>
  <sheetData>
    <row r="1" spans="1:15" x14ac:dyDescent="0.2">
      <c r="A1" s="2"/>
      <c r="B1" s="2"/>
      <c r="C1" s="2" t="s">
        <v>192</v>
      </c>
      <c r="D1" s="2" t="s">
        <v>190</v>
      </c>
      <c r="E1" s="2" t="s">
        <v>191</v>
      </c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3.5" thickBo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">
      <c r="A3" s="2"/>
      <c r="B3" s="179" t="s">
        <v>185</v>
      </c>
      <c r="C3" s="180" t="s">
        <v>193</v>
      </c>
      <c r="D3" s="181"/>
      <c r="E3" s="185" t="s">
        <v>2</v>
      </c>
      <c r="F3" s="186">
        <v>16</v>
      </c>
      <c r="G3" s="186">
        <v>19</v>
      </c>
      <c r="H3" s="186">
        <v>23</v>
      </c>
      <c r="I3" s="186">
        <v>55</v>
      </c>
      <c r="J3" s="186"/>
      <c r="K3" s="186"/>
      <c r="L3" s="186"/>
      <c r="M3" s="186"/>
      <c r="N3" s="187"/>
      <c r="O3" s="2"/>
    </row>
    <row r="4" spans="1:15" ht="13.5" thickBot="1" x14ac:dyDescent="0.25">
      <c r="A4" s="2"/>
      <c r="B4" s="182"/>
      <c r="C4" s="183"/>
      <c r="D4" s="184"/>
      <c r="E4" s="188" t="s">
        <v>205</v>
      </c>
      <c r="F4" s="189">
        <v>4</v>
      </c>
      <c r="G4" s="189">
        <v>5</v>
      </c>
      <c r="H4" s="189">
        <v>7</v>
      </c>
      <c r="I4" s="189">
        <v>20</v>
      </c>
      <c r="J4" s="189"/>
      <c r="K4" s="189"/>
      <c r="L4" s="189"/>
      <c r="M4" s="189"/>
      <c r="N4" s="190"/>
      <c r="O4" s="2"/>
    </row>
    <row r="5" spans="1:15" x14ac:dyDescent="0.2">
      <c r="A5" s="2"/>
      <c r="B5" s="179" t="s">
        <v>184</v>
      </c>
      <c r="C5" s="180" t="s">
        <v>193</v>
      </c>
      <c r="D5" s="181" t="s">
        <v>194</v>
      </c>
      <c r="E5" s="185" t="s">
        <v>2</v>
      </c>
      <c r="F5" s="186">
        <v>14</v>
      </c>
      <c r="G5" s="186">
        <v>43</v>
      </c>
      <c r="H5" s="186">
        <v>60</v>
      </c>
      <c r="I5" s="186"/>
      <c r="J5" s="186"/>
      <c r="K5" s="186"/>
      <c r="L5" s="186"/>
      <c r="M5" s="186"/>
      <c r="N5" s="187"/>
      <c r="O5" s="2"/>
    </row>
    <row r="6" spans="1:15" ht="13.5" thickBot="1" x14ac:dyDescent="0.25">
      <c r="A6" s="2"/>
      <c r="B6" s="182"/>
      <c r="C6" s="183"/>
      <c r="D6" s="184"/>
      <c r="E6" s="188" t="s">
        <v>205</v>
      </c>
      <c r="F6" s="189">
        <v>7</v>
      </c>
      <c r="G6" s="189">
        <v>13</v>
      </c>
      <c r="H6" s="189">
        <v>17</v>
      </c>
      <c r="I6" s="189"/>
      <c r="J6" s="189"/>
      <c r="K6" s="189"/>
      <c r="L6" s="189"/>
      <c r="M6" s="189"/>
      <c r="N6" s="190"/>
      <c r="O6" s="2"/>
    </row>
    <row r="7" spans="1:15" x14ac:dyDescent="0.2">
      <c r="A7" s="2"/>
      <c r="B7" s="179" t="s">
        <v>189</v>
      </c>
      <c r="C7" s="180" t="s">
        <v>193</v>
      </c>
      <c r="D7" s="181"/>
      <c r="E7" s="185" t="s">
        <v>2</v>
      </c>
      <c r="F7" s="186">
        <v>49</v>
      </c>
      <c r="G7" s="186">
        <v>50</v>
      </c>
      <c r="H7" s="186">
        <v>51</v>
      </c>
      <c r="I7" s="186">
        <v>53</v>
      </c>
      <c r="J7" s="186">
        <v>59</v>
      </c>
      <c r="K7" s="186"/>
      <c r="L7" s="186"/>
      <c r="M7" s="186"/>
      <c r="N7" s="187"/>
      <c r="O7" s="2"/>
    </row>
    <row r="8" spans="1:15" ht="13.5" thickBot="1" x14ac:dyDescent="0.25">
      <c r="A8" s="2"/>
      <c r="B8" s="182"/>
      <c r="C8" s="183"/>
      <c r="D8" s="184"/>
      <c r="E8" s="188" t="s">
        <v>205</v>
      </c>
      <c r="F8" s="189">
        <v>15</v>
      </c>
      <c r="G8" s="189">
        <v>16</v>
      </c>
      <c r="H8" s="189">
        <v>17</v>
      </c>
      <c r="I8" s="189">
        <v>18</v>
      </c>
      <c r="J8" s="189">
        <v>23</v>
      </c>
      <c r="K8" s="189"/>
      <c r="L8" s="189"/>
      <c r="M8" s="189"/>
      <c r="N8" s="190"/>
      <c r="O8" s="2"/>
    </row>
    <row r="9" spans="1:15" x14ac:dyDescent="0.2">
      <c r="A9" s="2"/>
      <c r="B9" s="179" t="s">
        <v>186</v>
      </c>
      <c r="C9" s="180"/>
      <c r="D9" s="181" t="s">
        <v>194</v>
      </c>
      <c r="E9" s="185" t="s">
        <v>2</v>
      </c>
      <c r="F9" s="186">
        <v>17</v>
      </c>
      <c r="G9" s="186">
        <v>33</v>
      </c>
      <c r="H9" s="186">
        <v>34</v>
      </c>
      <c r="I9" s="186"/>
      <c r="J9" s="186"/>
      <c r="K9" s="186"/>
      <c r="L9" s="186"/>
      <c r="M9" s="186"/>
      <c r="N9" s="187"/>
      <c r="O9" s="2"/>
    </row>
    <row r="10" spans="1:15" ht="13.5" thickBot="1" x14ac:dyDescent="0.25">
      <c r="A10" s="2"/>
      <c r="B10" s="182"/>
      <c r="C10" s="183"/>
      <c r="D10" s="184"/>
      <c r="E10" s="188" t="s">
        <v>205</v>
      </c>
      <c r="F10" s="189">
        <v>8</v>
      </c>
      <c r="G10" s="189">
        <v>33</v>
      </c>
      <c r="H10" s="189">
        <v>34</v>
      </c>
      <c r="I10" s="189"/>
      <c r="J10" s="189"/>
      <c r="K10" s="189"/>
      <c r="L10" s="189"/>
      <c r="M10" s="189"/>
      <c r="N10" s="190"/>
      <c r="O10" s="2"/>
    </row>
    <row r="11" spans="1:15" x14ac:dyDescent="0.2">
      <c r="A11" s="2"/>
      <c r="B11" s="179" t="s">
        <v>188</v>
      </c>
      <c r="C11" s="180" t="s">
        <v>193</v>
      </c>
      <c r="D11" s="181"/>
      <c r="E11" s="185" t="s">
        <v>2</v>
      </c>
      <c r="F11" s="186">
        <v>32</v>
      </c>
      <c r="G11" s="186">
        <v>37</v>
      </c>
      <c r="H11" s="186">
        <v>38</v>
      </c>
      <c r="I11" s="186">
        <v>39</v>
      </c>
      <c r="J11" s="186">
        <v>56</v>
      </c>
      <c r="K11" s="186"/>
      <c r="L11" s="186"/>
      <c r="M11" s="186"/>
      <c r="N11" s="187"/>
      <c r="O11" s="2"/>
    </row>
    <row r="12" spans="1:15" ht="13.5" thickBot="1" x14ac:dyDescent="0.25">
      <c r="A12" s="2"/>
      <c r="B12" s="182"/>
      <c r="C12" s="183"/>
      <c r="D12" s="184"/>
      <c r="E12" s="188" t="s">
        <v>205</v>
      </c>
      <c r="F12" s="189">
        <v>8</v>
      </c>
      <c r="G12" s="189">
        <v>10</v>
      </c>
      <c r="H12" s="189">
        <v>11</v>
      </c>
      <c r="I12" s="189">
        <v>12</v>
      </c>
      <c r="J12" s="189">
        <v>21</v>
      </c>
      <c r="K12" s="189"/>
      <c r="L12" s="189"/>
      <c r="M12" s="189"/>
      <c r="N12" s="190"/>
      <c r="O12" s="2"/>
    </row>
    <row r="13" spans="1:15" x14ac:dyDescent="0.2">
      <c r="A13" s="2"/>
      <c r="B13" s="179" t="s">
        <v>182</v>
      </c>
      <c r="C13" s="180" t="s">
        <v>193</v>
      </c>
      <c r="D13" s="181" t="s">
        <v>194</v>
      </c>
      <c r="E13" s="185" t="s">
        <v>2</v>
      </c>
      <c r="F13" s="186">
        <v>2</v>
      </c>
      <c r="G13" s="186">
        <v>3</v>
      </c>
      <c r="H13" s="186">
        <v>6</v>
      </c>
      <c r="I13" s="186">
        <v>13</v>
      </c>
      <c r="J13" s="186">
        <v>46</v>
      </c>
      <c r="K13" s="186">
        <v>54</v>
      </c>
      <c r="L13" s="186"/>
      <c r="M13" s="186"/>
      <c r="N13" s="187"/>
      <c r="O13" s="2"/>
    </row>
    <row r="14" spans="1:15" ht="13.5" thickBot="1" x14ac:dyDescent="0.25">
      <c r="A14" s="2"/>
      <c r="B14" s="182"/>
      <c r="C14" s="183"/>
      <c r="D14" s="184"/>
      <c r="E14" s="188" t="s">
        <v>205</v>
      </c>
      <c r="F14" s="189">
        <v>2</v>
      </c>
      <c r="G14" s="189">
        <v>3</v>
      </c>
      <c r="H14" s="189">
        <v>6</v>
      </c>
      <c r="I14" s="189">
        <v>6</v>
      </c>
      <c r="J14" s="189">
        <v>14</v>
      </c>
      <c r="K14" s="189">
        <v>19</v>
      </c>
      <c r="L14" s="189"/>
      <c r="M14" s="189"/>
      <c r="N14" s="190"/>
      <c r="O14" s="2"/>
    </row>
    <row r="15" spans="1:15" x14ac:dyDescent="0.2">
      <c r="A15" s="2"/>
      <c r="B15" s="179" t="s">
        <v>183</v>
      </c>
      <c r="C15" s="180" t="s">
        <v>193</v>
      </c>
      <c r="D15" s="181" t="s">
        <v>194</v>
      </c>
      <c r="E15" s="185" t="s">
        <v>2</v>
      </c>
      <c r="F15" s="186">
        <v>5</v>
      </c>
      <c r="G15" s="186">
        <v>9</v>
      </c>
      <c r="H15" s="186">
        <v>10</v>
      </c>
      <c r="I15" s="186">
        <v>12</v>
      </c>
      <c r="J15" s="186">
        <v>21</v>
      </c>
      <c r="K15" s="186">
        <v>28</v>
      </c>
      <c r="L15" s="186"/>
      <c r="M15" s="186"/>
      <c r="N15" s="187"/>
      <c r="O15" s="2">
        <v>28</v>
      </c>
    </row>
    <row r="16" spans="1:15" ht="13.5" thickBot="1" x14ac:dyDescent="0.25">
      <c r="A16" s="2"/>
      <c r="B16" s="182"/>
      <c r="C16" s="183"/>
      <c r="D16" s="184"/>
      <c r="E16" s="188" t="s">
        <v>205</v>
      </c>
      <c r="F16" s="189">
        <v>1</v>
      </c>
      <c r="G16" s="189">
        <v>4</v>
      </c>
      <c r="H16" s="189">
        <v>3</v>
      </c>
      <c r="I16" s="189">
        <v>5</v>
      </c>
      <c r="J16" s="189">
        <v>11</v>
      </c>
      <c r="K16" s="189">
        <v>13</v>
      </c>
      <c r="L16" s="189"/>
      <c r="M16" s="189"/>
      <c r="N16" s="190"/>
      <c r="O16" s="2">
        <v>28</v>
      </c>
    </row>
    <row r="17" spans="1:20" x14ac:dyDescent="0.2">
      <c r="A17" s="2"/>
      <c r="B17" s="179" t="s">
        <v>187</v>
      </c>
      <c r="C17" s="180"/>
      <c r="D17" s="181"/>
      <c r="E17" s="185" t="s">
        <v>2</v>
      </c>
      <c r="F17" s="186">
        <v>26</v>
      </c>
      <c r="G17" s="186">
        <v>27</v>
      </c>
      <c r="H17" s="186">
        <v>44</v>
      </c>
      <c r="I17" s="186"/>
      <c r="J17" s="186"/>
      <c r="K17" s="186"/>
      <c r="L17" s="186"/>
      <c r="M17" s="186"/>
      <c r="N17" s="187"/>
      <c r="O17" s="2"/>
    </row>
    <row r="18" spans="1:20" ht="13.5" thickBot="1" x14ac:dyDescent="0.25">
      <c r="A18" s="2"/>
      <c r="B18" s="182"/>
      <c r="C18" s="183"/>
      <c r="D18" s="184"/>
      <c r="E18" s="188" t="s">
        <v>205</v>
      </c>
      <c r="F18" s="189">
        <v>26</v>
      </c>
      <c r="G18" s="189">
        <v>27</v>
      </c>
      <c r="H18" s="189">
        <v>44</v>
      </c>
      <c r="I18" s="189"/>
      <c r="J18" s="189"/>
      <c r="K18" s="189"/>
      <c r="L18" s="189"/>
      <c r="M18" s="189"/>
      <c r="N18" s="190"/>
      <c r="O18" s="2"/>
    </row>
    <row r="19" spans="1:20" x14ac:dyDescent="0.2">
      <c r="A19" s="2"/>
      <c r="B19" s="179" t="s">
        <v>181</v>
      </c>
      <c r="C19" s="180" t="s">
        <v>193</v>
      </c>
      <c r="D19" s="181" t="s">
        <v>194</v>
      </c>
      <c r="E19" s="185" t="s">
        <v>2</v>
      </c>
      <c r="F19" s="186">
        <v>1</v>
      </c>
      <c r="G19" s="186">
        <v>4</v>
      </c>
      <c r="H19" s="186">
        <v>7</v>
      </c>
      <c r="I19" s="186">
        <v>31</v>
      </c>
      <c r="J19" s="186">
        <v>35</v>
      </c>
      <c r="K19" s="186"/>
      <c r="L19" s="186"/>
      <c r="M19" s="186"/>
      <c r="N19" s="187"/>
      <c r="O19" s="2"/>
    </row>
    <row r="20" spans="1:20" ht="13.5" thickBot="1" x14ac:dyDescent="0.25">
      <c r="A20" s="2"/>
      <c r="B20" s="182"/>
      <c r="C20" s="183"/>
      <c r="D20" s="184"/>
      <c r="E20" s="188" t="s">
        <v>205</v>
      </c>
      <c r="F20" s="189">
        <v>1</v>
      </c>
      <c r="G20" s="189">
        <v>2</v>
      </c>
      <c r="H20" s="189">
        <v>3</v>
      </c>
      <c r="I20" s="189">
        <v>31</v>
      </c>
      <c r="J20" s="189">
        <v>9</v>
      </c>
      <c r="K20" s="189"/>
      <c r="L20" s="189"/>
      <c r="M20" s="189"/>
      <c r="N20" s="190"/>
      <c r="O20" s="2"/>
    </row>
    <row r="21" spans="1:20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29</v>
      </c>
      <c r="P21">
        <v>42</v>
      </c>
      <c r="Q21">
        <v>42</v>
      </c>
      <c r="R21">
        <v>45</v>
      </c>
      <c r="S21">
        <v>45</v>
      </c>
      <c r="T21">
        <v>58</v>
      </c>
    </row>
    <row r="22" spans="1:20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29</v>
      </c>
      <c r="P22">
        <v>15</v>
      </c>
      <c r="Q22">
        <v>42</v>
      </c>
      <c r="R22">
        <v>16</v>
      </c>
      <c r="S22">
        <v>45</v>
      </c>
      <c r="T22">
        <v>22</v>
      </c>
    </row>
    <row r="23" spans="1:20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20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20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20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20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spans="1:20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20" ht="13.5" thickBot="1" x14ac:dyDescent="0.25">
      <c r="A29" s="2"/>
      <c r="B29" s="2"/>
      <c r="C29" s="2"/>
      <c r="D29" s="2"/>
      <c r="E29" s="2"/>
      <c r="F29" s="2"/>
      <c r="G29" s="2"/>
      <c r="H29" s="2"/>
      <c r="I29" s="2" t="s">
        <v>206</v>
      </c>
      <c r="J29" s="2"/>
      <c r="K29" s="2"/>
      <c r="L29" s="2"/>
      <c r="M29" s="2"/>
      <c r="N29" s="2"/>
      <c r="O29" s="2"/>
      <c r="P29" s="2"/>
    </row>
    <row r="30" spans="1:20" x14ac:dyDescent="0.2">
      <c r="A30" s="2"/>
      <c r="B30" s="370" t="str">
        <f>'Ведомость ТИ'!I4</f>
        <v>DREAM TEAM</v>
      </c>
      <c r="C30" s="372" t="s">
        <v>2</v>
      </c>
      <c r="D30" s="373">
        <f>'Ведомость ТИ'!D4</f>
        <v>1</v>
      </c>
      <c r="E30" s="373">
        <f>'Ведомость ТИ'!D46</f>
        <v>43</v>
      </c>
      <c r="F30" s="373">
        <f>'Ведомость ТИ'!D57</f>
        <v>55</v>
      </c>
      <c r="G30" s="373"/>
      <c r="H30" s="373"/>
      <c r="I30" s="373"/>
      <c r="J30" s="373"/>
      <c r="K30" s="191">
        <f>E31+F31</f>
        <v>111</v>
      </c>
      <c r="L30" s="2"/>
      <c r="M30" s="2"/>
      <c r="N30" s="2"/>
      <c r="O30" s="2"/>
      <c r="P30" s="2"/>
    </row>
    <row r="31" spans="1:20" ht="13.5" thickBot="1" x14ac:dyDescent="0.25">
      <c r="A31" s="2"/>
      <c r="B31" s="371"/>
      <c r="C31" s="374" t="s">
        <v>205</v>
      </c>
      <c r="D31" s="375">
        <f>VLOOKUP(D30,Итоговый!$B$7:$F$84,5,FALSE)</f>
        <v>18</v>
      </c>
      <c r="E31" s="375">
        <f>VLOOKUP(E30,Итоговый!$B$7:$F$84,5,FALSE)</f>
        <v>59</v>
      </c>
      <c r="F31" s="375">
        <f>VLOOKUP(F30,Итоговый!$B$7:$F$84,5,FALSE)</f>
        <v>52</v>
      </c>
      <c r="G31" s="375"/>
      <c r="H31" s="375"/>
      <c r="I31" s="375"/>
      <c r="J31" s="375"/>
      <c r="K31" s="192">
        <f>K30</f>
        <v>111</v>
      </c>
      <c r="L31" s="2"/>
      <c r="M31" s="2"/>
      <c r="N31" s="2"/>
      <c r="O31" s="2"/>
      <c r="P31" s="2"/>
    </row>
    <row r="32" spans="1:20" ht="13.5" thickBo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7" x14ac:dyDescent="0.2">
      <c r="A33" s="2"/>
      <c r="B33" s="370" t="str">
        <f>'Ведомость ТИ'!I6</f>
        <v>Хорошая компания</v>
      </c>
      <c r="C33" s="372" t="s">
        <v>2</v>
      </c>
      <c r="D33" s="373">
        <f>'Ведомость ТИ'!D6</f>
        <v>3</v>
      </c>
      <c r="E33" s="373">
        <f>'Ведомость ТИ'!D11</f>
        <v>8</v>
      </c>
      <c r="F33" s="373">
        <f>'Ведомость ТИ'!D13</f>
        <v>10</v>
      </c>
      <c r="G33" s="373">
        <f>'Ведомость ТИ'!D14</f>
        <v>11</v>
      </c>
      <c r="H33" s="373">
        <f>'Ведомость ТИ'!D15</f>
        <v>12</v>
      </c>
      <c r="I33" s="373"/>
      <c r="J33" s="373"/>
      <c r="K33" s="191">
        <f>D34+G34</f>
        <v>18</v>
      </c>
      <c r="L33" s="2"/>
      <c r="M33" s="2"/>
      <c r="N33" s="2"/>
      <c r="O33" s="2"/>
      <c r="P33" s="2"/>
      <c r="Q33" s="2"/>
    </row>
    <row r="34" spans="1:17" ht="13.5" thickBot="1" x14ac:dyDescent="0.25">
      <c r="A34" s="2"/>
      <c r="B34" s="371"/>
      <c r="C34" s="374" t="s">
        <v>205</v>
      </c>
      <c r="D34" s="375">
        <f>VLOOKUP(D33,Итоговый!$B$7:$F$84,5,FALSE)</f>
        <v>13</v>
      </c>
      <c r="E34" s="375">
        <f>VLOOKUP(E33,Итоговый!$B$7:$F$84,5,FALSE)</f>
        <v>14</v>
      </c>
      <c r="F34" s="375">
        <f>VLOOKUP(F33,Итоговый!$B$7:$F$84,5,FALSE)</f>
        <v>19</v>
      </c>
      <c r="G34" s="375">
        <f>VLOOKUP(G33,Итоговый!$B$7:$F$84,5,FALSE)</f>
        <v>5</v>
      </c>
      <c r="H34" s="375">
        <f>VLOOKUP(H33,Итоговый!$B$7:$F$84,5,FALSE)</f>
        <v>3</v>
      </c>
      <c r="I34" s="375"/>
      <c r="J34" s="375"/>
      <c r="K34" s="192">
        <f>K33</f>
        <v>18</v>
      </c>
      <c r="L34" s="2"/>
      <c r="M34" s="2"/>
      <c r="N34" s="2"/>
      <c r="O34" s="2"/>
      <c r="P34" s="2"/>
      <c r="Q34" s="2"/>
    </row>
    <row r="35" spans="1:17" ht="13.5" thickBo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7" x14ac:dyDescent="0.2">
      <c r="A36" s="2"/>
      <c r="B36" s="370" t="str">
        <f>'Ведомость ТИ'!I19</f>
        <v>Очки</v>
      </c>
      <c r="C36" s="372" t="s">
        <v>2</v>
      </c>
      <c r="D36" s="373">
        <f>'Ведомость ТИ'!D19</f>
        <v>16</v>
      </c>
      <c r="E36" s="373">
        <f>'Ведомость ТИ'!D28</f>
        <v>25</v>
      </c>
      <c r="F36" s="373">
        <f>'Ведомость ТИ'!D41</f>
        <v>38</v>
      </c>
      <c r="G36" s="373">
        <f>'Ведомость ТИ'!D65</f>
        <v>71</v>
      </c>
      <c r="H36" s="373">
        <f>'Ведомость ТИ'!D68</f>
        <v>74</v>
      </c>
      <c r="I36" s="373"/>
      <c r="J36" s="373"/>
      <c r="K36" s="191">
        <f>G37+E37</f>
        <v>13</v>
      </c>
      <c r="L36" s="2"/>
      <c r="M36" s="2"/>
      <c r="N36" s="2"/>
      <c r="O36" s="2"/>
      <c r="P36" s="2"/>
      <c r="Q36" s="2"/>
    </row>
    <row r="37" spans="1:17" ht="14.25" customHeight="1" thickBot="1" x14ac:dyDescent="0.25">
      <c r="A37" s="2"/>
      <c r="B37" s="371"/>
      <c r="C37" s="374" t="s">
        <v>205</v>
      </c>
      <c r="D37" s="375">
        <f>VLOOKUP(D36,Итоговый!$B$7:$F$84,5,FALSE)</f>
        <v>4</v>
      </c>
      <c r="E37" s="375">
        <f>VLOOKUP(E36,Итоговый!$B$7:$F$84,5,FALSE)</f>
        <v>6</v>
      </c>
      <c r="F37" s="375">
        <f>VLOOKUP(F36,Итоговый!$B$7:$F$84,5,FALSE)</f>
        <v>29</v>
      </c>
      <c r="G37" s="375">
        <f>VLOOKUP(G36,Итоговый!$B$7:$F$84,5,FALSE)</f>
        <v>7</v>
      </c>
      <c r="H37" s="375">
        <f>VLOOKUP(H36,Итоговый!$B$7:$F$84,5,FALSE)</f>
        <v>44</v>
      </c>
      <c r="I37" s="375"/>
      <c r="J37" s="375"/>
      <c r="K37" s="192">
        <f>K36</f>
        <v>13</v>
      </c>
      <c r="L37" s="2"/>
      <c r="M37" s="2"/>
      <c r="N37" s="2"/>
      <c r="O37" s="2"/>
      <c r="P37" s="2"/>
      <c r="Q37" s="2"/>
    </row>
    <row r="38" spans="1:17" ht="13.5" thickBot="1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x14ac:dyDescent="0.2">
      <c r="A39" s="2"/>
      <c r="B39" s="370" t="str">
        <f>'Ведомость ТИ'!I20</f>
        <v>Товарищи</v>
      </c>
      <c r="C39" s="372" t="s">
        <v>2</v>
      </c>
      <c r="D39" s="373">
        <f>'Ведомость ТИ'!D20</f>
        <v>17</v>
      </c>
      <c r="E39" s="373">
        <f>'Ведомость ТИ'!D25</f>
        <v>22</v>
      </c>
      <c r="F39" s="373">
        <f>'Ведомость ТИ'!D56</f>
        <v>54</v>
      </c>
      <c r="G39" s="373">
        <f>'Ведомость ТИ'!D77</f>
        <v>87</v>
      </c>
      <c r="H39" s="373">
        <f>'Ведомость ТИ'!D78</f>
        <v>88</v>
      </c>
      <c r="I39" s="373"/>
      <c r="J39" s="373"/>
      <c r="K39" s="191">
        <f>F40+G40</f>
        <v>45</v>
      </c>
      <c r="L39" s="2"/>
      <c r="M39" s="2"/>
      <c r="N39" s="2"/>
      <c r="O39" s="2"/>
      <c r="P39" s="2"/>
      <c r="Q39" s="2"/>
    </row>
    <row r="40" spans="1:17" ht="13.5" thickBot="1" x14ac:dyDescent="0.25">
      <c r="A40" s="2"/>
      <c r="B40" s="371"/>
      <c r="C40" s="374" t="s">
        <v>205</v>
      </c>
      <c r="D40" s="375">
        <f>VLOOKUP(D39,Итоговый!$B$7:$F$84,5,FALSE)</f>
        <v>9</v>
      </c>
      <c r="E40" s="375">
        <f>VLOOKUP(E39,Итоговый!$B$7:$F$84,5,FALSE)</f>
        <v>69</v>
      </c>
      <c r="F40" s="375">
        <f>VLOOKUP(F39,Итоговый!$B$7:$F$84,5,FALSE)</f>
        <v>30</v>
      </c>
      <c r="G40" s="375">
        <f>VLOOKUP(G39,Итоговый!$B$7:$F$84,5,FALSE)</f>
        <v>15</v>
      </c>
      <c r="H40" s="375">
        <f>VLOOKUP(H39,Итоговый!$B$7:$F$84,5,FALSE)</f>
        <v>54</v>
      </c>
      <c r="I40" s="375"/>
      <c r="J40" s="375"/>
      <c r="K40" s="192">
        <f>K39</f>
        <v>45</v>
      </c>
      <c r="L40" s="2"/>
      <c r="M40" s="2"/>
      <c r="N40" s="2"/>
      <c r="O40" s="2"/>
      <c r="P40" s="2"/>
      <c r="Q40" s="2"/>
    </row>
    <row r="41" spans="1:17" ht="13.5" thickBot="1" x14ac:dyDescent="0.25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7" x14ac:dyDescent="0.2">
      <c r="A42" s="2"/>
      <c r="B42" s="370" t="str">
        <f>'Ведомость ТИ'!I21</f>
        <v>МАДИ Racing</v>
      </c>
      <c r="C42" s="372" t="s">
        <v>2</v>
      </c>
      <c r="D42" s="373">
        <f>'Ведомость ТИ'!D21</f>
        <v>18</v>
      </c>
      <c r="E42" s="373">
        <f>'Ведомость ТИ'!D22</f>
        <v>19</v>
      </c>
      <c r="F42" s="373">
        <f>'Ведомость ТИ'!D23</f>
        <v>20</v>
      </c>
      <c r="G42" s="373">
        <f>'Ведомость ТИ'!D27</f>
        <v>24</v>
      </c>
      <c r="H42" s="373">
        <f>'Ведомость ТИ'!D43</f>
        <v>40</v>
      </c>
      <c r="I42" s="373"/>
      <c r="J42" s="373"/>
      <c r="K42" s="191">
        <f>G43+E43</f>
        <v>55</v>
      </c>
      <c r="L42" s="2"/>
      <c r="M42" s="2"/>
      <c r="N42" s="2"/>
      <c r="O42" s="2"/>
      <c r="P42" s="2"/>
      <c r="Q42" s="2"/>
    </row>
    <row r="43" spans="1:17" ht="13.5" thickBot="1" x14ac:dyDescent="0.25">
      <c r="A43" s="2"/>
      <c r="B43" s="371"/>
      <c r="C43" s="374" t="s">
        <v>205</v>
      </c>
      <c r="D43" s="375">
        <f>VLOOKUP(D42,Итоговый!$B$7:$F$84,5,FALSE)</f>
        <v>8</v>
      </c>
      <c r="E43" s="375">
        <f>VLOOKUP(E42,Итоговый!$B$7:$F$84,5,FALSE)</f>
        <v>12</v>
      </c>
      <c r="F43" s="375">
        <f>VLOOKUP(F42,Итоговый!$B$7:$F$84,5,FALSE)</f>
        <v>53</v>
      </c>
      <c r="G43" s="375">
        <f>VLOOKUP(G42,Итоговый!$B$7:$F$84,5,FALSE)</f>
        <v>43</v>
      </c>
      <c r="H43" s="375">
        <f>VLOOKUP(H42,Итоговый!$B$7:$F$84,5,FALSE)</f>
        <v>71</v>
      </c>
      <c r="I43" s="375"/>
      <c r="J43" s="375"/>
      <c r="K43" s="192">
        <f>K42</f>
        <v>55</v>
      </c>
      <c r="L43" s="2"/>
      <c r="M43" s="2"/>
      <c r="N43" s="2"/>
      <c r="O43" s="2"/>
      <c r="P43" s="2"/>
      <c r="Q43" s="2"/>
    </row>
    <row r="44" spans="1:17" ht="13.5" thickBot="1" x14ac:dyDescent="0.25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7" x14ac:dyDescent="0.2">
      <c r="A45" s="2"/>
      <c r="B45" s="370" t="str">
        <f>'Ведомость ТИ'!I29</f>
        <v>PRO|RALLY</v>
      </c>
      <c r="C45" s="372" t="s">
        <v>2</v>
      </c>
      <c r="D45" s="373">
        <f>'Ведомость ТИ'!D29</f>
        <v>26</v>
      </c>
      <c r="E45" s="373">
        <f>'Ведомость ТИ'!D38</f>
        <v>35</v>
      </c>
      <c r="F45" s="373">
        <f>'Ведомость ТИ'!D42</f>
        <v>39</v>
      </c>
      <c r="G45" s="373">
        <f>'Ведомость ТИ'!D48</f>
        <v>45</v>
      </c>
      <c r="H45" s="373">
        <f>'Ведомость ТИ'!D63</f>
        <v>69</v>
      </c>
      <c r="I45" s="373"/>
      <c r="J45" s="373"/>
      <c r="K45" s="191">
        <f>E46+G46</f>
        <v>75</v>
      </c>
      <c r="L45" s="2"/>
      <c r="M45" s="2"/>
      <c r="N45" s="2"/>
      <c r="O45" s="2"/>
      <c r="P45" s="2"/>
      <c r="Q45" s="2"/>
    </row>
    <row r="46" spans="1:17" ht="13.5" thickBot="1" x14ac:dyDescent="0.25">
      <c r="A46" s="2"/>
      <c r="B46" s="371"/>
      <c r="C46" s="374" t="s">
        <v>205</v>
      </c>
      <c r="D46" s="375">
        <f>VLOOKUP(D45,Итоговый!$B$7:$F$84,5,FALSE)</f>
        <v>50</v>
      </c>
      <c r="E46" s="375">
        <f>VLOOKUP(E45,Итоговый!$B$7:$F$84,5,FALSE)</f>
        <v>26</v>
      </c>
      <c r="F46" s="375">
        <f>VLOOKUP(F45,Итоговый!$B$7:$F$84,5,FALSE)</f>
        <v>75</v>
      </c>
      <c r="G46" s="375">
        <f>VLOOKUP(G45,Итоговый!$B$7:$F$84,5,FALSE)</f>
        <v>49</v>
      </c>
      <c r="H46" s="375">
        <f>VLOOKUP(H45,Итоговый!$B$7:$F$84,5,FALSE)</f>
        <v>22</v>
      </c>
      <c r="I46" s="375"/>
      <c r="J46" s="375"/>
      <c r="K46" s="192">
        <f>K45</f>
        <v>75</v>
      </c>
      <c r="L46" s="2"/>
      <c r="M46" s="2"/>
      <c r="N46" s="2"/>
      <c r="O46" s="2"/>
      <c r="P46" s="2"/>
      <c r="Q46" s="2"/>
    </row>
    <row r="47" spans="1:17" ht="13.5" thickBot="1" x14ac:dyDescent="0.2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7" x14ac:dyDescent="0.2">
      <c r="A48" s="2"/>
      <c r="B48" s="370" t="str">
        <f>'Ведомость ТИ'!I33</f>
        <v>Юный Автомобилист</v>
      </c>
      <c r="C48" s="372" t="s">
        <v>2</v>
      </c>
      <c r="D48" s="373">
        <f>'Ведомость ТИ'!D33</f>
        <v>30</v>
      </c>
      <c r="E48" s="373">
        <f>'Ведомость ТИ'!D59</f>
        <v>61</v>
      </c>
      <c r="F48" s="373">
        <f>'Ведомость ТИ'!D66</f>
        <v>72</v>
      </c>
      <c r="G48" s="373">
        <f>'Ведомость ТИ'!D67</f>
        <v>73</v>
      </c>
      <c r="H48" s="373"/>
      <c r="I48" s="373"/>
      <c r="J48" s="373"/>
      <c r="K48" s="191">
        <f>E49+D49</f>
        <v>87</v>
      </c>
      <c r="L48" s="2"/>
      <c r="M48" s="2"/>
      <c r="N48" s="2"/>
      <c r="O48" s="2"/>
      <c r="P48" s="2"/>
      <c r="Q48" s="2"/>
    </row>
    <row r="49" spans="1:17" ht="13.5" thickBot="1" x14ac:dyDescent="0.25">
      <c r="A49" s="2"/>
      <c r="B49" s="371"/>
      <c r="C49" s="374" t="s">
        <v>205</v>
      </c>
      <c r="D49" s="375">
        <f>VLOOKUP(D48,Итоговый!$B$7:$F$84,5,FALSE)</f>
        <v>46</v>
      </c>
      <c r="E49" s="375">
        <f>VLOOKUP(E48,Итоговый!$B$7:$F$84,5,FALSE)</f>
        <v>41</v>
      </c>
      <c r="F49" s="375">
        <f>VLOOKUP(F48,Итоговый!$B$7:$F$84,5,FALSE)</f>
        <v>74</v>
      </c>
      <c r="G49" s="375">
        <f>VLOOKUP(G48,Итоговый!$B$7:$F$84,5,FALSE)</f>
        <v>21</v>
      </c>
      <c r="H49" s="375"/>
      <c r="I49" s="375"/>
      <c r="J49" s="375"/>
      <c r="K49" s="192">
        <f>K48</f>
        <v>87</v>
      </c>
      <c r="L49" s="2"/>
      <c r="M49" s="2"/>
      <c r="N49" s="2"/>
      <c r="O49" s="2"/>
      <c r="P49" s="2"/>
      <c r="Q49" s="2"/>
    </row>
    <row r="50" spans="1:17" ht="13.5" thickBot="1" x14ac:dyDescent="0.25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spans="1:17" x14ac:dyDescent="0.2">
      <c r="A51" s="2"/>
      <c r="B51" s="370" t="str">
        <f>'Ведомость ТИ'!I34</f>
        <v>Gorkyclassic</v>
      </c>
      <c r="C51" s="372" t="s">
        <v>2</v>
      </c>
      <c r="D51" s="373">
        <f>'Ведомость ТИ'!D34</f>
        <v>31</v>
      </c>
      <c r="E51" s="373">
        <f>'Ведомость ТИ'!D35</f>
        <v>32</v>
      </c>
      <c r="F51" s="373">
        <f>'Ведомость ТИ'!D36</f>
        <v>33</v>
      </c>
      <c r="G51" s="373">
        <v>29</v>
      </c>
      <c r="H51" s="373">
        <v>13</v>
      </c>
      <c r="I51" s="373"/>
      <c r="J51" s="373"/>
      <c r="K51" s="191">
        <f>E52+F52</f>
        <v>39</v>
      </c>
      <c r="L51" s="2"/>
      <c r="M51" s="2"/>
      <c r="N51" s="2"/>
      <c r="O51" s="2"/>
      <c r="P51" s="2"/>
      <c r="Q51" s="2"/>
    </row>
    <row r="52" spans="1:17" ht="13.5" thickBot="1" x14ac:dyDescent="0.25">
      <c r="A52" s="2"/>
      <c r="B52" s="371"/>
      <c r="C52" s="374" t="s">
        <v>205</v>
      </c>
      <c r="D52" s="375">
        <f>VLOOKUP(D51,Итоговый!$B$7:$F$84,5,FALSE)</f>
        <v>11</v>
      </c>
      <c r="E52" s="375">
        <f>VLOOKUP(E51,Итоговый!$B$7:$F$84,5,FALSE)</f>
        <v>23</v>
      </c>
      <c r="F52" s="375">
        <f>VLOOKUP(F51,Итоговый!$B$7:$F$84,5,FALSE)</f>
        <v>16</v>
      </c>
      <c r="G52" s="375">
        <f>VLOOKUP(G51,Итоговый!$B$7:$F$84,5,FALSE)</f>
        <v>34</v>
      </c>
      <c r="H52" s="375">
        <f>VLOOKUP(H51,Итоговый!$B$7:$F$84,5,FALSE)</f>
        <v>25</v>
      </c>
      <c r="I52" s="375"/>
      <c r="J52" s="375"/>
      <c r="K52" s="192">
        <f>K51</f>
        <v>39</v>
      </c>
      <c r="L52" s="2"/>
      <c r="M52" s="2"/>
      <c r="N52" s="2"/>
      <c r="O52" s="2"/>
      <c r="P52" s="2"/>
      <c r="Q52" s="2"/>
    </row>
    <row r="53" spans="1:17" x14ac:dyDescent="0.2">
      <c r="A53" s="2"/>
      <c r="B53" s="370" t="s">
        <v>634</v>
      </c>
      <c r="C53" s="372" t="s">
        <v>2</v>
      </c>
      <c r="D53" s="373">
        <v>4</v>
      </c>
      <c r="E53" s="373">
        <v>6</v>
      </c>
      <c r="F53" s="373">
        <v>9</v>
      </c>
      <c r="G53" s="373">
        <v>62</v>
      </c>
      <c r="H53" s="373"/>
      <c r="I53" s="373"/>
      <c r="J53" s="373"/>
      <c r="K53" s="191">
        <f>F54+G54</f>
        <v>27</v>
      </c>
      <c r="L53" s="2"/>
      <c r="M53" s="2"/>
      <c r="N53" s="2"/>
      <c r="O53" s="2"/>
      <c r="P53" s="2"/>
    </row>
    <row r="54" spans="1:17" ht="13.5" thickBot="1" x14ac:dyDescent="0.25">
      <c r="A54" s="2"/>
      <c r="B54" s="371"/>
      <c r="C54" s="374" t="s">
        <v>205</v>
      </c>
      <c r="D54" s="375">
        <f>VLOOKUP(D53,Итоговый!$B$7:$F$84,5,FALSE)</f>
        <v>2</v>
      </c>
      <c r="E54" s="375">
        <f>VLOOKUP(E53,Итоговый!$B$7:$F$84,5,FALSE)</f>
        <v>35</v>
      </c>
      <c r="F54" s="375">
        <f>VLOOKUP(F53,Итоговый!$B$7:$F$84,5,FALSE)</f>
        <v>10</v>
      </c>
      <c r="G54" s="375">
        <f>VLOOKUP(G53,Итоговый!$B$7:$F$84,5,FALSE)</f>
        <v>17</v>
      </c>
      <c r="H54" s="375"/>
      <c r="I54" s="375"/>
      <c r="J54" s="375"/>
      <c r="K54" s="192">
        <f>K53</f>
        <v>27</v>
      </c>
      <c r="L54" s="2"/>
      <c r="M54" s="2"/>
      <c r="N54" s="2"/>
      <c r="O54" s="2"/>
      <c r="P54" s="2"/>
    </row>
    <row r="55" spans="1:17" x14ac:dyDescent="0.2">
      <c r="A55" s="2"/>
      <c r="B55" s="380" t="str">
        <f>B30</f>
        <v>DREAM TEAM</v>
      </c>
      <c r="C55" s="380">
        <f>K30</f>
        <v>111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7" x14ac:dyDescent="0.2">
      <c r="A56" s="2"/>
      <c r="B56" s="380" t="str">
        <f>B33</f>
        <v>Хорошая компания</v>
      </c>
      <c r="C56" s="380">
        <f>K33</f>
        <v>18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7" x14ac:dyDescent="0.2">
      <c r="A57" s="2"/>
      <c r="B57" s="380" t="str">
        <f>B36</f>
        <v>Очки</v>
      </c>
      <c r="C57" s="380">
        <f>K36</f>
        <v>13</v>
      </c>
      <c r="D57" s="2"/>
      <c r="E57" s="2"/>
      <c r="F57" s="2"/>
      <c r="G57" s="2"/>
      <c r="H57" s="2"/>
      <c r="I57" s="2"/>
      <c r="J57" s="2"/>
      <c r="K57" s="2"/>
    </row>
    <row r="58" spans="1:17" x14ac:dyDescent="0.2">
      <c r="A58" s="2"/>
      <c r="B58" s="381" t="str">
        <f>B39</f>
        <v>Товарищи</v>
      </c>
      <c r="C58" s="381">
        <f>K39</f>
        <v>45</v>
      </c>
      <c r="D58" s="2"/>
      <c r="E58" s="2"/>
    </row>
    <row r="59" spans="1:17" x14ac:dyDescent="0.2">
      <c r="A59" s="2"/>
      <c r="B59" s="381" t="str">
        <f>B42</f>
        <v>МАДИ Racing</v>
      </c>
      <c r="C59" s="381">
        <f>K42</f>
        <v>55</v>
      </c>
      <c r="D59" s="2"/>
      <c r="E59" s="2"/>
    </row>
    <row r="60" spans="1:17" x14ac:dyDescent="0.2">
      <c r="A60" s="2"/>
      <c r="B60" s="381" t="str">
        <f>B45</f>
        <v>PRO|RALLY</v>
      </c>
      <c r="C60" s="381">
        <f>K45</f>
        <v>75</v>
      </c>
      <c r="D60" s="2"/>
      <c r="E60" s="2"/>
    </row>
    <row r="61" spans="1:17" x14ac:dyDescent="0.2">
      <c r="A61" s="2"/>
      <c r="B61" s="381" t="str">
        <f>B48</f>
        <v>Юный Автомобилист</v>
      </c>
      <c r="C61" s="381">
        <f>K48</f>
        <v>87</v>
      </c>
      <c r="D61" s="2"/>
      <c r="E61" s="2"/>
    </row>
    <row r="62" spans="1:17" x14ac:dyDescent="0.2">
      <c r="A62" s="2"/>
      <c r="B62" s="381" t="str">
        <f>B51</f>
        <v>Gorkyclassic</v>
      </c>
      <c r="C62" s="381">
        <f>K51</f>
        <v>39</v>
      </c>
      <c r="D62" s="2"/>
      <c r="E62" s="2"/>
    </row>
    <row r="63" spans="1:17" x14ac:dyDescent="0.2">
      <c r="A63" s="2"/>
      <c r="B63" s="2" t="str">
        <f>B53</f>
        <v>Команда факультета АТ</v>
      </c>
      <c r="C63" s="2">
        <f>K53</f>
        <v>27</v>
      </c>
      <c r="D63" s="2"/>
      <c r="E63" s="2"/>
    </row>
    <row r="64" spans="1:17" x14ac:dyDescent="0.2">
      <c r="B64" t="s">
        <v>421</v>
      </c>
    </row>
    <row r="65" spans="2:3" x14ac:dyDescent="0.2">
      <c r="B65" t="s">
        <v>422</v>
      </c>
    </row>
    <row r="70" spans="2:3" x14ac:dyDescent="0.2">
      <c r="B70" t="s">
        <v>183</v>
      </c>
      <c r="C70">
        <v>13</v>
      </c>
    </row>
    <row r="71" spans="2:3" x14ac:dyDescent="0.2">
      <c r="B71" t="s">
        <v>623</v>
      </c>
      <c r="C71">
        <v>18</v>
      </c>
    </row>
    <row r="72" spans="2:3" x14ac:dyDescent="0.2">
      <c r="B72" t="s">
        <v>634</v>
      </c>
      <c r="C72">
        <v>27</v>
      </c>
    </row>
    <row r="73" spans="2:3" x14ac:dyDescent="0.2">
      <c r="B73" t="s">
        <v>622</v>
      </c>
      <c r="C73">
        <v>39</v>
      </c>
    </row>
    <row r="74" spans="2:3" x14ac:dyDescent="0.2">
      <c r="B74" t="s">
        <v>621</v>
      </c>
      <c r="C74">
        <v>45</v>
      </c>
    </row>
    <row r="75" spans="2:3" x14ac:dyDescent="0.2">
      <c r="B75" t="s">
        <v>294</v>
      </c>
      <c r="C75">
        <v>55</v>
      </c>
    </row>
    <row r="76" spans="2:3" x14ac:dyDescent="0.2">
      <c r="B76" t="s">
        <v>624</v>
      </c>
      <c r="C76">
        <v>75</v>
      </c>
    </row>
    <row r="77" spans="2:3" x14ac:dyDescent="0.2">
      <c r="B77" t="s">
        <v>620</v>
      </c>
      <c r="C77">
        <v>87</v>
      </c>
    </row>
    <row r="78" spans="2:3" x14ac:dyDescent="0.2">
      <c r="B78" t="s">
        <v>293</v>
      </c>
      <c r="C78">
        <v>111</v>
      </c>
    </row>
  </sheetData>
  <phoneticPr fontId="9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0]!Макрос2">
                <anchor moveWithCells="1">
                  <from>
                    <xdr:col>1</xdr:col>
                    <xdr:colOff>466725</xdr:colOff>
                    <xdr:row>79</xdr:row>
                    <xdr:rowOff>114300</xdr:rowOff>
                  </from>
                  <to>
                    <xdr:col>1</xdr:col>
                    <xdr:colOff>1019175</xdr:colOff>
                    <xdr:row>81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2:K7"/>
  <sheetViews>
    <sheetView zoomScale="75" zoomScaleNormal="75" zoomScaleSheetLayoutView="100" workbookViewId="0">
      <selection activeCell="N5" sqref="N5"/>
    </sheetView>
  </sheetViews>
  <sheetFormatPr defaultRowHeight="12.75" x14ac:dyDescent="0.2"/>
  <cols>
    <col min="1" max="16384" width="9.140625" style="382"/>
  </cols>
  <sheetData>
    <row r="2" spans="1:11" x14ac:dyDescent="0.2">
      <c r="B2" s="383" t="str">
        <f>'Простыня Сорт'!FD4</f>
        <v>КВ1</v>
      </c>
      <c r="C2" s="383" t="str">
        <f>'Простыня Сорт'!FE4</f>
        <v>КВ2</v>
      </c>
      <c r="D2" s="383" t="str">
        <f>'Простыня Сорт'!FF4</f>
        <v>ДС1</v>
      </c>
      <c r="E2" s="383" t="str">
        <f>'Простыня Сорт'!FG4</f>
        <v>КВ3</v>
      </c>
      <c r="F2" s="383" t="str">
        <f>'Простыня Сорт'!FH4</f>
        <v>КВ4</v>
      </c>
      <c r="G2" s="383" t="str">
        <f>'Простыня Сорт'!FI4</f>
        <v>ДС2</v>
      </c>
      <c r="H2" s="383" t="str">
        <f>'Простыня Сорт'!FJ4</f>
        <v>КВ5</v>
      </c>
      <c r="I2" s="383" t="str">
        <f>'Простыня Сорт'!FK4</f>
        <v>ДС3</v>
      </c>
      <c r="J2" s="383" t="str">
        <f>'Простыня Сорт'!FL4</f>
        <v>КВ6</v>
      </c>
      <c r="K2" s="383" t="str">
        <f>'Простыня Сорт'!FM4</f>
        <v>ДС4</v>
      </c>
    </row>
    <row r="3" spans="1:11" x14ac:dyDescent="0.2">
      <c r="A3" s="383">
        <f>'Простыня Сорт'!FC5</f>
        <v>7</v>
      </c>
      <c r="B3" s="383">
        <f>'Простыня Сорт'!FD5</f>
        <v>0</v>
      </c>
      <c r="C3" s="383">
        <f>'Простыня Сорт'!FE5</f>
        <v>0</v>
      </c>
      <c r="D3" s="383">
        <f>'Простыня Сорт'!FF5</f>
        <v>96.8</v>
      </c>
      <c r="E3" s="383">
        <f>'Простыня Сорт'!FG5</f>
        <v>96.8</v>
      </c>
      <c r="F3" s="383">
        <f>'Простыня Сорт'!FH5</f>
        <v>96.8</v>
      </c>
      <c r="G3" s="383">
        <f>'Простыня Сорт'!FI5</f>
        <v>425.8</v>
      </c>
      <c r="H3" s="383">
        <f>'Простыня Сорт'!FJ5</f>
        <v>425.8</v>
      </c>
      <c r="I3" s="383">
        <f>'Простыня Сорт'!FK5</f>
        <v>430.8</v>
      </c>
      <c r="J3" s="383">
        <f>'Простыня Сорт'!FL5</f>
        <v>430.8</v>
      </c>
      <c r="K3" s="383">
        <f>'Простыня Сорт'!FM5</f>
        <v>538.29999999999995</v>
      </c>
    </row>
    <row r="4" spans="1:11" x14ac:dyDescent="0.2">
      <c r="A4" s="382">
        <f>'Простыня Сорт'!EG6</f>
        <v>4</v>
      </c>
      <c r="B4" s="383">
        <f>'Простыня Сорт'!FD6</f>
        <v>0</v>
      </c>
      <c r="C4" s="383">
        <f>'Простыня Сорт'!FE6</f>
        <v>0</v>
      </c>
      <c r="D4" s="383">
        <f>'Простыня Сорт'!FF6</f>
        <v>81.599999999999994</v>
      </c>
      <c r="E4" s="383">
        <f>'Простыня Сорт'!FG6</f>
        <v>81.599999999999994</v>
      </c>
      <c r="F4" s="383">
        <f>'Простыня Сорт'!FH6</f>
        <v>81.599999999999994</v>
      </c>
      <c r="G4" s="383">
        <f>'Простыня Сорт'!FI6</f>
        <v>460.6</v>
      </c>
      <c r="H4" s="383">
        <f>'Простыня Сорт'!FJ6</f>
        <v>460.6</v>
      </c>
      <c r="I4" s="383">
        <f>'Простыня Сорт'!FK6</f>
        <v>467.6</v>
      </c>
      <c r="J4" s="383">
        <f>'Простыня Сорт'!FL6</f>
        <v>467.6</v>
      </c>
      <c r="K4" s="383">
        <f>'Простыня Сорт'!FM6</f>
        <v>556.6</v>
      </c>
    </row>
    <row r="5" spans="1:11" x14ac:dyDescent="0.2">
      <c r="A5" s="382">
        <f>'Простыня Сорт'!EG7</f>
        <v>12</v>
      </c>
      <c r="B5" s="383">
        <f>'Простыня Сорт'!FD7</f>
        <v>0</v>
      </c>
      <c r="C5" s="383">
        <f>'Простыня Сорт'!FE7</f>
        <v>0</v>
      </c>
      <c r="D5" s="383">
        <f>'Простыня Сорт'!FF7</f>
        <v>102.6</v>
      </c>
      <c r="E5" s="383">
        <f>'Простыня Сорт'!FG7</f>
        <v>102.6</v>
      </c>
      <c r="F5" s="383">
        <f>'Простыня Сорт'!FH7</f>
        <v>102.6</v>
      </c>
      <c r="G5" s="383">
        <f>'Простыня Сорт'!FI7</f>
        <v>365.6</v>
      </c>
      <c r="H5" s="383">
        <f>'Простыня Сорт'!FJ7</f>
        <v>365.6</v>
      </c>
      <c r="I5" s="383">
        <f>'Простыня Сорт'!FK7</f>
        <v>386.6</v>
      </c>
      <c r="J5" s="383">
        <f>'Простыня Сорт'!FL7</f>
        <v>986.6</v>
      </c>
      <c r="K5" s="383">
        <f>'Простыня Сорт'!FM7</f>
        <v>1103.5999999999999</v>
      </c>
    </row>
    <row r="6" spans="1:11" x14ac:dyDescent="0.2">
      <c r="A6" s="382">
        <f>'Простыня Сорт'!EG8</f>
        <v>16</v>
      </c>
      <c r="B6" s="383">
        <f>'Простыня Сорт'!FD8</f>
        <v>0</v>
      </c>
      <c r="C6" s="383">
        <f>'Простыня Сорт'!FE8</f>
        <v>720</v>
      </c>
      <c r="D6" s="383">
        <f>'Простыня Сорт'!FF8</f>
        <v>813.1</v>
      </c>
      <c r="E6" s="383">
        <f>'Простыня Сорт'!FG8</f>
        <v>813.1</v>
      </c>
      <c r="F6" s="383">
        <f>'Простыня Сорт'!FH8</f>
        <v>813.1</v>
      </c>
      <c r="G6" s="383">
        <f>'Простыня Сорт'!FI8</f>
        <v>1054.0999999999999</v>
      </c>
      <c r="H6" s="383">
        <f>'Простыня Сорт'!FJ8</f>
        <v>1054.0999999999999</v>
      </c>
      <c r="I6" s="383">
        <f>'Простыня Сорт'!FK8</f>
        <v>1068.0999999999999</v>
      </c>
      <c r="J6" s="383">
        <f>'Простыня Сорт'!FL8</f>
        <v>1068.0999999999999</v>
      </c>
      <c r="K6" s="383">
        <f>'Простыня Сорт'!FM8</f>
        <v>1168.8</v>
      </c>
    </row>
    <row r="7" spans="1:11" x14ac:dyDescent="0.2">
      <c r="A7" s="382">
        <f>'Простыня Сорт'!EG9</f>
        <v>11</v>
      </c>
      <c r="B7" s="383">
        <f>'Простыня Сорт'!FD9</f>
        <v>0</v>
      </c>
      <c r="C7" s="383">
        <f>'Простыня Сорт'!FE9</f>
        <v>780</v>
      </c>
      <c r="D7" s="383">
        <f>'Простыня Сорт'!FF9</f>
        <v>872.1</v>
      </c>
      <c r="E7" s="383">
        <f>'Простыня Сорт'!FG9</f>
        <v>872.1</v>
      </c>
      <c r="F7" s="383">
        <f>'Простыня Сорт'!FH9</f>
        <v>872.1</v>
      </c>
      <c r="G7" s="383">
        <f>'Простыня Сорт'!FI9</f>
        <v>1117.0999999999999</v>
      </c>
      <c r="H7" s="383">
        <f>'Простыня Сорт'!FJ9</f>
        <v>1117.0999999999999</v>
      </c>
      <c r="I7" s="383">
        <f>'Простыня Сорт'!FK9</f>
        <v>1131.0999999999999</v>
      </c>
      <c r="J7" s="383">
        <f>'Простыня Сорт'!FL9</f>
        <v>1131.0999999999999</v>
      </c>
      <c r="K7" s="383">
        <f>'Простыня Сорт'!FM9</f>
        <v>1224.6999999999998</v>
      </c>
    </row>
  </sheetData>
  <phoneticPr fontId="9" type="noConversion"/>
  <pageMargins left="0.39370078740157483" right="0.23622047244094491" top="0.35433070866141736" bottom="0.31496062992125984" header="0.23622047244094491" footer="0.31496062992125984"/>
  <pageSetup paperSize="9" fitToHeight="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2"/>
      <c r="B5" s="34">
        <v>69</v>
      </c>
      <c r="C5" s="293">
        <v>80</v>
      </c>
      <c r="D5" s="260" t="s">
        <v>279</v>
      </c>
      <c r="E5" s="260" t="s">
        <v>550</v>
      </c>
      <c r="F5" s="260" t="s">
        <v>568</v>
      </c>
      <c r="G5" s="43">
        <v>0.33958333333333318</v>
      </c>
      <c r="H5" s="47">
        <v>0.33958333333333318</v>
      </c>
      <c r="I5" s="278" t="s">
        <v>44</v>
      </c>
      <c r="J5" s="216">
        <v>0</v>
      </c>
      <c r="K5" s="43">
        <v>0.42291666666666655</v>
      </c>
      <c r="L5" s="47">
        <v>0.42291666666666655</v>
      </c>
      <c r="M5" s="279" t="s">
        <v>44</v>
      </c>
      <c r="N5" s="280">
        <v>0</v>
      </c>
      <c r="O5" s="85">
        <v>0.4236111111111111</v>
      </c>
      <c r="P5" s="280"/>
      <c r="Q5" s="261"/>
      <c r="R5" s="85"/>
      <c r="S5" s="38">
        <v>0</v>
      </c>
      <c r="T5" s="85">
        <v>0.47222222222222227</v>
      </c>
      <c r="U5" s="281"/>
      <c r="V5" s="52">
        <v>0</v>
      </c>
      <c r="W5" s="85"/>
      <c r="X5" s="280">
        <v>600</v>
      </c>
      <c r="Y5" s="85"/>
      <c r="Z5" s="281"/>
      <c r="AA5" s="216">
        <v>600</v>
      </c>
      <c r="AB5" s="261"/>
      <c r="AC5" s="85"/>
      <c r="AD5" s="280">
        <v>600</v>
      </c>
      <c r="AE5" s="85" t="s">
        <v>308</v>
      </c>
      <c r="AF5" s="281"/>
      <c r="AG5" s="216">
        <v>600</v>
      </c>
      <c r="AH5" s="261"/>
      <c r="AI5" s="85"/>
      <c r="AJ5" s="280">
        <v>600</v>
      </c>
      <c r="AK5" s="73">
        <v>0.53819444444444442</v>
      </c>
      <c r="AL5" s="279" t="s">
        <v>301</v>
      </c>
      <c r="AM5" s="280">
        <v>2160</v>
      </c>
      <c r="AN5" s="43">
        <v>0.53888888888888886</v>
      </c>
      <c r="AO5" s="47">
        <v>0.57986111111111105</v>
      </c>
      <c r="AP5" s="282">
        <v>79.599999999999994</v>
      </c>
      <c r="AQ5" s="283">
        <v>79.599999999999994</v>
      </c>
      <c r="AR5" s="284"/>
      <c r="AS5" s="49">
        <v>0.57986111111111105</v>
      </c>
      <c r="AT5" s="42" t="s">
        <v>44</v>
      </c>
      <c r="AU5" s="280">
        <v>0</v>
      </c>
      <c r="AV5" s="284"/>
      <c r="AW5" s="49">
        <v>0.62638888888888888</v>
      </c>
      <c r="AX5" s="279" t="s">
        <v>44</v>
      </c>
      <c r="AY5" s="38">
        <v>0</v>
      </c>
      <c r="AZ5" s="53">
        <v>0.62847222222222221</v>
      </c>
      <c r="BA5" s="285"/>
      <c r="BB5" s="55">
        <v>0.63495370370370374</v>
      </c>
      <c r="BC5" s="286">
        <v>6.4814814814815325E-3</v>
      </c>
      <c r="BD5" s="286">
        <v>9.7222222222227359E-4</v>
      </c>
      <c r="BE5" s="287" t="s">
        <v>301</v>
      </c>
      <c r="BF5" s="288">
        <v>84</v>
      </c>
      <c r="BG5" s="55">
        <v>0.64192129629629624</v>
      </c>
      <c r="BH5" s="286">
        <v>1.344907407407403E-2</v>
      </c>
      <c r="BI5" s="286">
        <v>3.4722222222179078E-5</v>
      </c>
      <c r="BJ5" s="287" t="s">
        <v>301</v>
      </c>
      <c r="BK5" s="288">
        <v>3</v>
      </c>
      <c r="BL5" s="55">
        <v>0.64626157407407414</v>
      </c>
      <c r="BM5" s="286">
        <v>1.7789351851851931E-2</v>
      </c>
      <c r="BN5" s="286">
        <v>5.2083333333341128E-4</v>
      </c>
      <c r="BO5" s="287" t="s">
        <v>301</v>
      </c>
      <c r="BP5" s="288">
        <v>45</v>
      </c>
      <c r="BQ5" s="55">
        <v>0.66391203703703705</v>
      </c>
      <c r="BR5" s="286">
        <v>3.5439814814814841E-2</v>
      </c>
      <c r="BS5" s="286">
        <v>3.4837962962963251E-3</v>
      </c>
      <c r="BT5" s="287" t="s">
        <v>301</v>
      </c>
      <c r="BU5" s="288">
        <v>301</v>
      </c>
      <c r="BV5" s="263"/>
      <c r="BW5" s="263"/>
      <c r="BX5" s="55">
        <v>0.65516203703703701</v>
      </c>
      <c r="BY5" s="286">
        <v>2.6689814814814805E-2</v>
      </c>
      <c r="BZ5" s="286">
        <v>1.3518518518518527E-2</v>
      </c>
      <c r="CA5" s="287" t="s">
        <v>45</v>
      </c>
      <c r="CB5" s="288">
        <v>1468</v>
      </c>
      <c r="CC5" s="49">
        <v>0.69444444444444453</v>
      </c>
      <c r="CD5" s="279" t="s">
        <v>44</v>
      </c>
      <c r="CE5" s="280">
        <v>0</v>
      </c>
      <c r="CF5" s="53">
        <v>0.69652777777777775</v>
      </c>
      <c r="CG5" s="285"/>
      <c r="CH5" s="55">
        <v>0.70798611111111109</v>
      </c>
      <c r="CI5" s="286">
        <v>1.1458333333333348E-2</v>
      </c>
      <c r="CJ5" s="286">
        <v>6.1342592592594086E-4</v>
      </c>
      <c r="CK5" s="287" t="s">
        <v>301</v>
      </c>
      <c r="CL5" s="288">
        <v>53</v>
      </c>
      <c r="CM5" s="55">
        <v>0.71504629629629635</v>
      </c>
      <c r="CN5" s="286">
        <v>1.8518518518518601E-2</v>
      </c>
      <c r="CO5" s="286">
        <v>1.6666666666667503E-3</v>
      </c>
      <c r="CP5" s="287" t="s">
        <v>301</v>
      </c>
      <c r="CQ5" s="288">
        <v>144</v>
      </c>
      <c r="CR5" s="85" t="s">
        <v>632</v>
      </c>
      <c r="CS5" s="280"/>
      <c r="CT5" s="85">
        <v>3.4381944444444401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85.5</v>
      </c>
      <c r="DC5" s="283">
        <v>85.5</v>
      </c>
      <c r="DD5" s="284"/>
      <c r="DE5" s="43"/>
      <c r="DF5" s="43"/>
      <c r="DG5" s="39">
        <v>2263.1</v>
      </c>
      <c r="DH5" s="46">
        <v>5160</v>
      </c>
      <c r="DI5" s="40"/>
      <c r="DJ5" s="63">
        <v>7423.1</v>
      </c>
      <c r="DK5" s="43"/>
      <c r="DL5" s="264" t="s">
        <v>191</v>
      </c>
      <c r="DM5" s="265" t="s">
        <v>568</v>
      </c>
      <c r="DN5" s="265" t="s">
        <v>177</v>
      </c>
      <c r="DO5" s="265">
        <v>230</v>
      </c>
      <c r="DP5" s="265">
        <v>0</v>
      </c>
      <c r="DQ5" s="266"/>
      <c r="DR5" s="266"/>
      <c r="DS5" s="267"/>
      <c r="DT5" s="22"/>
      <c r="DU5" s="22"/>
      <c r="DV5" s="41">
        <v>1.1299999999999999</v>
      </c>
      <c r="DW5" s="41" t="s">
        <v>197</v>
      </c>
      <c r="DY5" s="151">
        <v>186.56299999999999</v>
      </c>
      <c r="DZ5" s="41">
        <v>186.56299999999999</v>
      </c>
      <c r="EA5" s="41">
        <v>9999</v>
      </c>
      <c r="EB5" s="41">
        <v>999999</v>
      </c>
      <c r="EC5" s="41">
        <v>999999</v>
      </c>
      <c r="ED5" s="22"/>
      <c r="EE5" s="22"/>
      <c r="EF5" s="22"/>
      <c r="EG5" s="41">
        <v>80</v>
      </c>
      <c r="EH5" s="195">
        <v>0</v>
      </c>
      <c r="EI5" s="195">
        <v>5160</v>
      </c>
      <c r="EJ5" s="196">
        <v>79.599999999999994</v>
      </c>
      <c r="EK5" s="195">
        <v>0</v>
      </c>
      <c r="EL5" s="195">
        <v>0</v>
      </c>
      <c r="EM5" s="195">
        <v>1901</v>
      </c>
      <c r="EN5" s="195">
        <v>0</v>
      </c>
      <c r="EO5" s="195">
        <v>197</v>
      </c>
      <c r="EP5" s="195">
        <v>0</v>
      </c>
      <c r="EQ5" s="195">
        <v>85.5</v>
      </c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41">
        <v>80</v>
      </c>
      <c r="FD5" s="195">
        <v>0</v>
      </c>
      <c r="FE5" s="195">
        <v>5160</v>
      </c>
      <c r="FF5" s="195">
        <v>5239.6000000000004</v>
      </c>
      <c r="FG5" s="195">
        <v>5239.6000000000004</v>
      </c>
      <c r="FH5" s="195">
        <v>5239.6000000000004</v>
      </c>
      <c r="FI5" s="195">
        <v>7140.6</v>
      </c>
      <c r="FJ5" s="195">
        <v>7140.6</v>
      </c>
      <c r="FK5" s="195">
        <v>7337.6</v>
      </c>
      <c r="FL5" s="195">
        <v>7337.6</v>
      </c>
      <c r="FM5" s="195">
        <v>7423.1</v>
      </c>
      <c r="FN5" s="22"/>
      <c r="FO5" s="22"/>
      <c r="FP5" s="22"/>
      <c r="FQ5" s="22"/>
      <c r="FR5" s="22"/>
      <c r="FS5" s="22"/>
      <c r="FT5" s="22"/>
      <c r="FU5" s="22"/>
      <c r="FV5" s="22"/>
    </row>
    <row r="6" spans="1:178" s="41" customFormat="1" ht="26.25" thickBot="1" x14ac:dyDescent="0.25">
      <c r="A6" s="131"/>
      <c r="B6" s="34">
        <v>4</v>
      </c>
      <c r="C6" s="293">
        <v>4</v>
      </c>
      <c r="D6" s="260" t="s">
        <v>89</v>
      </c>
      <c r="E6" s="260" t="s">
        <v>30</v>
      </c>
      <c r="F6" s="260" t="s">
        <v>568</v>
      </c>
      <c r="G6" s="43">
        <v>0.29444444444444445</v>
      </c>
      <c r="H6" s="47">
        <v>0.29444444444444445</v>
      </c>
      <c r="I6" s="58" t="s">
        <v>44</v>
      </c>
      <c r="J6" s="52">
        <v>0</v>
      </c>
      <c r="K6" s="43">
        <v>0.37777777777777782</v>
      </c>
      <c r="L6" s="47">
        <v>0.37777777777777782</v>
      </c>
      <c r="M6" s="42" t="s">
        <v>44</v>
      </c>
      <c r="N6" s="38">
        <v>0</v>
      </c>
      <c r="O6" s="85">
        <v>0.37847222222222227</v>
      </c>
      <c r="P6" s="38"/>
      <c r="Q6" s="261"/>
      <c r="R6" s="85"/>
      <c r="S6" s="38">
        <v>0</v>
      </c>
      <c r="T6" s="85">
        <v>0.41319444444444442</v>
      </c>
      <c r="U6" s="86"/>
      <c r="V6" s="52">
        <v>0</v>
      </c>
      <c r="W6" s="85">
        <v>0.43055555555555558</v>
      </c>
      <c r="X6" s="38"/>
      <c r="Y6" s="85">
        <v>0.43194444444444446</v>
      </c>
      <c r="Z6" s="86"/>
      <c r="AA6" s="52">
        <v>0</v>
      </c>
      <c r="AB6" s="261"/>
      <c r="AC6" s="85">
        <v>0.43402777777777773</v>
      </c>
      <c r="AD6" s="38"/>
      <c r="AE6" s="85">
        <v>0.45347222222222222</v>
      </c>
      <c r="AF6" s="86"/>
      <c r="AG6" s="52">
        <v>0</v>
      </c>
      <c r="AH6" s="261"/>
      <c r="AI6" s="85">
        <v>0.4604166666666667</v>
      </c>
      <c r="AJ6" s="38"/>
      <c r="AK6" s="73">
        <v>0.4680555555555555</v>
      </c>
      <c r="AL6" s="42" t="s">
        <v>44</v>
      </c>
      <c r="AM6" s="38">
        <v>0</v>
      </c>
      <c r="AN6" s="43">
        <v>0.46875</v>
      </c>
      <c r="AO6" s="47">
        <v>0.47152777777777777</v>
      </c>
      <c r="AP6" s="70">
        <v>81.599999999999994</v>
      </c>
      <c r="AQ6" s="71">
        <v>81.599999999999994</v>
      </c>
      <c r="AR6" s="72"/>
      <c r="AS6" s="49">
        <v>0.50972222222222219</v>
      </c>
      <c r="AT6" s="42" t="s">
        <v>44</v>
      </c>
      <c r="AU6" s="280">
        <v>0</v>
      </c>
      <c r="AV6" s="72"/>
      <c r="AW6" s="49">
        <v>0.55138888888888882</v>
      </c>
      <c r="AX6" s="42" t="s">
        <v>44</v>
      </c>
      <c r="AY6" s="38">
        <v>0</v>
      </c>
      <c r="AZ6" s="53">
        <v>0.55347222222222225</v>
      </c>
      <c r="BA6" s="61"/>
      <c r="BB6" s="55">
        <v>0.55876157407407401</v>
      </c>
      <c r="BC6" s="35">
        <v>5.2893518518517535E-3</v>
      </c>
      <c r="BD6" s="35">
        <v>2.1990740740750539E-4</v>
      </c>
      <c r="BE6" s="44" t="s">
        <v>45</v>
      </c>
      <c r="BF6" s="45">
        <v>19</v>
      </c>
      <c r="BG6" s="55">
        <v>0.56591435185185179</v>
      </c>
      <c r="BH6" s="35">
        <v>1.2442129629629539E-2</v>
      </c>
      <c r="BI6" s="35">
        <v>9.7222222222231175E-4</v>
      </c>
      <c r="BJ6" s="44" t="s">
        <v>45</v>
      </c>
      <c r="BK6" s="45">
        <v>84</v>
      </c>
      <c r="BL6" s="55">
        <v>0.56964120370370364</v>
      </c>
      <c r="BM6" s="35">
        <v>1.6168981481481381E-2</v>
      </c>
      <c r="BN6" s="35">
        <v>1.0995370370371384E-3</v>
      </c>
      <c r="BO6" s="44" t="s">
        <v>45</v>
      </c>
      <c r="BP6" s="45">
        <v>95</v>
      </c>
      <c r="BQ6" s="55">
        <v>0.58453703703703697</v>
      </c>
      <c r="BR6" s="35">
        <v>3.1064814814814712E-2</v>
      </c>
      <c r="BS6" s="35">
        <v>8.912037037038037E-4</v>
      </c>
      <c r="BT6" s="44" t="s">
        <v>45</v>
      </c>
      <c r="BU6" s="45">
        <v>77</v>
      </c>
      <c r="BV6" s="263"/>
      <c r="BW6" s="263"/>
      <c r="BX6" s="55">
        <v>0.59247685185185184</v>
      </c>
      <c r="BY6" s="35">
        <v>3.9004629629629584E-2</v>
      </c>
      <c r="BZ6" s="35">
        <v>1.2037037037037485E-3</v>
      </c>
      <c r="CA6" s="44" t="s">
        <v>45</v>
      </c>
      <c r="CB6" s="45">
        <v>104</v>
      </c>
      <c r="CC6" s="49">
        <v>0.61944444444444446</v>
      </c>
      <c r="CD6" s="42" t="s">
        <v>44</v>
      </c>
      <c r="CE6" s="38">
        <v>0</v>
      </c>
      <c r="CF6" s="53">
        <v>0.6430555555555556</v>
      </c>
      <c r="CG6" s="61"/>
      <c r="CH6" s="55">
        <v>0.65392361111111108</v>
      </c>
      <c r="CI6" s="35">
        <v>1.0868055555555478E-2</v>
      </c>
      <c r="CJ6" s="35">
        <v>2.3148148148070813E-5</v>
      </c>
      <c r="CK6" s="44" t="s">
        <v>301</v>
      </c>
      <c r="CL6" s="45">
        <v>2</v>
      </c>
      <c r="CM6" s="55">
        <v>0.6599652777777778</v>
      </c>
      <c r="CN6" s="35">
        <v>1.6909722222222201E-2</v>
      </c>
      <c r="CO6" s="35">
        <v>5.7870370370350505E-5</v>
      </c>
      <c r="CP6" s="44" t="s">
        <v>301</v>
      </c>
      <c r="CQ6" s="45">
        <v>5</v>
      </c>
      <c r="CR6" s="85" t="s">
        <v>632</v>
      </c>
      <c r="CS6" s="38"/>
      <c r="CT6" s="85">
        <v>0.72986111111111096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89</v>
      </c>
      <c r="DC6" s="71">
        <v>89</v>
      </c>
      <c r="DD6" s="72"/>
      <c r="DE6" s="43"/>
      <c r="DF6" s="43"/>
      <c r="DG6" s="39">
        <v>556.6</v>
      </c>
      <c r="DH6" s="46">
        <v>0</v>
      </c>
      <c r="DI6" s="40"/>
      <c r="DJ6" s="63">
        <v>556.6</v>
      </c>
      <c r="DK6" s="43"/>
      <c r="DL6" s="268" t="s">
        <v>190</v>
      </c>
      <c r="DM6" s="269" t="s">
        <v>568</v>
      </c>
      <c r="DN6" s="269" t="s">
        <v>177</v>
      </c>
      <c r="DO6" s="269">
        <v>230</v>
      </c>
      <c r="DP6" s="269" t="s">
        <v>633</v>
      </c>
      <c r="DQ6" s="56"/>
      <c r="DR6" s="56"/>
      <c r="DS6" s="36"/>
      <c r="DV6" s="41">
        <v>1.1299999999999999</v>
      </c>
      <c r="DW6" s="41" t="s">
        <v>197</v>
      </c>
      <c r="DY6" s="151">
        <v>192.77799999999996</v>
      </c>
      <c r="DZ6" s="41">
        <v>192.77799999999996</v>
      </c>
      <c r="EA6" s="41">
        <v>9999</v>
      </c>
      <c r="EB6" s="41">
        <v>999999</v>
      </c>
      <c r="EC6" s="41">
        <v>999999</v>
      </c>
      <c r="EG6" s="41">
        <v>4</v>
      </c>
      <c r="EH6" s="195">
        <v>0</v>
      </c>
      <c r="EI6" s="195">
        <v>0</v>
      </c>
      <c r="EJ6" s="196">
        <v>81.599999999999994</v>
      </c>
      <c r="EK6" s="195">
        <v>0</v>
      </c>
      <c r="EL6" s="195">
        <v>0</v>
      </c>
      <c r="EM6" s="195">
        <v>379</v>
      </c>
      <c r="EN6" s="195">
        <v>0</v>
      </c>
      <c r="EO6" s="195">
        <v>7</v>
      </c>
      <c r="EP6" s="195">
        <v>0</v>
      </c>
      <c r="EQ6" s="195">
        <v>89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C6" s="41">
        <v>4</v>
      </c>
      <c r="FD6" s="195">
        <v>0</v>
      </c>
      <c r="FE6" s="195">
        <v>0</v>
      </c>
      <c r="FF6" s="195">
        <v>81.599999999999994</v>
      </c>
      <c r="FG6" s="195">
        <v>81.599999999999994</v>
      </c>
      <c r="FH6" s="195">
        <v>81.599999999999994</v>
      </c>
      <c r="FI6" s="195">
        <v>460.6</v>
      </c>
      <c r="FJ6" s="195">
        <v>460.6</v>
      </c>
      <c r="FK6" s="195">
        <v>467.6</v>
      </c>
      <c r="FL6" s="195">
        <v>467.6</v>
      </c>
      <c r="FM6" s="195">
        <v>556.6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26.25" collapsed="1" thickBot="1" x14ac:dyDescent="0.25">
      <c r="A7" s="131"/>
      <c r="B7" s="34">
        <v>9</v>
      </c>
      <c r="C7" s="293">
        <v>9</v>
      </c>
      <c r="D7" s="260" t="s">
        <v>474</v>
      </c>
      <c r="E7" s="260" t="s">
        <v>475</v>
      </c>
      <c r="F7" s="260" t="s">
        <v>572</v>
      </c>
      <c r="G7" s="43">
        <v>0.29791666666666666</v>
      </c>
      <c r="H7" s="47">
        <v>0.29791666666666666</v>
      </c>
      <c r="I7" s="58" t="s">
        <v>44</v>
      </c>
      <c r="J7" s="52">
        <v>0</v>
      </c>
      <c r="K7" s="43">
        <v>0.38125000000000003</v>
      </c>
      <c r="L7" s="47">
        <v>0.38125000000000003</v>
      </c>
      <c r="M7" s="42" t="s">
        <v>44</v>
      </c>
      <c r="N7" s="38">
        <v>0</v>
      </c>
      <c r="O7" s="85">
        <v>0.38194444444444442</v>
      </c>
      <c r="P7" s="38"/>
      <c r="Q7" s="261"/>
      <c r="R7" s="85"/>
      <c r="S7" s="38">
        <v>0</v>
      </c>
      <c r="T7" s="85">
        <v>0.4201388888888889</v>
      </c>
      <c r="U7" s="86"/>
      <c r="V7" s="52">
        <v>0</v>
      </c>
      <c r="W7" s="85">
        <v>0.4375</v>
      </c>
      <c r="X7" s="38"/>
      <c r="Y7" s="85">
        <v>0.43958333333333338</v>
      </c>
      <c r="Z7" s="86"/>
      <c r="AA7" s="52">
        <v>0</v>
      </c>
      <c r="AB7" s="261"/>
      <c r="AC7" s="85">
        <v>0.44097222222222227</v>
      </c>
      <c r="AD7" s="38"/>
      <c r="AE7" s="85">
        <v>0.4604166666666667</v>
      </c>
      <c r="AF7" s="86"/>
      <c r="AG7" s="52">
        <v>0</v>
      </c>
      <c r="AH7" s="261"/>
      <c r="AI7" s="85">
        <v>0.46597222222222223</v>
      </c>
      <c r="AJ7" s="38"/>
      <c r="AK7" s="73">
        <v>0.47152777777777777</v>
      </c>
      <c r="AL7" s="42" t="s">
        <v>44</v>
      </c>
      <c r="AM7" s="38">
        <v>0</v>
      </c>
      <c r="AN7" s="43">
        <v>0.47222222222222227</v>
      </c>
      <c r="AO7" s="47">
        <v>0.47638888888888892</v>
      </c>
      <c r="AP7" s="70">
        <v>81.900000000000006</v>
      </c>
      <c r="AQ7" s="71">
        <v>81.900000000000006</v>
      </c>
      <c r="AR7" s="72"/>
      <c r="AS7" s="49">
        <v>0.5131944444444444</v>
      </c>
      <c r="AT7" s="42" t="s">
        <v>44</v>
      </c>
      <c r="AU7" s="280">
        <v>0</v>
      </c>
      <c r="AV7" s="72"/>
      <c r="AW7" s="49">
        <v>0.55486111111111114</v>
      </c>
      <c r="AX7" s="42" t="s">
        <v>44</v>
      </c>
      <c r="AY7" s="38">
        <v>0</v>
      </c>
      <c r="AZ7" s="53">
        <v>0.55694444444444446</v>
      </c>
      <c r="BA7" s="61"/>
      <c r="BB7" s="55">
        <v>0.56240740740740736</v>
      </c>
      <c r="BC7" s="35">
        <v>5.4629629629628917E-3</v>
      </c>
      <c r="BD7" s="35">
        <v>4.629629629636714E-5</v>
      </c>
      <c r="BE7" s="44" t="s">
        <v>45</v>
      </c>
      <c r="BF7" s="45">
        <v>4</v>
      </c>
      <c r="BG7" s="55">
        <v>0.57062500000000005</v>
      </c>
      <c r="BH7" s="35">
        <v>1.3680555555555585E-2</v>
      </c>
      <c r="BI7" s="35">
        <v>2.6620370370373375E-4</v>
      </c>
      <c r="BJ7" s="44" t="s">
        <v>301</v>
      </c>
      <c r="BK7" s="45">
        <v>23</v>
      </c>
      <c r="BL7" s="55">
        <v>0.57512731481481483</v>
      </c>
      <c r="BM7" s="35">
        <v>1.8182870370370363E-2</v>
      </c>
      <c r="BN7" s="35">
        <v>9.1435185185184328E-4</v>
      </c>
      <c r="BO7" s="44" t="s">
        <v>301</v>
      </c>
      <c r="BP7" s="45">
        <v>79</v>
      </c>
      <c r="BQ7" s="55"/>
      <c r="BR7" s="35">
        <v>-0.55694444444444446</v>
      </c>
      <c r="BS7" s="35">
        <v>0.58890046296296295</v>
      </c>
      <c r="BT7" s="44"/>
      <c r="BU7" s="45">
        <v>600</v>
      </c>
      <c r="BV7" s="263"/>
      <c r="BW7" s="263"/>
      <c r="BX7" s="55">
        <v>0.58328703703703699</v>
      </c>
      <c r="BY7" s="35">
        <v>2.6342592592592529E-2</v>
      </c>
      <c r="BZ7" s="35">
        <v>1.3865740740740803E-2</v>
      </c>
      <c r="CA7" s="44" t="s">
        <v>45</v>
      </c>
      <c r="CB7" s="45">
        <v>1198</v>
      </c>
      <c r="CC7" s="49">
        <v>0.62291666666666667</v>
      </c>
      <c r="CD7" s="42" t="s">
        <v>44</v>
      </c>
      <c r="CE7" s="38">
        <v>0</v>
      </c>
      <c r="CF7" s="53">
        <v>0.64513888888888882</v>
      </c>
      <c r="CG7" s="61"/>
      <c r="CH7" s="55">
        <v>0.65593749999999995</v>
      </c>
      <c r="CI7" s="35">
        <v>1.0798611111111134E-2</v>
      </c>
      <c r="CJ7" s="35">
        <v>4.6296296296273465E-5</v>
      </c>
      <c r="CK7" s="44" t="s">
        <v>45</v>
      </c>
      <c r="CL7" s="45">
        <v>4</v>
      </c>
      <c r="CM7" s="55">
        <v>0.66177083333333331</v>
      </c>
      <c r="CN7" s="35">
        <v>1.6631944444444491E-2</v>
      </c>
      <c r="CO7" s="35">
        <v>2.1990740740735967E-4</v>
      </c>
      <c r="CP7" s="44" t="s">
        <v>45</v>
      </c>
      <c r="CQ7" s="45">
        <v>19</v>
      </c>
      <c r="CR7" s="85" t="s">
        <v>632</v>
      </c>
      <c r="CS7" s="38"/>
      <c r="CT7" s="85">
        <v>0.938194444444445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93.4</v>
      </c>
      <c r="DC7" s="71">
        <v>93.4</v>
      </c>
      <c r="DD7" s="72"/>
      <c r="DE7" s="43"/>
      <c r="DF7" s="43"/>
      <c r="DG7" s="39">
        <v>2102.3000000000002</v>
      </c>
      <c r="DH7" s="46">
        <v>0</v>
      </c>
      <c r="DI7" s="40"/>
      <c r="DJ7" s="63">
        <v>2102.3000000000002</v>
      </c>
      <c r="DK7" s="43"/>
      <c r="DL7" s="268" t="s">
        <v>191</v>
      </c>
      <c r="DM7" s="269" t="s">
        <v>572</v>
      </c>
      <c r="DN7" s="269" t="s">
        <v>178</v>
      </c>
      <c r="DO7" s="269">
        <v>87</v>
      </c>
      <c r="DP7" s="269" t="s">
        <v>633</v>
      </c>
      <c r="DQ7" s="56"/>
      <c r="DR7" s="56"/>
      <c r="DS7" s="36"/>
      <c r="DV7" s="41">
        <v>1.05</v>
      </c>
      <c r="DW7" s="41" t="s">
        <v>197</v>
      </c>
      <c r="DY7" s="151">
        <v>184.06500000000003</v>
      </c>
      <c r="DZ7" s="41">
        <v>184.06500000000003</v>
      </c>
      <c r="EA7" s="41">
        <v>9999</v>
      </c>
      <c r="EB7" s="41">
        <v>999999</v>
      </c>
      <c r="EC7" s="41">
        <v>999999</v>
      </c>
      <c r="EG7" s="41">
        <v>9</v>
      </c>
      <c r="EH7" s="195">
        <v>0</v>
      </c>
      <c r="EI7" s="195">
        <v>0</v>
      </c>
      <c r="EJ7" s="196">
        <v>81.900000000000006</v>
      </c>
      <c r="EK7" s="195">
        <v>0</v>
      </c>
      <c r="EL7" s="195">
        <v>0</v>
      </c>
      <c r="EM7" s="195">
        <v>1904</v>
      </c>
      <c r="EN7" s="195">
        <v>0</v>
      </c>
      <c r="EO7" s="195">
        <v>23</v>
      </c>
      <c r="EP7" s="195">
        <v>0</v>
      </c>
      <c r="EQ7" s="195">
        <v>93.4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C7" s="41">
        <v>9</v>
      </c>
      <c r="FD7" s="195">
        <v>0</v>
      </c>
      <c r="FE7" s="195">
        <v>0</v>
      </c>
      <c r="FF7" s="195">
        <v>81.900000000000006</v>
      </c>
      <c r="FG7" s="195">
        <v>81.900000000000006</v>
      </c>
      <c r="FH7" s="195">
        <v>81.900000000000006</v>
      </c>
      <c r="FI7" s="195">
        <v>1985.9</v>
      </c>
      <c r="FJ7" s="195">
        <v>1985.9</v>
      </c>
      <c r="FK7" s="195">
        <v>2008.9</v>
      </c>
      <c r="FL7" s="195">
        <v>2008.9</v>
      </c>
      <c r="FM7" s="195">
        <v>2102.3000000000002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26.25" thickBot="1" x14ac:dyDescent="0.25">
      <c r="A8" s="131"/>
      <c r="B8" s="34">
        <v>6</v>
      </c>
      <c r="C8" s="293">
        <v>6</v>
      </c>
      <c r="D8" s="260" t="s">
        <v>472</v>
      </c>
      <c r="E8" s="260" t="s">
        <v>473</v>
      </c>
      <c r="F8" s="260" t="s">
        <v>570</v>
      </c>
      <c r="G8" s="43">
        <v>0.29583333333333334</v>
      </c>
      <c r="H8" s="47">
        <v>0.29583333333333334</v>
      </c>
      <c r="I8" s="58" t="s">
        <v>44</v>
      </c>
      <c r="J8" s="52">
        <v>0</v>
      </c>
      <c r="K8" s="43">
        <v>0.37916666666666671</v>
      </c>
      <c r="L8" s="47">
        <v>0.37916666666666671</v>
      </c>
      <c r="M8" s="42" t="s">
        <v>44</v>
      </c>
      <c r="N8" s="38">
        <v>0</v>
      </c>
      <c r="O8" s="85">
        <v>0.37986111111111115</v>
      </c>
      <c r="P8" s="38"/>
      <c r="Q8" s="261"/>
      <c r="R8" s="85"/>
      <c r="S8" s="38">
        <v>0</v>
      </c>
      <c r="T8" s="85" t="s">
        <v>308</v>
      </c>
      <c r="U8" s="86"/>
      <c r="V8" s="52">
        <v>600</v>
      </c>
      <c r="W8" s="85"/>
      <c r="X8" s="38">
        <v>600</v>
      </c>
      <c r="Y8" s="85"/>
      <c r="Z8" s="86"/>
      <c r="AA8" s="52">
        <v>600</v>
      </c>
      <c r="AB8" s="261"/>
      <c r="AC8" s="85"/>
      <c r="AD8" s="38">
        <v>600</v>
      </c>
      <c r="AE8" s="85">
        <v>0.43472222222222223</v>
      </c>
      <c r="AF8" s="86"/>
      <c r="AG8" s="52">
        <v>1680</v>
      </c>
      <c r="AH8" s="261"/>
      <c r="AI8" s="85"/>
      <c r="AJ8" s="38">
        <v>600</v>
      </c>
      <c r="AK8" s="73">
        <v>0.4694444444444445</v>
      </c>
      <c r="AL8" s="42" t="s">
        <v>44</v>
      </c>
      <c r="AM8" s="38">
        <v>0</v>
      </c>
      <c r="AN8" s="43">
        <v>0.47013888888888888</v>
      </c>
      <c r="AO8" s="47">
        <v>0.47500000000000003</v>
      </c>
      <c r="AP8" s="70">
        <v>82.9</v>
      </c>
      <c r="AQ8" s="71">
        <v>82.9</v>
      </c>
      <c r="AR8" s="72"/>
      <c r="AS8" s="49">
        <v>0.51111111111111118</v>
      </c>
      <c r="AT8" s="42" t="s">
        <v>44</v>
      </c>
      <c r="AU8" s="280">
        <v>0</v>
      </c>
      <c r="AV8" s="72"/>
      <c r="AW8" s="49">
        <v>0.55277777777777781</v>
      </c>
      <c r="AX8" s="42" t="s">
        <v>44</v>
      </c>
      <c r="AY8" s="38">
        <v>0</v>
      </c>
      <c r="AZ8" s="53">
        <v>0.55486111111111114</v>
      </c>
      <c r="BA8" s="61"/>
      <c r="BB8" s="55">
        <v>0.56035879629629626</v>
      </c>
      <c r="BC8" s="35">
        <v>5.4976851851851194E-3</v>
      </c>
      <c r="BD8" s="35">
        <v>1.157407407413949E-5</v>
      </c>
      <c r="BE8" s="44" t="s">
        <v>45</v>
      </c>
      <c r="BF8" s="45">
        <v>1</v>
      </c>
      <c r="BG8" s="55">
        <v>0.56716435185185188</v>
      </c>
      <c r="BH8" s="35">
        <v>1.230324074074074E-2</v>
      </c>
      <c r="BI8" s="35">
        <v>1.1111111111111113E-3</v>
      </c>
      <c r="BJ8" s="44" t="s">
        <v>45</v>
      </c>
      <c r="BK8" s="45">
        <v>96</v>
      </c>
      <c r="BL8" s="55">
        <v>0.57150462962962967</v>
      </c>
      <c r="BM8" s="35">
        <v>1.664351851851853E-2</v>
      </c>
      <c r="BN8" s="35">
        <v>6.2499999999999015E-4</v>
      </c>
      <c r="BO8" s="44" t="s">
        <v>45</v>
      </c>
      <c r="BP8" s="45">
        <v>54</v>
      </c>
      <c r="BQ8" s="55">
        <v>0.58853009259259259</v>
      </c>
      <c r="BR8" s="35">
        <v>3.3668981481481453E-2</v>
      </c>
      <c r="BS8" s="35">
        <v>1.712962962962937E-3</v>
      </c>
      <c r="BT8" s="44" t="s">
        <v>301</v>
      </c>
      <c r="BU8" s="45">
        <v>148</v>
      </c>
      <c r="BV8" s="263"/>
      <c r="BW8" s="263"/>
      <c r="BX8" s="55">
        <v>0.5794907407407407</v>
      </c>
      <c r="BY8" s="35">
        <v>2.4629629629629557E-2</v>
      </c>
      <c r="BZ8" s="35">
        <v>1.5578703703703775E-2</v>
      </c>
      <c r="CA8" s="44" t="s">
        <v>45</v>
      </c>
      <c r="CB8" s="45">
        <v>1646</v>
      </c>
      <c r="CC8" s="49">
        <v>0.62083333333333335</v>
      </c>
      <c r="CD8" s="42" t="s">
        <v>44</v>
      </c>
      <c r="CE8" s="38">
        <v>0</v>
      </c>
      <c r="CF8" s="53">
        <v>0.64374999999999993</v>
      </c>
      <c r="CG8" s="61"/>
      <c r="CH8" s="55">
        <v>0.65454861111111107</v>
      </c>
      <c r="CI8" s="35">
        <v>1.0798611111111134E-2</v>
      </c>
      <c r="CJ8" s="35">
        <v>4.6296296296273465E-5</v>
      </c>
      <c r="CK8" s="44" t="s">
        <v>45</v>
      </c>
      <c r="CL8" s="45">
        <v>4</v>
      </c>
      <c r="CM8" s="55">
        <v>0.66062500000000002</v>
      </c>
      <c r="CN8" s="35">
        <v>1.6875000000000084E-2</v>
      </c>
      <c r="CO8" s="35">
        <v>2.3148148148233877E-5</v>
      </c>
      <c r="CP8" s="44" t="s">
        <v>301</v>
      </c>
      <c r="CQ8" s="45">
        <v>2</v>
      </c>
      <c r="CR8" s="85" t="s">
        <v>632</v>
      </c>
      <c r="CS8" s="38"/>
      <c r="CT8" s="85">
        <v>0.813194444444444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96.8</v>
      </c>
      <c r="DC8" s="71">
        <v>96.8</v>
      </c>
      <c r="DD8" s="72"/>
      <c r="DE8" s="43"/>
      <c r="DF8" s="43"/>
      <c r="DG8" s="39">
        <v>2130.7000000000003</v>
      </c>
      <c r="DH8" s="46">
        <v>4680</v>
      </c>
      <c r="DI8" s="40"/>
      <c r="DJ8" s="63">
        <v>6810.7000000000007</v>
      </c>
      <c r="DK8" s="43"/>
      <c r="DL8" s="268" t="s">
        <v>190</v>
      </c>
      <c r="DM8" s="269" t="s">
        <v>570</v>
      </c>
      <c r="DN8" s="269" t="s">
        <v>177</v>
      </c>
      <c r="DO8" s="269">
        <v>230</v>
      </c>
      <c r="DP8" s="269" t="s">
        <v>633</v>
      </c>
      <c r="DQ8" s="56"/>
      <c r="DR8" s="56"/>
      <c r="DS8" s="36"/>
      <c r="DV8" s="41">
        <v>1.1299999999999999</v>
      </c>
      <c r="DW8" s="41" t="s">
        <v>197</v>
      </c>
      <c r="DY8" s="151">
        <v>203.06099999999998</v>
      </c>
      <c r="DZ8" s="41">
        <v>203.06099999999998</v>
      </c>
      <c r="EA8" s="41">
        <v>9999</v>
      </c>
      <c r="EB8" s="41">
        <v>999999</v>
      </c>
      <c r="EC8" s="41">
        <v>999999</v>
      </c>
      <c r="EG8" s="41">
        <v>6</v>
      </c>
      <c r="EH8" s="195">
        <v>0</v>
      </c>
      <c r="EI8" s="195">
        <v>4680</v>
      </c>
      <c r="EJ8" s="196">
        <v>82.9</v>
      </c>
      <c r="EK8" s="195">
        <v>0</v>
      </c>
      <c r="EL8" s="195">
        <v>0</v>
      </c>
      <c r="EM8" s="195">
        <v>1945</v>
      </c>
      <c r="EN8" s="195">
        <v>0</v>
      </c>
      <c r="EO8" s="195">
        <v>6</v>
      </c>
      <c r="EP8" s="195">
        <v>0</v>
      </c>
      <c r="EQ8" s="195">
        <v>96.8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C8" s="41">
        <v>6</v>
      </c>
      <c r="FD8" s="195">
        <v>0</v>
      </c>
      <c r="FE8" s="195">
        <v>4680</v>
      </c>
      <c r="FF8" s="195">
        <v>4762.8999999999996</v>
      </c>
      <c r="FG8" s="195">
        <v>4762.8999999999996</v>
      </c>
      <c r="FH8" s="195">
        <v>4762.8999999999996</v>
      </c>
      <c r="FI8" s="195">
        <v>6707.9</v>
      </c>
      <c r="FJ8" s="195">
        <v>6707.9</v>
      </c>
      <c r="FK8" s="195">
        <v>6713.9</v>
      </c>
      <c r="FL8" s="195">
        <v>6713.9</v>
      </c>
      <c r="FM8" s="195">
        <v>6810.7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13.5" thickBot="1" x14ac:dyDescent="0.25">
      <c r="A9" s="132"/>
      <c r="B9" s="34">
        <v>18</v>
      </c>
      <c r="C9" s="293">
        <v>18</v>
      </c>
      <c r="D9" s="260" t="s">
        <v>138</v>
      </c>
      <c r="E9" s="260" t="s">
        <v>56</v>
      </c>
      <c r="F9" s="260" t="s">
        <v>578</v>
      </c>
      <c r="G9" s="43">
        <v>0.30416666666666664</v>
      </c>
      <c r="H9" s="47">
        <v>0.30416666666666664</v>
      </c>
      <c r="I9" s="58" t="s">
        <v>44</v>
      </c>
      <c r="J9" s="52">
        <v>0</v>
      </c>
      <c r="K9" s="43">
        <v>0.38750000000000001</v>
      </c>
      <c r="L9" s="47">
        <v>0.38750000000000001</v>
      </c>
      <c r="M9" s="42" t="s">
        <v>44</v>
      </c>
      <c r="N9" s="38">
        <v>0</v>
      </c>
      <c r="O9" s="85">
        <v>0.38819444444444445</v>
      </c>
      <c r="P9" s="38"/>
      <c r="Q9" s="261"/>
      <c r="R9" s="85">
        <v>0.4201388888888889</v>
      </c>
      <c r="S9" s="38">
        <v>300</v>
      </c>
      <c r="T9" s="85">
        <v>0.43402777777777773</v>
      </c>
      <c r="U9" s="86"/>
      <c r="V9" s="52">
        <v>0</v>
      </c>
      <c r="W9" s="85">
        <v>0.45277777777777778</v>
      </c>
      <c r="X9" s="38"/>
      <c r="Y9" s="85">
        <v>0.45416666666666666</v>
      </c>
      <c r="Z9" s="86"/>
      <c r="AA9" s="52">
        <v>0</v>
      </c>
      <c r="AB9" s="261"/>
      <c r="AC9" s="85">
        <v>0.45624999999999999</v>
      </c>
      <c r="AD9" s="38"/>
      <c r="AE9" s="85">
        <v>0.47638888888888892</v>
      </c>
      <c r="AF9" s="86"/>
      <c r="AG9" s="52">
        <v>0</v>
      </c>
      <c r="AH9" s="261"/>
      <c r="AI9" s="85">
        <v>0.48194444444444445</v>
      </c>
      <c r="AJ9" s="38">
        <v>300</v>
      </c>
      <c r="AK9" s="73">
        <v>0.48333333333333334</v>
      </c>
      <c r="AL9" s="42" t="s">
        <v>301</v>
      </c>
      <c r="AM9" s="38">
        <v>480</v>
      </c>
      <c r="AN9" s="43">
        <v>0.48472222222222222</v>
      </c>
      <c r="AO9" s="47">
        <v>0.50416666666666665</v>
      </c>
      <c r="AP9" s="70">
        <v>84.2</v>
      </c>
      <c r="AQ9" s="71">
        <v>84.2</v>
      </c>
      <c r="AR9" s="72"/>
      <c r="AS9" s="49">
        <v>0.52500000000000002</v>
      </c>
      <c r="AT9" s="42" t="s">
        <v>44</v>
      </c>
      <c r="AU9" s="280">
        <v>0</v>
      </c>
      <c r="AV9" s="72"/>
      <c r="AW9" s="49">
        <v>0.56666666666666665</v>
      </c>
      <c r="AX9" s="42" t="s">
        <v>44</v>
      </c>
      <c r="AY9" s="38">
        <v>0</v>
      </c>
      <c r="AZ9" s="53">
        <v>0.56874999999999998</v>
      </c>
      <c r="BA9" s="61"/>
      <c r="BB9" s="55">
        <v>0.57494212962962965</v>
      </c>
      <c r="BC9" s="35">
        <v>6.1921296296296724E-3</v>
      </c>
      <c r="BD9" s="35">
        <v>6.8287037037041351E-4</v>
      </c>
      <c r="BE9" s="44" t="s">
        <v>301</v>
      </c>
      <c r="BF9" s="45">
        <v>59</v>
      </c>
      <c r="BG9" s="55">
        <v>0.58158564814814817</v>
      </c>
      <c r="BH9" s="35">
        <v>1.2835648148148193E-2</v>
      </c>
      <c r="BI9" s="35">
        <v>5.787037037036577E-4</v>
      </c>
      <c r="BJ9" s="44" t="s">
        <v>45</v>
      </c>
      <c r="BK9" s="45">
        <v>50</v>
      </c>
      <c r="BL9" s="55">
        <v>0.58538194444444447</v>
      </c>
      <c r="BM9" s="35">
        <v>1.6631944444444491E-2</v>
      </c>
      <c r="BN9" s="35">
        <v>6.3657407407402902E-4</v>
      </c>
      <c r="BO9" s="44" t="s">
        <v>45</v>
      </c>
      <c r="BP9" s="45">
        <v>55</v>
      </c>
      <c r="BQ9" s="55">
        <v>0.60072916666666665</v>
      </c>
      <c r="BR9" s="35">
        <v>3.197916666666667E-2</v>
      </c>
      <c r="BS9" s="35">
        <v>2.314814814815408E-5</v>
      </c>
      <c r="BT9" s="44" t="s">
        <v>301</v>
      </c>
      <c r="BU9" s="45">
        <v>2</v>
      </c>
      <c r="BV9" s="263"/>
      <c r="BW9" s="263"/>
      <c r="BX9" s="55">
        <v>0.61224537037037041</v>
      </c>
      <c r="BY9" s="35">
        <v>4.3495370370370434E-2</v>
      </c>
      <c r="BZ9" s="35">
        <v>3.2870370370371021E-3</v>
      </c>
      <c r="CA9" s="44" t="s">
        <v>301</v>
      </c>
      <c r="CB9" s="45">
        <v>284</v>
      </c>
      <c r="CC9" s="49">
        <v>0.63472222222222219</v>
      </c>
      <c r="CD9" s="42" t="s">
        <v>44</v>
      </c>
      <c r="CE9" s="38">
        <v>0</v>
      </c>
      <c r="CF9" s="53">
        <v>0.65208333333333335</v>
      </c>
      <c r="CG9" s="61"/>
      <c r="CH9" s="55">
        <v>0.66263888888888889</v>
      </c>
      <c r="CI9" s="35">
        <v>1.055555555555554E-2</v>
      </c>
      <c r="CJ9" s="35">
        <v>2.8935185185186701E-4</v>
      </c>
      <c r="CK9" s="44" t="s">
        <v>45</v>
      </c>
      <c r="CL9" s="45">
        <v>25</v>
      </c>
      <c r="CM9" s="55">
        <v>0.66859953703703701</v>
      </c>
      <c r="CN9" s="35">
        <v>1.6516203703703658E-2</v>
      </c>
      <c r="CO9" s="35">
        <v>3.3564814814819252E-4</v>
      </c>
      <c r="CP9" s="44" t="s">
        <v>45</v>
      </c>
      <c r="CQ9" s="45">
        <v>29</v>
      </c>
      <c r="CR9" s="85" t="s">
        <v>632</v>
      </c>
      <c r="CS9" s="38"/>
      <c r="CT9" s="85">
        <v>1.3131944444444399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101.8</v>
      </c>
      <c r="DC9" s="71">
        <v>101.8</v>
      </c>
      <c r="DD9" s="72"/>
      <c r="DE9" s="43"/>
      <c r="DF9" s="43"/>
      <c r="DG9" s="39">
        <v>690</v>
      </c>
      <c r="DH9" s="46">
        <v>1080</v>
      </c>
      <c r="DI9" s="40"/>
      <c r="DJ9" s="63">
        <v>1770</v>
      </c>
      <c r="DK9" s="43"/>
      <c r="DL9" s="268" t="s">
        <v>192</v>
      </c>
      <c r="DM9" s="269" t="s">
        <v>578</v>
      </c>
      <c r="DN9" s="269" t="s">
        <v>178</v>
      </c>
      <c r="DO9" s="269">
        <v>76</v>
      </c>
      <c r="DP9" s="269" t="s">
        <v>294</v>
      </c>
      <c r="DQ9" s="56"/>
      <c r="DR9" s="56"/>
      <c r="DS9" s="36"/>
      <c r="DT9" s="22"/>
      <c r="DU9" s="22"/>
      <c r="DV9" s="41">
        <v>1.05</v>
      </c>
      <c r="DW9" s="41" t="s">
        <v>197</v>
      </c>
      <c r="DY9" s="151">
        <v>195.3</v>
      </c>
      <c r="DZ9" s="41">
        <v>195.3</v>
      </c>
      <c r="EA9" s="41">
        <v>9999</v>
      </c>
      <c r="EB9" s="41">
        <v>999999</v>
      </c>
      <c r="EC9" s="41">
        <v>999999</v>
      </c>
      <c r="ED9" s="22"/>
      <c r="EE9" s="22"/>
      <c r="EF9" s="22"/>
      <c r="EG9" s="41">
        <v>18</v>
      </c>
      <c r="EH9" s="195">
        <v>0</v>
      </c>
      <c r="EI9" s="195">
        <v>1080</v>
      </c>
      <c r="EJ9" s="196">
        <v>84.2</v>
      </c>
      <c r="EK9" s="195">
        <v>0</v>
      </c>
      <c r="EL9" s="195">
        <v>0</v>
      </c>
      <c r="EM9" s="195">
        <v>450</v>
      </c>
      <c r="EN9" s="195">
        <v>0</v>
      </c>
      <c r="EO9" s="195">
        <v>54</v>
      </c>
      <c r="EP9" s="195">
        <v>0</v>
      </c>
      <c r="EQ9" s="195">
        <v>101.8</v>
      </c>
      <c r="ER9" s="195" t="e">
        <v>#REF!</v>
      </c>
      <c r="ES9" s="195" t="s">
        <v>316</v>
      </c>
      <c r="ET9" s="195" t="e">
        <v>#REF!</v>
      </c>
      <c r="EU9" s="195" t="s">
        <v>316</v>
      </c>
      <c r="EV9" s="195"/>
      <c r="EW9" s="195"/>
      <c r="EX9" s="195"/>
      <c r="EY9" s="195"/>
      <c r="EZ9" s="196"/>
      <c r="FA9" s="195"/>
      <c r="FB9" s="22"/>
      <c r="FC9" s="41">
        <v>18</v>
      </c>
      <c r="FD9" s="195">
        <v>0</v>
      </c>
      <c r="FE9" s="195">
        <v>1080</v>
      </c>
      <c r="FF9" s="195">
        <v>1164.2</v>
      </c>
      <c r="FG9" s="195">
        <v>1164.2</v>
      </c>
      <c r="FH9" s="195">
        <v>1164.2</v>
      </c>
      <c r="FI9" s="195">
        <v>1614.2</v>
      </c>
      <c r="FJ9" s="195">
        <v>1614.2</v>
      </c>
      <c r="FK9" s="195">
        <v>1668.2</v>
      </c>
      <c r="FL9" s="195">
        <v>1668.2</v>
      </c>
      <c r="FM9" s="195">
        <v>1770</v>
      </c>
      <c r="FN9" s="195" t="e">
        <v>#VALUE!</v>
      </c>
      <c r="FO9" s="195" t="e">
        <v>#VALUE!</v>
      </c>
      <c r="FP9" s="195" t="e">
        <v>#VALUE!</v>
      </c>
      <c r="FQ9" s="195" t="e">
        <v>#VALUE!</v>
      </c>
      <c r="FR9" s="195" t="e">
        <v>#VALUE!</v>
      </c>
      <c r="FS9" s="195" t="e">
        <v>#VALUE!</v>
      </c>
      <c r="FT9" s="195" t="e">
        <v>#VALUE!</v>
      </c>
      <c r="FU9" s="195" t="e">
        <v>#VALUE!</v>
      </c>
      <c r="FV9" s="195" t="e">
        <v>#VALUE!</v>
      </c>
    </row>
    <row r="10" spans="1:178" s="41" customFormat="1" ht="13.5" thickBot="1" x14ac:dyDescent="0.25">
      <c r="A10" s="132"/>
      <c r="B10" s="34">
        <v>8</v>
      </c>
      <c r="C10" s="293">
        <v>8</v>
      </c>
      <c r="D10" s="260" t="s">
        <v>90</v>
      </c>
      <c r="E10" s="260" t="s">
        <v>91</v>
      </c>
      <c r="F10" s="260" t="s">
        <v>568</v>
      </c>
      <c r="G10" s="43">
        <v>0.29722222222222222</v>
      </c>
      <c r="H10" s="47">
        <v>0.29722222222222222</v>
      </c>
      <c r="I10" s="58" t="s">
        <v>44</v>
      </c>
      <c r="J10" s="52">
        <v>0</v>
      </c>
      <c r="K10" s="43">
        <v>0.38055555555555559</v>
      </c>
      <c r="L10" s="47">
        <v>0.38055555555555559</v>
      </c>
      <c r="M10" s="42" t="s">
        <v>44</v>
      </c>
      <c r="N10" s="38">
        <v>0</v>
      </c>
      <c r="O10" s="85">
        <v>0.38125000000000003</v>
      </c>
      <c r="P10" s="38"/>
      <c r="Q10" s="261"/>
      <c r="R10" s="85"/>
      <c r="S10" s="38">
        <v>0</v>
      </c>
      <c r="T10" s="85">
        <v>0.42083333333333334</v>
      </c>
      <c r="U10" s="86"/>
      <c r="V10" s="52">
        <v>0</v>
      </c>
      <c r="W10" s="85">
        <v>0.45277777777777778</v>
      </c>
      <c r="X10" s="38"/>
      <c r="Y10" s="85">
        <v>0.45347222222222222</v>
      </c>
      <c r="Z10" s="86"/>
      <c r="AA10" s="52">
        <v>0</v>
      </c>
      <c r="AB10" s="261"/>
      <c r="AC10" s="85">
        <v>0.45555555555555555</v>
      </c>
      <c r="AD10" s="38"/>
      <c r="AE10" s="85">
        <v>0.47361111111111115</v>
      </c>
      <c r="AF10" s="86"/>
      <c r="AG10" s="52">
        <v>0</v>
      </c>
      <c r="AH10" s="261"/>
      <c r="AI10" s="85"/>
      <c r="AJ10" s="38">
        <v>600</v>
      </c>
      <c r="AK10" s="73">
        <v>0.47986111111111113</v>
      </c>
      <c r="AL10" s="42" t="s">
        <v>301</v>
      </c>
      <c r="AM10" s="38">
        <v>780</v>
      </c>
      <c r="AN10" s="43">
        <v>0.4861111111111111</v>
      </c>
      <c r="AO10" s="47">
        <v>0.48680555555555555</v>
      </c>
      <c r="AP10" s="70">
        <v>87.9</v>
      </c>
      <c r="AQ10" s="71">
        <v>87.9</v>
      </c>
      <c r="AR10" s="72"/>
      <c r="AS10" s="49">
        <v>0.52152777777777781</v>
      </c>
      <c r="AT10" s="42" t="s">
        <v>44</v>
      </c>
      <c r="AU10" s="280">
        <v>0</v>
      </c>
      <c r="AV10" s="72"/>
      <c r="AW10" s="49">
        <v>0.56319444444444444</v>
      </c>
      <c r="AX10" s="42" t="s">
        <v>44</v>
      </c>
      <c r="AY10" s="38">
        <v>0</v>
      </c>
      <c r="AZ10" s="53">
        <v>0.56597222222222221</v>
      </c>
      <c r="BA10" s="61"/>
      <c r="BB10" s="55">
        <v>0.57150462962962967</v>
      </c>
      <c r="BC10" s="35">
        <v>5.5324074074074581E-3</v>
      </c>
      <c r="BD10" s="35">
        <v>2.3148148148199182E-5</v>
      </c>
      <c r="BE10" s="44" t="s">
        <v>301</v>
      </c>
      <c r="BF10" s="45">
        <v>2</v>
      </c>
      <c r="BG10" s="55">
        <v>0.57835648148148155</v>
      </c>
      <c r="BH10" s="35">
        <v>1.2384259259259345E-2</v>
      </c>
      <c r="BI10" s="35">
        <v>1.0300925925925061E-3</v>
      </c>
      <c r="BJ10" s="44" t="s">
        <v>45</v>
      </c>
      <c r="BK10" s="45">
        <v>89</v>
      </c>
      <c r="BL10" s="55">
        <v>0.58211805555555551</v>
      </c>
      <c r="BM10" s="35">
        <v>1.6145833333333304E-2</v>
      </c>
      <c r="BN10" s="35">
        <v>1.1226851851852161E-3</v>
      </c>
      <c r="BO10" s="44" t="s">
        <v>45</v>
      </c>
      <c r="BP10" s="45">
        <v>97</v>
      </c>
      <c r="BQ10" s="55">
        <v>0.59710648148148149</v>
      </c>
      <c r="BR10" s="35">
        <v>3.1134259259259278E-2</v>
      </c>
      <c r="BS10" s="35">
        <v>8.2175925925923737E-4</v>
      </c>
      <c r="BT10" s="44" t="s">
        <v>45</v>
      </c>
      <c r="BU10" s="45">
        <v>71</v>
      </c>
      <c r="BV10" s="263"/>
      <c r="BW10" s="263"/>
      <c r="BX10" s="55">
        <v>0.60546296296296298</v>
      </c>
      <c r="BY10" s="35">
        <v>3.9490740740740771E-2</v>
      </c>
      <c r="BZ10" s="35">
        <v>7.1759259259256136E-4</v>
      </c>
      <c r="CA10" s="44" t="s">
        <v>45</v>
      </c>
      <c r="CB10" s="45">
        <v>62</v>
      </c>
      <c r="CC10" s="49">
        <v>0.63194444444444442</v>
      </c>
      <c r="CD10" s="42" t="s">
        <v>44</v>
      </c>
      <c r="CE10" s="38">
        <v>0</v>
      </c>
      <c r="CF10" s="53">
        <v>0.65</v>
      </c>
      <c r="CG10" s="61"/>
      <c r="CH10" s="55">
        <v>0.66069444444444447</v>
      </c>
      <c r="CI10" s="35">
        <v>1.0694444444444451E-2</v>
      </c>
      <c r="CJ10" s="35">
        <v>1.5046296296295641E-4</v>
      </c>
      <c r="CK10" s="44" t="s">
        <v>45</v>
      </c>
      <c r="CL10" s="45">
        <v>13</v>
      </c>
      <c r="CM10" s="55">
        <v>0.66699074074074083</v>
      </c>
      <c r="CN10" s="35">
        <v>1.6990740740740806E-2</v>
      </c>
      <c r="CO10" s="35">
        <v>1.388888888889557E-4</v>
      </c>
      <c r="CP10" s="44" t="s">
        <v>301</v>
      </c>
      <c r="CQ10" s="45">
        <v>12</v>
      </c>
      <c r="CR10" s="85"/>
      <c r="CS10" s="38">
        <v>600</v>
      </c>
      <c r="CT10" s="85">
        <v>0.89652777777777803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88</v>
      </c>
      <c r="DC10" s="71">
        <v>88</v>
      </c>
      <c r="DD10" s="72"/>
      <c r="DE10" s="43"/>
      <c r="DF10" s="43"/>
      <c r="DG10" s="39">
        <v>521.9</v>
      </c>
      <c r="DH10" s="46">
        <v>1980</v>
      </c>
      <c r="DI10" s="40"/>
      <c r="DJ10" s="63">
        <v>2501.9</v>
      </c>
      <c r="DK10" s="43"/>
      <c r="DL10" s="268" t="s">
        <v>191</v>
      </c>
      <c r="DM10" s="269" t="s">
        <v>568</v>
      </c>
      <c r="DN10" s="269" t="s">
        <v>177</v>
      </c>
      <c r="DO10" s="269">
        <v>150</v>
      </c>
      <c r="DP10" s="269" t="s">
        <v>623</v>
      </c>
      <c r="DQ10" s="56"/>
      <c r="DR10" s="56"/>
      <c r="DS10" s="36"/>
      <c r="DV10" s="41">
        <v>1.1299999999999999</v>
      </c>
      <c r="DW10" s="41" t="s">
        <v>197</v>
      </c>
      <c r="DY10" s="151">
        <v>198.767</v>
      </c>
      <c r="DZ10" s="41">
        <v>198.767</v>
      </c>
      <c r="EA10" s="41">
        <v>9999</v>
      </c>
      <c r="EB10" s="41">
        <v>999999</v>
      </c>
      <c r="EC10" s="41">
        <v>999999</v>
      </c>
      <c r="EG10" s="41">
        <v>8</v>
      </c>
      <c r="EH10" s="195">
        <v>0</v>
      </c>
      <c r="EI10" s="195">
        <v>1380</v>
      </c>
      <c r="EJ10" s="196">
        <v>87.9</v>
      </c>
      <c r="EK10" s="195">
        <v>0</v>
      </c>
      <c r="EL10" s="195">
        <v>0</v>
      </c>
      <c r="EM10" s="195">
        <v>321</v>
      </c>
      <c r="EN10" s="195">
        <v>0</v>
      </c>
      <c r="EO10" s="195">
        <v>25</v>
      </c>
      <c r="EP10" s="195">
        <v>600</v>
      </c>
      <c r="EQ10" s="195">
        <v>88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8</v>
      </c>
      <c r="FD10" s="195">
        <v>0</v>
      </c>
      <c r="FE10" s="195">
        <v>1380</v>
      </c>
      <c r="FF10" s="195">
        <v>1467.9</v>
      </c>
      <c r="FG10" s="195">
        <v>1467.9</v>
      </c>
      <c r="FH10" s="195">
        <v>1467.9</v>
      </c>
      <c r="FI10" s="195">
        <v>1788.9</v>
      </c>
      <c r="FJ10" s="195">
        <v>1788.9</v>
      </c>
      <c r="FK10" s="195">
        <v>1813.9</v>
      </c>
      <c r="FL10" s="195">
        <v>2413.9</v>
      </c>
      <c r="FM10" s="195">
        <v>2501.9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2"/>
      <c r="B11" s="34">
        <v>22</v>
      </c>
      <c r="C11" s="293">
        <v>22</v>
      </c>
      <c r="D11" s="260" t="s">
        <v>48</v>
      </c>
      <c r="E11" s="260" t="s">
        <v>483</v>
      </c>
      <c r="F11" s="260" t="s">
        <v>582</v>
      </c>
      <c r="G11" s="43">
        <v>0.30694444444444441</v>
      </c>
      <c r="H11" s="47">
        <v>0.30694444444444441</v>
      </c>
      <c r="I11" s="58" t="s">
        <v>44</v>
      </c>
      <c r="J11" s="52">
        <v>0</v>
      </c>
      <c r="K11" s="43">
        <v>0.39027777777777778</v>
      </c>
      <c r="L11" s="47">
        <v>0.39027777777777778</v>
      </c>
      <c r="M11" s="42" t="s">
        <v>44</v>
      </c>
      <c r="N11" s="38">
        <v>0</v>
      </c>
      <c r="O11" s="85">
        <v>0.39097222222222222</v>
      </c>
      <c r="P11" s="38"/>
      <c r="Q11" s="261"/>
      <c r="R11" s="85">
        <v>0.42222222222222222</v>
      </c>
      <c r="S11" s="38">
        <v>300</v>
      </c>
      <c r="T11" s="85" t="s">
        <v>308</v>
      </c>
      <c r="U11" s="86"/>
      <c r="V11" s="52">
        <v>600</v>
      </c>
      <c r="W11" s="85"/>
      <c r="X11" s="38">
        <v>600</v>
      </c>
      <c r="Y11" s="85"/>
      <c r="Z11" s="86"/>
      <c r="AA11" s="52">
        <v>600</v>
      </c>
      <c r="AB11" s="261"/>
      <c r="AC11" s="85"/>
      <c r="AD11" s="38">
        <v>600</v>
      </c>
      <c r="AE11" s="85">
        <v>0.43472222222222223</v>
      </c>
      <c r="AF11" s="86"/>
      <c r="AG11" s="52">
        <v>2640</v>
      </c>
      <c r="AH11" s="261"/>
      <c r="AI11" s="85"/>
      <c r="AJ11" s="38">
        <v>600</v>
      </c>
      <c r="AK11" s="73" t="s">
        <v>308</v>
      </c>
      <c r="AL11" s="42" t="s">
        <v>44</v>
      </c>
      <c r="AM11" s="38">
        <v>1800</v>
      </c>
      <c r="AN11" s="43">
        <v>0.51111111111111118</v>
      </c>
      <c r="AO11" s="47">
        <v>0.51388888888888895</v>
      </c>
      <c r="AP11" s="70">
        <v>88</v>
      </c>
      <c r="AQ11" s="71">
        <v>88</v>
      </c>
      <c r="AR11" s="72"/>
      <c r="AS11" s="49" t="e">
        <v>#VALUE!</v>
      </c>
      <c r="AT11" s="42"/>
      <c r="AU11" s="280">
        <v>0</v>
      </c>
      <c r="AV11" s="72"/>
      <c r="AW11" s="49">
        <v>0.56458333333333333</v>
      </c>
      <c r="AX11" s="42"/>
      <c r="AY11" s="38">
        <v>0</v>
      </c>
      <c r="AZ11" s="53">
        <v>0.56736111111111109</v>
      </c>
      <c r="BA11" s="61"/>
      <c r="BB11" s="55">
        <v>0.57197916666666659</v>
      </c>
      <c r="BC11" s="35">
        <v>4.6180555555555003E-3</v>
      </c>
      <c r="BD11" s="35">
        <v>8.9120370370375859E-4</v>
      </c>
      <c r="BE11" s="44" t="s">
        <v>45</v>
      </c>
      <c r="BF11" s="45">
        <v>77</v>
      </c>
      <c r="BG11" s="55"/>
      <c r="BH11" s="35">
        <v>-0.56736111111111109</v>
      </c>
      <c r="BI11" s="35">
        <v>0.5807754629629629</v>
      </c>
      <c r="BJ11" s="44"/>
      <c r="BK11" s="45">
        <v>600</v>
      </c>
      <c r="BL11" s="55"/>
      <c r="BM11" s="35">
        <v>-0.56736111111111109</v>
      </c>
      <c r="BN11" s="35">
        <v>0.58462962962962961</v>
      </c>
      <c r="BO11" s="44"/>
      <c r="BP11" s="45">
        <v>600</v>
      </c>
      <c r="BQ11" s="55">
        <v>0.60591435185185183</v>
      </c>
      <c r="BR11" s="35">
        <v>3.8553240740740735E-2</v>
      </c>
      <c r="BS11" s="35">
        <v>6.5972222222222196E-3</v>
      </c>
      <c r="BT11" s="44" t="s">
        <v>301</v>
      </c>
      <c r="BU11" s="45">
        <v>870</v>
      </c>
      <c r="BV11" s="263"/>
      <c r="BW11" s="263"/>
      <c r="BX11" s="55">
        <v>0.59814814814814821</v>
      </c>
      <c r="BY11" s="35">
        <v>3.0787037037037113E-2</v>
      </c>
      <c r="BZ11" s="35">
        <v>9.4212962962962193E-3</v>
      </c>
      <c r="CA11" s="44" t="s">
        <v>45</v>
      </c>
      <c r="CB11" s="45">
        <v>1414</v>
      </c>
      <c r="CC11" s="49">
        <v>0.74375000000000002</v>
      </c>
      <c r="CD11" s="42" t="s">
        <v>301</v>
      </c>
      <c r="CE11" s="38">
        <v>2340</v>
      </c>
      <c r="CF11" s="53">
        <v>0.74652777777777779</v>
      </c>
      <c r="CG11" s="61"/>
      <c r="CH11" s="55">
        <v>0.7612268518518519</v>
      </c>
      <c r="CI11" s="35">
        <v>1.4699074074074114E-2</v>
      </c>
      <c r="CJ11" s="35">
        <v>3.8541666666667071E-3</v>
      </c>
      <c r="CK11" s="44" t="s">
        <v>301</v>
      </c>
      <c r="CL11" s="45">
        <v>333</v>
      </c>
      <c r="CM11" s="55">
        <v>0.7662268518518518</v>
      </c>
      <c r="CN11" s="35">
        <v>1.9699074074074008E-2</v>
      </c>
      <c r="CO11" s="35">
        <v>2.8472222222221573E-3</v>
      </c>
      <c r="CP11" s="44" t="s">
        <v>301</v>
      </c>
      <c r="CQ11" s="45">
        <v>246</v>
      </c>
      <c r="CR11" s="85"/>
      <c r="CS11" s="38">
        <v>600</v>
      </c>
      <c r="CT11" s="85">
        <v>1.47986111111111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99.1</v>
      </c>
      <c r="DC11" s="71">
        <v>99.1</v>
      </c>
      <c r="DD11" s="72"/>
      <c r="DE11" s="43"/>
      <c r="DF11" s="43"/>
      <c r="DG11" s="39">
        <v>4327.1000000000004</v>
      </c>
      <c r="DH11" s="46">
        <v>10680</v>
      </c>
      <c r="DI11" s="40"/>
      <c r="DJ11" s="63">
        <v>15007.1</v>
      </c>
      <c r="DK11" s="43"/>
      <c r="DL11" s="268" t="s">
        <v>191</v>
      </c>
      <c r="DM11" s="269" t="s">
        <v>582</v>
      </c>
      <c r="DN11" s="269" t="s">
        <v>178</v>
      </c>
      <c r="DO11" s="269">
        <v>123</v>
      </c>
      <c r="DP11" s="269" t="s">
        <v>621</v>
      </c>
      <c r="DQ11" s="56"/>
      <c r="DR11" s="56"/>
      <c r="DS11" s="36"/>
      <c r="DT11" s="22"/>
      <c r="DU11" s="22"/>
      <c r="DV11" s="41">
        <v>1.08</v>
      </c>
      <c r="DW11" s="41" t="s">
        <v>197</v>
      </c>
      <c r="DY11" s="151">
        <v>202.06800000000001</v>
      </c>
      <c r="DZ11" s="41">
        <v>202.06800000000001</v>
      </c>
      <c r="EA11" s="41">
        <v>9999</v>
      </c>
      <c r="EB11" s="41">
        <v>999999</v>
      </c>
      <c r="EC11" s="41">
        <v>999999</v>
      </c>
      <c r="ED11" s="22"/>
      <c r="EE11" s="22"/>
      <c r="EF11" s="22"/>
      <c r="EG11" s="41">
        <v>22</v>
      </c>
      <c r="EH11" s="195">
        <v>0</v>
      </c>
      <c r="EI11" s="195">
        <v>7740</v>
      </c>
      <c r="EJ11" s="196">
        <v>88</v>
      </c>
      <c r="EK11" s="195">
        <v>0</v>
      </c>
      <c r="EL11" s="195">
        <v>0</v>
      </c>
      <c r="EM11" s="195">
        <v>3561</v>
      </c>
      <c r="EN11" s="195">
        <v>2340</v>
      </c>
      <c r="EO11" s="195">
        <v>579</v>
      </c>
      <c r="EP11" s="195">
        <v>600</v>
      </c>
      <c r="EQ11" s="195">
        <v>99.1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B11" s="22"/>
      <c r="FC11" s="41">
        <v>22</v>
      </c>
      <c r="FD11" s="195">
        <v>0</v>
      </c>
      <c r="FE11" s="195">
        <v>7740</v>
      </c>
      <c r="FF11" s="195">
        <v>7828</v>
      </c>
      <c r="FG11" s="195">
        <v>7828</v>
      </c>
      <c r="FH11" s="195">
        <v>7828</v>
      </c>
      <c r="FI11" s="195">
        <v>11389</v>
      </c>
      <c r="FJ11" s="195">
        <v>13729</v>
      </c>
      <c r="FK11" s="195">
        <v>14308</v>
      </c>
      <c r="FL11" s="195">
        <v>14908</v>
      </c>
      <c r="FM11" s="195">
        <v>15007.1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13.5" thickBot="1" x14ac:dyDescent="0.25">
      <c r="A12" s="132"/>
      <c r="B12" s="34">
        <v>70</v>
      </c>
      <c r="C12" s="293">
        <v>81</v>
      </c>
      <c r="D12" s="260" t="s">
        <v>551</v>
      </c>
      <c r="E12" s="260" t="s">
        <v>552</v>
      </c>
      <c r="F12" s="260" t="s">
        <v>584</v>
      </c>
      <c r="G12" s="43">
        <v>0.34027777777777762</v>
      </c>
      <c r="H12" s="47">
        <v>0.34027777777777762</v>
      </c>
      <c r="I12" s="58" t="s">
        <v>44</v>
      </c>
      <c r="J12" s="52">
        <v>0</v>
      </c>
      <c r="K12" s="43">
        <v>0.42361111111111099</v>
      </c>
      <c r="L12" s="47">
        <v>0.42361111111111099</v>
      </c>
      <c r="M12" s="42" t="s">
        <v>44</v>
      </c>
      <c r="N12" s="38">
        <v>0</v>
      </c>
      <c r="O12" s="85">
        <v>0.42499999999999999</v>
      </c>
      <c r="P12" s="38"/>
      <c r="Q12" s="261"/>
      <c r="R12" s="85"/>
      <c r="S12" s="38">
        <v>0</v>
      </c>
      <c r="T12" s="85" t="s">
        <v>308</v>
      </c>
      <c r="U12" s="86"/>
      <c r="V12" s="52">
        <v>600</v>
      </c>
      <c r="W12" s="85"/>
      <c r="X12" s="38">
        <v>600</v>
      </c>
      <c r="Y12" s="85"/>
      <c r="Z12" s="86"/>
      <c r="AA12" s="52">
        <v>600</v>
      </c>
      <c r="AB12" s="261"/>
      <c r="AC12" s="85"/>
      <c r="AD12" s="38">
        <v>600</v>
      </c>
      <c r="AE12" s="85" t="s">
        <v>308</v>
      </c>
      <c r="AF12" s="86"/>
      <c r="AG12" s="52">
        <v>600</v>
      </c>
      <c r="AH12" s="261"/>
      <c r="AI12" s="85"/>
      <c r="AJ12" s="38">
        <v>600</v>
      </c>
      <c r="AK12" s="73">
        <v>0.51388888888888895</v>
      </c>
      <c r="AL12" s="42" t="s">
        <v>44</v>
      </c>
      <c r="AM12" s="38">
        <v>0</v>
      </c>
      <c r="AN12" s="43">
        <v>0.52708333333333335</v>
      </c>
      <c r="AO12" s="47">
        <v>0.56527777777777777</v>
      </c>
      <c r="AP12" s="70">
        <v>88.5</v>
      </c>
      <c r="AQ12" s="71">
        <v>88.5</v>
      </c>
      <c r="AR12" s="72"/>
      <c r="AS12" s="49">
        <v>0.55555555555555558</v>
      </c>
      <c r="AT12" s="42" t="s">
        <v>44</v>
      </c>
      <c r="AU12" s="280">
        <v>0</v>
      </c>
      <c r="AV12" s="72"/>
      <c r="AW12" s="49">
        <v>0.62152777777777779</v>
      </c>
      <c r="AX12" s="42" t="s">
        <v>44</v>
      </c>
      <c r="AY12" s="38">
        <v>0</v>
      </c>
      <c r="AZ12" s="53">
        <v>0.62361111111111112</v>
      </c>
      <c r="BA12" s="61"/>
      <c r="BB12" s="55">
        <v>0.62914351851851846</v>
      </c>
      <c r="BC12" s="35">
        <v>5.532407407407347E-3</v>
      </c>
      <c r="BD12" s="35">
        <v>2.314814814808816E-5</v>
      </c>
      <c r="BE12" s="44" t="s">
        <v>301</v>
      </c>
      <c r="BF12" s="45">
        <v>2</v>
      </c>
      <c r="BG12" s="55">
        <v>0.63711805555555556</v>
      </c>
      <c r="BH12" s="35">
        <v>1.3506944444444446E-2</v>
      </c>
      <c r="BI12" s="35">
        <v>9.2592592592595502E-5</v>
      </c>
      <c r="BJ12" s="44" t="s">
        <v>301</v>
      </c>
      <c r="BK12" s="45">
        <v>8</v>
      </c>
      <c r="BL12" s="55">
        <v>0.64151620370370377</v>
      </c>
      <c r="BM12" s="35">
        <v>1.7905092592592653E-2</v>
      </c>
      <c r="BN12" s="35">
        <v>6.3657407407413311E-4</v>
      </c>
      <c r="BO12" s="44" t="s">
        <v>301</v>
      </c>
      <c r="BP12" s="45">
        <v>55</v>
      </c>
      <c r="BQ12" s="55">
        <v>0.66863425925925923</v>
      </c>
      <c r="BR12" s="35">
        <v>4.5023148148148118E-2</v>
      </c>
      <c r="BS12" s="35">
        <v>1.3067129629629602E-2</v>
      </c>
      <c r="BT12" s="44" t="s">
        <v>301</v>
      </c>
      <c r="BU12" s="45">
        <v>1129</v>
      </c>
      <c r="BV12" s="263"/>
      <c r="BW12" s="263"/>
      <c r="BX12" s="55">
        <v>0.65100694444444451</v>
      </c>
      <c r="BY12" s="35">
        <v>2.7395833333333397E-2</v>
      </c>
      <c r="BZ12" s="35">
        <v>1.2812499999999935E-2</v>
      </c>
      <c r="CA12" s="44" t="s">
        <v>45</v>
      </c>
      <c r="CB12" s="45">
        <v>1107</v>
      </c>
      <c r="CC12" s="49">
        <v>0.69861111111111107</v>
      </c>
      <c r="CD12" s="42" t="s">
        <v>301</v>
      </c>
      <c r="CE12" s="38">
        <v>780</v>
      </c>
      <c r="CF12" s="53">
        <v>0.70347222222222217</v>
      </c>
      <c r="CG12" s="61"/>
      <c r="CH12" s="55">
        <v>0.71521990740740737</v>
      </c>
      <c r="CI12" s="35">
        <v>1.1747685185185208E-2</v>
      </c>
      <c r="CJ12" s="35">
        <v>9.0277777777780094E-4</v>
      </c>
      <c r="CK12" s="44" t="s">
        <v>301</v>
      </c>
      <c r="CL12" s="45">
        <v>78</v>
      </c>
      <c r="CM12" s="55">
        <v>0.72217592592592583</v>
      </c>
      <c r="CN12" s="35">
        <v>1.8703703703703667E-2</v>
      </c>
      <c r="CO12" s="35">
        <v>1.8518518518518164E-3</v>
      </c>
      <c r="CP12" s="44" t="s">
        <v>301</v>
      </c>
      <c r="CQ12" s="45">
        <v>160</v>
      </c>
      <c r="CR12" s="85" t="s">
        <v>632</v>
      </c>
      <c r="CS12" s="38"/>
      <c r="CT12" s="85">
        <v>3.4798611111111102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118.3</v>
      </c>
      <c r="DC12" s="71">
        <v>118.3</v>
      </c>
      <c r="DD12" s="72"/>
      <c r="DE12" s="43"/>
      <c r="DF12" s="43"/>
      <c r="DG12" s="39">
        <v>2745.8</v>
      </c>
      <c r="DH12" s="46">
        <v>4380</v>
      </c>
      <c r="DI12" s="40"/>
      <c r="DJ12" s="63">
        <v>7125.8</v>
      </c>
      <c r="DK12" s="43"/>
      <c r="DL12" s="268" t="s">
        <v>619</v>
      </c>
      <c r="DM12" s="269" t="s">
        <v>584</v>
      </c>
      <c r="DN12" s="269" t="s">
        <v>178</v>
      </c>
      <c r="DO12" s="269">
        <v>200</v>
      </c>
      <c r="DP12" s="269">
        <v>0</v>
      </c>
      <c r="DQ12" s="56"/>
      <c r="DR12" s="56"/>
      <c r="DS12" s="36"/>
      <c r="DT12" s="22"/>
      <c r="DU12" s="22"/>
      <c r="DV12" s="41">
        <v>1.08</v>
      </c>
      <c r="DW12" s="41" t="s">
        <v>197</v>
      </c>
      <c r="DX12" s="41" t="s">
        <v>465</v>
      </c>
      <c r="DY12" s="151">
        <v>223.34400000000002</v>
      </c>
      <c r="DZ12" s="41">
        <v>223.34400000000002</v>
      </c>
      <c r="EA12" s="41">
        <v>9999</v>
      </c>
      <c r="EB12" s="41">
        <v>7125.8</v>
      </c>
      <c r="EC12" s="41">
        <v>999999</v>
      </c>
      <c r="ED12" s="22"/>
      <c r="EE12" s="22"/>
      <c r="EF12" s="22"/>
      <c r="EG12" s="41">
        <v>81</v>
      </c>
      <c r="EH12" s="195">
        <v>0</v>
      </c>
      <c r="EI12" s="195">
        <v>3600</v>
      </c>
      <c r="EJ12" s="196">
        <v>88.5</v>
      </c>
      <c r="EK12" s="195">
        <v>0</v>
      </c>
      <c r="EL12" s="195">
        <v>0</v>
      </c>
      <c r="EM12" s="195">
        <v>2301</v>
      </c>
      <c r="EN12" s="195">
        <v>780</v>
      </c>
      <c r="EO12" s="195">
        <v>238</v>
      </c>
      <c r="EP12" s="195">
        <v>0</v>
      </c>
      <c r="EQ12" s="195">
        <v>118.3</v>
      </c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41">
        <v>81</v>
      </c>
      <c r="FD12" s="195">
        <v>0</v>
      </c>
      <c r="FE12" s="195">
        <v>3600</v>
      </c>
      <c r="FF12" s="195">
        <v>3688.5</v>
      </c>
      <c r="FG12" s="195">
        <v>3688.5</v>
      </c>
      <c r="FH12" s="195">
        <v>3688.5</v>
      </c>
      <c r="FI12" s="195">
        <v>5989.5</v>
      </c>
      <c r="FJ12" s="195">
        <v>6769.5</v>
      </c>
      <c r="FK12" s="195">
        <v>7007.5</v>
      </c>
      <c r="FL12" s="195">
        <v>7007.5</v>
      </c>
      <c r="FM12" s="195">
        <v>7125.8</v>
      </c>
      <c r="FN12" s="22"/>
      <c r="FO12" s="22"/>
      <c r="FP12" s="22"/>
      <c r="FQ12" s="22"/>
      <c r="FR12" s="22"/>
      <c r="FS12" s="22"/>
      <c r="FT12" s="22"/>
      <c r="FU12" s="22"/>
      <c r="FV12" s="22"/>
    </row>
    <row r="13" spans="1:178" s="41" customFormat="1" ht="13.5" thickBot="1" x14ac:dyDescent="0.25">
      <c r="A13" s="132"/>
      <c r="B13" s="34">
        <v>74</v>
      </c>
      <c r="C13" s="293">
        <v>87</v>
      </c>
      <c r="D13" s="260" t="s">
        <v>558</v>
      </c>
      <c r="E13" s="260" t="s">
        <v>559</v>
      </c>
      <c r="F13" s="260" t="s">
        <v>573</v>
      </c>
      <c r="G13" s="43">
        <v>0.34305555555555539</v>
      </c>
      <c r="H13" s="47">
        <v>0.34305555555555539</v>
      </c>
      <c r="I13" s="58" t="s">
        <v>44</v>
      </c>
      <c r="J13" s="52">
        <v>0</v>
      </c>
      <c r="K13" s="43">
        <v>0.42638888888888876</v>
      </c>
      <c r="L13" s="47">
        <v>0.42638888888888876</v>
      </c>
      <c r="M13" s="42" t="s">
        <v>44</v>
      </c>
      <c r="N13" s="38">
        <v>0</v>
      </c>
      <c r="O13" s="85">
        <v>0.4291666666666667</v>
      </c>
      <c r="P13" s="38"/>
      <c r="Q13" s="261"/>
      <c r="R13" s="85"/>
      <c r="S13" s="38">
        <v>0</v>
      </c>
      <c r="T13" s="85">
        <v>0.46319444444444446</v>
      </c>
      <c r="U13" s="86"/>
      <c r="V13" s="52">
        <v>0</v>
      </c>
      <c r="W13" s="85">
        <v>0.48333333333333334</v>
      </c>
      <c r="X13" s="38"/>
      <c r="Y13" s="85">
        <v>0.48472222222222222</v>
      </c>
      <c r="Z13" s="86"/>
      <c r="AA13" s="52">
        <v>0</v>
      </c>
      <c r="AB13" s="261"/>
      <c r="AC13" s="85">
        <v>0.48680555555555555</v>
      </c>
      <c r="AD13" s="38"/>
      <c r="AE13" s="85">
        <v>0.50624999999999998</v>
      </c>
      <c r="AF13" s="86"/>
      <c r="AG13" s="52">
        <v>0</v>
      </c>
      <c r="AH13" s="261"/>
      <c r="AI13" s="85">
        <v>0.51388888888888895</v>
      </c>
      <c r="AJ13" s="38">
        <v>300</v>
      </c>
      <c r="AK13" s="73">
        <v>0.51666666666666672</v>
      </c>
      <c r="AL13" s="42" t="s">
        <v>44</v>
      </c>
      <c r="AM13" s="38">
        <v>0</v>
      </c>
      <c r="AN13" s="43">
        <v>0.52777777777777779</v>
      </c>
      <c r="AO13" s="47">
        <v>0.5708333333333333</v>
      </c>
      <c r="AP13" s="70">
        <v>88.5</v>
      </c>
      <c r="AQ13" s="71">
        <v>88.5</v>
      </c>
      <c r="AR13" s="72"/>
      <c r="AS13" s="49">
        <v>0.55833333333333335</v>
      </c>
      <c r="AT13" s="42" t="s">
        <v>44</v>
      </c>
      <c r="AU13" s="280">
        <v>0</v>
      </c>
      <c r="AV13" s="72"/>
      <c r="AW13" s="49">
        <v>0.6166666666666667</v>
      </c>
      <c r="AX13" s="42" t="s">
        <v>44</v>
      </c>
      <c r="AY13" s="38">
        <v>0</v>
      </c>
      <c r="AZ13" s="53">
        <v>0.61944444444444446</v>
      </c>
      <c r="BA13" s="61"/>
      <c r="BB13" s="55">
        <v>0.62496527777777777</v>
      </c>
      <c r="BC13" s="35">
        <v>5.5208333333333082E-3</v>
      </c>
      <c r="BD13" s="35">
        <v>1.1574074074049284E-5</v>
      </c>
      <c r="BE13" s="44" t="s">
        <v>301</v>
      </c>
      <c r="BF13" s="45">
        <v>1</v>
      </c>
      <c r="BG13" s="55">
        <v>0.63248842592592591</v>
      </c>
      <c r="BH13" s="35">
        <v>1.3043981481481448E-2</v>
      </c>
      <c r="BI13" s="35">
        <v>3.7037037037040282E-4</v>
      </c>
      <c r="BJ13" s="44" t="s">
        <v>45</v>
      </c>
      <c r="BK13" s="45">
        <v>32</v>
      </c>
      <c r="BL13" s="55">
        <v>0.63645833333333335</v>
      </c>
      <c r="BM13" s="35">
        <v>1.7013888888888884E-2</v>
      </c>
      <c r="BN13" s="35">
        <v>2.546296296296359E-4</v>
      </c>
      <c r="BO13" s="44" t="s">
        <v>45</v>
      </c>
      <c r="BP13" s="45">
        <v>22</v>
      </c>
      <c r="BQ13" s="55">
        <v>0.65084490740740741</v>
      </c>
      <c r="BR13" s="35">
        <v>3.1400462962962949E-2</v>
      </c>
      <c r="BS13" s="35">
        <v>5.5555555555556607E-4</v>
      </c>
      <c r="BT13" s="44" t="s">
        <v>45</v>
      </c>
      <c r="BU13" s="45">
        <v>48</v>
      </c>
      <c r="BV13" s="263"/>
      <c r="BW13" s="263"/>
      <c r="BX13" s="55">
        <v>0.66123842592592597</v>
      </c>
      <c r="BY13" s="35">
        <v>4.1793981481481501E-2</v>
      </c>
      <c r="BZ13" s="35">
        <v>1.5856481481481693E-3</v>
      </c>
      <c r="CA13" s="44" t="s">
        <v>301</v>
      </c>
      <c r="CB13" s="45">
        <v>137</v>
      </c>
      <c r="CC13" s="49">
        <v>0.69930555555555562</v>
      </c>
      <c r="CD13" s="42" t="s">
        <v>301</v>
      </c>
      <c r="CE13" s="38">
        <v>1200</v>
      </c>
      <c r="CF13" s="53">
        <v>0.70277777777777783</v>
      </c>
      <c r="CG13" s="61"/>
      <c r="CH13" s="55">
        <v>0.71353009259259259</v>
      </c>
      <c r="CI13" s="35">
        <v>1.0752314814814756E-2</v>
      </c>
      <c r="CJ13" s="35">
        <v>9.2592592592651013E-5</v>
      </c>
      <c r="CK13" s="44" t="s">
        <v>45</v>
      </c>
      <c r="CL13" s="45">
        <v>8</v>
      </c>
      <c r="CM13" s="55">
        <v>0.71988425925925925</v>
      </c>
      <c r="CN13" s="35">
        <v>1.7106481481481417E-2</v>
      </c>
      <c r="CO13" s="35">
        <v>2.5462962962956651E-4</v>
      </c>
      <c r="CP13" s="44" t="s">
        <v>301</v>
      </c>
      <c r="CQ13" s="45">
        <v>22</v>
      </c>
      <c r="CR13" s="85"/>
      <c r="CS13" s="38">
        <v>600</v>
      </c>
      <c r="CT13" s="85">
        <v>3.6465277777777798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109.6</v>
      </c>
      <c r="DC13" s="71">
        <v>109.6</v>
      </c>
      <c r="DD13" s="72"/>
      <c r="DE13" s="43"/>
      <c r="DF13" s="43"/>
      <c r="DG13" s="39">
        <v>468.1</v>
      </c>
      <c r="DH13" s="46">
        <v>2100</v>
      </c>
      <c r="DI13" s="40"/>
      <c r="DJ13" s="63">
        <v>2568.1</v>
      </c>
      <c r="DK13" s="43"/>
      <c r="DL13" s="268" t="s">
        <v>191</v>
      </c>
      <c r="DM13" s="269" t="s">
        <v>573</v>
      </c>
      <c r="DN13" s="269" t="s">
        <v>178</v>
      </c>
      <c r="DO13" s="269">
        <v>112</v>
      </c>
      <c r="DP13" s="269" t="s">
        <v>621</v>
      </c>
      <c r="DQ13" s="56"/>
      <c r="DR13" s="56"/>
      <c r="DS13" s="36"/>
      <c r="DT13" s="22"/>
      <c r="DU13" s="22"/>
      <c r="DV13" s="41">
        <v>1.08</v>
      </c>
      <c r="DW13" s="41" t="s">
        <v>197</v>
      </c>
      <c r="DY13" s="151">
        <v>213.94800000000001</v>
      </c>
      <c r="DZ13" s="41">
        <v>213.94800000000001</v>
      </c>
      <c r="EA13" s="41">
        <v>9999</v>
      </c>
      <c r="EB13" s="41">
        <v>999999</v>
      </c>
      <c r="EC13" s="41">
        <v>999999</v>
      </c>
      <c r="ED13" s="22"/>
      <c r="EE13" s="22"/>
      <c r="EF13" s="22"/>
      <c r="EG13" s="41">
        <v>87</v>
      </c>
      <c r="EH13" s="195">
        <v>0</v>
      </c>
      <c r="EI13" s="195">
        <v>300</v>
      </c>
      <c r="EJ13" s="196">
        <v>88.5</v>
      </c>
      <c r="EK13" s="195">
        <v>0</v>
      </c>
      <c r="EL13" s="195">
        <v>0</v>
      </c>
      <c r="EM13" s="195">
        <v>240</v>
      </c>
      <c r="EN13" s="195">
        <v>1200</v>
      </c>
      <c r="EO13" s="195">
        <v>30</v>
      </c>
      <c r="EP13" s="195">
        <v>600</v>
      </c>
      <c r="EQ13" s="195">
        <v>109.6</v>
      </c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41">
        <v>87</v>
      </c>
      <c r="FD13" s="195">
        <v>0</v>
      </c>
      <c r="FE13" s="195">
        <v>300</v>
      </c>
      <c r="FF13" s="195">
        <v>388.5</v>
      </c>
      <c r="FG13" s="195">
        <v>388.5</v>
      </c>
      <c r="FH13" s="195">
        <v>388.5</v>
      </c>
      <c r="FI13" s="195">
        <v>628.5</v>
      </c>
      <c r="FJ13" s="195">
        <v>1828.5</v>
      </c>
      <c r="FK13" s="195">
        <v>1858.5</v>
      </c>
      <c r="FL13" s="195">
        <v>2458.5</v>
      </c>
      <c r="FM13" s="195">
        <v>2568.1</v>
      </c>
      <c r="FN13" s="22"/>
      <c r="FO13" s="22"/>
      <c r="FP13" s="22"/>
      <c r="FQ13" s="22"/>
      <c r="FR13" s="22"/>
      <c r="FS13" s="22"/>
      <c r="FT13" s="22"/>
      <c r="FU13" s="22"/>
      <c r="FV13" s="22"/>
    </row>
    <row r="14" spans="1:178" s="41" customFormat="1" ht="26.25" thickBot="1" x14ac:dyDescent="0.25">
      <c r="A14" s="132"/>
      <c r="B14" s="34">
        <v>49</v>
      </c>
      <c r="C14" s="293">
        <v>49</v>
      </c>
      <c r="D14" s="260" t="s">
        <v>523</v>
      </c>
      <c r="E14" s="260" t="s">
        <v>137</v>
      </c>
      <c r="F14" s="260" t="s">
        <v>601</v>
      </c>
      <c r="G14" s="43">
        <v>0.32569444444444434</v>
      </c>
      <c r="H14" s="47">
        <v>0.32569444444444434</v>
      </c>
      <c r="I14" s="58" t="s">
        <v>44</v>
      </c>
      <c r="J14" s="52">
        <v>0</v>
      </c>
      <c r="K14" s="43">
        <v>0.40902777777777771</v>
      </c>
      <c r="L14" s="47">
        <v>0.40902777777777771</v>
      </c>
      <c r="M14" s="42" t="s">
        <v>44</v>
      </c>
      <c r="N14" s="38">
        <v>0</v>
      </c>
      <c r="O14" s="85">
        <v>0.41597222222222219</v>
      </c>
      <c r="P14" s="38"/>
      <c r="Q14" s="261"/>
      <c r="R14" s="85"/>
      <c r="S14" s="38">
        <v>0</v>
      </c>
      <c r="T14" s="85" t="s">
        <v>308</v>
      </c>
      <c r="U14" s="86"/>
      <c r="V14" s="52">
        <v>600</v>
      </c>
      <c r="W14" s="85"/>
      <c r="X14" s="38">
        <v>600</v>
      </c>
      <c r="Y14" s="85"/>
      <c r="Z14" s="86"/>
      <c r="AA14" s="52">
        <v>600</v>
      </c>
      <c r="AB14" s="261"/>
      <c r="AC14" s="85"/>
      <c r="AD14" s="38">
        <v>600</v>
      </c>
      <c r="AE14" s="85">
        <v>0.45347222222222222</v>
      </c>
      <c r="AF14" s="86"/>
      <c r="AG14" s="52">
        <v>2640</v>
      </c>
      <c r="AH14" s="261"/>
      <c r="AI14" s="85"/>
      <c r="AJ14" s="38">
        <v>600</v>
      </c>
      <c r="AK14" s="73">
        <v>0.4993055555555555</v>
      </c>
      <c r="AL14" s="42" t="s">
        <v>44</v>
      </c>
      <c r="AM14" s="38">
        <v>0</v>
      </c>
      <c r="AN14" s="43">
        <v>0.52708333333333335</v>
      </c>
      <c r="AO14" s="47">
        <v>0.53263888888888888</v>
      </c>
      <c r="AP14" s="70">
        <v>89.3</v>
      </c>
      <c r="AQ14" s="71">
        <v>89.3</v>
      </c>
      <c r="AR14" s="72"/>
      <c r="AS14" s="49">
        <v>0.54097222222222219</v>
      </c>
      <c r="AT14" s="42" t="s">
        <v>44</v>
      </c>
      <c r="AU14" s="280">
        <v>0</v>
      </c>
      <c r="AV14" s="72"/>
      <c r="AW14" s="49">
        <v>0.58263888888888882</v>
      </c>
      <c r="AX14" s="42" t="s">
        <v>44</v>
      </c>
      <c r="AY14" s="38">
        <v>0</v>
      </c>
      <c r="AZ14" s="53">
        <v>0.5854166666666667</v>
      </c>
      <c r="BA14" s="61"/>
      <c r="BB14" s="55">
        <v>0.5910185185185185</v>
      </c>
      <c r="BC14" s="35">
        <v>5.6018518518518023E-3</v>
      </c>
      <c r="BD14" s="35">
        <v>9.259259259254346E-5</v>
      </c>
      <c r="BE14" s="44" t="s">
        <v>301</v>
      </c>
      <c r="BF14" s="45">
        <v>8</v>
      </c>
      <c r="BG14" s="55">
        <v>0.59878472222222223</v>
      </c>
      <c r="BH14" s="35">
        <v>1.3368055555555536E-2</v>
      </c>
      <c r="BI14" s="35">
        <v>4.6296296296315098E-5</v>
      </c>
      <c r="BJ14" s="44" t="s">
        <v>45</v>
      </c>
      <c r="BK14" s="45">
        <v>4</v>
      </c>
      <c r="BL14" s="55">
        <v>0.60337962962962965</v>
      </c>
      <c r="BM14" s="35">
        <v>1.7962962962962958E-2</v>
      </c>
      <c r="BN14" s="35">
        <v>6.9444444444443851E-4</v>
      </c>
      <c r="BO14" s="44" t="s">
        <v>301</v>
      </c>
      <c r="BP14" s="45">
        <v>60</v>
      </c>
      <c r="BQ14" s="55">
        <v>0.62252314814814813</v>
      </c>
      <c r="BR14" s="35">
        <v>3.7106481481481435E-2</v>
      </c>
      <c r="BS14" s="35">
        <v>5.1504629629629192E-3</v>
      </c>
      <c r="BT14" s="44" t="s">
        <v>301</v>
      </c>
      <c r="BU14" s="45">
        <v>445</v>
      </c>
      <c r="BV14" s="263"/>
      <c r="BW14" s="263"/>
      <c r="BX14" s="55">
        <v>0.61275462962962968</v>
      </c>
      <c r="BY14" s="35">
        <v>2.7337962962962981E-2</v>
      </c>
      <c r="BZ14" s="35">
        <v>1.2870370370370351E-2</v>
      </c>
      <c r="CA14" s="44" t="s">
        <v>45</v>
      </c>
      <c r="CB14" s="45">
        <v>1412</v>
      </c>
      <c r="CC14" s="49">
        <v>0.65625</v>
      </c>
      <c r="CD14" s="42" t="s">
        <v>301</v>
      </c>
      <c r="CE14" s="38">
        <v>420</v>
      </c>
      <c r="CF14" s="53">
        <v>0.66388888888888886</v>
      </c>
      <c r="CG14" s="61"/>
      <c r="CH14" s="55">
        <v>0.67775462962962962</v>
      </c>
      <c r="CI14" s="35">
        <v>1.3865740740740762E-2</v>
      </c>
      <c r="CJ14" s="35">
        <v>3.0208333333333545E-3</v>
      </c>
      <c r="CK14" s="44" t="s">
        <v>301</v>
      </c>
      <c r="CL14" s="45">
        <v>261</v>
      </c>
      <c r="CM14" s="55">
        <v>0.68422453703703701</v>
      </c>
      <c r="CN14" s="35">
        <v>2.0335648148148144E-2</v>
      </c>
      <c r="CO14" s="35">
        <v>3.4837962962962939E-3</v>
      </c>
      <c r="CP14" s="44" t="s">
        <v>301</v>
      </c>
      <c r="CQ14" s="45">
        <v>301</v>
      </c>
      <c r="CR14" s="85" t="s">
        <v>632</v>
      </c>
      <c r="CS14" s="38">
        <v>300</v>
      </c>
      <c r="CT14" s="85">
        <v>2.6048611111111102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106.6</v>
      </c>
      <c r="DC14" s="71">
        <v>106.6</v>
      </c>
      <c r="DD14" s="72">
        <v>10</v>
      </c>
      <c r="DE14" s="43"/>
      <c r="DF14" s="43"/>
      <c r="DG14" s="39">
        <v>2696.9</v>
      </c>
      <c r="DH14" s="46">
        <v>6360</v>
      </c>
      <c r="DI14" s="40"/>
      <c r="DJ14" s="63">
        <v>9056.9</v>
      </c>
      <c r="DK14" s="43"/>
      <c r="DL14" s="268" t="s">
        <v>191</v>
      </c>
      <c r="DM14" s="269" t="s">
        <v>601</v>
      </c>
      <c r="DN14" s="269" t="s">
        <v>178</v>
      </c>
      <c r="DO14" s="269">
        <v>98</v>
      </c>
      <c r="DP14" s="269">
        <v>0</v>
      </c>
      <c r="DQ14" s="56"/>
      <c r="DR14" s="56"/>
      <c r="DS14" s="36"/>
      <c r="DT14" s="22"/>
      <c r="DU14" s="22"/>
      <c r="DV14" s="41">
        <v>1.05</v>
      </c>
      <c r="DW14" s="41" t="s">
        <v>197</v>
      </c>
      <c r="DY14" s="151">
        <v>216.19499999999999</v>
      </c>
      <c r="DZ14" s="41">
        <v>216.19499999999999</v>
      </c>
      <c r="EA14" s="41">
        <v>9999</v>
      </c>
      <c r="EB14" s="41">
        <v>999999</v>
      </c>
      <c r="EC14" s="41">
        <v>999999</v>
      </c>
      <c r="ED14" s="22"/>
      <c r="EE14" s="22"/>
      <c r="EF14" s="22"/>
      <c r="EG14" s="41">
        <v>49</v>
      </c>
      <c r="EH14" s="195">
        <v>0</v>
      </c>
      <c r="EI14" s="195">
        <v>5640</v>
      </c>
      <c r="EJ14" s="196">
        <v>89.3</v>
      </c>
      <c r="EK14" s="195">
        <v>0</v>
      </c>
      <c r="EL14" s="195">
        <v>0</v>
      </c>
      <c r="EM14" s="195">
        <v>1929</v>
      </c>
      <c r="EN14" s="195">
        <v>420</v>
      </c>
      <c r="EO14" s="195">
        <v>562</v>
      </c>
      <c r="EP14" s="195">
        <v>300</v>
      </c>
      <c r="EQ14" s="195">
        <v>116.6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B14" s="22"/>
      <c r="FC14" s="41">
        <v>49</v>
      </c>
      <c r="FD14" s="195">
        <v>0</v>
      </c>
      <c r="FE14" s="195">
        <v>5640</v>
      </c>
      <c r="FF14" s="195">
        <v>5729.3</v>
      </c>
      <c r="FG14" s="195">
        <v>5729.3</v>
      </c>
      <c r="FH14" s="195">
        <v>5729.3</v>
      </c>
      <c r="FI14" s="195">
        <v>7658.3</v>
      </c>
      <c r="FJ14" s="195">
        <v>8078.3</v>
      </c>
      <c r="FK14" s="195">
        <v>8640.2999999999993</v>
      </c>
      <c r="FL14" s="195">
        <v>8940.2999999999993</v>
      </c>
      <c r="FM14" s="195">
        <v>9056.9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26.25" collapsed="1" thickBot="1" x14ac:dyDescent="0.25">
      <c r="A15" s="132"/>
      <c r="B15" s="34">
        <v>20</v>
      </c>
      <c r="C15" s="293">
        <v>20</v>
      </c>
      <c r="D15" s="260" t="s">
        <v>52</v>
      </c>
      <c r="E15" s="260" t="s">
        <v>482</v>
      </c>
      <c r="F15" s="260" t="s">
        <v>580</v>
      </c>
      <c r="G15" s="43">
        <v>0.30555555555555552</v>
      </c>
      <c r="H15" s="47">
        <v>0.30555555555555552</v>
      </c>
      <c r="I15" s="58" t="s">
        <v>44</v>
      </c>
      <c r="J15" s="52">
        <v>0</v>
      </c>
      <c r="K15" s="43">
        <v>0.3888888888888889</v>
      </c>
      <c r="L15" s="47">
        <v>0.3888888888888889</v>
      </c>
      <c r="M15" s="42" t="s">
        <v>44</v>
      </c>
      <c r="N15" s="38">
        <v>0</v>
      </c>
      <c r="O15" s="85">
        <v>0.38958333333333334</v>
      </c>
      <c r="P15" s="38"/>
      <c r="Q15" s="261"/>
      <c r="R15" s="85"/>
      <c r="S15" s="38">
        <v>0</v>
      </c>
      <c r="T15" s="85">
        <v>0.42499999999999999</v>
      </c>
      <c r="U15" s="86"/>
      <c r="V15" s="52">
        <v>300</v>
      </c>
      <c r="W15" s="85">
        <v>0.47083333333333338</v>
      </c>
      <c r="X15" s="38"/>
      <c r="Y15" s="85">
        <v>0.47291666666666665</v>
      </c>
      <c r="Z15" s="86"/>
      <c r="AA15" s="52">
        <v>0</v>
      </c>
      <c r="AB15" s="261"/>
      <c r="AC15" s="85">
        <v>0.49236111111111108</v>
      </c>
      <c r="AD15" s="38"/>
      <c r="AE15" s="85" t="s">
        <v>308</v>
      </c>
      <c r="AF15" s="86"/>
      <c r="AG15" s="52">
        <v>600</v>
      </c>
      <c r="AH15" s="261"/>
      <c r="AI15" s="85"/>
      <c r="AJ15" s="38">
        <v>600</v>
      </c>
      <c r="AK15" s="73">
        <v>0.50138888888888888</v>
      </c>
      <c r="AL15" s="42" t="s">
        <v>301</v>
      </c>
      <c r="AM15" s="38">
        <v>1920</v>
      </c>
      <c r="AN15" s="43">
        <v>0.50208333333333333</v>
      </c>
      <c r="AO15" s="47">
        <v>0.54722222222222217</v>
      </c>
      <c r="AP15" s="70">
        <v>80.599999999999994</v>
      </c>
      <c r="AQ15" s="71">
        <v>80.599999999999994</v>
      </c>
      <c r="AR15" s="72">
        <v>10</v>
      </c>
      <c r="AS15" s="49">
        <v>0.54305555555555551</v>
      </c>
      <c r="AT15" s="42" t="s">
        <v>44</v>
      </c>
      <c r="AU15" s="280">
        <v>0</v>
      </c>
      <c r="AV15" s="72"/>
      <c r="AW15" s="49">
        <v>0.60347222222222219</v>
      </c>
      <c r="AX15" s="42" t="s">
        <v>44</v>
      </c>
      <c r="AY15" s="38">
        <v>0</v>
      </c>
      <c r="AZ15" s="53">
        <v>0.60555555555555551</v>
      </c>
      <c r="BA15" s="61"/>
      <c r="BB15" s="55">
        <v>0.61085648148148153</v>
      </c>
      <c r="BC15" s="35">
        <v>5.3009259259260144E-3</v>
      </c>
      <c r="BD15" s="35">
        <v>2.0833333333324447E-4</v>
      </c>
      <c r="BE15" s="44" t="s">
        <v>45</v>
      </c>
      <c r="BF15" s="45">
        <v>18</v>
      </c>
      <c r="BG15" s="55">
        <v>0.61846064814814816</v>
      </c>
      <c r="BH15" s="35">
        <v>1.2905092592592649E-2</v>
      </c>
      <c r="BI15" s="35">
        <v>5.092592592592024E-4</v>
      </c>
      <c r="BJ15" s="44" t="s">
        <v>45</v>
      </c>
      <c r="BK15" s="45">
        <v>44</v>
      </c>
      <c r="BL15" s="55">
        <v>0.62312500000000004</v>
      </c>
      <c r="BM15" s="35">
        <v>1.7569444444444526E-2</v>
      </c>
      <c r="BN15" s="35">
        <v>3.009259259260065E-4</v>
      </c>
      <c r="BO15" s="44" t="s">
        <v>301</v>
      </c>
      <c r="BP15" s="45">
        <v>26</v>
      </c>
      <c r="BQ15" s="55">
        <v>0.64928240740740739</v>
      </c>
      <c r="BR15" s="35">
        <v>4.3726851851851878E-2</v>
      </c>
      <c r="BS15" s="35">
        <v>1.1770833333333362E-2</v>
      </c>
      <c r="BT15" s="44" t="s">
        <v>301</v>
      </c>
      <c r="BU15" s="45">
        <v>1017</v>
      </c>
      <c r="BV15" s="263"/>
      <c r="BW15" s="263"/>
      <c r="BX15" s="55">
        <v>0.63339120370370372</v>
      </c>
      <c r="BY15" s="35">
        <v>2.7835648148148207E-2</v>
      </c>
      <c r="BZ15" s="35">
        <v>1.2372685185185126E-2</v>
      </c>
      <c r="CA15" s="44" t="s">
        <v>45</v>
      </c>
      <c r="CB15" s="45">
        <v>1369</v>
      </c>
      <c r="CC15" s="49">
        <v>0.69652777777777775</v>
      </c>
      <c r="CD15" s="42" t="s">
        <v>301</v>
      </c>
      <c r="CE15" s="38">
        <v>2160</v>
      </c>
      <c r="CF15" s="53">
        <v>0.69861111111111107</v>
      </c>
      <c r="CG15" s="61"/>
      <c r="CH15" s="55">
        <v>0.71149305555555553</v>
      </c>
      <c r="CI15" s="35">
        <v>1.288194444444446E-2</v>
      </c>
      <c r="CJ15" s="35">
        <v>2.0370370370370525E-3</v>
      </c>
      <c r="CK15" s="44" t="s">
        <v>301</v>
      </c>
      <c r="CL15" s="45">
        <v>176</v>
      </c>
      <c r="CM15" s="55">
        <v>0.71811342592592586</v>
      </c>
      <c r="CN15" s="35">
        <v>1.9502314814814792E-2</v>
      </c>
      <c r="CO15" s="35">
        <v>2.6504629629629413E-3</v>
      </c>
      <c r="CP15" s="44" t="s">
        <v>301</v>
      </c>
      <c r="CQ15" s="45">
        <v>229</v>
      </c>
      <c r="CR15" s="85"/>
      <c r="CS15" s="38">
        <v>600</v>
      </c>
      <c r="CT15" s="85">
        <v>1.39652777777778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126</v>
      </c>
      <c r="DC15" s="71">
        <v>126</v>
      </c>
      <c r="DD15" s="72"/>
      <c r="DE15" s="43"/>
      <c r="DF15" s="43"/>
      <c r="DG15" s="39">
        <v>3095.6</v>
      </c>
      <c r="DH15" s="46">
        <v>6180</v>
      </c>
      <c r="DI15" s="40"/>
      <c r="DJ15" s="63">
        <v>9275.6</v>
      </c>
      <c r="DK15" s="43"/>
      <c r="DL15" s="268" t="s">
        <v>192</v>
      </c>
      <c r="DM15" s="269" t="s">
        <v>580</v>
      </c>
      <c r="DN15" s="269" t="s">
        <v>178</v>
      </c>
      <c r="DO15" s="269">
        <v>60</v>
      </c>
      <c r="DP15" s="269" t="s">
        <v>294</v>
      </c>
      <c r="DQ15" s="56"/>
      <c r="DR15" s="56"/>
      <c r="DS15" s="36"/>
      <c r="DT15" s="22"/>
      <c r="DU15" s="22"/>
      <c r="DV15" s="41">
        <v>1.05</v>
      </c>
      <c r="DW15" s="41" t="s">
        <v>197</v>
      </c>
      <c r="DY15" s="151">
        <v>227.43</v>
      </c>
      <c r="DZ15" s="41">
        <v>227.43</v>
      </c>
      <c r="EA15" s="41">
        <v>9999</v>
      </c>
      <c r="EB15" s="41">
        <v>999999</v>
      </c>
      <c r="EC15" s="41">
        <v>999999</v>
      </c>
      <c r="ED15" s="22"/>
      <c r="EE15" s="22"/>
      <c r="EF15" s="22"/>
      <c r="EG15" s="41">
        <v>20</v>
      </c>
      <c r="EH15" s="195">
        <v>0</v>
      </c>
      <c r="EI15" s="195">
        <v>3420</v>
      </c>
      <c r="EJ15" s="196">
        <v>90.6</v>
      </c>
      <c r="EK15" s="195">
        <v>0</v>
      </c>
      <c r="EL15" s="195">
        <v>0</v>
      </c>
      <c r="EM15" s="195">
        <v>2474</v>
      </c>
      <c r="EN15" s="195">
        <v>2160</v>
      </c>
      <c r="EO15" s="195">
        <v>405</v>
      </c>
      <c r="EP15" s="195">
        <v>600</v>
      </c>
      <c r="EQ15" s="195">
        <v>126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B15" s="22"/>
      <c r="FC15" s="41">
        <v>20</v>
      </c>
      <c r="FD15" s="195">
        <v>0</v>
      </c>
      <c r="FE15" s="195">
        <v>3420</v>
      </c>
      <c r="FF15" s="195">
        <v>3510.6</v>
      </c>
      <c r="FG15" s="195">
        <v>3510.6</v>
      </c>
      <c r="FH15" s="195">
        <v>3510.6</v>
      </c>
      <c r="FI15" s="195">
        <v>5984.6</v>
      </c>
      <c r="FJ15" s="195">
        <v>8144.6</v>
      </c>
      <c r="FK15" s="195">
        <v>8549.6</v>
      </c>
      <c r="FL15" s="195">
        <v>9149.6</v>
      </c>
      <c r="FM15" s="195">
        <v>9275.6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2"/>
      <c r="B16" s="34">
        <v>41</v>
      </c>
      <c r="C16" s="293">
        <v>41</v>
      </c>
      <c r="D16" s="260" t="s">
        <v>146</v>
      </c>
      <c r="E16" s="260" t="s">
        <v>511</v>
      </c>
      <c r="F16" s="260" t="s">
        <v>595</v>
      </c>
      <c r="G16" s="43">
        <v>0.32013888888888881</v>
      </c>
      <c r="H16" s="47">
        <v>0.32013888888888881</v>
      </c>
      <c r="I16" s="58" t="s">
        <v>44</v>
      </c>
      <c r="J16" s="52">
        <v>0</v>
      </c>
      <c r="K16" s="43">
        <v>0.40347222222222218</v>
      </c>
      <c r="L16" s="47">
        <v>0.40347222222222218</v>
      </c>
      <c r="M16" s="42" t="s">
        <v>44</v>
      </c>
      <c r="N16" s="38">
        <v>0</v>
      </c>
      <c r="O16" s="85"/>
      <c r="P16" s="38">
        <v>600</v>
      </c>
      <c r="Q16" s="261"/>
      <c r="R16" s="85">
        <v>0.43263888888888885</v>
      </c>
      <c r="S16" s="38">
        <v>300</v>
      </c>
      <c r="T16" s="85">
        <v>0.44305555555555554</v>
      </c>
      <c r="U16" s="86"/>
      <c r="V16" s="52">
        <v>0</v>
      </c>
      <c r="W16" s="85"/>
      <c r="X16" s="38">
        <v>600</v>
      </c>
      <c r="Y16" s="85"/>
      <c r="Z16" s="86"/>
      <c r="AA16" s="52">
        <v>600</v>
      </c>
      <c r="AB16" s="261"/>
      <c r="AC16" s="85"/>
      <c r="AD16" s="38">
        <v>600</v>
      </c>
      <c r="AE16" s="85">
        <v>0.44791666666666669</v>
      </c>
      <c r="AF16" s="86"/>
      <c r="AG16" s="52">
        <v>2640</v>
      </c>
      <c r="AH16" s="261"/>
      <c r="AI16" s="85"/>
      <c r="AJ16" s="38">
        <v>600</v>
      </c>
      <c r="AK16" s="73">
        <v>0.49374999999999997</v>
      </c>
      <c r="AL16" s="42" t="s">
        <v>44</v>
      </c>
      <c r="AM16" s="38">
        <v>0</v>
      </c>
      <c r="AN16" s="43">
        <v>0.49861111111111112</v>
      </c>
      <c r="AO16" s="47">
        <v>0.51111111111111118</v>
      </c>
      <c r="AP16" s="70">
        <v>90.7</v>
      </c>
      <c r="AQ16" s="71">
        <v>90.7</v>
      </c>
      <c r="AR16" s="72"/>
      <c r="AS16" s="49">
        <v>0.53541666666666665</v>
      </c>
      <c r="AT16" s="42" t="s">
        <v>44</v>
      </c>
      <c r="AU16" s="280">
        <v>0</v>
      </c>
      <c r="AV16" s="72"/>
      <c r="AW16" s="49">
        <v>0.58888888888888891</v>
      </c>
      <c r="AX16" s="42" t="s">
        <v>44</v>
      </c>
      <c r="AY16" s="38">
        <v>0</v>
      </c>
      <c r="AZ16" s="53">
        <v>0.59166666666666667</v>
      </c>
      <c r="BA16" s="61"/>
      <c r="BB16" s="55">
        <v>0.59693287037037035</v>
      </c>
      <c r="BC16" s="35">
        <v>5.2662037037036757E-3</v>
      </c>
      <c r="BD16" s="35">
        <v>2.4305555555558314E-4</v>
      </c>
      <c r="BE16" s="44" t="s">
        <v>45</v>
      </c>
      <c r="BF16" s="45">
        <v>21</v>
      </c>
      <c r="BG16" s="55">
        <v>0.60550925925925925</v>
      </c>
      <c r="BH16" s="35">
        <v>1.3842592592592573E-2</v>
      </c>
      <c r="BI16" s="35">
        <v>4.282407407407221E-4</v>
      </c>
      <c r="BJ16" s="44" t="s">
        <v>301</v>
      </c>
      <c r="BK16" s="45">
        <v>37</v>
      </c>
      <c r="BL16" s="55"/>
      <c r="BM16" s="35">
        <v>-0.59166666666666667</v>
      </c>
      <c r="BN16" s="35">
        <v>0.60893518518518519</v>
      </c>
      <c r="BO16" s="44"/>
      <c r="BP16" s="45">
        <v>600</v>
      </c>
      <c r="BQ16" s="55">
        <v>0.65180555555555553</v>
      </c>
      <c r="BR16" s="35">
        <v>6.0138888888888853E-2</v>
      </c>
      <c r="BS16" s="35">
        <v>2.8182870370370337E-2</v>
      </c>
      <c r="BT16" s="44" t="s">
        <v>301</v>
      </c>
      <c r="BU16" s="45">
        <v>2435</v>
      </c>
      <c r="BV16" s="263"/>
      <c r="BW16" s="263"/>
      <c r="BX16" s="55">
        <v>0.63917824074074081</v>
      </c>
      <c r="BY16" s="35">
        <v>4.7511574074074137E-2</v>
      </c>
      <c r="BZ16" s="35">
        <v>7.3032407407408045E-3</v>
      </c>
      <c r="CA16" s="44" t="s">
        <v>301</v>
      </c>
      <c r="CB16" s="45">
        <v>931</v>
      </c>
      <c r="CC16" s="49"/>
      <c r="CD16" s="42" t="s">
        <v>44</v>
      </c>
      <c r="CE16" s="38">
        <v>1800</v>
      </c>
      <c r="CF16" s="53"/>
      <c r="CG16" s="61"/>
      <c r="CH16" s="55"/>
      <c r="CI16" s="35">
        <v>0</v>
      </c>
      <c r="CJ16" s="35">
        <v>1.0844907407407407E-2</v>
      </c>
      <c r="CK16" s="44" t="s">
        <v>44</v>
      </c>
      <c r="CL16" s="45"/>
      <c r="CM16" s="55"/>
      <c r="CN16" s="35">
        <v>0</v>
      </c>
      <c r="CO16" s="35">
        <v>1.6851851851851851E-2</v>
      </c>
      <c r="CP16" s="44"/>
      <c r="CQ16" s="45">
        <v>1800</v>
      </c>
      <c r="CR16" s="85"/>
      <c r="CS16" s="38">
        <v>600</v>
      </c>
      <c r="CT16" s="85">
        <v>2.2715277777777798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101.7</v>
      </c>
      <c r="DC16" s="71">
        <v>101.7</v>
      </c>
      <c r="DD16" s="72">
        <v>10</v>
      </c>
      <c r="DE16" s="43"/>
      <c r="DF16" s="43"/>
      <c r="DG16" s="39">
        <v>6026.4</v>
      </c>
      <c r="DH16" s="46">
        <v>8340</v>
      </c>
      <c r="DI16" s="40"/>
      <c r="DJ16" s="63">
        <v>14366.4</v>
      </c>
      <c r="DK16" s="43"/>
      <c r="DL16" s="268" t="s">
        <v>191</v>
      </c>
      <c r="DM16" s="269" t="s">
        <v>595</v>
      </c>
      <c r="DN16" s="269" t="s">
        <v>178</v>
      </c>
      <c r="DO16" s="269">
        <v>97</v>
      </c>
      <c r="DP16" s="269">
        <v>0</v>
      </c>
      <c r="DQ16" s="56"/>
      <c r="DR16" s="56"/>
      <c r="DS16" s="36"/>
      <c r="DT16" s="22"/>
      <c r="DU16" s="22"/>
      <c r="DV16" s="41">
        <v>1.05</v>
      </c>
      <c r="DW16" s="41" t="s">
        <v>197</v>
      </c>
      <c r="DY16" s="151">
        <v>212.52</v>
      </c>
      <c r="DZ16" s="41">
        <v>212.52</v>
      </c>
      <c r="EA16" s="41">
        <v>9999</v>
      </c>
      <c r="EB16" s="41">
        <v>999999</v>
      </c>
      <c r="EC16" s="41">
        <v>999999</v>
      </c>
      <c r="ED16" s="22"/>
      <c r="EE16" s="22"/>
      <c r="EF16" s="22"/>
      <c r="EG16" s="41">
        <v>41</v>
      </c>
      <c r="EH16" s="195">
        <v>0</v>
      </c>
      <c r="EI16" s="195">
        <v>5940</v>
      </c>
      <c r="EJ16" s="196">
        <v>90.7</v>
      </c>
      <c r="EK16" s="195">
        <v>0</v>
      </c>
      <c r="EL16" s="195">
        <v>0</v>
      </c>
      <c r="EM16" s="195">
        <v>4024</v>
      </c>
      <c r="EN16" s="195">
        <v>1800</v>
      </c>
      <c r="EO16" s="195">
        <v>1800</v>
      </c>
      <c r="EP16" s="195">
        <v>600</v>
      </c>
      <c r="EQ16" s="195">
        <v>111.7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B16" s="22"/>
      <c r="FC16" s="41">
        <v>41</v>
      </c>
      <c r="FD16" s="195">
        <v>0</v>
      </c>
      <c r="FE16" s="195">
        <v>5940</v>
      </c>
      <c r="FF16" s="195">
        <v>6030.7</v>
      </c>
      <c r="FG16" s="195">
        <v>6030.7</v>
      </c>
      <c r="FH16" s="195">
        <v>6030.7</v>
      </c>
      <c r="FI16" s="195">
        <v>10054.700000000001</v>
      </c>
      <c r="FJ16" s="195">
        <v>11854.7</v>
      </c>
      <c r="FK16" s="195">
        <v>13654.7</v>
      </c>
      <c r="FL16" s="195">
        <v>14254.7</v>
      </c>
      <c r="FM16" s="195">
        <v>14366.400000000001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1"/>
      <c r="B17" s="34">
        <v>11</v>
      </c>
      <c r="C17" s="293">
        <v>11</v>
      </c>
      <c r="D17" s="260" t="s">
        <v>239</v>
      </c>
      <c r="E17" s="260" t="s">
        <v>28</v>
      </c>
      <c r="F17" s="260" t="s">
        <v>573</v>
      </c>
      <c r="G17" s="43">
        <v>0.29930555555555555</v>
      </c>
      <c r="H17" s="47">
        <v>0.29930555555555555</v>
      </c>
      <c r="I17" s="58" t="s">
        <v>44</v>
      </c>
      <c r="J17" s="52">
        <v>0</v>
      </c>
      <c r="K17" s="43">
        <v>0.38263888888888892</v>
      </c>
      <c r="L17" s="47">
        <v>0.38263888888888892</v>
      </c>
      <c r="M17" s="42" t="s">
        <v>44</v>
      </c>
      <c r="N17" s="38">
        <v>0</v>
      </c>
      <c r="O17" s="85">
        <v>0.3833333333333333</v>
      </c>
      <c r="P17" s="38"/>
      <c r="Q17" s="261"/>
      <c r="R17" s="85"/>
      <c r="S17" s="38">
        <v>0</v>
      </c>
      <c r="T17" s="85">
        <v>0.42499999999999999</v>
      </c>
      <c r="U17" s="86"/>
      <c r="V17" s="52">
        <v>0</v>
      </c>
      <c r="W17" s="85">
        <v>0.44444444444444442</v>
      </c>
      <c r="X17" s="38"/>
      <c r="Y17" s="85">
        <v>0.44513888888888892</v>
      </c>
      <c r="Z17" s="86"/>
      <c r="AA17" s="52">
        <v>0</v>
      </c>
      <c r="AB17" s="261"/>
      <c r="AC17" s="85">
        <v>0.4465277777777778</v>
      </c>
      <c r="AD17" s="38"/>
      <c r="AE17" s="85">
        <v>0.46597222222222223</v>
      </c>
      <c r="AF17" s="86"/>
      <c r="AG17" s="52">
        <v>0</v>
      </c>
      <c r="AH17" s="261"/>
      <c r="AI17" s="85"/>
      <c r="AJ17" s="38">
        <v>600</v>
      </c>
      <c r="AK17" s="73">
        <v>0.47500000000000003</v>
      </c>
      <c r="AL17" s="42" t="s">
        <v>301</v>
      </c>
      <c r="AM17" s="38">
        <v>180</v>
      </c>
      <c r="AN17" s="43">
        <v>0.47638888888888892</v>
      </c>
      <c r="AO17" s="47">
        <v>0.48680555555555555</v>
      </c>
      <c r="AP17" s="70">
        <v>92.1</v>
      </c>
      <c r="AQ17" s="71">
        <v>92.1</v>
      </c>
      <c r="AR17" s="72"/>
      <c r="AS17" s="49">
        <v>0.51666666666666672</v>
      </c>
      <c r="AT17" s="42" t="s">
        <v>44</v>
      </c>
      <c r="AU17" s="280">
        <v>0</v>
      </c>
      <c r="AV17" s="72"/>
      <c r="AW17" s="49">
        <v>0.55833333333333335</v>
      </c>
      <c r="AX17" s="42" t="s">
        <v>44</v>
      </c>
      <c r="AY17" s="38">
        <v>0</v>
      </c>
      <c r="AZ17" s="53">
        <v>0.56041666666666667</v>
      </c>
      <c r="BA17" s="61"/>
      <c r="BB17" s="55">
        <v>0.56596064814814817</v>
      </c>
      <c r="BC17" s="35">
        <v>5.5439814814814969E-3</v>
      </c>
      <c r="BD17" s="35">
        <v>3.4722222222238058E-5</v>
      </c>
      <c r="BE17" s="44" t="s">
        <v>301</v>
      </c>
      <c r="BF17" s="45">
        <v>3</v>
      </c>
      <c r="BG17" s="55">
        <v>0.5728240740740741</v>
      </c>
      <c r="BH17" s="35">
        <v>1.2407407407407423E-2</v>
      </c>
      <c r="BI17" s="35">
        <v>1.0069444444444284E-3</v>
      </c>
      <c r="BJ17" s="44" t="s">
        <v>45</v>
      </c>
      <c r="BK17" s="45">
        <v>87</v>
      </c>
      <c r="BL17" s="55">
        <v>0.57671296296296293</v>
      </c>
      <c r="BM17" s="35">
        <v>1.6296296296296253E-2</v>
      </c>
      <c r="BN17" s="35">
        <v>9.7222222222226665E-4</v>
      </c>
      <c r="BO17" s="44" t="s">
        <v>45</v>
      </c>
      <c r="BP17" s="45">
        <v>84</v>
      </c>
      <c r="BQ17" s="55">
        <v>0.59211805555555552</v>
      </c>
      <c r="BR17" s="35">
        <v>3.1701388888888848E-2</v>
      </c>
      <c r="BS17" s="35">
        <v>2.5462962962966712E-4</v>
      </c>
      <c r="BT17" s="44" t="s">
        <v>45</v>
      </c>
      <c r="BU17" s="45">
        <v>22</v>
      </c>
      <c r="BV17" s="263"/>
      <c r="BW17" s="263"/>
      <c r="BX17" s="55">
        <v>0.60005787037037039</v>
      </c>
      <c r="BY17" s="35">
        <v>3.964120370370372E-2</v>
      </c>
      <c r="BZ17" s="35">
        <v>5.6712962962961189E-4</v>
      </c>
      <c r="CA17" s="44" t="s">
        <v>45</v>
      </c>
      <c r="CB17" s="45">
        <v>49</v>
      </c>
      <c r="CC17" s="49">
        <v>0.62638888888888888</v>
      </c>
      <c r="CD17" s="42" t="s">
        <v>44</v>
      </c>
      <c r="CE17" s="38">
        <v>0</v>
      </c>
      <c r="CF17" s="53">
        <v>0.64652777777777781</v>
      </c>
      <c r="CG17" s="61"/>
      <c r="CH17" s="55">
        <v>0.65734953703703702</v>
      </c>
      <c r="CI17" s="35">
        <v>1.0821759259259212E-2</v>
      </c>
      <c r="CJ17" s="35">
        <v>2.3148148148195713E-5</v>
      </c>
      <c r="CK17" s="44" t="s">
        <v>45</v>
      </c>
      <c r="CL17" s="45">
        <v>2</v>
      </c>
      <c r="CM17" s="55">
        <v>0.66351851851851851</v>
      </c>
      <c r="CN17" s="35">
        <v>1.6990740740740695E-2</v>
      </c>
      <c r="CO17" s="35">
        <v>1.3888888888884468E-4</v>
      </c>
      <c r="CP17" s="44" t="s">
        <v>301</v>
      </c>
      <c r="CQ17" s="45">
        <v>12</v>
      </c>
      <c r="CR17" s="85" t="s">
        <v>632</v>
      </c>
      <c r="CS17" s="38"/>
      <c r="CT17" s="85">
        <v>1.02152777777778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93.6</v>
      </c>
      <c r="DC17" s="71">
        <v>93.6</v>
      </c>
      <c r="DD17" s="72"/>
      <c r="DE17" s="43"/>
      <c r="DF17" s="43"/>
      <c r="DG17" s="39">
        <v>444.70000000000005</v>
      </c>
      <c r="DH17" s="46">
        <v>780</v>
      </c>
      <c r="DI17" s="40"/>
      <c r="DJ17" s="63">
        <v>1224.7</v>
      </c>
      <c r="DK17" s="43"/>
      <c r="DL17" s="268" t="s">
        <v>191</v>
      </c>
      <c r="DM17" s="269" t="s">
        <v>573</v>
      </c>
      <c r="DN17" s="269" t="s">
        <v>178</v>
      </c>
      <c r="DO17" s="269">
        <v>122</v>
      </c>
      <c r="DP17" s="269" t="s">
        <v>623</v>
      </c>
      <c r="DQ17" s="56"/>
      <c r="DR17" s="56"/>
      <c r="DS17" s="36"/>
      <c r="DV17" s="41">
        <v>1.08</v>
      </c>
      <c r="DW17" s="41" t="s">
        <v>197</v>
      </c>
      <c r="DY17" s="151">
        <v>200.55600000000001</v>
      </c>
      <c r="DZ17" s="41">
        <v>200.55600000000001</v>
      </c>
      <c r="EA17" s="41">
        <v>9999</v>
      </c>
      <c r="EB17" s="41">
        <v>999999</v>
      </c>
      <c r="EC17" s="41">
        <v>999999</v>
      </c>
      <c r="EG17" s="41">
        <v>11</v>
      </c>
      <c r="EH17" s="195">
        <v>0</v>
      </c>
      <c r="EI17" s="195">
        <v>780</v>
      </c>
      <c r="EJ17" s="196">
        <v>92.1</v>
      </c>
      <c r="EK17" s="195">
        <v>0</v>
      </c>
      <c r="EL17" s="195">
        <v>0</v>
      </c>
      <c r="EM17" s="195">
        <v>245</v>
      </c>
      <c r="EN17" s="195">
        <v>0</v>
      </c>
      <c r="EO17" s="195">
        <v>14</v>
      </c>
      <c r="EP17" s="195">
        <v>0</v>
      </c>
      <c r="EQ17" s="195">
        <v>93.6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C17" s="41">
        <v>11</v>
      </c>
      <c r="FD17" s="195">
        <v>0</v>
      </c>
      <c r="FE17" s="195">
        <v>780</v>
      </c>
      <c r="FF17" s="195">
        <v>872.1</v>
      </c>
      <c r="FG17" s="195">
        <v>872.1</v>
      </c>
      <c r="FH17" s="195">
        <v>872.1</v>
      </c>
      <c r="FI17" s="195">
        <v>1117.0999999999999</v>
      </c>
      <c r="FJ17" s="195">
        <v>1117.0999999999999</v>
      </c>
      <c r="FK17" s="195">
        <v>1131.0999999999999</v>
      </c>
      <c r="FL17" s="195">
        <v>1131.0999999999999</v>
      </c>
      <c r="FM17" s="195">
        <v>1224.6999999999998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13.5" thickBot="1" x14ac:dyDescent="0.25">
      <c r="A18" s="132"/>
      <c r="B18" s="34">
        <v>64</v>
      </c>
      <c r="C18" s="293">
        <v>73</v>
      </c>
      <c r="D18" s="260" t="s">
        <v>260</v>
      </c>
      <c r="E18" s="260" t="s">
        <v>541</v>
      </c>
      <c r="F18" s="260" t="s">
        <v>610</v>
      </c>
      <c r="G18" s="43">
        <v>0.33611111111111097</v>
      </c>
      <c r="H18" s="47">
        <v>0.33611111111111097</v>
      </c>
      <c r="I18" s="58" t="s">
        <v>44</v>
      </c>
      <c r="J18" s="52">
        <v>0</v>
      </c>
      <c r="K18" s="43">
        <v>0.41944444444444434</v>
      </c>
      <c r="L18" s="47">
        <v>0.41944444444444434</v>
      </c>
      <c r="M18" s="42" t="s">
        <v>44</v>
      </c>
      <c r="N18" s="38">
        <v>0</v>
      </c>
      <c r="O18" s="85">
        <v>0.4201388888888889</v>
      </c>
      <c r="P18" s="38"/>
      <c r="Q18" s="261"/>
      <c r="R18" s="85"/>
      <c r="S18" s="38">
        <v>0</v>
      </c>
      <c r="T18" s="85">
        <v>0.4597222222222222</v>
      </c>
      <c r="U18" s="86"/>
      <c r="V18" s="52">
        <v>0</v>
      </c>
      <c r="W18" s="85">
        <v>0.49236111111111108</v>
      </c>
      <c r="X18" s="38"/>
      <c r="Y18" s="85">
        <v>0.49374999999999997</v>
      </c>
      <c r="Z18" s="86"/>
      <c r="AA18" s="52">
        <v>0</v>
      </c>
      <c r="AB18" s="261"/>
      <c r="AC18" s="85">
        <v>0.49583333333333335</v>
      </c>
      <c r="AD18" s="38"/>
      <c r="AE18" s="85">
        <v>0.52500000000000002</v>
      </c>
      <c r="AF18" s="86"/>
      <c r="AG18" s="52">
        <v>0</v>
      </c>
      <c r="AH18" s="261"/>
      <c r="AI18" s="85">
        <v>0.53125</v>
      </c>
      <c r="AJ18" s="38"/>
      <c r="AK18" s="73">
        <v>0.53263888888888888</v>
      </c>
      <c r="AL18" s="42" t="s">
        <v>301</v>
      </c>
      <c r="AM18" s="38">
        <v>1980</v>
      </c>
      <c r="AN18" s="43">
        <v>0.53541666666666665</v>
      </c>
      <c r="AO18" s="47">
        <v>0.55972222222222223</v>
      </c>
      <c r="AP18" s="70">
        <v>92.1</v>
      </c>
      <c r="AQ18" s="71">
        <v>92.1</v>
      </c>
      <c r="AR18" s="72"/>
      <c r="AS18" s="49">
        <v>0.57430555555555551</v>
      </c>
      <c r="AT18" s="42" t="s">
        <v>44</v>
      </c>
      <c r="AU18" s="280">
        <v>0</v>
      </c>
      <c r="AV18" s="72"/>
      <c r="AW18" s="49">
        <v>0.62152777777777779</v>
      </c>
      <c r="AX18" s="42" t="s">
        <v>44</v>
      </c>
      <c r="AY18" s="38">
        <v>0</v>
      </c>
      <c r="AZ18" s="53">
        <v>0.62291666666666667</v>
      </c>
      <c r="BA18" s="61"/>
      <c r="BB18" s="55">
        <v>0.62825231481481481</v>
      </c>
      <c r="BC18" s="35">
        <v>5.335648148148131E-3</v>
      </c>
      <c r="BD18" s="35">
        <v>1.7361111111112784E-4</v>
      </c>
      <c r="BE18" s="44" t="s">
        <v>45</v>
      </c>
      <c r="BF18" s="45">
        <v>15</v>
      </c>
      <c r="BG18" s="55">
        <v>0.63739583333333327</v>
      </c>
      <c r="BH18" s="35">
        <v>1.4479166666666599E-2</v>
      </c>
      <c r="BI18" s="35">
        <v>1.0648148148147477E-3</v>
      </c>
      <c r="BJ18" s="44" t="s">
        <v>301</v>
      </c>
      <c r="BK18" s="45">
        <v>92</v>
      </c>
      <c r="BL18" s="55">
        <v>0.64226851851851852</v>
      </c>
      <c r="BM18" s="35">
        <v>1.9351851851851842E-2</v>
      </c>
      <c r="BN18" s="35">
        <v>2.0833333333333225E-3</v>
      </c>
      <c r="BO18" s="44" t="s">
        <v>301</v>
      </c>
      <c r="BP18" s="45">
        <v>180</v>
      </c>
      <c r="BQ18" s="55">
        <v>0.66041666666666665</v>
      </c>
      <c r="BR18" s="35">
        <v>3.7499999999999978E-2</v>
      </c>
      <c r="BS18" s="35">
        <v>5.5439814814814622E-3</v>
      </c>
      <c r="BT18" s="44" t="s">
        <v>301</v>
      </c>
      <c r="BU18" s="45">
        <v>479</v>
      </c>
      <c r="BV18" s="263"/>
      <c r="BW18" s="263"/>
      <c r="BX18" s="55">
        <v>0.67249999999999999</v>
      </c>
      <c r="BY18" s="35">
        <v>4.9583333333333313E-2</v>
      </c>
      <c r="BZ18" s="35">
        <v>9.3749999999999806E-3</v>
      </c>
      <c r="CA18" s="44" t="s">
        <v>301</v>
      </c>
      <c r="CB18" s="45">
        <v>810</v>
      </c>
      <c r="CC18" s="49">
        <v>0.69027777777777777</v>
      </c>
      <c r="CD18" s="42" t="s">
        <v>301</v>
      </c>
      <c r="CE18" s="38">
        <v>120</v>
      </c>
      <c r="CF18" s="53">
        <v>0.69305555555555554</v>
      </c>
      <c r="CG18" s="61"/>
      <c r="CH18" s="55">
        <v>0.7047106481481481</v>
      </c>
      <c r="CI18" s="35">
        <v>1.1655092592592564E-2</v>
      </c>
      <c r="CJ18" s="35">
        <v>8.1018518518515686E-4</v>
      </c>
      <c r="CK18" s="44" t="s">
        <v>301</v>
      </c>
      <c r="CL18" s="45">
        <v>70</v>
      </c>
      <c r="CM18" s="55">
        <v>0.71148148148148149</v>
      </c>
      <c r="CN18" s="35">
        <v>1.8425925925925957E-2</v>
      </c>
      <c r="CO18" s="35">
        <v>1.5740740740741062E-3</v>
      </c>
      <c r="CP18" s="44" t="s">
        <v>301</v>
      </c>
      <c r="CQ18" s="45">
        <v>136</v>
      </c>
      <c r="CR18" s="85" t="s">
        <v>632</v>
      </c>
      <c r="CS18" s="38"/>
      <c r="CT18" s="85">
        <v>3.2298611111111102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113</v>
      </c>
      <c r="DC18" s="71">
        <v>113</v>
      </c>
      <c r="DD18" s="72"/>
      <c r="DE18" s="43"/>
      <c r="DF18" s="43"/>
      <c r="DG18" s="39">
        <v>1987.1</v>
      </c>
      <c r="DH18" s="46">
        <v>2100</v>
      </c>
      <c r="DI18" s="40"/>
      <c r="DJ18" s="63">
        <v>4087.1</v>
      </c>
      <c r="DK18" s="43"/>
      <c r="DL18" s="268" t="s">
        <v>190</v>
      </c>
      <c r="DM18" s="269" t="s">
        <v>610</v>
      </c>
      <c r="DN18" s="269" t="s">
        <v>178</v>
      </c>
      <c r="DO18" s="269">
        <v>81</v>
      </c>
      <c r="DP18" s="269" t="s">
        <v>620</v>
      </c>
      <c r="DQ18" s="56"/>
      <c r="DR18" s="56"/>
      <c r="DS18" s="36"/>
      <c r="DV18" s="41">
        <v>1.05</v>
      </c>
      <c r="DW18" s="41" t="s">
        <v>198</v>
      </c>
      <c r="DX18" s="41"/>
      <c r="DY18" s="151">
        <v>215.35499999999999</v>
      </c>
      <c r="DZ18" s="41">
        <v>9999</v>
      </c>
      <c r="EA18" s="41">
        <v>215.35499999999999</v>
      </c>
      <c r="EB18" s="41">
        <v>999999</v>
      </c>
      <c r="EC18" s="41">
        <v>999999</v>
      </c>
      <c r="EG18" s="41">
        <v>73</v>
      </c>
      <c r="EH18" s="195">
        <v>0</v>
      </c>
      <c r="EI18" s="195">
        <v>1980</v>
      </c>
      <c r="EJ18" s="196">
        <v>92.1</v>
      </c>
      <c r="EK18" s="195">
        <v>0</v>
      </c>
      <c r="EL18" s="195">
        <v>0</v>
      </c>
      <c r="EM18" s="195">
        <v>1576</v>
      </c>
      <c r="EN18" s="195">
        <v>120</v>
      </c>
      <c r="EO18" s="195">
        <v>206</v>
      </c>
      <c r="EP18" s="195">
        <v>0</v>
      </c>
      <c r="EQ18" s="195">
        <v>113</v>
      </c>
      <c r="FC18" s="41">
        <v>73</v>
      </c>
      <c r="FD18" s="195">
        <v>0</v>
      </c>
      <c r="FE18" s="195">
        <v>1980</v>
      </c>
      <c r="FF18" s="195">
        <v>2072.1</v>
      </c>
      <c r="FG18" s="195">
        <v>2072.1</v>
      </c>
      <c r="FH18" s="195">
        <v>2072.1</v>
      </c>
      <c r="FI18" s="195">
        <v>3648.1</v>
      </c>
      <c r="FJ18" s="195">
        <v>3768.1</v>
      </c>
      <c r="FK18" s="195">
        <v>3974.1</v>
      </c>
      <c r="FL18" s="195">
        <v>3974.1</v>
      </c>
      <c r="FM18" s="195">
        <v>4087.1</v>
      </c>
    </row>
    <row r="19" spans="1:178" ht="13.5" thickBot="1" x14ac:dyDescent="0.25">
      <c r="A19" s="132"/>
      <c r="B19" s="34">
        <v>75</v>
      </c>
      <c r="C19" s="293">
        <v>88</v>
      </c>
      <c r="D19" s="260" t="s">
        <v>560</v>
      </c>
      <c r="E19" s="260" t="s">
        <v>561</v>
      </c>
      <c r="F19" s="260" t="s">
        <v>614</v>
      </c>
      <c r="G19" s="43">
        <v>0.34374999999999983</v>
      </c>
      <c r="H19" s="47">
        <v>0.34374999999999983</v>
      </c>
      <c r="I19" s="58" t="s">
        <v>44</v>
      </c>
      <c r="J19" s="52">
        <v>0</v>
      </c>
      <c r="K19" s="43">
        <v>0.4270833333333332</v>
      </c>
      <c r="L19" s="47">
        <v>0.4270833333333332</v>
      </c>
      <c r="M19" s="42" t="s">
        <v>44</v>
      </c>
      <c r="N19" s="38">
        <v>0</v>
      </c>
      <c r="O19" s="85">
        <v>0.4284722222222222</v>
      </c>
      <c r="P19" s="38">
        <v>300</v>
      </c>
      <c r="Q19" s="261"/>
      <c r="R19" s="85">
        <v>0.46111111111111108</v>
      </c>
      <c r="S19" s="38">
        <v>300</v>
      </c>
      <c r="T19" s="85">
        <v>0.48749999999999999</v>
      </c>
      <c r="U19" s="86"/>
      <c r="V19" s="52">
        <v>0</v>
      </c>
      <c r="W19" s="85">
        <v>0.51388888888888895</v>
      </c>
      <c r="X19" s="38"/>
      <c r="Y19" s="85">
        <v>0.51458333333333328</v>
      </c>
      <c r="Z19" s="86"/>
      <c r="AA19" s="52">
        <v>0</v>
      </c>
      <c r="AB19" s="261"/>
      <c r="AC19" s="85">
        <v>0.51666666666666672</v>
      </c>
      <c r="AD19" s="38"/>
      <c r="AE19" s="85">
        <v>0.47916666666666669</v>
      </c>
      <c r="AF19" s="86"/>
      <c r="AG19" s="52">
        <v>1980</v>
      </c>
      <c r="AH19" s="261">
        <v>600</v>
      </c>
      <c r="AI19" s="85"/>
      <c r="AJ19" s="38">
        <v>600</v>
      </c>
      <c r="AK19" s="73">
        <v>0.5493055555555556</v>
      </c>
      <c r="AL19" s="42" t="s">
        <v>301</v>
      </c>
      <c r="AM19" s="38">
        <v>2760</v>
      </c>
      <c r="AN19" s="43">
        <v>0.55625000000000002</v>
      </c>
      <c r="AO19" s="47">
        <v>0.5854166666666667</v>
      </c>
      <c r="AP19" s="70">
        <v>92.1</v>
      </c>
      <c r="AQ19" s="71">
        <v>92.1</v>
      </c>
      <c r="AR19" s="72"/>
      <c r="AS19" s="49">
        <v>0.59097222222222223</v>
      </c>
      <c r="AT19" s="42" t="s">
        <v>44</v>
      </c>
      <c r="AU19" s="280">
        <v>0</v>
      </c>
      <c r="AV19" s="72"/>
      <c r="AW19" s="49">
        <v>0.6333333333333333</v>
      </c>
      <c r="AX19" s="42" t="s">
        <v>44</v>
      </c>
      <c r="AY19" s="38">
        <v>0</v>
      </c>
      <c r="AZ19" s="53">
        <v>0.63680555555555551</v>
      </c>
      <c r="BA19" s="61"/>
      <c r="BB19" s="55">
        <v>0.6422106481481481</v>
      </c>
      <c r="BC19" s="35">
        <v>5.4050925925925863E-3</v>
      </c>
      <c r="BD19" s="35">
        <v>1.0416666666667254E-4</v>
      </c>
      <c r="BE19" s="44" t="s">
        <v>45</v>
      </c>
      <c r="BF19" s="45">
        <v>9</v>
      </c>
      <c r="BG19" s="55">
        <v>0.64954861111111117</v>
      </c>
      <c r="BH19" s="35">
        <v>1.274305555555566E-2</v>
      </c>
      <c r="BI19" s="35">
        <v>6.7129629629619075E-4</v>
      </c>
      <c r="BJ19" s="44" t="s">
        <v>45</v>
      </c>
      <c r="BK19" s="45">
        <v>58</v>
      </c>
      <c r="BL19" s="55">
        <v>0.65387731481481481</v>
      </c>
      <c r="BM19" s="35">
        <v>1.70717592592593E-2</v>
      </c>
      <c r="BN19" s="35">
        <v>1.9675925925921947E-4</v>
      </c>
      <c r="BO19" s="44" t="s">
        <v>45</v>
      </c>
      <c r="BP19" s="45">
        <v>17</v>
      </c>
      <c r="BQ19" s="55">
        <v>0.67113425925925929</v>
      </c>
      <c r="BR19" s="35">
        <v>3.4328703703703778E-2</v>
      </c>
      <c r="BS19" s="35">
        <v>2.3726851851852623E-3</v>
      </c>
      <c r="BT19" s="44" t="s">
        <v>301</v>
      </c>
      <c r="BU19" s="45">
        <v>205</v>
      </c>
      <c r="BV19" s="263"/>
      <c r="BW19" s="263"/>
      <c r="BX19" s="55">
        <v>0.66200231481481475</v>
      </c>
      <c r="BY19" s="35">
        <v>2.5196759259259238E-2</v>
      </c>
      <c r="BZ19" s="35">
        <v>1.5011574074074094E-2</v>
      </c>
      <c r="CA19" s="44" t="s">
        <v>45</v>
      </c>
      <c r="CB19" s="45">
        <v>1597</v>
      </c>
      <c r="CC19" s="49">
        <v>0.69513888888888886</v>
      </c>
      <c r="CD19" s="42" t="s">
        <v>45</v>
      </c>
      <c r="CE19" s="38">
        <v>660</v>
      </c>
      <c r="CF19" s="53">
        <v>0.69791666666666663</v>
      </c>
      <c r="CG19" s="61"/>
      <c r="CH19" s="55">
        <v>0.70847222222222228</v>
      </c>
      <c r="CI19" s="35">
        <v>1.0555555555555651E-2</v>
      </c>
      <c r="CJ19" s="35">
        <v>2.8935185185175599E-4</v>
      </c>
      <c r="CK19" s="44" t="s">
        <v>45</v>
      </c>
      <c r="CL19" s="45">
        <v>25</v>
      </c>
      <c r="CM19" s="55">
        <v>0.71483796296296298</v>
      </c>
      <c r="CN19" s="35">
        <v>1.6921296296296351E-2</v>
      </c>
      <c r="CO19" s="35">
        <v>6.9444444444500403E-5</v>
      </c>
      <c r="CP19" s="44" t="s">
        <v>301</v>
      </c>
      <c r="CQ19" s="45">
        <v>6</v>
      </c>
      <c r="CR19" s="85" t="s">
        <v>632</v>
      </c>
      <c r="CS19" s="38"/>
      <c r="CT19" s="85">
        <v>3.6881944444444401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107.6</v>
      </c>
      <c r="DC19" s="71">
        <v>107.6</v>
      </c>
      <c r="DD19" s="72"/>
      <c r="DE19" s="43"/>
      <c r="DF19" s="43"/>
      <c r="DG19" s="39">
        <v>2116.6999999999998</v>
      </c>
      <c r="DH19" s="46">
        <v>7200</v>
      </c>
      <c r="DI19" s="40"/>
      <c r="DJ19" s="63">
        <v>9316.7000000000007</v>
      </c>
      <c r="DK19" s="43"/>
      <c r="DL19" s="268" t="s">
        <v>191</v>
      </c>
      <c r="DM19" s="269" t="s">
        <v>614</v>
      </c>
      <c r="DN19" s="269" t="s">
        <v>178</v>
      </c>
      <c r="DO19" s="269">
        <v>102</v>
      </c>
      <c r="DP19" s="269" t="s">
        <v>621</v>
      </c>
      <c r="DQ19" s="56"/>
      <c r="DR19" s="56"/>
      <c r="DS19" s="36"/>
      <c r="DV19" s="41">
        <v>1.08</v>
      </c>
      <c r="DW19" s="41" t="s">
        <v>197</v>
      </c>
      <c r="DX19" s="41"/>
      <c r="DY19" s="151">
        <v>215.67599999999999</v>
      </c>
      <c r="DZ19" s="41">
        <v>215.67599999999999</v>
      </c>
      <c r="EA19" s="41">
        <v>9999</v>
      </c>
      <c r="EB19" s="41">
        <v>999999</v>
      </c>
      <c r="EC19" s="41">
        <v>999999</v>
      </c>
      <c r="EG19" s="41">
        <v>88</v>
      </c>
      <c r="EH19" s="195">
        <v>0</v>
      </c>
      <c r="EI19" s="195">
        <v>6540</v>
      </c>
      <c r="EJ19" s="196">
        <v>92.1</v>
      </c>
      <c r="EK19" s="195">
        <v>0</v>
      </c>
      <c r="EL19" s="195">
        <v>0</v>
      </c>
      <c r="EM19" s="195">
        <v>1886</v>
      </c>
      <c r="EN19" s="195">
        <v>660</v>
      </c>
      <c r="EO19" s="195">
        <v>31</v>
      </c>
      <c r="EP19" s="195">
        <v>0</v>
      </c>
      <c r="EQ19" s="195">
        <v>107.6</v>
      </c>
      <c r="FC19" s="41">
        <v>88</v>
      </c>
      <c r="FD19" s="195">
        <v>0</v>
      </c>
      <c r="FE19" s="195">
        <v>6540</v>
      </c>
      <c r="FF19" s="195">
        <v>6632.1</v>
      </c>
      <c r="FG19" s="195">
        <v>6632.1</v>
      </c>
      <c r="FH19" s="195">
        <v>6632.1</v>
      </c>
      <c r="FI19" s="195">
        <v>8518.1</v>
      </c>
      <c r="FJ19" s="195">
        <v>9178.1</v>
      </c>
      <c r="FK19" s="195">
        <v>9209.1</v>
      </c>
      <c r="FL19" s="195">
        <v>9209.1</v>
      </c>
      <c r="FM19" s="195">
        <v>9316.7000000000007</v>
      </c>
    </row>
    <row r="20" spans="1:178" ht="13.5" thickBot="1" x14ac:dyDescent="0.25">
      <c r="A20" s="132"/>
      <c r="B20" s="34">
        <v>16</v>
      </c>
      <c r="C20" s="293">
        <v>16</v>
      </c>
      <c r="D20" s="260" t="s">
        <v>109</v>
      </c>
      <c r="E20" s="260" t="s">
        <v>110</v>
      </c>
      <c r="F20" s="260" t="s">
        <v>578</v>
      </c>
      <c r="G20" s="43">
        <v>0.30277777777777776</v>
      </c>
      <c r="H20" s="47">
        <v>0.30277777777777776</v>
      </c>
      <c r="I20" s="58" t="s">
        <v>44</v>
      </c>
      <c r="J20" s="52">
        <v>0</v>
      </c>
      <c r="K20" s="43">
        <v>0.38611111111111113</v>
      </c>
      <c r="L20" s="47">
        <v>0.38611111111111113</v>
      </c>
      <c r="M20" s="42" t="s">
        <v>44</v>
      </c>
      <c r="N20" s="38">
        <v>0</v>
      </c>
      <c r="O20" s="85">
        <v>0.38680555555555557</v>
      </c>
      <c r="P20" s="38"/>
      <c r="Q20" s="261"/>
      <c r="R20" s="85"/>
      <c r="S20" s="38">
        <v>0</v>
      </c>
      <c r="T20" s="85">
        <v>0.43194444444444446</v>
      </c>
      <c r="U20" s="86"/>
      <c r="V20" s="52">
        <v>0</v>
      </c>
      <c r="W20" s="85">
        <v>0.45069444444444445</v>
      </c>
      <c r="X20" s="38"/>
      <c r="Y20" s="85">
        <v>0.4513888888888889</v>
      </c>
      <c r="Z20" s="86"/>
      <c r="AA20" s="52">
        <v>0</v>
      </c>
      <c r="AB20" s="261"/>
      <c r="AC20" s="85">
        <v>0.45347222222222222</v>
      </c>
      <c r="AD20" s="38"/>
      <c r="AE20" s="85">
        <v>0.47013888888888888</v>
      </c>
      <c r="AF20" s="86"/>
      <c r="AG20" s="52">
        <v>0</v>
      </c>
      <c r="AH20" s="261"/>
      <c r="AI20" s="85"/>
      <c r="AJ20" s="38">
        <v>600</v>
      </c>
      <c r="AK20" s="73">
        <v>0.4777777777777778</v>
      </c>
      <c r="AL20" s="42" t="s">
        <v>301</v>
      </c>
      <c r="AM20" s="38">
        <v>120</v>
      </c>
      <c r="AN20" s="43">
        <v>0.47986111111111113</v>
      </c>
      <c r="AO20" s="47">
        <v>0.48194444444444445</v>
      </c>
      <c r="AP20" s="70">
        <v>93.1</v>
      </c>
      <c r="AQ20" s="71">
        <v>93.1</v>
      </c>
      <c r="AR20" s="72"/>
      <c r="AS20" s="49">
        <v>0.51944444444444449</v>
      </c>
      <c r="AT20" s="42" t="s">
        <v>44</v>
      </c>
      <c r="AU20" s="280">
        <v>0</v>
      </c>
      <c r="AV20" s="72"/>
      <c r="AW20" s="49">
        <v>0.5625</v>
      </c>
      <c r="AX20" s="42" t="s">
        <v>44</v>
      </c>
      <c r="AY20" s="38">
        <v>0</v>
      </c>
      <c r="AZ20" s="53">
        <v>0.56527777777777777</v>
      </c>
      <c r="BA20" s="61"/>
      <c r="BB20" s="55">
        <v>0.57100694444444444</v>
      </c>
      <c r="BC20" s="35">
        <v>5.7291666666666741E-3</v>
      </c>
      <c r="BD20" s="35">
        <v>2.1990740740741518E-4</v>
      </c>
      <c r="BE20" s="44" t="s">
        <v>301</v>
      </c>
      <c r="BF20" s="45">
        <v>19</v>
      </c>
      <c r="BG20" s="55">
        <v>0.5776041666666667</v>
      </c>
      <c r="BH20" s="35">
        <v>1.2326388888888928E-2</v>
      </c>
      <c r="BI20" s="35">
        <v>1.0879629629629226E-3</v>
      </c>
      <c r="BJ20" s="44" t="s">
        <v>45</v>
      </c>
      <c r="BK20" s="45">
        <v>94</v>
      </c>
      <c r="BL20" s="55">
        <v>0.5816782407407407</v>
      </c>
      <c r="BM20" s="35">
        <v>1.6400462962962936E-2</v>
      </c>
      <c r="BN20" s="35">
        <v>8.680555555555837E-4</v>
      </c>
      <c r="BO20" s="44" t="s">
        <v>45</v>
      </c>
      <c r="BP20" s="45">
        <v>75</v>
      </c>
      <c r="BQ20" s="55">
        <v>0.59679398148148144</v>
      </c>
      <c r="BR20" s="35">
        <v>3.1516203703703671E-2</v>
      </c>
      <c r="BS20" s="35">
        <v>4.3981481481484425E-4</v>
      </c>
      <c r="BT20" s="44" t="s">
        <v>45</v>
      </c>
      <c r="BU20" s="45">
        <v>38</v>
      </c>
      <c r="BV20" s="263"/>
      <c r="BW20" s="263"/>
      <c r="BX20" s="55">
        <v>0.60531250000000003</v>
      </c>
      <c r="BY20" s="35">
        <v>4.0034722222222263E-2</v>
      </c>
      <c r="BZ20" s="35">
        <v>1.7361111111106886E-4</v>
      </c>
      <c r="CA20" s="44" t="s">
        <v>45</v>
      </c>
      <c r="CB20" s="45">
        <v>15</v>
      </c>
      <c r="CC20" s="49">
        <v>0.63124999999999998</v>
      </c>
      <c r="CD20" s="42" t="s">
        <v>44</v>
      </c>
      <c r="CE20" s="38">
        <v>0</v>
      </c>
      <c r="CF20" s="53">
        <v>0.64930555555555558</v>
      </c>
      <c r="CG20" s="61"/>
      <c r="CH20" s="55">
        <v>0.66011574074074075</v>
      </c>
      <c r="CI20" s="35">
        <v>1.0810185185185173E-2</v>
      </c>
      <c r="CJ20" s="35">
        <v>3.4722222222234589E-5</v>
      </c>
      <c r="CK20" s="44" t="s">
        <v>45</v>
      </c>
      <c r="CL20" s="45">
        <v>3</v>
      </c>
      <c r="CM20" s="55">
        <v>0.66628472222222224</v>
      </c>
      <c r="CN20" s="35">
        <v>1.6979166666666656E-2</v>
      </c>
      <c r="CO20" s="35">
        <v>1.273148148148058E-4</v>
      </c>
      <c r="CP20" s="44" t="s">
        <v>301</v>
      </c>
      <c r="CQ20" s="45">
        <v>11</v>
      </c>
      <c r="CR20" s="85" t="s">
        <v>632</v>
      </c>
      <c r="CS20" s="38"/>
      <c r="CT20" s="85">
        <v>1.22986111111111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100.7</v>
      </c>
      <c r="DC20" s="71">
        <v>100.7</v>
      </c>
      <c r="DD20" s="72"/>
      <c r="DE20" s="43"/>
      <c r="DF20" s="43"/>
      <c r="DG20" s="39">
        <v>448.8</v>
      </c>
      <c r="DH20" s="46">
        <v>720</v>
      </c>
      <c r="DI20" s="40"/>
      <c r="DJ20" s="63">
        <v>1168.8</v>
      </c>
      <c r="DK20" s="43"/>
      <c r="DL20" s="268" t="s">
        <v>190</v>
      </c>
      <c r="DM20" s="269" t="s">
        <v>578</v>
      </c>
      <c r="DN20" s="269" t="s">
        <v>178</v>
      </c>
      <c r="DO20" s="269">
        <v>77</v>
      </c>
      <c r="DP20" s="269" t="s">
        <v>183</v>
      </c>
      <c r="DQ20" s="56"/>
      <c r="DR20" s="56"/>
      <c r="DS20" s="36"/>
      <c r="DV20" s="41">
        <v>1.05</v>
      </c>
      <c r="DW20" s="41" t="s">
        <v>197</v>
      </c>
      <c r="DX20" s="41"/>
      <c r="DY20" s="151">
        <v>203.49</v>
      </c>
      <c r="DZ20" s="41">
        <v>203.49</v>
      </c>
      <c r="EA20" s="41">
        <v>9999</v>
      </c>
      <c r="EB20" s="41">
        <v>999999</v>
      </c>
      <c r="EC20" s="41">
        <v>999999</v>
      </c>
      <c r="EG20" s="41">
        <v>16</v>
      </c>
      <c r="EH20" s="195">
        <v>0</v>
      </c>
      <c r="EI20" s="195">
        <v>720</v>
      </c>
      <c r="EJ20" s="196">
        <v>93.1</v>
      </c>
      <c r="EK20" s="195">
        <v>0</v>
      </c>
      <c r="EL20" s="195">
        <v>0</v>
      </c>
      <c r="EM20" s="195">
        <v>241</v>
      </c>
      <c r="EN20" s="195">
        <v>0</v>
      </c>
      <c r="EO20" s="195">
        <v>14</v>
      </c>
      <c r="EP20" s="195">
        <v>0</v>
      </c>
      <c r="EQ20" s="195">
        <v>100.7</v>
      </c>
      <c r="ER20" s="195" t="e">
        <v>#REF!</v>
      </c>
      <c r="ES20" s="195" t="e">
        <v>#REF!</v>
      </c>
      <c r="ET20" s="195" t="e">
        <v>#REF!</v>
      </c>
      <c r="EU20" s="196" t="e">
        <v>#REF!</v>
      </c>
      <c r="EV20" s="195"/>
      <c r="EW20" s="195"/>
      <c r="EX20" s="195"/>
      <c r="EY20" s="195"/>
      <c r="EZ20" s="196"/>
      <c r="FA20" s="195"/>
      <c r="FC20" s="41">
        <v>16</v>
      </c>
      <c r="FD20" s="195">
        <v>0</v>
      </c>
      <c r="FE20" s="195">
        <v>720</v>
      </c>
      <c r="FF20" s="195">
        <v>813.1</v>
      </c>
      <c r="FG20" s="195">
        <v>813.1</v>
      </c>
      <c r="FH20" s="195">
        <v>813.1</v>
      </c>
      <c r="FI20" s="195">
        <v>1054.0999999999999</v>
      </c>
      <c r="FJ20" s="195">
        <v>1054.0999999999999</v>
      </c>
      <c r="FK20" s="195">
        <v>1068.0999999999999</v>
      </c>
      <c r="FL20" s="195">
        <v>1068.0999999999999</v>
      </c>
      <c r="FM20" s="195">
        <v>1168.8</v>
      </c>
      <c r="FN20" s="195" t="e">
        <v>#REF!</v>
      </c>
      <c r="FO20" s="195" t="e">
        <v>#REF!</v>
      </c>
      <c r="FP20" s="195" t="e">
        <v>#REF!</v>
      </c>
      <c r="FQ20" s="195" t="e">
        <v>#REF!</v>
      </c>
      <c r="FR20" s="195" t="e">
        <v>#REF!</v>
      </c>
      <c r="FS20" s="195" t="e">
        <v>#REF!</v>
      </c>
      <c r="FT20" s="195" t="e">
        <v>#REF!</v>
      </c>
      <c r="FU20" s="195" t="e">
        <v>#REF!</v>
      </c>
      <c r="FV20" s="195" t="e">
        <v>#REF!</v>
      </c>
    </row>
    <row r="21" spans="1:178" ht="13.5" thickBot="1" x14ac:dyDescent="0.25">
      <c r="A21" s="132"/>
      <c r="B21" s="34">
        <v>40</v>
      </c>
      <c r="C21" s="293">
        <v>40</v>
      </c>
      <c r="D21" s="260" t="s">
        <v>509</v>
      </c>
      <c r="E21" s="260" t="s">
        <v>510</v>
      </c>
      <c r="F21" s="260" t="s">
        <v>594</v>
      </c>
      <c r="G21" s="43">
        <v>0.31944444444444436</v>
      </c>
      <c r="H21" s="47">
        <v>0.31944444444444436</v>
      </c>
      <c r="I21" s="58" t="s">
        <v>44</v>
      </c>
      <c r="J21" s="52">
        <v>0</v>
      </c>
      <c r="K21" s="43">
        <v>0.40277777777777773</v>
      </c>
      <c r="L21" s="47">
        <v>0.40277777777777773</v>
      </c>
      <c r="M21" s="42" t="s">
        <v>44</v>
      </c>
      <c r="N21" s="38">
        <v>0</v>
      </c>
      <c r="O21" s="85"/>
      <c r="P21" s="38">
        <v>600</v>
      </c>
      <c r="Q21" s="261"/>
      <c r="R21" s="85">
        <v>0.44236111111111115</v>
      </c>
      <c r="S21" s="38">
        <v>300</v>
      </c>
      <c r="T21" s="85">
        <v>0.48819444444444443</v>
      </c>
      <c r="U21" s="86"/>
      <c r="V21" s="52">
        <v>0</v>
      </c>
      <c r="W21" s="85"/>
      <c r="X21" s="38">
        <v>600</v>
      </c>
      <c r="Y21" s="85"/>
      <c r="Z21" s="86"/>
      <c r="AA21" s="52">
        <v>600</v>
      </c>
      <c r="AB21" s="261"/>
      <c r="AC21" s="85"/>
      <c r="AD21" s="38">
        <v>600</v>
      </c>
      <c r="AE21" s="85">
        <v>0.4548611111111111</v>
      </c>
      <c r="AF21" s="86"/>
      <c r="AG21" s="52">
        <v>1980</v>
      </c>
      <c r="AH21" s="261">
        <v>600</v>
      </c>
      <c r="AI21" s="85"/>
      <c r="AJ21" s="38">
        <v>600</v>
      </c>
      <c r="AK21" s="73">
        <v>0.51180555555555551</v>
      </c>
      <c r="AL21" s="42" t="s">
        <v>301</v>
      </c>
      <c r="AM21" s="38">
        <v>1620</v>
      </c>
      <c r="AN21" s="43">
        <v>0.53472222222222221</v>
      </c>
      <c r="AO21" s="47">
        <v>0.57430555555555551</v>
      </c>
      <c r="AP21" s="70">
        <v>93.4</v>
      </c>
      <c r="AQ21" s="71">
        <v>93.4</v>
      </c>
      <c r="AR21" s="72"/>
      <c r="AS21" s="49">
        <v>0.55347222222222214</v>
      </c>
      <c r="AT21" s="42" t="s">
        <v>44</v>
      </c>
      <c r="AU21" s="280">
        <v>0</v>
      </c>
      <c r="AV21" s="72"/>
      <c r="AW21" s="49">
        <v>0.61736111111111114</v>
      </c>
      <c r="AX21" s="42" t="s">
        <v>44</v>
      </c>
      <c r="AY21" s="38">
        <v>0</v>
      </c>
      <c r="AZ21" s="53">
        <v>0.62013888888888891</v>
      </c>
      <c r="BA21" s="61"/>
      <c r="BB21" s="55">
        <v>0.62519675925925922</v>
      </c>
      <c r="BC21" s="35">
        <v>5.0578703703703098E-3</v>
      </c>
      <c r="BD21" s="35">
        <v>4.5138888888894904E-4</v>
      </c>
      <c r="BE21" s="44" t="s">
        <v>45</v>
      </c>
      <c r="BF21" s="45">
        <v>39</v>
      </c>
      <c r="BG21" s="55">
        <v>0.63443287037037044</v>
      </c>
      <c r="BH21" s="35">
        <v>1.4293981481481532E-2</v>
      </c>
      <c r="BI21" s="35">
        <v>8.7962962962968155E-4</v>
      </c>
      <c r="BJ21" s="44" t="s">
        <v>301</v>
      </c>
      <c r="BK21" s="45">
        <v>76</v>
      </c>
      <c r="BL21" s="55">
        <v>0.64618055555555554</v>
      </c>
      <c r="BM21" s="35">
        <v>2.604166666666663E-2</v>
      </c>
      <c r="BN21" s="35">
        <v>8.7731481481481098E-3</v>
      </c>
      <c r="BO21" s="44" t="s">
        <v>301</v>
      </c>
      <c r="BP21" s="45">
        <v>758</v>
      </c>
      <c r="BQ21" s="55">
        <v>0.66728009259259258</v>
      </c>
      <c r="BR21" s="35">
        <v>4.7141203703703671E-2</v>
      </c>
      <c r="BS21" s="35">
        <v>1.5185185185185156E-2</v>
      </c>
      <c r="BT21" s="44" t="s">
        <v>301</v>
      </c>
      <c r="BU21" s="45">
        <v>1312</v>
      </c>
      <c r="BV21" s="263"/>
      <c r="BW21" s="263"/>
      <c r="BX21" s="55">
        <v>0.65625</v>
      </c>
      <c r="BY21" s="35">
        <v>3.6111111111111094E-2</v>
      </c>
      <c r="BZ21" s="35">
        <v>4.0972222222222382E-3</v>
      </c>
      <c r="CA21" s="44" t="s">
        <v>45</v>
      </c>
      <c r="CB21" s="45">
        <v>654</v>
      </c>
      <c r="CC21" s="49">
        <v>0.7270833333333333</v>
      </c>
      <c r="CD21" s="42" t="s">
        <v>301</v>
      </c>
      <c r="CE21" s="38">
        <v>3540</v>
      </c>
      <c r="CF21" s="53">
        <v>0.72986111111111107</v>
      </c>
      <c r="CG21" s="61"/>
      <c r="CH21" s="55">
        <v>0.74276620370370372</v>
      </c>
      <c r="CI21" s="35">
        <v>1.2905092592592649E-2</v>
      </c>
      <c r="CJ21" s="35">
        <v>2.0601851851852412E-3</v>
      </c>
      <c r="CK21" s="44" t="s">
        <v>301</v>
      </c>
      <c r="CL21" s="45">
        <v>178</v>
      </c>
      <c r="CM21" s="55">
        <v>0.75125000000000008</v>
      </c>
      <c r="CN21" s="35">
        <v>2.1388888888889013E-2</v>
      </c>
      <c r="CO21" s="35">
        <v>4.5370370370371622E-3</v>
      </c>
      <c r="CP21" s="44" t="s">
        <v>301</v>
      </c>
      <c r="CQ21" s="45">
        <v>392</v>
      </c>
      <c r="CR21" s="85"/>
      <c r="CS21" s="38">
        <v>600</v>
      </c>
      <c r="CT21" s="85">
        <v>2.2298611111111102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111.3</v>
      </c>
      <c r="DC21" s="71">
        <v>111.3</v>
      </c>
      <c r="DD21" s="72">
        <v>330</v>
      </c>
      <c r="DE21" s="43"/>
      <c r="DF21" s="43"/>
      <c r="DG21" s="39">
        <v>3943.7000000000003</v>
      </c>
      <c r="DH21" s="46">
        <v>11640</v>
      </c>
      <c r="DI21" s="40"/>
      <c r="DJ21" s="63">
        <v>15583.7</v>
      </c>
      <c r="DK21" s="43"/>
      <c r="DL21" s="268" t="s">
        <v>192</v>
      </c>
      <c r="DM21" s="269" t="s">
        <v>594</v>
      </c>
      <c r="DN21" s="269" t="s">
        <v>178</v>
      </c>
      <c r="DO21" s="269">
        <v>112</v>
      </c>
      <c r="DP21" s="269" t="s">
        <v>294</v>
      </c>
      <c r="DQ21" s="56"/>
      <c r="DR21" s="56"/>
      <c r="DS21" s="36"/>
      <c r="DV21" s="41">
        <v>1.08</v>
      </c>
      <c r="DW21" s="41" t="s">
        <v>197</v>
      </c>
      <c r="DX21" s="41"/>
      <c r="DY21" s="151">
        <v>577.47600000000011</v>
      </c>
      <c r="DZ21" s="41">
        <v>577.47600000000011</v>
      </c>
      <c r="EA21" s="41">
        <v>9999</v>
      </c>
      <c r="EB21" s="41">
        <v>999999</v>
      </c>
      <c r="EC21" s="41">
        <v>999999</v>
      </c>
      <c r="EG21" s="41">
        <v>40</v>
      </c>
      <c r="EH21" s="195">
        <v>0</v>
      </c>
      <c r="EI21" s="195">
        <v>7500</v>
      </c>
      <c r="EJ21" s="196">
        <v>93.4</v>
      </c>
      <c r="EK21" s="195">
        <v>0</v>
      </c>
      <c r="EL21" s="195">
        <v>0</v>
      </c>
      <c r="EM21" s="195">
        <v>2839</v>
      </c>
      <c r="EN21" s="195">
        <v>3540</v>
      </c>
      <c r="EO21" s="195">
        <v>570</v>
      </c>
      <c r="EP21" s="195">
        <v>600</v>
      </c>
      <c r="EQ21" s="195">
        <v>441.3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C21" s="41">
        <v>40</v>
      </c>
      <c r="FD21" s="195">
        <v>0</v>
      </c>
      <c r="FE21" s="195">
        <v>7500</v>
      </c>
      <c r="FF21" s="195">
        <v>7593.4</v>
      </c>
      <c r="FG21" s="195">
        <v>7593.4</v>
      </c>
      <c r="FH21" s="195">
        <v>7593.4</v>
      </c>
      <c r="FI21" s="195">
        <v>10432.4</v>
      </c>
      <c r="FJ21" s="195">
        <v>13972.4</v>
      </c>
      <c r="FK21" s="195">
        <v>14542.4</v>
      </c>
      <c r="FL21" s="195">
        <v>15142.4</v>
      </c>
      <c r="FM21" s="195">
        <v>15583.699999999999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1"/>
      <c r="B22" s="34">
        <v>10</v>
      </c>
      <c r="C22" s="293">
        <v>10</v>
      </c>
      <c r="D22" s="260" t="s">
        <v>29</v>
      </c>
      <c r="E22" s="260" t="s">
        <v>54</v>
      </c>
      <c r="F22" s="260" t="s">
        <v>595</v>
      </c>
      <c r="G22" s="43">
        <v>0.2986111111111111</v>
      </c>
      <c r="H22" s="47">
        <v>0.2986111111111111</v>
      </c>
      <c r="I22" s="58" t="s">
        <v>44</v>
      </c>
      <c r="J22" s="52">
        <v>0</v>
      </c>
      <c r="K22" s="43">
        <v>0.38194444444444448</v>
      </c>
      <c r="L22" s="47">
        <v>0.38194444444444448</v>
      </c>
      <c r="M22" s="42" t="s">
        <v>44</v>
      </c>
      <c r="N22" s="38">
        <v>0</v>
      </c>
      <c r="O22" s="85">
        <v>0.38263888888888892</v>
      </c>
      <c r="P22" s="38"/>
      <c r="Q22" s="261"/>
      <c r="R22" s="85"/>
      <c r="S22" s="38">
        <v>0</v>
      </c>
      <c r="T22" s="85">
        <v>0.43611111111111112</v>
      </c>
      <c r="U22" s="86"/>
      <c r="V22" s="52">
        <v>0</v>
      </c>
      <c r="W22" s="85">
        <v>0.45416666666666666</v>
      </c>
      <c r="X22" s="38"/>
      <c r="Y22" s="85">
        <v>0.45555555555555555</v>
      </c>
      <c r="Z22" s="86"/>
      <c r="AA22" s="52">
        <v>0</v>
      </c>
      <c r="AB22" s="261"/>
      <c r="AC22" s="85"/>
      <c r="AD22" s="38">
        <v>600</v>
      </c>
      <c r="AE22" s="85" t="s">
        <v>308</v>
      </c>
      <c r="AF22" s="86"/>
      <c r="AG22" s="52">
        <v>600</v>
      </c>
      <c r="AH22" s="261"/>
      <c r="AI22" s="85"/>
      <c r="AJ22" s="38">
        <v>600</v>
      </c>
      <c r="AK22" s="73">
        <v>0.48402777777777778</v>
      </c>
      <c r="AL22" s="42" t="s">
        <v>301</v>
      </c>
      <c r="AM22" s="38">
        <v>1020</v>
      </c>
      <c r="AN22" s="43">
        <v>0.48541666666666666</v>
      </c>
      <c r="AO22" s="47">
        <v>0.50138888888888888</v>
      </c>
      <c r="AP22" s="70">
        <v>93.6</v>
      </c>
      <c r="AQ22" s="71">
        <v>93.6</v>
      </c>
      <c r="AR22" s="72"/>
      <c r="AS22" s="49">
        <v>0.52569444444444446</v>
      </c>
      <c r="AT22" s="42" t="s">
        <v>44</v>
      </c>
      <c r="AU22" s="280">
        <v>0</v>
      </c>
      <c r="AV22" s="72"/>
      <c r="AW22" s="49">
        <v>0.57152777777777775</v>
      </c>
      <c r="AX22" s="42" t="s">
        <v>44</v>
      </c>
      <c r="AY22" s="38">
        <v>0</v>
      </c>
      <c r="AZ22" s="53">
        <v>0.57361111111111118</v>
      </c>
      <c r="BA22" s="61"/>
      <c r="BB22" s="55">
        <v>0.57807870370370373</v>
      </c>
      <c r="BC22" s="35">
        <v>4.4675925925925508E-3</v>
      </c>
      <c r="BD22" s="35">
        <v>1.0416666666667081E-3</v>
      </c>
      <c r="BE22" s="44" t="s">
        <v>45</v>
      </c>
      <c r="BF22" s="45">
        <v>90</v>
      </c>
      <c r="BG22" s="55">
        <v>0.5856365740740741</v>
      </c>
      <c r="BH22" s="35">
        <v>1.2025462962962918E-2</v>
      </c>
      <c r="BI22" s="35">
        <v>1.3888888888889325E-3</v>
      </c>
      <c r="BJ22" s="44" t="s">
        <v>45</v>
      </c>
      <c r="BK22" s="45">
        <v>120</v>
      </c>
      <c r="BL22" s="55">
        <v>0.5902546296296296</v>
      </c>
      <c r="BM22" s="35">
        <v>1.6643518518518419E-2</v>
      </c>
      <c r="BN22" s="35">
        <v>6.2500000000010117E-4</v>
      </c>
      <c r="BO22" s="44" t="s">
        <v>45</v>
      </c>
      <c r="BP22" s="45">
        <v>54</v>
      </c>
      <c r="BQ22" s="55">
        <v>0.60577546296296292</v>
      </c>
      <c r="BR22" s="35">
        <v>3.2164351851851736E-2</v>
      </c>
      <c r="BS22" s="35">
        <v>2.0833333333322018E-4</v>
      </c>
      <c r="BT22" s="44" t="s">
        <v>301</v>
      </c>
      <c r="BU22" s="45">
        <v>18</v>
      </c>
      <c r="BV22" s="263"/>
      <c r="BW22" s="263"/>
      <c r="BX22" s="55">
        <v>0.614375</v>
      </c>
      <c r="BY22" s="35">
        <v>4.0763888888888822E-2</v>
      </c>
      <c r="BZ22" s="35">
        <v>5.5555555555548974E-4</v>
      </c>
      <c r="CA22" s="44" t="s">
        <v>301</v>
      </c>
      <c r="CB22" s="45">
        <v>48</v>
      </c>
      <c r="CC22" s="49">
        <v>0.63958333333333328</v>
      </c>
      <c r="CD22" s="42" t="s">
        <v>44</v>
      </c>
      <c r="CE22" s="38">
        <v>0</v>
      </c>
      <c r="CF22" s="53">
        <v>0.65069444444444446</v>
      </c>
      <c r="CG22" s="61"/>
      <c r="CH22" s="55">
        <v>0.66152777777777783</v>
      </c>
      <c r="CI22" s="35">
        <v>1.0833333333333361E-2</v>
      </c>
      <c r="CJ22" s="35">
        <v>1.1574074074045815E-5</v>
      </c>
      <c r="CK22" s="44" t="s">
        <v>45</v>
      </c>
      <c r="CL22" s="45">
        <v>1</v>
      </c>
      <c r="CM22" s="55">
        <v>0.66760416666666667</v>
      </c>
      <c r="CN22" s="35">
        <v>1.6909722222222201E-2</v>
      </c>
      <c r="CO22" s="35">
        <v>5.7870370370350505E-5</v>
      </c>
      <c r="CP22" s="44" t="s">
        <v>301</v>
      </c>
      <c r="CQ22" s="45">
        <v>5</v>
      </c>
      <c r="CR22" s="85" t="s">
        <v>632</v>
      </c>
      <c r="CS22" s="38"/>
      <c r="CT22" s="85">
        <v>0.97986111111111096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130.1</v>
      </c>
      <c r="DC22" s="71">
        <v>130.1</v>
      </c>
      <c r="DD22" s="72"/>
      <c r="DE22" s="43"/>
      <c r="DF22" s="43"/>
      <c r="DG22" s="39">
        <v>559.70000000000005</v>
      </c>
      <c r="DH22" s="46">
        <v>2820</v>
      </c>
      <c r="DI22" s="40"/>
      <c r="DJ22" s="63">
        <v>3379.7</v>
      </c>
      <c r="DK22" s="43"/>
      <c r="DL22" s="268" t="s">
        <v>191</v>
      </c>
      <c r="DM22" s="269" t="s">
        <v>595</v>
      </c>
      <c r="DN22" s="269" t="s">
        <v>178</v>
      </c>
      <c r="DO22" s="269">
        <v>89</v>
      </c>
      <c r="DP22" s="269" t="s">
        <v>623</v>
      </c>
      <c r="DQ22" s="56"/>
      <c r="DR22" s="56"/>
      <c r="DS22" s="36"/>
      <c r="DT22" s="41"/>
      <c r="DU22" s="41"/>
      <c r="DV22" s="41">
        <v>1.05</v>
      </c>
      <c r="DW22" s="41" t="s">
        <v>197</v>
      </c>
      <c r="DX22" s="41"/>
      <c r="DY22" s="151">
        <v>234.88499999999999</v>
      </c>
      <c r="DZ22" s="41">
        <v>234.88499999999999</v>
      </c>
      <c r="EA22" s="41">
        <v>9999</v>
      </c>
      <c r="EB22" s="41">
        <v>999999</v>
      </c>
      <c r="EC22" s="41">
        <v>999999</v>
      </c>
      <c r="ED22" s="41"/>
      <c r="EE22" s="41"/>
      <c r="EF22" s="41"/>
      <c r="EG22" s="41">
        <v>10</v>
      </c>
      <c r="EH22" s="195">
        <v>0</v>
      </c>
      <c r="EI22" s="195">
        <v>2820</v>
      </c>
      <c r="EJ22" s="196">
        <v>93.6</v>
      </c>
      <c r="EK22" s="195">
        <v>0</v>
      </c>
      <c r="EL22" s="195">
        <v>0</v>
      </c>
      <c r="EM22" s="195">
        <v>330</v>
      </c>
      <c r="EN22" s="195">
        <v>0</v>
      </c>
      <c r="EO22" s="195">
        <v>6</v>
      </c>
      <c r="EP22" s="195">
        <v>0</v>
      </c>
      <c r="EQ22" s="195">
        <v>130.1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B22" s="41"/>
      <c r="FC22" s="41">
        <v>10</v>
      </c>
      <c r="FD22" s="195">
        <v>0</v>
      </c>
      <c r="FE22" s="195">
        <v>2820</v>
      </c>
      <c r="FF22" s="195">
        <v>2913.6</v>
      </c>
      <c r="FG22" s="195">
        <v>2913.6</v>
      </c>
      <c r="FH22" s="195">
        <v>2913.6</v>
      </c>
      <c r="FI22" s="195">
        <v>3243.6</v>
      </c>
      <c r="FJ22" s="195">
        <v>3243.6</v>
      </c>
      <c r="FK22" s="195">
        <v>3249.6</v>
      </c>
      <c r="FL22" s="195">
        <v>3249.6</v>
      </c>
      <c r="FM22" s="195">
        <v>3379.7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1"/>
      <c r="B23" s="34">
        <v>3</v>
      </c>
      <c r="C23" s="293">
        <v>3</v>
      </c>
      <c r="D23" s="260" t="s">
        <v>92</v>
      </c>
      <c r="E23" s="260" t="s">
        <v>469</v>
      </c>
      <c r="F23" s="260" t="s">
        <v>568</v>
      </c>
      <c r="G23" s="43">
        <v>0.29375000000000001</v>
      </c>
      <c r="H23" s="47">
        <v>0.29375000000000001</v>
      </c>
      <c r="I23" s="58" t="s">
        <v>44</v>
      </c>
      <c r="J23" s="52">
        <v>0</v>
      </c>
      <c r="K23" s="43">
        <v>0.37708333333333338</v>
      </c>
      <c r="L23" s="47">
        <v>0.37708333333333338</v>
      </c>
      <c r="M23" s="42" t="s">
        <v>44</v>
      </c>
      <c r="N23" s="38">
        <v>0</v>
      </c>
      <c r="O23" s="85">
        <v>0.37916666666666665</v>
      </c>
      <c r="P23" s="38"/>
      <c r="Q23" s="261"/>
      <c r="R23" s="85">
        <v>0.40833333333333338</v>
      </c>
      <c r="S23" s="38">
        <v>300</v>
      </c>
      <c r="T23" s="85">
        <v>0.41319444444444442</v>
      </c>
      <c r="U23" s="86"/>
      <c r="V23" s="52">
        <v>0</v>
      </c>
      <c r="W23" s="85">
        <v>0.43611111111111112</v>
      </c>
      <c r="X23" s="38"/>
      <c r="Y23" s="85">
        <v>0.5625</v>
      </c>
      <c r="Z23" s="86"/>
      <c r="AA23" s="52">
        <v>0</v>
      </c>
      <c r="AB23" s="261"/>
      <c r="AC23" s="85">
        <v>0.44861111111111113</v>
      </c>
      <c r="AD23" s="38"/>
      <c r="AE23" s="85">
        <v>0.47083333333333338</v>
      </c>
      <c r="AF23" s="86"/>
      <c r="AG23" s="52">
        <v>0</v>
      </c>
      <c r="AH23" s="261"/>
      <c r="AI23" s="85"/>
      <c r="AJ23" s="38">
        <v>600</v>
      </c>
      <c r="AK23" s="73">
        <v>0.47847222222222219</v>
      </c>
      <c r="AL23" s="42" t="s">
        <v>301</v>
      </c>
      <c r="AM23" s="38">
        <v>960</v>
      </c>
      <c r="AN23" s="43">
        <v>0.48125000000000001</v>
      </c>
      <c r="AO23" s="47">
        <v>0.49444444444444446</v>
      </c>
      <c r="AP23" s="70">
        <v>94</v>
      </c>
      <c r="AQ23" s="71">
        <v>94</v>
      </c>
      <c r="AR23" s="72"/>
      <c r="AS23" s="49">
        <v>0.52013888888888882</v>
      </c>
      <c r="AT23" s="42" t="s">
        <v>44</v>
      </c>
      <c r="AU23" s="280">
        <v>0</v>
      </c>
      <c r="AV23" s="72"/>
      <c r="AW23" s="49">
        <v>0.56180555555555556</v>
      </c>
      <c r="AX23" s="42" t="s">
        <v>44</v>
      </c>
      <c r="AY23" s="38">
        <v>0</v>
      </c>
      <c r="AZ23" s="53">
        <v>0.56458333333333333</v>
      </c>
      <c r="BA23" s="61"/>
      <c r="BB23" s="55">
        <v>0.57011574074074078</v>
      </c>
      <c r="BC23" s="35">
        <v>5.5324074074074581E-3</v>
      </c>
      <c r="BD23" s="35">
        <v>2.3148148148199182E-5</v>
      </c>
      <c r="BE23" s="44" t="s">
        <v>301</v>
      </c>
      <c r="BF23" s="45">
        <v>2</v>
      </c>
      <c r="BG23" s="55">
        <v>0.57709490740740743</v>
      </c>
      <c r="BH23" s="35">
        <v>1.2511574074074105E-2</v>
      </c>
      <c r="BI23" s="35">
        <v>9.0277777777774543E-4</v>
      </c>
      <c r="BJ23" s="44" t="s">
        <v>45</v>
      </c>
      <c r="BK23" s="45">
        <v>78</v>
      </c>
      <c r="BL23" s="55">
        <v>0.58092592592592596</v>
      </c>
      <c r="BM23" s="35">
        <v>1.6342592592592631E-2</v>
      </c>
      <c r="BN23" s="35">
        <v>9.259259259258891E-4</v>
      </c>
      <c r="BO23" s="44" t="s">
        <v>45</v>
      </c>
      <c r="BP23" s="45">
        <v>80</v>
      </c>
      <c r="BQ23" s="55">
        <v>0.59598379629629628</v>
      </c>
      <c r="BR23" s="35">
        <v>3.1400462962962949E-2</v>
      </c>
      <c r="BS23" s="35">
        <v>5.5555555555556607E-4</v>
      </c>
      <c r="BT23" s="44" t="s">
        <v>45</v>
      </c>
      <c r="BU23" s="45">
        <v>48</v>
      </c>
      <c r="BV23" s="263"/>
      <c r="BW23" s="263"/>
      <c r="BX23" s="55">
        <v>0.60547453703703702</v>
      </c>
      <c r="BY23" s="35">
        <v>4.0891203703703694E-2</v>
      </c>
      <c r="BZ23" s="35">
        <v>6.8287037037036147E-4</v>
      </c>
      <c r="CA23" s="44" t="s">
        <v>301</v>
      </c>
      <c r="CB23" s="45">
        <v>59</v>
      </c>
      <c r="CC23" s="49">
        <v>0.63055555555555554</v>
      </c>
      <c r="CD23" s="42" t="s">
        <v>44</v>
      </c>
      <c r="CE23" s="38">
        <v>0</v>
      </c>
      <c r="CF23" s="53">
        <v>0.64861111111111114</v>
      </c>
      <c r="CG23" s="61"/>
      <c r="CH23" s="55">
        <v>0.65938657407407408</v>
      </c>
      <c r="CI23" s="35">
        <v>1.0775462962962945E-2</v>
      </c>
      <c r="CJ23" s="35">
        <v>6.9444444444462239E-5</v>
      </c>
      <c r="CK23" s="44" t="s">
        <v>45</v>
      </c>
      <c r="CL23" s="45">
        <v>6</v>
      </c>
      <c r="CM23" s="55">
        <v>0.66571759259259256</v>
      </c>
      <c r="CN23" s="35">
        <v>1.7106481481481417E-2</v>
      </c>
      <c r="CO23" s="35">
        <v>2.5462962962956651E-4</v>
      </c>
      <c r="CP23" s="44" t="s">
        <v>301</v>
      </c>
      <c r="CQ23" s="45">
        <v>22</v>
      </c>
      <c r="CR23" s="85" t="s">
        <v>632</v>
      </c>
      <c r="CS23" s="38"/>
      <c r="CT23" s="85">
        <v>0.688194444444444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97.4</v>
      </c>
      <c r="DC23" s="71">
        <v>97.4</v>
      </c>
      <c r="DD23" s="72"/>
      <c r="DE23" s="43"/>
      <c r="DF23" s="43"/>
      <c r="DG23" s="39">
        <v>486.4</v>
      </c>
      <c r="DH23" s="46">
        <v>1860</v>
      </c>
      <c r="DI23" s="40"/>
      <c r="DJ23" s="63">
        <v>2346.4</v>
      </c>
      <c r="DK23" s="43"/>
      <c r="DL23" s="268" t="s">
        <v>190</v>
      </c>
      <c r="DM23" s="269" t="s">
        <v>568</v>
      </c>
      <c r="DN23" s="269" t="s">
        <v>177</v>
      </c>
      <c r="DO23" s="269">
        <v>150</v>
      </c>
      <c r="DP23" s="269" t="s">
        <v>623</v>
      </c>
      <c r="DQ23" s="56"/>
      <c r="DR23" s="56"/>
      <c r="DS23" s="36"/>
      <c r="DT23" s="41"/>
      <c r="DU23" s="41"/>
      <c r="DV23" s="41">
        <v>1.1299999999999999</v>
      </c>
      <c r="DW23" s="41" t="s">
        <v>197</v>
      </c>
      <c r="DX23" s="41"/>
      <c r="DY23" s="151">
        <v>216.28199999999998</v>
      </c>
      <c r="DZ23" s="41">
        <v>216.28199999999998</v>
      </c>
      <c r="EA23" s="41">
        <v>9999</v>
      </c>
      <c r="EB23" s="41">
        <v>999999</v>
      </c>
      <c r="EC23" s="41">
        <v>999999</v>
      </c>
      <c r="ED23" s="41"/>
      <c r="EE23" s="41"/>
      <c r="EF23" s="41"/>
      <c r="EG23" s="41">
        <v>3</v>
      </c>
      <c r="EH23" s="195">
        <v>0</v>
      </c>
      <c r="EI23" s="195">
        <v>1860</v>
      </c>
      <c r="EJ23" s="196">
        <v>94</v>
      </c>
      <c r="EK23" s="195">
        <v>0</v>
      </c>
      <c r="EL23" s="195">
        <v>0</v>
      </c>
      <c r="EM23" s="195">
        <v>267</v>
      </c>
      <c r="EN23" s="195">
        <v>0</v>
      </c>
      <c r="EO23" s="195">
        <v>28</v>
      </c>
      <c r="EP23" s="195">
        <v>0</v>
      </c>
      <c r="EQ23" s="195">
        <v>97.4</v>
      </c>
      <c r="ER23" s="195" t="e">
        <v>#REF!</v>
      </c>
      <c r="ES23" s="195" t="e">
        <v>#REF!</v>
      </c>
      <c r="ET23" s="195" t="e">
        <v>#REF!</v>
      </c>
      <c r="EU23" s="196" t="e">
        <v>#REF!</v>
      </c>
      <c r="EV23" s="195"/>
      <c r="EW23" s="195"/>
      <c r="EX23" s="195"/>
      <c r="EY23" s="195"/>
      <c r="EZ23" s="196"/>
      <c r="FA23" s="195"/>
      <c r="FB23" s="41"/>
      <c r="FC23" s="41">
        <v>3</v>
      </c>
      <c r="FD23" s="195">
        <v>0</v>
      </c>
      <c r="FE23" s="195">
        <v>1860</v>
      </c>
      <c r="FF23" s="195">
        <v>1954</v>
      </c>
      <c r="FG23" s="195">
        <v>1954</v>
      </c>
      <c r="FH23" s="195">
        <v>1954</v>
      </c>
      <c r="FI23" s="195">
        <v>2221</v>
      </c>
      <c r="FJ23" s="195">
        <v>2221</v>
      </c>
      <c r="FK23" s="195">
        <v>2249</v>
      </c>
      <c r="FL23" s="195">
        <v>2249</v>
      </c>
      <c r="FM23" s="195">
        <v>2346.4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2"/>
      <c r="B24" s="34">
        <v>53</v>
      </c>
      <c r="C24" s="293">
        <v>54</v>
      </c>
      <c r="D24" s="260" t="s">
        <v>49</v>
      </c>
      <c r="E24" s="260" t="s">
        <v>57</v>
      </c>
      <c r="F24" s="260" t="s">
        <v>603</v>
      </c>
      <c r="G24" s="43">
        <v>0.32847222222222211</v>
      </c>
      <c r="H24" s="47">
        <v>0.32847222222222211</v>
      </c>
      <c r="I24" s="58" t="s">
        <v>44</v>
      </c>
      <c r="J24" s="52">
        <v>0</v>
      </c>
      <c r="K24" s="43">
        <v>0.41180555555555548</v>
      </c>
      <c r="L24" s="47">
        <v>0.41180555555555548</v>
      </c>
      <c r="M24" s="42" t="s">
        <v>44</v>
      </c>
      <c r="N24" s="38">
        <v>0</v>
      </c>
      <c r="O24" s="85">
        <v>0.41319444444444442</v>
      </c>
      <c r="P24" s="38"/>
      <c r="Q24" s="261"/>
      <c r="R24" s="85"/>
      <c r="S24" s="38">
        <v>0</v>
      </c>
      <c r="T24" s="85">
        <v>0.4513888888888889</v>
      </c>
      <c r="U24" s="86"/>
      <c r="V24" s="52">
        <v>0</v>
      </c>
      <c r="W24" s="85">
        <v>0.4694444444444445</v>
      </c>
      <c r="X24" s="38"/>
      <c r="Y24" s="85">
        <v>0.47013888888888888</v>
      </c>
      <c r="Z24" s="86"/>
      <c r="AA24" s="52">
        <v>0</v>
      </c>
      <c r="AB24" s="261"/>
      <c r="AC24" s="85"/>
      <c r="AD24" s="38">
        <v>600</v>
      </c>
      <c r="AE24" s="85" t="s">
        <v>308</v>
      </c>
      <c r="AF24" s="86"/>
      <c r="AG24" s="52">
        <v>600</v>
      </c>
      <c r="AH24" s="261"/>
      <c r="AI24" s="85"/>
      <c r="AJ24" s="38">
        <v>600</v>
      </c>
      <c r="AK24" s="73">
        <v>0.52152777777777781</v>
      </c>
      <c r="AL24" s="42" t="s">
        <v>301</v>
      </c>
      <c r="AM24" s="38">
        <v>1680</v>
      </c>
      <c r="AN24" s="43">
        <v>0.52500000000000002</v>
      </c>
      <c r="AO24" s="47">
        <v>0.56805555555555554</v>
      </c>
      <c r="AP24" s="70">
        <v>94.5</v>
      </c>
      <c r="AQ24" s="71">
        <v>94.5</v>
      </c>
      <c r="AR24" s="72"/>
      <c r="AS24" s="49">
        <v>0.56319444444444444</v>
      </c>
      <c r="AT24" s="42" t="s">
        <v>44</v>
      </c>
      <c r="AU24" s="280">
        <v>0</v>
      </c>
      <c r="AV24" s="72"/>
      <c r="AW24" s="49">
        <v>0.61805555555555558</v>
      </c>
      <c r="AX24" s="42" t="s">
        <v>44</v>
      </c>
      <c r="AY24" s="38">
        <v>0</v>
      </c>
      <c r="AZ24" s="53">
        <v>0.62083333333333335</v>
      </c>
      <c r="BA24" s="61"/>
      <c r="BB24" s="55">
        <v>0.62634259259259262</v>
      </c>
      <c r="BC24" s="35">
        <v>5.5092592592592693E-3</v>
      </c>
      <c r="BD24" s="35">
        <v>1.0408340855860843E-17</v>
      </c>
      <c r="BE24" s="44" t="s">
        <v>44</v>
      </c>
      <c r="BF24" s="45">
        <v>0</v>
      </c>
      <c r="BG24" s="55">
        <v>0.63424768518518515</v>
      </c>
      <c r="BH24" s="35">
        <v>1.3414351851851802E-2</v>
      </c>
      <c r="BI24" s="35">
        <v>4.8572257327350599E-17</v>
      </c>
      <c r="BJ24" s="44" t="s">
        <v>44</v>
      </c>
      <c r="BK24" s="45">
        <v>0</v>
      </c>
      <c r="BL24" s="55">
        <v>0.64493055555555556</v>
      </c>
      <c r="BM24" s="35">
        <v>2.4097222222222214E-2</v>
      </c>
      <c r="BN24" s="35">
        <v>6.8287037037036945E-3</v>
      </c>
      <c r="BO24" s="44" t="s">
        <v>301</v>
      </c>
      <c r="BP24" s="45">
        <v>590</v>
      </c>
      <c r="BQ24" s="55">
        <v>0.66057870370370375</v>
      </c>
      <c r="BR24" s="35">
        <v>3.9745370370370403E-2</v>
      </c>
      <c r="BS24" s="35">
        <v>7.7893518518518876E-3</v>
      </c>
      <c r="BT24" s="44" t="s">
        <v>301</v>
      </c>
      <c r="BU24" s="45">
        <v>673</v>
      </c>
      <c r="BV24" s="263"/>
      <c r="BW24" s="263"/>
      <c r="BX24" s="55">
        <v>0.67256944444444444</v>
      </c>
      <c r="BY24" s="35">
        <v>5.1736111111111094E-2</v>
      </c>
      <c r="BZ24" s="35">
        <v>1.1527777777777762E-2</v>
      </c>
      <c r="CA24" s="44" t="s">
        <v>301</v>
      </c>
      <c r="CB24" s="45">
        <v>996</v>
      </c>
      <c r="CC24" s="49">
        <v>0.68958333333333333</v>
      </c>
      <c r="CD24" s="42" t="s">
        <v>301</v>
      </c>
      <c r="CE24" s="38">
        <v>240</v>
      </c>
      <c r="CF24" s="53">
        <v>0.69166666666666676</v>
      </c>
      <c r="CG24" s="61"/>
      <c r="CH24" s="55">
        <v>0.70253472222222213</v>
      </c>
      <c r="CI24" s="35">
        <v>1.0868055555555367E-2</v>
      </c>
      <c r="CJ24" s="35">
        <v>2.3148148147959791E-5</v>
      </c>
      <c r="CK24" s="44" t="s">
        <v>301</v>
      </c>
      <c r="CL24" s="45">
        <v>2</v>
      </c>
      <c r="CM24" s="55">
        <v>0.70865740740740746</v>
      </c>
      <c r="CN24" s="35">
        <v>1.6990740740740695E-2</v>
      </c>
      <c r="CO24" s="35">
        <v>1.3888888888884468E-4</v>
      </c>
      <c r="CP24" s="44" t="s">
        <v>301</v>
      </c>
      <c r="CQ24" s="45">
        <v>12</v>
      </c>
      <c r="CR24" s="85" t="s">
        <v>632</v>
      </c>
      <c r="CS24" s="38">
        <v>300</v>
      </c>
      <c r="CT24" s="85">
        <v>2.7715277777777798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108.5</v>
      </c>
      <c r="DC24" s="71">
        <v>108.5</v>
      </c>
      <c r="DD24" s="72"/>
      <c r="DE24" s="43"/>
      <c r="DF24" s="43"/>
      <c r="DG24" s="39">
        <v>2476</v>
      </c>
      <c r="DH24" s="46">
        <v>4020</v>
      </c>
      <c r="DI24" s="40"/>
      <c r="DJ24" s="63">
        <v>6496</v>
      </c>
      <c r="DK24" s="43"/>
      <c r="DL24" s="268" t="s">
        <v>191</v>
      </c>
      <c r="DM24" s="269" t="s">
        <v>603</v>
      </c>
      <c r="DN24" s="269" t="s">
        <v>178</v>
      </c>
      <c r="DO24" s="269">
        <v>101</v>
      </c>
      <c r="DP24" s="269" t="s">
        <v>621</v>
      </c>
      <c r="DQ24" s="56"/>
      <c r="DR24" s="56"/>
      <c r="DS24" s="36"/>
      <c r="DV24" s="41">
        <v>1.08</v>
      </c>
      <c r="DW24" s="41" t="s">
        <v>197</v>
      </c>
      <c r="DX24" s="41"/>
      <c r="DY24" s="151">
        <v>219.24</v>
      </c>
      <c r="DZ24" s="41">
        <v>219.24</v>
      </c>
      <c r="EA24" s="41">
        <v>9999</v>
      </c>
      <c r="EB24" s="41">
        <v>999999</v>
      </c>
      <c r="EC24" s="41">
        <v>999999</v>
      </c>
      <c r="EG24" s="41">
        <v>54</v>
      </c>
      <c r="EH24" s="195">
        <v>0</v>
      </c>
      <c r="EI24" s="195">
        <v>3480</v>
      </c>
      <c r="EJ24" s="196">
        <v>94.5</v>
      </c>
      <c r="EK24" s="195">
        <v>0</v>
      </c>
      <c r="EL24" s="195">
        <v>0</v>
      </c>
      <c r="EM24" s="195">
        <v>2259</v>
      </c>
      <c r="EN24" s="195">
        <v>240</v>
      </c>
      <c r="EO24" s="195">
        <v>14</v>
      </c>
      <c r="EP24" s="195">
        <v>300</v>
      </c>
      <c r="EQ24" s="195">
        <v>108.5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54</v>
      </c>
      <c r="FD24" s="195">
        <v>0</v>
      </c>
      <c r="FE24" s="195">
        <v>3480</v>
      </c>
      <c r="FF24" s="195">
        <v>3574.5</v>
      </c>
      <c r="FG24" s="195">
        <v>3574.5</v>
      </c>
      <c r="FH24" s="195">
        <v>3574.5</v>
      </c>
      <c r="FI24" s="195">
        <v>5833.5</v>
      </c>
      <c r="FJ24" s="195">
        <v>6073.5</v>
      </c>
      <c r="FK24" s="195">
        <v>6087.5</v>
      </c>
      <c r="FL24" s="195">
        <v>6387.5</v>
      </c>
      <c r="FM24" s="195">
        <v>6496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2"/>
      <c r="B25" s="34">
        <v>15</v>
      </c>
      <c r="C25" s="293">
        <v>15</v>
      </c>
      <c r="D25" s="260" t="s">
        <v>147</v>
      </c>
      <c r="E25" s="260" t="s">
        <v>148</v>
      </c>
      <c r="F25" s="260" t="s">
        <v>577</v>
      </c>
      <c r="G25" s="43">
        <v>0.30208333333333331</v>
      </c>
      <c r="H25" s="47">
        <v>0.30208333333333331</v>
      </c>
      <c r="I25" s="58" t="s">
        <v>44</v>
      </c>
      <c r="J25" s="52">
        <v>0</v>
      </c>
      <c r="K25" s="43">
        <v>0.38541666666666669</v>
      </c>
      <c r="L25" s="47">
        <v>0.38541666666666669</v>
      </c>
      <c r="M25" s="42" t="s">
        <v>44</v>
      </c>
      <c r="N25" s="38">
        <v>0</v>
      </c>
      <c r="O25" s="85">
        <v>0.38611111111111113</v>
      </c>
      <c r="P25" s="38"/>
      <c r="Q25" s="261"/>
      <c r="R25" s="85"/>
      <c r="S25" s="38">
        <v>0</v>
      </c>
      <c r="T25" s="85" t="s">
        <v>308</v>
      </c>
      <c r="U25" s="86"/>
      <c r="V25" s="52">
        <v>600</v>
      </c>
      <c r="W25" s="85"/>
      <c r="X25" s="38">
        <v>600</v>
      </c>
      <c r="Y25" s="85"/>
      <c r="Z25" s="86"/>
      <c r="AA25" s="52">
        <v>600</v>
      </c>
      <c r="AB25" s="261"/>
      <c r="AC25" s="85"/>
      <c r="AD25" s="38">
        <v>600</v>
      </c>
      <c r="AE25" s="85">
        <v>0.44027777777777777</v>
      </c>
      <c r="AF25" s="86"/>
      <c r="AG25" s="52">
        <v>1740</v>
      </c>
      <c r="AH25" s="261"/>
      <c r="AI25" s="85"/>
      <c r="AJ25" s="38">
        <v>600</v>
      </c>
      <c r="AK25" s="73">
        <v>0.47569444444444442</v>
      </c>
      <c r="AL25" s="42" t="s">
        <v>44</v>
      </c>
      <c r="AM25" s="38">
        <v>0</v>
      </c>
      <c r="AN25" s="43">
        <v>0.49027777777777781</v>
      </c>
      <c r="AO25" s="47">
        <v>0.4909722222222222</v>
      </c>
      <c r="AP25" s="70">
        <v>94.6</v>
      </c>
      <c r="AQ25" s="71">
        <v>94.6</v>
      </c>
      <c r="AR25" s="72"/>
      <c r="AS25" s="49">
        <v>0.51736111111111105</v>
      </c>
      <c r="AT25" s="42" t="s">
        <v>44</v>
      </c>
      <c r="AU25" s="280">
        <v>0</v>
      </c>
      <c r="AV25" s="72"/>
      <c r="AW25" s="49">
        <v>0.55902777777777779</v>
      </c>
      <c r="AX25" s="42" t="s">
        <v>44</v>
      </c>
      <c r="AY25" s="38">
        <v>0</v>
      </c>
      <c r="AZ25" s="53">
        <v>0.56111111111111112</v>
      </c>
      <c r="BA25" s="61"/>
      <c r="BB25" s="55">
        <v>0.5663541666666666</v>
      </c>
      <c r="BC25" s="35">
        <v>5.243055555555487E-3</v>
      </c>
      <c r="BD25" s="35">
        <v>2.6620370370377192E-4</v>
      </c>
      <c r="BE25" s="44" t="s">
        <v>45</v>
      </c>
      <c r="BF25" s="45">
        <v>23</v>
      </c>
      <c r="BG25" s="55">
        <v>0.57337962962962963</v>
      </c>
      <c r="BH25" s="35">
        <v>1.2268518518518512E-2</v>
      </c>
      <c r="BI25" s="35">
        <v>1.145833333333339E-3</v>
      </c>
      <c r="BJ25" s="44" t="s">
        <v>45</v>
      </c>
      <c r="BK25" s="45">
        <v>99</v>
      </c>
      <c r="BL25" s="55">
        <v>0.57729166666666665</v>
      </c>
      <c r="BM25" s="35">
        <v>1.6180555555555531E-2</v>
      </c>
      <c r="BN25" s="35">
        <v>1.0879629629629885E-3</v>
      </c>
      <c r="BO25" s="44" t="s">
        <v>45</v>
      </c>
      <c r="BP25" s="45">
        <v>94</v>
      </c>
      <c r="BQ25" s="55">
        <v>0.59576388888888887</v>
      </c>
      <c r="BR25" s="35">
        <v>3.4652777777777755E-2</v>
      </c>
      <c r="BS25" s="35">
        <v>2.696759259259239E-3</v>
      </c>
      <c r="BT25" s="44" t="s">
        <v>301</v>
      </c>
      <c r="BU25" s="45">
        <v>233</v>
      </c>
      <c r="BV25" s="263"/>
      <c r="BW25" s="263"/>
      <c r="BX25" s="55">
        <v>0.58594907407407404</v>
      </c>
      <c r="BY25" s="35">
        <v>2.4837962962962923E-2</v>
      </c>
      <c r="BZ25" s="35">
        <v>1.5370370370370409E-2</v>
      </c>
      <c r="CA25" s="44" t="s">
        <v>45</v>
      </c>
      <c r="CB25" s="45">
        <v>1328</v>
      </c>
      <c r="CC25" s="49">
        <v>0.63611111111111118</v>
      </c>
      <c r="CD25" s="42" t="s">
        <v>301</v>
      </c>
      <c r="CE25" s="38">
        <v>780</v>
      </c>
      <c r="CF25" s="53">
        <v>0.65277777777777779</v>
      </c>
      <c r="CG25" s="61"/>
      <c r="CH25" s="55">
        <v>0.66331018518518514</v>
      </c>
      <c r="CI25" s="35">
        <v>1.0532407407407351E-2</v>
      </c>
      <c r="CJ25" s="35">
        <v>3.1250000000005579E-4</v>
      </c>
      <c r="CK25" s="44" t="s">
        <v>45</v>
      </c>
      <c r="CL25" s="45">
        <v>27</v>
      </c>
      <c r="CM25" s="55">
        <v>0.66923611111111114</v>
      </c>
      <c r="CN25" s="35">
        <v>1.6458333333333353E-2</v>
      </c>
      <c r="CO25" s="35">
        <v>3.9351851851849792E-4</v>
      </c>
      <c r="CP25" s="44" t="s">
        <v>45</v>
      </c>
      <c r="CQ25" s="45">
        <v>34</v>
      </c>
      <c r="CR25" s="85" t="s">
        <v>632</v>
      </c>
      <c r="CS25" s="38"/>
      <c r="CT25" s="85">
        <v>1.1881944444444399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94.2</v>
      </c>
      <c r="DC25" s="71">
        <v>94.2</v>
      </c>
      <c r="DD25" s="72"/>
      <c r="DE25" s="43"/>
      <c r="DF25" s="43"/>
      <c r="DG25" s="39">
        <v>2026.8</v>
      </c>
      <c r="DH25" s="46">
        <v>5520</v>
      </c>
      <c r="DI25" s="40"/>
      <c r="DJ25" s="63">
        <v>7546.8</v>
      </c>
      <c r="DK25" s="43"/>
      <c r="DL25" s="268" t="s">
        <v>191</v>
      </c>
      <c r="DM25" s="269" t="s">
        <v>577</v>
      </c>
      <c r="DN25" s="269" t="s">
        <v>177</v>
      </c>
      <c r="DO25" s="269">
        <v>143</v>
      </c>
      <c r="DP25" s="269">
        <v>0</v>
      </c>
      <c r="DQ25" s="56"/>
      <c r="DR25" s="56"/>
      <c r="DS25" s="36"/>
      <c r="DV25" s="41">
        <v>1.1299999999999999</v>
      </c>
      <c r="DW25" s="41" t="s">
        <v>197</v>
      </c>
      <c r="DX25" s="41"/>
      <c r="DY25" s="151">
        <v>213.34399999999999</v>
      </c>
      <c r="DZ25" s="41">
        <v>213.34399999999999</v>
      </c>
      <c r="EA25" s="41">
        <v>9999</v>
      </c>
      <c r="EB25" s="41">
        <v>999999</v>
      </c>
      <c r="EC25" s="41">
        <v>999999</v>
      </c>
      <c r="EG25" s="41">
        <v>15</v>
      </c>
      <c r="EH25" s="195">
        <v>0</v>
      </c>
      <c r="EI25" s="195">
        <v>4740</v>
      </c>
      <c r="EJ25" s="196">
        <v>94.6</v>
      </c>
      <c r="EK25" s="195">
        <v>0</v>
      </c>
      <c r="EL25" s="195">
        <v>0</v>
      </c>
      <c r="EM25" s="195">
        <v>1777</v>
      </c>
      <c r="EN25" s="195">
        <v>780</v>
      </c>
      <c r="EO25" s="195">
        <v>61</v>
      </c>
      <c r="EP25" s="195">
        <v>0</v>
      </c>
      <c r="EQ25" s="195">
        <v>94.2</v>
      </c>
      <c r="ER25" s="195" t="e">
        <v>#REF!</v>
      </c>
      <c r="ES25" s="195" t="s">
        <v>316</v>
      </c>
      <c r="ET25" s="195" t="e">
        <v>#REF!</v>
      </c>
      <c r="EU25" s="195" t="s">
        <v>316</v>
      </c>
      <c r="EV25" s="195"/>
      <c r="EW25" s="195"/>
      <c r="EX25" s="195"/>
      <c r="EY25" s="195"/>
      <c r="EZ25" s="196"/>
      <c r="FA25" s="195"/>
      <c r="FC25" s="41">
        <v>15</v>
      </c>
      <c r="FD25" s="195">
        <v>0</v>
      </c>
      <c r="FE25" s="195">
        <v>4740</v>
      </c>
      <c r="FF25" s="195">
        <v>4834.6000000000004</v>
      </c>
      <c r="FG25" s="195">
        <v>4834.6000000000004</v>
      </c>
      <c r="FH25" s="195">
        <v>4834.6000000000004</v>
      </c>
      <c r="FI25" s="195">
        <v>6611.6</v>
      </c>
      <c r="FJ25" s="195">
        <v>7391.6</v>
      </c>
      <c r="FK25" s="195">
        <v>7452.6</v>
      </c>
      <c r="FL25" s="195">
        <v>7452.6</v>
      </c>
      <c r="FM25" s="195">
        <v>7546.8</v>
      </c>
      <c r="FN25" s="195" t="e">
        <v>#VALUE!</v>
      </c>
      <c r="FO25" s="195" t="e">
        <v>#VALUE!</v>
      </c>
      <c r="FP25" s="195" t="e">
        <v>#VALUE!</v>
      </c>
      <c r="FQ25" s="195" t="e">
        <v>#VALUE!</v>
      </c>
      <c r="FR25" s="195" t="e">
        <v>#VALUE!</v>
      </c>
      <c r="FS25" s="195" t="e">
        <v>#VALUE!</v>
      </c>
      <c r="FT25" s="195" t="e">
        <v>#VALUE!</v>
      </c>
      <c r="FU25" s="195" t="e">
        <v>#VALUE!</v>
      </c>
      <c r="FV25" s="195" t="e">
        <v>#VALUE!</v>
      </c>
    </row>
    <row r="26" spans="1:178" ht="13.5" thickBot="1" x14ac:dyDescent="0.25">
      <c r="A26" s="131"/>
      <c r="B26" s="34">
        <v>5</v>
      </c>
      <c r="C26" s="293">
        <v>5</v>
      </c>
      <c r="D26" s="260" t="s">
        <v>470</v>
      </c>
      <c r="E26" s="260" t="s">
        <v>471</v>
      </c>
      <c r="F26" s="260" t="s">
        <v>569</v>
      </c>
      <c r="G26" s="43">
        <v>0.2951388888888889</v>
      </c>
      <c r="H26" s="47">
        <v>0.29930555555555555</v>
      </c>
      <c r="I26" s="58" t="s">
        <v>301</v>
      </c>
      <c r="J26" s="52">
        <v>360</v>
      </c>
      <c r="K26" s="43">
        <v>0.37847222222222227</v>
      </c>
      <c r="L26" s="47">
        <v>0.37847222222222227</v>
      </c>
      <c r="M26" s="42" t="s">
        <v>44</v>
      </c>
      <c r="N26" s="38">
        <v>0</v>
      </c>
      <c r="O26" s="85">
        <v>0.37916666666666665</v>
      </c>
      <c r="P26" s="38"/>
      <c r="Q26" s="261">
        <v>300</v>
      </c>
      <c r="R26" s="85"/>
      <c r="S26" s="38">
        <v>0</v>
      </c>
      <c r="T26" s="85">
        <v>0.41388888888888892</v>
      </c>
      <c r="U26" s="86"/>
      <c r="V26" s="52">
        <v>0</v>
      </c>
      <c r="W26" s="85"/>
      <c r="X26" s="38">
        <v>600</v>
      </c>
      <c r="Y26" s="85"/>
      <c r="Z26" s="86"/>
      <c r="AA26" s="52">
        <v>600</v>
      </c>
      <c r="AB26" s="261"/>
      <c r="AC26" s="85"/>
      <c r="AD26" s="38">
        <v>600</v>
      </c>
      <c r="AE26" s="85" t="s">
        <v>308</v>
      </c>
      <c r="AF26" s="86"/>
      <c r="AG26" s="52">
        <v>600</v>
      </c>
      <c r="AH26" s="261"/>
      <c r="AI26" s="85"/>
      <c r="AJ26" s="38">
        <v>600</v>
      </c>
      <c r="AK26" s="73">
        <v>0.47222222222222227</v>
      </c>
      <c r="AL26" s="42" t="s">
        <v>301</v>
      </c>
      <c r="AM26" s="38">
        <v>300</v>
      </c>
      <c r="AN26" s="43">
        <v>0.47361111111111115</v>
      </c>
      <c r="AO26" s="47">
        <v>0.48194444444444445</v>
      </c>
      <c r="AP26" s="70">
        <v>94.9</v>
      </c>
      <c r="AQ26" s="71">
        <v>94.9</v>
      </c>
      <c r="AR26" s="72"/>
      <c r="AS26" s="49">
        <v>0.51388888888888895</v>
      </c>
      <c r="AT26" s="42" t="s">
        <v>44</v>
      </c>
      <c r="AU26" s="280">
        <v>0</v>
      </c>
      <c r="AV26" s="72"/>
      <c r="AW26" s="49">
        <v>0.56111111111111112</v>
      </c>
      <c r="AX26" s="42" t="s">
        <v>44</v>
      </c>
      <c r="AY26" s="38">
        <v>0</v>
      </c>
      <c r="AZ26" s="53">
        <v>0.56388888888888888</v>
      </c>
      <c r="BA26" s="61"/>
      <c r="BB26" s="55">
        <v>0.56936342592592593</v>
      </c>
      <c r="BC26" s="35">
        <v>5.4745370370370416E-3</v>
      </c>
      <c r="BD26" s="35">
        <v>3.4722222222217242E-5</v>
      </c>
      <c r="BE26" s="44" t="s">
        <v>45</v>
      </c>
      <c r="BF26" s="45">
        <v>3</v>
      </c>
      <c r="BG26" s="55">
        <v>0.57614583333333336</v>
      </c>
      <c r="BH26" s="35">
        <v>1.2256944444444473E-2</v>
      </c>
      <c r="BI26" s="35">
        <v>1.1574074074073779E-3</v>
      </c>
      <c r="BJ26" s="44" t="s">
        <v>45</v>
      </c>
      <c r="BK26" s="45">
        <v>100</v>
      </c>
      <c r="BL26" s="55">
        <v>0.58035879629629628</v>
      </c>
      <c r="BM26" s="35">
        <v>1.6469907407407391E-2</v>
      </c>
      <c r="BN26" s="35">
        <v>7.986111111111284E-4</v>
      </c>
      <c r="BO26" s="44" t="s">
        <v>45</v>
      </c>
      <c r="BP26" s="45">
        <v>69</v>
      </c>
      <c r="BQ26" s="55">
        <v>0.59741898148148154</v>
      </c>
      <c r="BR26" s="35">
        <v>3.3530092592592653E-2</v>
      </c>
      <c r="BS26" s="35">
        <v>1.5740740740741374E-3</v>
      </c>
      <c r="BT26" s="44" t="s">
        <v>301</v>
      </c>
      <c r="BU26" s="45">
        <v>136</v>
      </c>
      <c r="BV26" s="263"/>
      <c r="BW26" s="263"/>
      <c r="BX26" s="55">
        <v>0.58872685185185192</v>
      </c>
      <c r="BY26" s="35">
        <v>2.4837962962963034E-2</v>
      </c>
      <c r="BZ26" s="35">
        <v>1.5370370370370298E-2</v>
      </c>
      <c r="CA26" s="44" t="s">
        <v>45</v>
      </c>
      <c r="CB26" s="45">
        <v>1628</v>
      </c>
      <c r="CC26" s="49">
        <v>0.62708333333333333</v>
      </c>
      <c r="CD26" s="42" t="s">
        <v>45</v>
      </c>
      <c r="CE26" s="38">
        <v>240</v>
      </c>
      <c r="CF26" s="53">
        <v>0.64722222222222225</v>
      </c>
      <c r="CG26" s="61"/>
      <c r="CH26" s="55">
        <v>0.67031249999999998</v>
      </c>
      <c r="CI26" s="35">
        <v>2.3090277777777724E-2</v>
      </c>
      <c r="CJ26" s="35">
        <v>1.2245370370370316E-2</v>
      </c>
      <c r="CK26" s="44" t="s">
        <v>301</v>
      </c>
      <c r="CL26" s="45">
        <v>1058</v>
      </c>
      <c r="CM26" s="55">
        <v>0.6758912037037037</v>
      </c>
      <c r="CN26" s="35">
        <v>2.8668981481481448E-2</v>
      </c>
      <c r="CO26" s="35">
        <v>1.1817129629629598E-2</v>
      </c>
      <c r="CP26" s="44" t="s">
        <v>301</v>
      </c>
      <c r="CQ26" s="45">
        <v>1021</v>
      </c>
      <c r="CR26" s="85" t="s">
        <v>632</v>
      </c>
      <c r="CS26" s="38"/>
      <c r="CT26" s="85">
        <v>0.77152777777777803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97</v>
      </c>
      <c r="DC26" s="71">
        <v>97</v>
      </c>
      <c r="DD26" s="72"/>
      <c r="DE26" s="43"/>
      <c r="DF26" s="43"/>
      <c r="DG26" s="39">
        <v>4206.8999999999996</v>
      </c>
      <c r="DH26" s="46">
        <v>4200</v>
      </c>
      <c r="DI26" s="40"/>
      <c r="DJ26" s="63">
        <v>8406.9</v>
      </c>
      <c r="DK26" s="43"/>
      <c r="DL26" s="268" t="s">
        <v>192</v>
      </c>
      <c r="DM26" s="269" t="s">
        <v>569</v>
      </c>
      <c r="DN26" s="269" t="s">
        <v>177</v>
      </c>
      <c r="DO26" s="269">
        <v>300</v>
      </c>
      <c r="DP26" s="269">
        <v>0</v>
      </c>
      <c r="DQ26" s="56"/>
      <c r="DR26" s="56"/>
      <c r="DS26" s="36"/>
      <c r="DT26" s="41"/>
      <c r="DU26" s="41"/>
      <c r="DV26" s="41">
        <v>1.1299999999999999</v>
      </c>
      <c r="DW26" s="41" t="s">
        <v>197</v>
      </c>
      <c r="DX26" s="41"/>
      <c r="DY26" s="151">
        <v>216.84699999999998</v>
      </c>
      <c r="DZ26" s="41">
        <v>216.84699999999998</v>
      </c>
      <c r="EA26" s="41">
        <v>9999</v>
      </c>
      <c r="EB26" s="41">
        <v>999999</v>
      </c>
      <c r="EC26" s="41">
        <v>999999</v>
      </c>
      <c r="ED26" s="41"/>
      <c r="EE26" s="41"/>
      <c r="EF26" s="41"/>
      <c r="EG26" s="41">
        <v>5</v>
      </c>
      <c r="EH26" s="195">
        <v>360</v>
      </c>
      <c r="EI26" s="195">
        <v>3600</v>
      </c>
      <c r="EJ26" s="196">
        <v>94.9</v>
      </c>
      <c r="EK26" s="195">
        <v>0</v>
      </c>
      <c r="EL26" s="195">
        <v>0</v>
      </c>
      <c r="EM26" s="195">
        <v>1936</v>
      </c>
      <c r="EN26" s="195">
        <v>240</v>
      </c>
      <c r="EO26" s="195">
        <v>2079</v>
      </c>
      <c r="EP26" s="195">
        <v>0</v>
      </c>
      <c r="EQ26" s="195">
        <v>97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B26" s="41"/>
      <c r="FC26" s="41">
        <v>5</v>
      </c>
      <c r="FD26" s="195">
        <v>360</v>
      </c>
      <c r="FE26" s="195">
        <v>3960</v>
      </c>
      <c r="FF26" s="195">
        <v>4054.9</v>
      </c>
      <c r="FG26" s="195">
        <v>4054.9</v>
      </c>
      <c r="FH26" s="195">
        <v>4054.9</v>
      </c>
      <c r="FI26" s="195">
        <v>5990.9</v>
      </c>
      <c r="FJ26" s="195">
        <v>6230.9</v>
      </c>
      <c r="FK26" s="195">
        <v>8309.9</v>
      </c>
      <c r="FL26" s="195">
        <v>8309.9</v>
      </c>
      <c r="FM26" s="195">
        <v>8406.9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54</v>
      </c>
      <c r="C27" s="293">
        <v>55</v>
      </c>
      <c r="D27" s="260" t="s">
        <v>530</v>
      </c>
      <c r="E27" s="260" t="s">
        <v>531</v>
      </c>
      <c r="F27" s="260" t="s">
        <v>604</v>
      </c>
      <c r="G27" s="43">
        <v>0.32916666666666655</v>
      </c>
      <c r="H27" s="47">
        <v>0.32916666666666655</v>
      </c>
      <c r="I27" s="58" t="s">
        <v>44</v>
      </c>
      <c r="J27" s="52">
        <v>0</v>
      </c>
      <c r="K27" s="43">
        <v>0.41249999999999992</v>
      </c>
      <c r="L27" s="47">
        <v>0.41249999999999992</v>
      </c>
      <c r="M27" s="42" t="s">
        <v>44</v>
      </c>
      <c r="N27" s="38">
        <v>0</v>
      </c>
      <c r="O27" s="85">
        <v>0.41597222222222219</v>
      </c>
      <c r="P27" s="38"/>
      <c r="Q27" s="261">
        <v>300</v>
      </c>
      <c r="R27" s="85"/>
      <c r="S27" s="38">
        <v>0</v>
      </c>
      <c r="T27" s="85">
        <v>0.46388888888888885</v>
      </c>
      <c r="U27" s="86"/>
      <c r="V27" s="52">
        <v>0</v>
      </c>
      <c r="W27" s="85"/>
      <c r="X27" s="38">
        <v>600</v>
      </c>
      <c r="Y27" s="85"/>
      <c r="Z27" s="86"/>
      <c r="AA27" s="52">
        <v>600</v>
      </c>
      <c r="AB27" s="261"/>
      <c r="AC27" s="85"/>
      <c r="AD27" s="38">
        <v>600</v>
      </c>
      <c r="AE27" s="85" t="s">
        <v>308</v>
      </c>
      <c r="AF27" s="86"/>
      <c r="AG27" s="52">
        <v>600</v>
      </c>
      <c r="AH27" s="261"/>
      <c r="AI27" s="85"/>
      <c r="AJ27" s="38">
        <v>600</v>
      </c>
      <c r="AK27" s="73">
        <v>0.50277777777777777</v>
      </c>
      <c r="AL27" s="42" t="s">
        <v>44</v>
      </c>
      <c r="AM27" s="38">
        <v>0</v>
      </c>
      <c r="AN27" s="43">
        <v>0.52777777777777779</v>
      </c>
      <c r="AO27" s="47">
        <v>0.5444444444444444</v>
      </c>
      <c r="AP27" s="70">
        <v>95</v>
      </c>
      <c r="AQ27" s="71">
        <v>95</v>
      </c>
      <c r="AR27" s="72"/>
      <c r="AS27" s="49">
        <v>0.5444444444444444</v>
      </c>
      <c r="AT27" s="42" t="s">
        <v>44</v>
      </c>
      <c r="AU27" s="280">
        <v>0</v>
      </c>
      <c r="AV27" s="72"/>
      <c r="AW27" s="49">
        <v>0.60277777777777775</v>
      </c>
      <c r="AX27" s="42" t="s">
        <v>44</v>
      </c>
      <c r="AY27" s="38">
        <v>0</v>
      </c>
      <c r="AZ27" s="53">
        <v>0.60416666666666663</v>
      </c>
      <c r="BA27" s="61"/>
      <c r="BB27" s="55">
        <v>0.60971064814814813</v>
      </c>
      <c r="BC27" s="35">
        <v>5.5439814814814969E-3</v>
      </c>
      <c r="BD27" s="35">
        <v>3.4722222222238058E-5</v>
      </c>
      <c r="BE27" s="44" t="s">
        <v>301</v>
      </c>
      <c r="BF27" s="45">
        <v>3</v>
      </c>
      <c r="BG27" s="55">
        <v>0.6208217592592592</v>
      </c>
      <c r="BH27" s="35">
        <v>1.6655092592592569E-2</v>
      </c>
      <c r="BI27" s="35">
        <v>3.2407407407407177E-3</v>
      </c>
      <c r="BJ27" s="44" t="s">
        <v>301</v>
      </c>
      <c r="BK27" s="45">
        <v>280</v>
      </c>
      <c r="BL27" s="55">
        <v>0.62613425925925925</v>
      </c>
      <c r="BM27" s="35">
        <v>2.1967592592592622E-2</v>
      </c>
      <c r="BN27" s="35">
        <v>4.699074074074102E-3</v>
      </c>
      <c r="BO27" s="44" t="s">
        <v>301</v>
      </c>
      <c r="BP27" s="45">
        <v>406</v>
      </c>
      <c r="BQ27" s="55">
        <v>0.64541666666666664</v>
      </c>
      <c r="BR27" s="35">
        <v>4.1250000000000009E-2</v>
      </c>
      <c r="BS27" s="35">
        <v>9.2939814814814933E-3</v>
      </c>
      <c r="BT27" s="44" t="s">
        <v>301</v>
      </c>
      <c r="BU27" s="45">
        <v>803</v>
      </c>
      <c r="BV27" s="263"/>
      <c r="BW27" s="263"/>
      <c r="BX27" s="55">
        <v>0.63561342592592596</v>
      </c>
      <c r="BY27" s="35">
        <v>3.1446759259259327E-2</v>
      </c>
      <c r="BZ27" s="35">
        <v>8.761574074074005E-3</v>
      </c>
      <c r="CA27" s="44" t="s">
        <v>45</v>
      </c>
      <c r="CB27" s="45">
        <v>1057</v>
      </c>
      <c r="CC27" s="49">
        <v>0.69791666666666663</v>
      </c>
      <c r="CD27" s="42" t="s">
        <v>301</v>
      </c>
      <c r="CE27" s="38">
        <v>2400</v>
      </c>
      <c r="CF27" s="53">
        <v>0.70208333333333339</v>
      </c>
      <c r="CG27" s="61"/>
      <c r="CH27" s="55">
        <v>0.71262731481481489</v>
      </c>
      <c r="CI27" s="35">
        <v>1.0543981481481501E-2</v>
      </c>
      <c r="CJ27" s="35">
        <v>3.0092592592590589E-4</v>
      </c>
      <c r="CK27" s="44" t="s">
        <v>45</v>
      </c>
      <c r="CL27" s="45">
        <v>26</v>
      </c>
      <c r="CM27" s="55">
        <v>0.71965277777777781</v>
      </c>
      <c r="CN27" s="35">
        <v>1.7569444444444415E-2</v>
      </c>
      <c r="CO27" s="35">
        <v>7.1759259259256483E-4</v>
      </c>
      <c r="CP27" s="44" t="s">
        <v>301</v>
      </c>
      <c r="CQ27" s="45">
        <v>62</v>
      </c>
      <c r="CR27" s="85"/>
      <c r="CS27" s="38">
        <v>600</v>
      </c>
      <c r="CT27" s="85">
        <v>2.8131944444444401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116.6</v>
      </c>
      <c r="DC27" s="71">
        <v>116.6</v>
      </c>
      <c r="DD27" s="72"/>
      <c r="DE27" s="43"/>
      <c r="DF27" s="43"/>
      <c r="DG27" s="39">
        <v>2848.6</v>
      </c>
      <c r="DH27" s="46">
        <v>6300</v>
      </c>
      <c r="DI27" s="40"/>
      <c r="DJ27" s="63">
        <v>9148.6</v>
      </c>
      <c r="DK27" s="43"/>
      <c r="DL27" s="268" t="s">
        <v>190</v>
      </c>
      <c r="DM27" s="269" t="s">
        <v>604</v>
      </c>
      <c r="DN27" s="269" t="s">
        <v>178</v>
      </c>
      <c r="DO27" s="269">
        <v>87</v>
      </c>
      <c r="DP27" s="269" t="s">
        <v>293</v>
      </c>
      <c r="DQ27" s="56"/>
      <c r="DR27" s="56"/>
      <c r="DS27" s="36"/>
      <c r="DV27" s="41">
        <v>1.05</v>
      </c>
      <c r="DW27" s="41" t="s">
        <v>197</v>
      </c>
      <c r="DX27" s="41"/>
      <c r="DY27" s="151">
        <v>222.18</v>
      </c>
      <c r="DZ27" s="41">
        <v>222.18</v>
      </c>
      <c r="EA27" s="41">
        <v>9999</v>
      </c>
      <c r="EB27" s="41">
        <v>999999</v>
      </c>
      <c r="EC27" s="41">
        <v>999999</v>
      </c>
      <c r="EG27" s="41">
        <v>55</v>
      </c>
      <c r="EH27" s="195">
        <v>0</v>
      </c>
      <c r="EI27" s="195">
        <v>3300</v>
      </c>
      <c r="EJ27" s="196">
        <v>95</v>
      </c>
      <c r="EK27" s="195">
        <v>0</v>
      </c>
      <c r="EL27" s="195">
        <v>0</v>
      </c>
      <c r="EM27" s="195">
        <v>2549</v>
      </c>
      <c r="EN27" s="195">
        <v>2400</v>
      </c>
      <c r="EO27" s="195">
        <v>88</v>
      </c>
      <c r="EP27" s="195">
        <v>600</v>
      </c>
      <c r="EQ27" s="195">
        <v>116.6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55</v>
      </c>
      <c r="FD27" s="195">
        <v>0</v>
      </c>
      <c r="FE27" s="195">
        <v>3300</v>
      </c>
      <c r="FF27" s="195">
        <v>3395</v>
      </c>
      <c r="FG27" s="195">
        <v>3395</v>
      </c>
      <c r="FH27" s="195">
        <v>3395</v>
      </c>
      <c r="FI27" s="195">
        <v>5944</v>
      </c>
      <c r="FJ27" s="195">
        <v>8344</v>
      </c>
      <c r="FK27" s="195">
        <v>8432</v>
      </c>
      <c r="FL27" s="195">
        <v>9032</v>
      </c>
      <c r="FM27" s="195">
        <v>9148.6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17</v>
      </c>
      <c r="C28" s="293">
        <v>17</v>
      </c>
      <c r="D28" s="260" t="s">
        <v>36</v>
      </c>
      <c r="E28" s="260" t="s">
        <v>37</v>
      </c>
      <c r="F28" s="260" t="s">
        <v>579</v>
      </c>
      <c r="G28" s="43">
        <v>0.3034722222222222</v>
      </c>
      <c r="H28" s="47">
        <v>0.3034722222222222</v>
      </c>
      <c r="I28" s="58" t="s">
        <v>44</v>
      </c>
      <c r="J28" s="52">
        <v>0</v>
      </c>
      <c r="K28" s="43">
        <v>0.38680555555555557</v>
      </c>
      <c r="L28" s="47">
        <v>0.38680555555555557</v>
      </c>
      <c r="M28" s="42" t="s">
        <v>44</v>
      </c>
      <c r="N28" s="38">
        <v>0</v>
      </c>
      <c r="O28" s="85">
        <v>0.38819444444444445</v>
      </c>
      <c r="P28" s="38"/>
      <c r="Q28" s="261"/>
      <c r="R28" s="85"/>
      <c r="S28" s="38">
        <v>0</v>
      </c>
      <c r="T28" s="85">
        <v>0.43263888888888885</v>
      </c>
      <c r="U28" s="86"/>
      <c r="V28" s="52">
        <v>0</v>
      </c>
      <c r="W28" s="85">
        <v>0.45555555555555555</v>
      </c>
      <c r="X28" s="38"/>
      <c r="Y28" s="85">
        <v>0.45694444444444443</v>
      </c>
      <c r="Z28" s="86"/>
      <c r="AA28" s="52">
        <v>0</v>
      </c>
      <c r="AB28" s="261"/>
      <c r="AC28" s="85">
        <v>0.4597222222222222</v>
      </c>
      <c r="AD28" s="38"/>
      <c r="AE28" s="85">
        <v>0.47986111111111113</v>
      </c>
      <c r="AF28" s="86"/>
      <c r="AG28" s="52">
        <v>0</v>
      </c>
      <c r="AH28" s="261"/>
      <c r="AI28" s="85">
        <v>0.4861111111111111</v>
      </c>
      <c r="AJ28" s="38"/>
      <c r="AK28" s="73">
        <v>0.48680555555555555</v>
      </c>
      <c r="AL28" s="42" t="s">
        <v>301</v>
      </c>
      <c r="AM28" s="38">
        <v>840</v>
      </c>
      <c r="AN28" s="43">
        <v>0.4916666666666667</v>
      </c>
      <c r="AO28" s="47">
        <v>0.51388888888888895</v>
      </c>
      <c r="AP28" s="70">
        <v>96</v>
      </c>
      <c r="AQ28" s="71">
        <v>96</v>
      </c>
      <c r="AR28" s="72"/>
      <c r="AS28" s="49">
        <v>0.52847222222222223</v>
      </c>
      <c r="AT28" s="42" t="s">
        <v>44</v>
      </c>
      <c r="AU28" s="280">
        <v>0</v>
      </c>
      <c r="AV28" s="72"/>
      <c r="AW28" s="49">
        <v>0.57013888888888886</v>
      </c>
      <c r="AX28" s="42" t="s">
        <v>44</v>
      </c>
      <c r="AY28" s="38">
        <v>0</v>
      </c>
      <c r="AZ28" s="53">
        <v>0.57222222222222219</v>
      </c>
      <c r="BA28" s="61"/>
      <c r="BB28" s="55">
        <v>0.577662037037037</v>
      </c>
      <c r="BC28" s="35">
        <v>5.439814814814814E-3</v>
      </c>
      <c r="BD28" s="35">
        <v>6.9444444444444892E-5</v>
      </c>
      <c r="BE28" s="44" t="s">
        <v>45</v>
      </c>
      <c r="BF28" s="45">
        <v>6</v>
      </c>
      <c r="BG28" s="55">
        <v>0.58562499999999995</v>
      </c>
      <c r="BH28" s="35">
        <v>1.3402777777777763E-2</v>
      </c>
      <c r="BI28" s="35">
        <v>1.1574074074087448E-5</v>
      </c>
      <c r="BJ28" s="44" t="s">
        <v>45</v>
      </c>
      <c r="BK28" s="45">
        <v>1</v>
      </c>
      <c r="BL28" s="55">
        <v>0.59024305555555556</v>
      </c>
      <c r="BM28" s="35">
        <v>1.8020833333333375E-2</v>
      </c>
      <c r="BN28" s="35">
        <v>7.5231481481485493E-4</v>
      </c>
      <c r="BO28" s="44" t="s">
        <v>301</v>
      </c>
      <c r="BP28" s="45">
        <v>65</v>
      </c>
      <c r="BQ28" s="55">
        <v>0.60750000000000004</v>
      </c>
      <c r="BR28" s="35">
        <v>3.5277777777777852E-2</v>
      </c>
      <c r="BS28" s="35">
        <v>3.3217592592593367E-3</v>
      </c>
      <c r="BT28" s="44" t="s">
        <v>301</v>
      </c>
      <c r="BU28" s="45">
        <v>287</v>
      </c>
      <c r="BV28" s="263"/>
      <c r="BW28" s="263"/>
      <c r="BX28" s="55">
        <v>0.61537037037037035</v>
      </c>
      <c r="BY28" s="35">
        <v>4.3148148148148158E-2</v>
      </c>
      <c r="BZ28" s="35">
        <v>2.9398148148148256E-3</v>
      </c>
      <c r="CA28" s="44" t="s">
        <v>301</v>
      </c>
      <c r="CB28" s="45">
        <v>254</v>
      </c>
      <c r="CC28" s="49">
        <v>0.6381944444444444</v>
      </c>
      <c r="CD28" s="42" t="s">
        <v>44</v>
      </c>
      <c r="CE28" s="38">
        <v>0</v>
      </c>
      <c r="CF28" s="53">
        <v>0.65486111111111112</v>
      </c>
      <c r="CG28" s="61"/>
      <c r="CH28" s="55">
        <v>0.66450231481481481</v>
      </c>
      <c r="CI28" s="35">
        <v>9.6412037037036935E-3</v>
      </c>
      <c r="CJ28" s="35">
        <v>1.2037037037037138E-3</v>
      </c>
      <c r="CK28" s="44" t="s">
        <v>45</v>
      </c>
      <c r="CL28" s="45">
        <v>104</v>
      </c>
      <c r="CM28" s="55">
        <v>0.67054398148148142</v>
      </c>
      <c r="CN28" s="35">
        <v>1.5682870370370305E-2</v>
      </c>
      <c r="CO28" s="35">
        <v>1.1689814814815451E-3</v>
      </c>
      <c r="CP28" s="44" t="s">
        <v>45</v>
      </c>
      <c r="CQ28" s="45">
        <v>101</v>
      </c>
      <c r="CR28" s="85" t="s">
        <v>632</v>
      </c>
      <c r="CS28" s="38"/>
      <c r="CT28" s="85">
        <v>1.27152777777778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116.8</v>
      </c>
      <c r="DC28" s="71">
        <v>116.8</v>
      </c>
      <c r="DD28" s="72"/>
      <c r="DE28" s="43"/>
      <c r="DF28" s="43"/>
      <c r="DG28" s="39">
        <v>1030.8</v>
      </c>
      <c r="DH28" s="46">
        <v>840</v>
      </c>
      <c r="DI28" s="40"/>
      <c r="DJ28" s="63">
        <v>1870.8</v>
      </c>
      <c r="DK28" s="43"/>
      <c r="DL28" s="268" t="s">
        <v>191</v>
      </c>
      <c r="DM28" s="269" t="s">
        <v>579</v>
      </c>
      <c r="DN28" s="269" t="s">
        <v>178</v>
      </c>
      <c r="DO28" s="269">
        <v>68</v>
      </c>
      <c r="DP28" s="269" t="s">
        <v>621</v>
      </c>
      <c r="DQ28" s="56"/>
      <c r="DR28" s="56"/>
      <c r="DS28" s="36"/>
      <c r="DV28" s="41">
        <v>1.05</v>
      </c>
      <c r="DW28" s="41" t="s">
        <v>197</v>
      </c>
      <c r="DX28" s="41"/>
      <c r="DY28" s="151">
        <v>223.44000000000003</v>
      </c>
      <c r="DZ28" s="41">
        <v>223.44000000000003</v>
      </c>
      <c r="EA28" s="41">
        <v>9999</v>
      </c>
      <c r="EB28" s="41">
        <v>999999</v>
      </c>
      <c r="EC28" s="41">
        <v>999999</v>
      </c>
      <c r="EG28" s="41">
        <v>17</v>
      </c>
      <c r="EH28" s="195">
        <v>0</v>
      </c>
      <c r="EI28" s="195">
        <v>840</v>
      </c>
      <c r="EJ28" s="196">
        <v>96</v>
      </c>
      <c r="EK28" s="195">
        <v>0</v>
      </c>
      <c r="EL28" s="195">
        <v>0</v>
      </c>
      <c r="EM28" s="195">
        <v>613</v>
      </c>
      <c r="EN28" s="195">
        <v>0</v>
      </c>
      <c r="EO28" s="195">
        <v>205</v>
      </c>
      <c r="EP28" s="195">
        <v>0</v>
      </c>
      <c r="EQ28" s="195">
        <v>116.8</v>
      </c>
      <c r="ER28" s="195" t="e">
        <v>#REF!</v>
      </c>
      <c r="ES28" s="195" t="e">
        <v>#REF!</v>
      </c>
      <c r="ET28" s="195" t="e">
        <v>#REF!</v>
      </c>
      <c r="EU28" s="196" t="e">
        <v>#REF!</v>
      </c>
      <c r="EV28" s="195"/>
      <c r="EW28" s="195"/>
      <c r="EX28" s="195"/>
      <c r="EY28" s="195"/>
      <c r="EZ28" s="196"/>
      <c r="FA28" s="195"/>
      <c r="FC28" s="41">
        <v>17</v>
      </c>
      <c r="FD28" s="195">
        <v>0</v>
      </c>
      <c r="FE28" s="195">
        <v>840</v>
      </c>
      <c r="FF28" s="195">
        <v>936</v>
      </c>
      <c r="FG28" s="195">
        <v>936</v>
      </c>
      <c r="FH28" s="195">
        <v>936</v>
      </c>
      <c r="FI28" s="195">
        <v>1549</v>
      </c>
      <c r="FJ28" s="195">
        <v>1549</v>
      </c>
      <c r="FK28" s="195">
        <v>1754</v>
      </c>
      <c r="FL28" s="195">
        <v>1754</v>
      </c>
      <c r="FM28" s="195">
        <v>1870.8</v>
      </c>
      <c r="FN28" s="195" t="e">
        <v>#REF!</v>
      </c>
      <c r="FO28" s="195" t="e">
        <v>#REF!</v>
      </c>
      <c r="FP28" s="195" t="e">
        <v>#REF!</v>
      </c>
      <c r="FQ28" s="195" t="e">
        <v>#REF!</v>
      </c>
      <c r="FR28" s="195" t="e">
        <v>#REF!</v>
      </c>
      <c r="FS28" s="195" t="e">
        <v>#REF!</v>
      </c>
      <c r="FT28" s="195" t="e">
        <v>#REF!</v>
      </c>
      <c r="FU28" s="195" t="e">
        <v>#REF!</v>
      </c>
      <c r="FV28" s="195" t="e">
        <v>#REF!</v>
      </c>
    </row>
    <row r="29" spans="1:178" ht="13.5" thickBot="1" x14ac:dyDescent="0.25">
      <c r="A29" s="132"/>
      <c r="B29" s="34">
        <v>24</v>
      </c>
      <c r="C29" s="293">
        <v>24</v>
      </c>
      <c r="D29" s="260" t="s">
        <v>486</v>
      </c>
      <c r="E29" s="260" t="s">
        <v>487</v>
      </c>
      <c r="F29" s="260" t="s">
        <v>584</v>
      </c>
      <c r="G29" s="43">
        <v>0.30833333333333329</v>
      </c>
      <c r="H29" s="47">
        <v>0.30833333333333329</v>
      </c>
      <c r="I29" s="58" t="s">
        <v>44</v>
      </c>
      <c r="J29" s="52">
        <v>0</v>
      </c>
      <c r="K29" s="43">
        <v>0.39166666666666666</v>
      </c>
      <c r="L29" s="47">
        <v>0.39166666666666666</v>
      </c>
      <c r="M29" s="42" t="s">
        <v>44</v>
      </c>
      <c r="N29" s="38">
        <v>0</v>
      </c>
      <c r="O29" s="85"/>
      <c r="P29" s="38">
        <v>600</v>
      </c>
      <c r="Q29" s="261"/>
      <c r="R29" s="85">
        <v>0.42499999999999999</v>
      </c>
      <c r="S29" s="38">
        <v>300</v>
      </c>
      <c r="T29" s="85">
        <v>0.42986111111111108</v>
      </c>
      <c r="U29" s="86"/>
      <c r="V29" s="52">
        <v>0</v>
      </c>
      <c r="W29" s="85">
        <v>0.47013888888888888</v>
      </c>
      <c r="X29" s="38"/>
      <c r="Y29" s="85">
        <v>0.47291666666666665</v>
      </c>
      <c r="Z29" s="86"/>
      <c r="AA29" s="52">
        <v>0</v>
      </c>
      <c r="AB29" s="261"/>
      <c r="AC29" s="85">
        <v>0.48888888888888887</v>
      </c>
      <c r="AD29" s="38"/>
      <c r="AE29" s="85" t="s">
        <v>308</v>
      </c>
      <c r="AF29" s="86"/>
      <c r="AG29" s="52">
        <v>600</v>
      </c>
      <c r="AH29" s="261"/>
      <c r="AI29" s="85"/>
      <c r="AJ29" s="38">
        <v>600</v>
      </c>
      <c r="AK29" s="73">
        <v>0.50486111111111109</v>
      </c>
      <c r="AL29" s="42" t="s">
        <v>301</v>
      </c>
      <c r="AM29" s="38">
        <v>1980</v>
      </c>
      <c r="AN29" s="43">
        <v>0.5083333333333333</v>
      </c>
      <c r="AO29" s="47">
        <v>0.54722222222222217</v>
      </c>
      <c r="AP29" s="70">
        <v>96.2</v>
      </c>
      <c r="AQ29" s="71">
        <v>96.2</v>
      </c>
      <c r="AR29" s="72"/>
      <c r="AS29" s="49">
        <v>0.54652777777777772</v>
      </c>
      <c r="AT29" s="42" t="s">
        <v>44</v>
      </c>
      <c r="AU29" s="280">
        <v>0</v>
      </c>
      <c r="AV29" s="72"/>
      <c r="AW29" s="49">
        <v>0.60416666666666663</v>
      </c>
      <c r="AX29" s="42" t="s">
        <v>44</v>
      </c>
      <c r="AY29" s="38">
        <v>0</v>
      </c>
      <c r="AZ29" s="53">
        <v>0.6069444444444444</v>
      </c>
      <c r="BA29" s="61"/>
      <c r="BB29" s="55">
        <v>0.61236111111111113</v>
      </c>
      <c r="BC29" s="35">
        <v>5.4166666666667362E-3</v>
      </c>
      <c r="BD29" s="35">
        <v>9.2592592592522643E-5</v>
      </c>
      <c r="BE29" s="44" t="s">
        <v>45</v>
      </c>
      <c r="BF29" s="45">
        <v>8</v>
      </c>
      <c r="BG29" s="55">
        <v>0.62081018518518516</v>
      </c>
      <c r="BH29" s="35">
        <v>1.3865740740740762E-2</v>
      </c>
      <c r="BI29" s="35">
        <v>4.5138888888891088E-4</v>
      </c>
      <c r="BJ29" s="44" t="s">
        <v>301</v>
      </c>
      <c r="BK29" s="45">
        <v>39</v>
      </c>
      <c r="BL29" s="55">
        <v>0.62556712962962957</v>
      </c>
      <c r="BM29" s="35">
        <v>1.8622685185185173E-2</v>
      </c>
      <c r="BN29" s="35">
        <v>1.3541666666666528E-3</v>
      </c>
      <c r="BO29" s="44" t="s">
        <v>301</v>
      </c>
      <c r="BP29" s="45">
        <v>117</v>
      </c>
      <c r="BQ29" s="55">
        <v>0.65047453703703706</v>
      </c>
      <c r="BR29" s="35">
        <v>4.3530092592592662E-2</v>
      </c>
      <c r="BS29" s="35">
        <v>1.1574074074074146E-2</v>
      </c>
      <c r="BT29" s="44" t="s">
        <v>301</v>
      </c>
      <c r="BU29" s="45">
        <v>1000</v>
      </c>
      <c r="BV29" s="263"/>
      <c r="BW29" s="263"/>
      <c r="BX29" s="55">
        <v>0.63576388888888891</v>
      </c>
      <c r="BY29" s="35">
        <v>2.8819444444444509E-2</v>
      </c>
      <c r="BZ29" s="35">
        <v>1.1388888888888823E-2</v>
      </c>
      <c r="CA29" s="44" t="s">
        <v>45</v>
      </c>
      <c r="CB29" s="45">
        <v>1284</v>
      </c>
      <c r="CC29" s="49">
        <v>0.68125000000000002</v>
      </c>
      <c r="CD29" s="42" t="s">
        <v>301</v>
      </c>
      <c r="CE29" s="38">
        <v>720</v>
      </c>
      <c r="CF29" s="53">
        <v>0.68333333333333324</v>
      </c>
      <c r="CG29" s="61"/>
      <c r="CH29" s="55">
        <v>0.69527777777777777</v>
      </c>
      <c r="CI29" s="35">
        <v>1.1944444444444535E-2</v>
      </c>
      <c r="CJ29" s="35">
        <v>1.099537037037128E-3</v>
      </c>
      <c r="CK29" s="44" t="s">
        <v>301</v>
      </c>
      <c r="CL29" s="45">
        <v>95</v>
      </c>
      <c r="CM29" s="55">
        <v>0.70423611111111117</v>
      </c>
      <c r="CN29" s="35">
        <v>2.0902777777777937E-2</v>
      </c>
      <c r="CO29" s="35">
        <v>4.0509259259260862E-3</v>
      </c>
      <c r="CP29" s="44" t="s">
        <v>301</v>
      </c>
      <c r="CQ29" s="45">
        <v>350</v>
      </c>
      <c r="CR29" s="85" t="s">
        <v>632</v>
      </c>
      <c r="CS29" s="38">
        <v>300</v>
      </c>
      <c r="CT29" s="85">
        <v>1.5631944444444399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104.3</v>
      </c>
      <c r="DC29" s="71">
        <v>104.3</v>
      </c>
      <c r="DD29" s="72"/>
      <c r="DE29" s="43"/>
      <c r="DF29" s="43"/>
      <c r="DG29" s="39">
        <v>3093.5</v>
      </c>
      <c r="DH29" s="46">
        <v>5100</v>
      </c>
      <c r="DI29" s="40"/>
      <c r="DJ29" s="63">
        <v>8193.5</v>
      </c>
      <c r="DK29" s="43"/>
      <c r="DL29" s="268" t="s">
        <v>192</v>
      </c>
      <c r="DM29" s="269" t="s">
        <v>584</v>
      </c>
      <c r="DN29" s="269" t="s">
        <v>178</v>
      </c>
      <c r="DO29" s="269">
        <v>75</v>
      </c>
      <c r="DP29" s="269" t="s">
        <v>294</v>
      </c>
      <c r="DQ29" s="56"/>
      <c r="DR29" s="56"/>
      <c r="DS29" s="36"/>
      <c r="DV29" s="41">
        <v>1.05</v>
      </c>
      <c r="DW29" s="41" t="s">
        <v>197</v>
      </c>
      <c r="DX29" s="41"/>
      <c r="DY29" s="151">
        <v>210.52500000000001</v>
      </c>
      <c r="DZ29" s="41">
        <v>210.52500000000001</v>
      </c>
      <c r="EA29" s="41">
        <v>9999</v>
      </c>
      <c r="EB29" s="41">
        <v>999999</v>
      </c>
      <c r="EC29" s="41">
        <v>999999</v>
      </c>
      <c r="EG29" s="41">
        <v>24</v>
      </c>
      <c r="EH29" s="195">
        <v>0</v>
      </c>
      <c r="EI29" s="195">
        <v>4080</v>
      </c>
      <c r="EJ29" s="196">
        <v>96.2</v>
      </c>
      <c r="EK29" s="195">
        <v>0</v>
      </c>
      <c r="EL29" s="195">
        <v>0</v>
      </c>
      <c r="EM29" s="195">
        <v>2448</v>
      </c>
      <c r="EN29" s="195">
        <v>720</v>
      </c>
      <c r="EO29" s="195">
        <v>445</v>
      </c>
      <c r="EP29" s="195">
        <v>300</v>
      </c>
      <c r="EQ29" s="195">
        <v>104.3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C29" s="41">
        <v>24</v>
      </c>
      <c r="FD29" s="195">
        <v>0</v>
      </c>
      <c r="FE29" s="195">
        <v>4080</v>
      </c>
      <c r="FF29" s="195">
        <v>4176.2</v>
      </c>
      <c r="FG29" s="195">
        <v>4176.2</v>
      </c>
      <c r="FH29" s="195">
        <v>4176.2</v>
      </c>
      <c r="FI29" s="195">
        <v>6624.2</v>
      </c>
      <c r="FJ29" s="195">
        <v>7344.2</v>
      </c>
      <c r="FK29" s="195">
        <v>7789.2</v>
      </c>
      <c r="FL29" s="195">
        <v>8089.2</v>
      </c>
      <c r="FM29" s="195">
        <v>8193.5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25</v>
      </c>
      <c r="C30" s="293">
        <v>25</v>
      </c>
      <c r="D30" s="260" t="s">
        <v>116</v>
      </c>
      <c r="E30" s="260" t="s">
        <v>117</v>
      </c>
      <c r="F30" s="260" t="s">
        <v>568</v>
      </c>
      <c r="G30" s="43">
        <v>0.30902777777777773</v>
      </c>
      <c r="H30" s="47">
        <v>0.30902777777777773</v>
      </c>
      <c r="I30" s="58" t="s">
        <v>44</v>
      </c>
      <c r="J30" s="52">
        <v>0</v>
      </c>
      <c r="K30" s="43">
        <v>0.3923611111111111</v>
      </c>
      <c r="L30" s="47">
        <v>0.3923611111111111</v>
      </c>
      <c r="M30" s="42" t="s">
        <v>44</v>
      </c>
      <c r="N30" s="38">
        <v>0</v>
      </c>
      <c r="O30" s="85">
        <v>0.39305555555555555</v>
      </c>
      <c r="P30" s="38"/>
      <c r="Q30" s="261"/>
      <c r="R30" s="85"/>
      <c r="S30" s="38">
        <v>0</v>
      </c>
      <c r="T30" s="85">
        <v>0.42986111111111108</v>
      </c>
      <c r="U30" s="86"/>
      <c r="V30" s="52">
        <v>0</v>
      </c>
      <c r="W30" s="85">
        <v>0.46180555555555558</v>
      </c>
      <c r="X30" s="38"/>
      <c r="Y30" s="85">
        <v>0.46319444444444446</v>
      </c>
      <c r="Z30" s="86"/>
      <c r="AA30" s="52">
        <v>0</v>
      </c>
      <c r="AB30" s="261"/>
      <c r="AC30" s="85">
        <v>0.46458333333333335</v>
      </c>
      <c r="AD30" s="38"/>
      <c r="AE30" s="85">
        <v>0.48194444444444445</v>
      </c>
      <c r="AF30" s="86"/>
      <c r="AG30" s="52">
        <v>0</v>
      </c>
      <c r="AH30" s="261"/>
      <c r="AI30" s="85">
        <v>0.48819444444444443</v>
      </c>
      <c r="AJ30" s="38">
        <v>300</v>
      </c>
      <c r="AK30" s="73">
        <v>0.48958333333333331</v>
      </c>
      <c r="AL30" s="42" t="s">
        <v>301</v>
      </c>
      <c r="AM30" s="38">
        <v>600</v>
      </c>
      <c r="AN30" s="43">
        <v>0.50763888888888886</v>
      </c>
      <c r="AO30" s="47">
        <v>0.51111111111111118</v>
      </c>
      <c r="AP30" s="70">
        <v>96.4</v>
      </c>
      <c r="AQ30" s="71">
        <v>96.4</v>
      </c>
      <c r="AR30" s="72"/>
      <c r="AS30" s="49">
        <v>0.53125</v>
      </c>
      <c r="AT30" s="42" t="s">
        <v>44</v>
      </c>
      <c r="AU30" s="280">
        <v>0</v>
      </c>
      <c r="AV30" s="72"/>
      <c r="AW30" s="49">
        <v>0.57291666666666663</v>
      </c>
      <c r="AX30" s="42" t="s">
        <v>44</v>
      </c>
      <c r="AY30" s="38">
        <v>0</v>
      </c>
      <c r="AZ30" s="53">
        <v>0.57500000000000007</v>
      </c>
      <c r="BA30" s="61"/>
      <c r="BB30" s="55">
        <v>0.58052083333333326</v>
      </c>
      <c r="BC30" s="35">
        <v>5.5208333333331971E-3</v>
      </c>
      <c r="BD30" s="35">
        <v>1.1574074073938262E-5</v>
      </c>
      <c r="BE30" s="44" t="s">
        <v>301</v>
      </c>
      <c r="BF30" s="45">
        <v>1</v>
      </c>
      <c r="BG30" s="55">
        <v>0.58740740740740738</v>
      </c>
      <c r="BH30" s="35">
        <v>1.2407407407407312E-2</v>
      </c>
      <c r="BI30" s="35">
        <v>1.0069444444445394E-3</v>
      </c>
      <c r="BJ30" s="44" t="s">
        <v>45</v>
      </c>
      <c r="BK30" s="45">
        <v>87</v>
      </c>
      <c r="BL30" s="55">
        <v>0.59133101851851855</v>
      </c>
      <c r="BM30" s="35">
        <v>1.6331018518518481E-2</v>
      </c>
      <c r="BN30" s="35">
        <v>9.37500000000039E-4</v>
      </c>
      <c r="BO30" s="44" t="s">
        <v>45</v>
      </c>
      <c r="BP30" s="45">
        <v>81</v>
      </c>
      <c r="BQ30" s="55">
        <v>0.60626157407407411</v>
      </c>
      <c r="BR30" s="35">
        <v>3.1261574074074039E-2</v>
      </c>
      <c r="BS30" s="35">
        <v>6.9444444444447667E-4</v>
      </c>
      <c r="BT30" s="44" t="s">
        <v>45</v>
      </c>
      <c r="BU30" s="45">
        <v>60</v>
      </c>
      <c r="BV30" s="263"/>
      <c r="BW30" s="263"/>
      <c r="BX30" s="55">
        <v>0.61524305555555558</v>
      </c>
      <c r="BY30" s="35">
        <v>4.0243055555555518E-2</v>
      </c>
      <c r="BZ30" s="35">
        <v>3.4722222222186017E-5</v>
      </c>
      <c r="CA30" s="44" t="s">
        <v>301</v>
      </c>
      <c r="CB30" s="45">
        <v>3</v>
      </c>
      <c r="CC30" s="49">
        <v>0.64097222222222217</v>
      </c>
      <c r="CD30" s="42" t="s">
        <v>44</v>
      </c>
      <c r="CE30" s="38">
        <v>0</v>
      </c>
      <c r="CF30" s="53">
        <v>0.65694444444444444</v>
      </c>
      <c r="CG30" s="61"/>
      <c r="CH30" s="55">
        <v>0.6677777777777778</v>
      </c>
      <c r="CI30" s="35">
        <v>1.0833333333333361E-2</v>
      </c>
      <c r="CJ30" s="35">
        <v>1.1574074074045815E-5</v>
      </c>
      <c r="CK30" s="44" t="s">
        <v>45</v>
      </c>
      <c r="CL30" s="45">
        <v>1</v>
      </c>
      <c r="CM30" s="55">
        <v>0.67361111111111116</v>
      </c>
      <c r="CN30" s="35">
        <v>1.6666666666666718E-2</v>
      </c>
      <c r="CO30" s="35">
        <v>1.8518518518513202E-4</v>
      </c>
      <c r="CP30" s="44" t="s">
        <v>45</v>
      </c>
      <c r="CQ30" s="45">
        <v>16</v>
      </c>
      <c r="CR30" s="85" t="s">
        <v>632</v>
      </c>
      <c r="CS30" s="38"/>
      <c r="CT30" s="85">
        <v>1.60486111111111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92.9</v>
      </c>
      <c r="DC30" s="71">
        <v>92.9</v>
      </c>
      <c r="DD30" s="72"/>
      <c r="DE30" s="43"/>
      <c r="DF30" s="43"/>
      <c r="DG30" s="39">
        <v>438.29999999999995</v>
      </c>
      <c r="DH30" s="46">
        <v>900</v>
      </c>
      <c r="DI30" s="40"/>
      <c r="DJ30" s="63">
        <v>1338.3</v>
      </c>
      <c r="DK30" s="43"/>
      <c r="DL30" s="268" t="s">
        <v>190</v>
      </c>
      <c r="DM30" s="269" t="s">
        <v>568</v>
      </c>
      <c r="DN30" s="269" t="s">
        <v>177</v>
      </c>
      <c r="DO30" s="269">
        <v>125</v>
      </c>
      <c r="DP30" s="269" t="s">
        <v>183</v>
      </c>
      <c r="DQ30" s="56"/>
      <c r="DR30" s="56"/>
      <c r="DS30" s="36"/>
      <c r="DV30" s="41">
        <v>1.1100000000000001</v>
      </c>
      <c r="DW30" s="41" t="s">
        <v>197</v>
      </c>
      <c r="DX30" s="41"/>
      <c r="DY30" s="151">
        <v>210.12300000000002</v>
      </c>
      <c r="DZ30" s="41">
        <v>210.12300000000002</v>
      </c>
      <c r="EA30" s="41">
        <v>9999</v>
      </c>
      <c r="EB30" s="41">
        <v>999999</v>
      </c>
      <c r="EC30" s="41">
        <v>999999</v>
      </c>
      <c r="EG30" s="41">
        <v>25</v>
      </c>
      <c r="EH30" s="195">
        <v>0</v>
      </c>
      <c r="EI30" s="195">
        <v>900</v>
      </c>
      <c r="EJ30" s="196">
        <v>96.4</v>
      </c>
      <c r="EK30" s="195">
        <v>0</v>
      </c>
      <c r="EL30" s="195">
        <v>0</v>
      </c>
      <c r="EM30" s="195">
        <v>232</v>
      </c>
      <c r="EN30" s="195">
        <v>0</v>
      </c>
      <c r="EO30" s="195">
        <v>17</v>
      </c>
      <c r="EP30" s="195">
        <v>0</v>
      </c>
      <c r="EQ30" s="195">
        <v>92.9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25</v>
      </c>
      <c r="FD30" s="195">
        <v>0</v>
      </c>
      <c r="FE30" s="195">
        <v>900</v>
      </c>
      <c r="FF30" s="195">
        <v>996.4</v>
      </c>
      <c r="FG30" s="195">
        <v>996.4</v>
      </c>
      <c r="FH30" s="195">
        <v>996.4</v>
      </c>
      <c r="FI30" s="195">
        <v>1228.4000000000001</v>
      </c>
      <c r="FJ30" s="195">
        <v>1228.4000000000001</v>
      </c>
      <c r="FK30" s="195">
        <v>1245.4000000000001</v>
      </c>
      <c r="FL30" s="195">
        <v>1245.4000000000001</v>
      </c>
      <c r="FM30" s="195">
        <v>1338.3000000000002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1"/>
      <c r="B31" s="34">
        <v>7</v>
      </c>
      <c r="C31" s="293">
        <v>7</v>
      </c>
      <c r="D31" s="260" t="s">
        <v>94</v>
      </c>
      <c r="E31" s="260" t="s">
        <v>95</v>
      </c>
      <c r="F31" s="260" t="s">
        <v>571</v>
      </c>
      <c r="G31" s="43">
        <v>0.29652777777777778</v>
      </c>
      <c r="H31" s="47">
        <v>0.29652777777777778</v>
      </c>
      <c r="I31" s="58" t="s">
        <v>44</v>
      </c>
      <c r="J31" s="52">
        <v>0</v>
      </c>
      <c r="K31" s="43">
        <v>0.37986111111111115</v>
      </c>
      <c r="L31" s="47">
        <v>0.37986111111111115</v>
      </c>
      <c r="M31" s="42" t="s">
        <v>44</v>
      </c>
      <c r="N31" s="38">
        <v>0</v>
      </c>
      <c r="O31" s="85">
        <v>0.38055555555555554</v>
      </c>
      <c r="P31" s="38"/>
      <c r="Q31" s="261"/>
      <c r="R31" s="85"/>
      <c r="S31" s="38">
        <v>0</v>
      </c>
      <c r="T31" s="85">
        <v>0.41875000000000001</v>
      </c>
      <c r="U31" s="86"/>
      <c r="V31" s="52">
        <v>0</v>
      </c>
      <c r="W31" s="85">
        <v>0.4368055555555555</v>
      </c>
      <c r="X31" s="38"/>
      <c r="Y31" s="85">
        <v>0.4381944444444445</v>
      </c>
      <c r="Z31" s="86"/>
      <c r="AA31" s="52">
        <v>0</v>
      </c>
      <c r="AB31" s="261"/>
      <c r="AC31" s="85">
        <v>0.44027777777777777</v>
      </c>
      <c r="AD31" s="38"/>
      <c r="AE31" s="85">
        <v>0.4604166666666667</v>
      </c>
      <c r="AF31" s="86"/>
      <c r="AG31" s="52">
        <v>0</v>
      </c>
      <c r="AH31" s="261"/>
      <c r="AI31" s="85">
        <v>0.46736111111111112</v>
      </c>
      <c r="AJ31" s="38"/>
      <c r="AK31" s="73">
        <v>0.47013888888888888</v>
      </c>
      <c r="AL31" s="42" t="s">
        <v>44</v>
      </c>
      <c r="AM31" s="38">
        <v>0</v>
      </c>
      <c r="AN31" s="43">
        <v>0.47083333333333338</v>
      </c>
      <c r="AO31" s="47">
        <v>0.47500000000000003</v>
      </c>
      <c r="AP31" s="70">
        <v>96.8</v>
      </c>
      <c r="AQ31" s="71">
        <v>96.8</v>
      </c>
      <c r="AR31" s="72"/>
      <c r="AS31" s="49">
        <v>0.51180555555555551</v>
      </c>
      <c r="AT31" s="42" t="s">
        <v>44</v>
      </c>
      <c r="AU31" s="280">
        <v>0</v>
      </c>
      <c r="AV31" s="72"/>
      <c r="AW31" s="49">
        <v>0.55347222222222225</v>
      </c>
      <c r="AX31" s="42" t="s">
        <v>44</v>
      </c>
      <c r="AY31" s="38">
        <v>0</v>
      </c>
      <c r="AZ31" s="53">
        <v>0.55555555555555558</v>
      </c>
      <c r="BA31" s="61"/>
      <c r="BB31" s="55">
        <v>0.56122685185185184</v>
      </c>
      <c r="BC31" s="35">
        <v>5.6712962962962576E-3</v>
      </c>
      <c r="BD31" s="35">
        <v>1.6203703703699876E-4</v>
      </c>
      <c r="BE31" s="44" t="s">
        <v>301</v>
      </c>
      <c r="BF31" s="45">
        <v>14</v>
      </c>
      <c r="BG31" s="55">
        <v>0.5685069444444445</v>
      </c>
      <c r="BH31" s="35">
        <v>1.2951388888888915E-2</v>
      </c>
      <c r="BI31" s="35">
        <v>4.6296296296293588E-4</v>
      </c>
      <c r="BJ31" s="44" t="s">
        <v>45</v>
      </c>
      <c r="BK31" s="45">
        <v>40</v>
      </c>
      <c r="BL31" s="55">
        <v>0.57283564814814814</v>
      </c>
      <c r="BM31" s="35">
        <v>1.7280092592592555E-2</v>
      </c>
      <c r="BN31" s="35">
        <v>1.1574074074035406E-5</v>
      </c>
      <c r="BO31" s="44" t="s">
        <v>301</v>
      </c>
      <c r="BP31" s="45">
        <v>1</v>
      </c>
      <c r="BQ31" s="55">
        <v>0.5884490740740741</v>
      </c>
      <c r="BR31" s="35">
        <v>3.2893518518518516E-2</v>
      </c>
      <c r="BS31" s="35">
        <v>9.3750000000000083E-4</v>
      </c>
      <c r="BT31" s="44" t="s">
        <v>301</v>
      </c>
      <c r="BU31" s="45">
        <v>81</v>
      </c>
      <c r="BV31" s="263"/>
      <c r="BW31" s="263"/>
      <c r="BX31" s="55">
        <v>0.59799768518518526</v>
      </c>
      <c r="BY31" s="35">
        <v>4.2442129629629677E-2</v>
      </c>
      <c r="BZ31" s="35">
        <v>2.2337962962963448E-3</v>
      </c>
      <c r="CA31" s="44" t="s">
        <v>301</v>
      </c>
      <c r="CB31" s="45">
        <v>193</v>
      </c>
      <c r="CC31" s="49">
        <v>0.62152777777777779</v>
      </c>
      <c r="CD31" s="42" t="s">
        <v>44</v>
      </c>
      <c r="CE31" s="38">
        <v>0</v>
      </c>
      <c r="CF31" s="53">
        <v>0.64444444444444449</v>
      </c>
      <c r="CG31" s="61"/>
      <c r="CH31" s="55">
        <v>0.65532407407407411</v>
      </c>
      <c r="CI31" s="35">
        <v>1.0879629629629628E-2</v>
      </c>
      <c r="CJ31" s="35">
        <v>3.4722222222220711E-5</v>
      </c>
      <c r="CK31" s="44" t="s">
        <v>301</v>
      </c>
      <c r="CL31" s="45">
        <v>3</v>
      </c>
      <c r="CM31" s="55">
        <v>0.66127314814814808</v>
      </c>
      <c r="CN31" s="35">
        <v>1.6828703703703596E-2</v>
      </c>
      <c r="CO31" s="35">
        <v>2.3148148148254694E-5</v>
      </c>
      <c r="CP31" s="44" t="s">
        <v>45</v>
      </c>
      <c r="CQ31" s="45">
        <v>2</v>
      </c>
      <c r="CR31" s="85" t="s">
        <v>632</v>
      </c>
      <c r="CS31" s="38"/>
      <c r="CT31" s="85">
        <v>0.85486111111111096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107.5</v>
      </c>
      <c r="DC31" s="71">
        <v>107.5</v>
      </c>
      <c r="DD31" s="72"/>
      <c r="DE31" s="43"/>
      <c r="DF31" s="43"/>
      <c r="DG31" s="39">
        <v>538.29999999999995</v>
      </c>
      <c r="DH31" s="46">
        <v>0</v>
      </c>
      <c r="DI31" s="40"/>
      <c r="DJ31" s="63">
        <v>538.29999999999995</v>
      </c>
      <c r="DK31" s="43"/>
      <c r="DL31" s="268" t="s">
        <v>190</v>
      </c>
      <c r="DM31" s="269" t="s">
        <v>571</v>
      </c>
      <c r="DN31" s="269" t="s">
        <v>178</v>
      </c>
      <c r="DO31" s="269">
        <v>140</v>
      </c>
      <c r="DP31" s="269">
        <v>0</v>
      </c>
      <c r="DQ31" s="56"/>
      <c r="DR31" s="56"/>
      <c r="DS31" s="36"/>
      <c r="DT31" s="41"/>
      <c r="DU31" s="41"/>
      <c r="DV31" s="41">
        <v>1.08</v>
      </c>
      <c r="DW31" s="41" t="s">
        <v>197</v>
      </c>
      <c r="DX31" s="41"/>
      <c r="DY31" s="151">
        <v>220.64400000000003</v>
      </c>
      <c r="DZ31" s="41">
        <v>220.64400000000003</v>
      </c>
      <c r="EA31" s="41">
        <v>9999</v>
      </c>
      <c r="EB31" s="41">
        <v>999999</v>
      </c>
      <c r="EC31" s="41">
        <v>999999</v>
      </c>
      <c r="ED31" s="41"/>
      <c r="EE31" s="41"/>
      <c r="EF31" s="41"/>
      <c r="EG31" s="41">
        <v>7</v>
      </c>
      <c r="EH31" s="195">
        <v>0</v>
      </c>
      <c r="EI31" s="195">
        <v>0</v>
      </c>
      <c r="EJ31" s="196">
        <v>96.8</v>
      </c>
      <c r="EK31" s="195">
        <v>0</v>
      </c>
      <c r="EL31" s="195">
        <v>0</v>
      </c>
      <c r="EM31" s="195">
        <v>329</v>
      </c>
      <c r="EN31" s="195">
        <v>0</v>
      </c>
      <c r="EO31" s="195">
        <v>5</v>
      </c>
      <c r="EP31" s="195">
        <v>0</v>
      </c>
      <c r="EQ31" s="195">
        <v>107.5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B31" s="41"/>
      <c r="FC31" s="41">
        <v>7</v>
      </c>
      <c r="FD31" s="195">
        <v>0</v>
      </c>
      <c r="FE31" s="195">
        <v>0</v>
      </c>
      <c r="FF31" s="195">
        <v>96.8</v>
      </c>
      <c r="FG31" s="195">
        <v>96.8</v>
      </c>
      <c r="FH31" s="195">
        <v>96.8</v>
      </c>
      <c r="FI31" s="195">
        <v>425.8</v>
      </c>
      <c r="FJ31" s="195">
        <v>425.8</v>
      </c>
      <c r="FK31" s="195">
        <v>430.8</v>
      </c>
      <c r="FL31" s="195">
        <v>430.8</v>
      </c>
      <c r="FM31" s="195">
        <v>538.29999999999995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2"/>
      <c r="B32" s="34">
        <v>31</v>
      </c>
      <c r="C32" s="293">
        <v>31</v>
      </c>
      <c r="D32" s="260" t="s">
        <v>497</v>
      </c>
      <c r="E32" s="260" t="s">
        <v>264</v>
      </c>
      <c r="F32" s="260" t="s">
        <v>590</v>
      </c>
      <c r="G32" s="43">
        <v>0.31319444444444439</v>
      </c>
      <c r="H32" s="47">
        <v>0.31319444444444439</v>
      </c>
      <c r="I32" s="58" t="s">
        <v>44</v>
      </c>
      <c r="J32" s="52">
        <v>0</v>
      </c>
      <c r="K32" s="43">
        <v>0.39652777777777776</v>
      </c>
      <c r="L32" s="47">
        <v>0.39652777777777776</v>
      </c>
      <c r="M32" s="42" t="s">
        <v>44</v>
      </c>
      <c r="N32" s="38">
        <v>0</v>
      </c>
      <c r="O32" s="85">
        <v>0.39861111111111108</v>
      </c>
      <c r="P32" s="38"/>
      <c r="Q32" s="261"/>
      <c r="R32" s="85"/>
      <c r="S32" s="38">
        <v>0</v>
      </c>
      <c r="T32" s="85">
        <v>0.44166666666666665</v>
      </c>
      <c r="U32" s="86"/>
      <c r="V32" s="52">
        <v>0</v>
      </c>
      <c r="W32" s="85">
        <v>0.46527777777777773</v>
      </c>
      <c r="X32" s="38"/>
      <c r="Y32" s="85">
        <v>0.46736111111111112</v>
      </c>
      <c r="Z32" s="86"/>
      <c r="AA32" s="52">
        <v>0</v>
      </c>
      <c r="AB32" s="261"/>
      <c r="AC32" s="85">
        <v>0.4694444444444445</v>
      </c>
      <c r="AD32" s="38"/>
      <c r="AE32" s="85">
        <v>0.48888888888888887</v>
      </c>
      <c r="AF32" s="86"/>
      <c r="AG32" s="52">
        <v>0</v>
      </c>
      <c r="AH32" s="261"/>
      <c r="AI32" s="85">
        <v>0.49583333333333335</v>
      </c>
      <c r="AJ32" s="38"/>
      <c r="AK32" s="73">
        <v>0.49791666666666662</v>
      </c>
      <c r="AL32" s="42" t="s">
        <v>301</v>
      </c>
      <c r="AM32" s="38">
        <v>960</v>
      </c>
      <c r="AN32" s="43">
        <v>0.51736111111111105</v>
      </c>
      <c r="AO32" s="47">
        <v>0.52916666666666667</v>
      </c>
      <c r="AP32" s="70">
        <v>96.8</v>
      </c>
      <c r="AQ32" s="71">
        <v>96.8</v>
      </c>
      <c r="AR32" s="72"/>
      <c r="AS32" s="49">
        <v>0.5395833333333333</v>
      </c>
      <c r="AT32" s="42" t="s">
        <v>44</v>
      </c>
      <c r="AU32" s="280">
        <v>0</v>
      </c>
      <c r="AV32" s="72"/>
      <c r="AW32" s="49">
        <v>0.58333333333333337</v>
      </c>
      <c r="AX32" s="42" t="s">
        <v>44</v>
      </c>
      <c r="AY32" s="38">
        <v>0</v>
      </c>
      <c r="AZ32" s="53">
        <v>0.58680555555555558</v>
      </c>
      <c r="BA32" s="61"/>
      <c r="BB32" s="55">
        <v>0.59221064814814817</v>
      </c>
      <c r="BC32" s="35">
        <v>5.4050925925925863E-3</v>
      </c>
      <c r="BD32" s="35">
        <v>1.0416666666667254E-4</v>
      </c>
      <c r="BE32" s="44" t="s">
        <v>45</v>
      </c>
      <c r="BF32" s="45">
        <v>9</v>
      </c>
      <c r="BG32" s="55">
        <v>0.60064814814814815</v>
      </c>
      <c r="BH32" s="35">
        <v>1.3842592592592573E-2</v>
      </c>
      <c r="BI32" s="35">
        <v>4.282407407407221E-4</v>
      </c>
      <c r="BJ32" s="44" t="s">
        <v>301</v>
      </c>
      <c r="BK32" s="45">
        <v>37</v>
      </c>
      <c r="BL32" s="55">
        <v>0.60498842592592594</v>
      </c>
      <c r="BM32" s="35">
        <v>1.8182870370370363E-2</v>
      </c>
      <c r="BN32" s="35">
        <v>9.1435185185184328E-4</v>
      </c>
      <c r="BO32" s="44" t="s">
        <v>301</v>
      </c>
      <c r="BP32" s="45">
        <v>79</v>
      </c>
      <c r="BQ32" s="55">
        <v>0.6225694444444444</v>
      </c>
      <c r="BR32" s="35">
        <v>3.5763888888888817E-2</v>
      </c>
      <c r="BS32" s="35">
        <v>3.8078703703703018E-3</v>
      </c>
      <c r="BT32" s="44" t="s">
        <v>301</v>
      </c>
      <c r="BU32" s="45">
        <v>329</v>
      </c>
      <c r="BV32" s="263"/>
      <c r="BW32" s="263"/>
      <c r="BX32" s="55">
        <v>0.6320486111111111</v>
      </c>
      <c r="BY32" s="35">
        <v>4.5243055555555522E-2</v>
      </c>
      <c r="BZ32" s="35">
        <v>5.0347222222221905E-3</v>
      </c>
      <c r="CA32" s="44" t="s">
        <v>301</v>
      </c>
      <c r="CB32" s="45">
        <v>435</v>
      </c>
      <c r="CC32" s="49">
        <v>0.65277777777777779</v>
      </c>
      <c r="CD32" s="42" t="s">
        <v>44</v>
      </c>
      <c r="CE32" s="38">
        <v>0</v>
      </c>
      <c r="CF32" s="53">
        <v>0.66249999999999998</v>
      </c>
      <c r="CG32" s="61"/>
      <c r="CH32" s="55">
        <v>0.67409722222222224</v>
      </c>
      <c r="CI32" s="35">
        <v>1.1597222222222259E-2</v>
      </c>
      <c r="CJ32" s="35">
        <v>7.5231481481485146E-4</v>
      </c>
      <c r="CK32" s="44" t="s">
        <v>301</v>
      </c>
      <c r="CL32" s="45">
        <v>65</v>
      </c>
      <c r="CM32" s="55">
        <v>0.68146990740740743</v>
      </c>
      <c r="CN32" s="35">
        <v>1.8969907407407449E-2</v>
      </c>
      <c r="CO32" s="35">
        <v>2.1180555555555987E-3</v>
      </c>
      <c r="CP32" s="44" t="s">
        <v>301</v>
      </c>
      <c r="CQ32" s="45">
        <v>183</v>
      </c>
      <c r="CR32" s="85" t="s">
        <v>632</v>
      </c>
      <c r="CS32" s="38"/>
      <c r="CT32" s="85">
        <v>1.85486111111111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113.3</v>
      </c>
      <c r="DC32" s="71">
        <v>113.3</v>
      </c>
      <c r="DD32" s="72"/>
      <c r="DE32" s="43"/>
      <c r="DF32" s="43"/>
      <c r="DG32" s="39">
        <v>1347.1</v>
      </c>
      <c r="DH32" s="46">
        <v>960</v>
      </c>
      <c r="DI32" s="40"/>
      <c r="DJ32" s="63">
        <v>2307.1</v>
      </c>
      <c r="DK32" s="43"/>
      <c r="DL32" s="268" t="s">
        <v>191</v>
      </c>
      <c r="DM32" s="269" t="s">
        <v>590</v>
      </c>
      <c r="DN32" s="269" t="s">
        <v>179</v>
      </c>
      <c r="DO32" s="269">
        <v>64</v>
      </c>
      <c r="DP32" s="269" t="s">
        <v>622</v>
      </c>
      <c r="DQ32" s="56"/>
      <c r="DR32" s="56"/>
      <c r="DS32" s="36"/>
      <c r="DV32" s="41">
        <v>1</v>
      </c>
      <c r="DW32" s="41" t="s">
        <v>197</v>
      </c>
      <c r="DX32" s="41"/>
      <c r="DY32" s="151">
        <v>210.1</v>
      </c>
      <c r="DZ32" s="41">
        <v>210.1</v>
      </c>
      <c r="EA32" s="41">
        <v>9999</v>
      </c>
      <c r="EB32" s="41">
        <v>999999</v>
      </c>
      <c r="EC32" s="41">
        <v>2307.1</v>
      </c>
      <c r="EG32" s="41">
        <v>31</v>
      </c>
      <c r="EH32" s="195">
        <v>0</v>
      </c>
      <c r="EI32" s="195">
        <v>960</v>
      </c>
      <c r="EJ32" s="196">
        <v>96.8</v>
      </c>
      <c r="EK32" s="195">
        <v>0</v>
      </c>
      <c r="EL32" s="195">
        <v>0</v>
      </c>
      <c r="EM32" s="195">
        <v>889</v>
      </c>
      <c r="EN32" s="195">
        <v>0</v>
      </c>
      <c r="EO32" s="195">
        <v>248</v>
      </c>
      <c r="EP32" s="195">
        <v>0</v>
      </c>
      <c r="EQ32" s="195">
        <v>113.3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31</v>
      </c>
      <c r="FD32" s="195">
        <v>0</v>
      </c>
      <c r="FE32" s="195">
        <v>960</v>
      </c>
      <c r="FF32" s="195">
        <v>1056.8</v>
      </c>
      <c r="FG32" s="195">
        <v>1056.8</v>
      </c>
      <c r="FH32" s="195">
        <v>1056.8</v>
      </c>
      <c r="FI32" s="195">
        <v>1945.8</v>
      </c>
      <c r="FJ32" s="195">
        <v>1945.8</v>
      </c>
      <c r="FK32" s="195">
        <v>2193.8000000000002</v>
      </c>
      <c r="FL32" s="195">
        <v>2193.8000000000002</v>
      </c>
      <c r="FM32" s="195">
        <v>2307.1000000000004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26.25" thickBot="1" x14ac:dyDescent="0.25">
      <c r="A33" s="132"/>
      <c r="B33" s="34">
        <v>57</v>
      </c>
      <c r="C33" s="293">
        <v>62</v>
      </c>
      <c r="D33" s="260" t="s">
        <v>242</v>
      </c>
      <c r="E33" s="260" t="s">
        <v>96</v>
      </c>
      <c r="F33" s="260" t="s">
        <v>570</v>
      </c>
      <c r="G33" s="43">
        <v>0.33124999999999988</v>
      </c>
      <c r="H33" s="47">
        <v>0.33124999999999988</v>
      </c>
      <c r="I33" s="58" t="s">
        <v>44</v>
      </c>
      <c r="J33" s="52">
        <v>0</v>
      </c>
      <c r="K33" s="43">
        <v>0.41458333333333325</v>
      </c>
      <c r="L33" s="47">
        <v>0.41458333333333325</v>
      </c>
      <c r="M33" s="42" t="s">
        <v>44</v>
      </c>
      <c r="N33" s="38">
        <v>0</v>
      </c>
      <c r="O33" s="85">
        <v>0.41666666666666669</v>
      </c>
      <c r="P33" s="38"/>
      <c r="Q33" s="261"/>
      <c r="R33" s="85"/>
      <c r="S33" s="38">
        <v>0</v>
      </c>
      <c r="T33" s="85">
        <v>0.45555555555555555</v>
      </c>
      <c r="U33" s="86"/>
      <c r="V33" s="52">
        <v>0</v>
      </c>
      <c r="W33" s="85">
        <v>0.47430555555555554</v>
      </c>
      <c r="X33" s="38"/>
      <c r="Y33" s="85">
        <v>0.47569444444444442</v>
      </c>
      <c r="Z33" s="86"/>
      <c r="AA33" s="52">
        <v>0</v>
      </c>
      <c r="AB33" s="261"/>
      <c r="AC33" s="85">
        <v>0.4777777777777778</v>
      </c>
      <c r="AD33" s="38"/>
      <c r="AE33" s="85">
        <v>0.50416666666666665</v>
      </c>
      <c r="AF33" s="86"/>
      <c r="AG33" s="52">
        <v>0</v>
      </c>
      <c r="AH33" s="261"/>
      <c r="AI33" s="85">
        <v>0.50972222222222219</v>
      </c>
      <c r="AJ33" s="38"/>
      <c r="AK33" s="73">
        <v>0.51041666666666663</v>
      </c>
      <c r="AL33" s="42" t="s">
        <v>301</v>
      </c>
      <c r="AM33" s="38">
        <v>480</v>
      </c>
      <c r="AN33" s="43">
        <v>0.5229166666666667</v>
      </c>
      <c r="AO33" s="47">
        <v>0.52638888888888891</v>
      </c>
      <c r="AP33" s="70">
        <v>96.8</v>
      </c>
      <c r="AQ33" s="71">
        <v>96.8</v>
      </c>
      <c r="AR33" s="72"/>
      <c r="AS33" s="49">
        <v>0.55208333333333326</v>
      </c>
      <c r="AT33" s="42" t="s">
        <v>44</v>
      </c>
      <c r="AU33" s="280">
        <v>0</v>
      </c>
      <c r="AV33" s="72"/>
      <c r="AW33" s="49">
        <v>0.59791666666666665</v>
      </c>
      <c r="AX33" s="42" t="s">
        <v>301</v>
      </c>
      <c r="AY33" s="38">
        <v>60</v>
      </c>
      <c r="AZ33" s="53">
        <v>0.60138888888888886</v>
      </c>
      <c r="BA33" s="61"/>
      <c r="BB33" s="55">
        <v>0.60652777777777778</v>
      </c>
      <c r="BC33" s="35">
        <v>5.138888888888915E-3</v>
      </c>
      <c r="BD33" s="35">
        <v>3.7037037037034384E-4</v>
      </c>
      <c r="BE33" s="44" t="s">
        <v>45</v>
      </c>
      <c r="BF33" s="45">
        <v>32</v>
      </c>
      <c r="BG33" s="55">
        <v>0.61375000000000002</v>
      </c>
      <c r="BH33" s="35">
        <v>1.2361111111111156E-2</v>
      </c>
      <c r="BI33" s="35">
        <v>1.0532407407406949E-3</v>
      </c>
      <c r="BJ33" s="44" t="s">
        <v>45</v>
      </c>
      <c r="BK33" s="45">
        <v>91</v>
      </c>
      <c r="BL33" s="55">
        <v>0.61792824074074071</v>
      </c>
      <c r="BM33" s="35">
        <v>1.6539351851851847E-2</v>
      </c>
      <c r="BN33" s="35">
        <v>7.291666666666731E-4</v>
      </c>
      <c r="BO33" s="44" t="s">
        <v>45</v>
      </c>
      <c r="BP33" s="45">
        <v>63</v>
      </c>
      <c r="BQ33" s="55">
        <v>0.63521990740740741</v>
      </c>
      <c r="BR33" s="35">
        <v>3.3831018518518552E-2</v>
      </c>
      <c r="BS33" s="35">
        <v>1.8750000000000364E-3</v>
      </c>
      <c r="BT33" s="44" t="s">
        <v>301</v>
      </c>
      <c r="BU33" s="45">
        <v>162</v>
      </c>
      <c r="BV33" s="263"/>
      <c r="BW33" s="263"/>
      <c r="BX33" s="55">
        <v>0.62642361111111111</v>
      </c>
      <c r="BY33" s="35">
        <v>2.503472222222225E-2</v>
      </c>
      <c r="BZ33" s="35">
        <v>1.5173611111111082E-2</v>
      </c>
      <c r="CA33" s="44" t="s">
        <v>45</v>
      </c>
      <c r="CB33" s="45">
        <v>1611</v>
      </c>
      <c r="CC33" s="49">
        <v>0.66736111111111107</v>
      </c>
      <c r="CD33" s="42" t="s">
        <v>44</v>
      </c>
      <c r="CE33" s="38">
        <v>0</v>
      </c>
      <c r="CF33" s="53">
        <v>0.6694444444444444</v>
      </c>
      <c r="CG33" s="61"/>
      <c r="CH33" s="55">
        <v>0.68012731481481481</v>
      </c>
      <c r="CI33" s="35">
        <v>1.0682870370370412E-2</v>
      </c>
      <c r="CJ33" s="35">
        <v>1.6203703703699529E-4</v>
      </c>
      <c r="CK33" s="44" t="s">
        <v>45</v>
      </c>
      <c r="CL33" s="45">
        <v>14</v>
      </c>
      <c r="CM33" s="55">
        <v>0.68884259259259262</v>
      </c>
      <c r="CN33" s="35">
        <v>1.939814814814822E-2</v>
      </c>
      <c r="CO33" s="35">
        <v>2.5462962962963694E-3</v>
      </c>
      <c r="CP33" s="44" t="s">
        <v>301</v>
      </c>
      <c r="CQ33" s="45">
        <v>220</v>
      </c>
      <c r="CR33" s="85" t="s">
        <v>632</v>
      </c>
      <c r="CS33" s="38"/>
      <c r="CT33" s="85">
        <v>2.9381944444444401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108.4</v>
      </c>
      <c r="DC33" s="71">
        <v>108.4</v>
      </c>
      <c r="DD33" s="72">
        <v>10</v>
      </c>
      <c r="DE33" s="43"/>
      <c r="DF33" s="43"/>
      <c r="DG33" s="39">
        <v>2408.2000000000003</v>
      </c>
      <c r="DH33" s="46">
        <v>540</v>
      </c>
      <c r="DI33" s="40"/>
      <c r="DJ33" s="63">
        <v>2948.2000000000003</v>
      </c>
      <c r="DK33" s="43"/>
      <c r="DL33" s="268" t="s">
        <v>190</v>
      </c>
      <c r="DM33" s="269" t="s">
        <v>570</v>
      </c>
      <c r="DN33" s="269" t="s">
        <v>177</v>
      </c>
      <c r="DO33" s="269">
        <v>158</v>
      </c>
      <c r="DP33" s="269" t="s">
        <v>633</v>
      </c>
      <c r="DQ33" s="56"/>
      <c r="DR33" s="56"/>
      <c r="DS33" s="36"/>
      <c r="DV33" s="41">
        <v>1.1299999999999999</v>
      </c>
      <c r="DW33" s="41" t="s">
        <v>197</v>
      </c>
      <c r="DX33" s="41"/>
      <c r="DY33" s="151">
        <v>243.17599999999996</v>
      </c>
      <c r="DZ33" s="41">
        <v>243.17599999999996</v>
      </c>
      <c r="EA33" s="41">
        <v>9999</v>
      </c>
      <c r="EB33" s="41">
        <v>999999</v>
      </c>
      <c r="EC33" s="41">
        <v>999999</v>
      </c>
      <c r="EG33" s="41">
        <v>62</v>
      </c>
      <c r="EH33" s="195">
        <v>0</v>
      </c>
      <c r="EI33" s="195">
        <v>480</v>
      </c>
      <c r="EJ33" s="196">
        <v>96.8</v>
      </c>
      <c r="EK33" s="195">
        <v>0</v>
      </c>
      <c r="EL33" s="195">
        <v>60</v>
      </c>
      <c r="EM33" s="195">
        <v>1959</v>
      </c>
      <c r="EN33" s="195">
        <v>0</v>
      </c>
      <c r="EO33" s="195">
        <v>234</v>
      </c>
      <c r="EP33" s="195">
        <v>0</v>
      </c>
      <c r="EQ33" s="195">
        <v>118.4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62</v>
      </c>
      <c r="FD33" s="195">
        <v>0</v>
      </c>
      <c r="FE33" s="195">
        <v>480</v>
      </c>
      <c r="FF33" s="195">
        <v>576.79999999999995</v>
      </c>
      <c r="FG33" s="195">
        <v>576.79999999999995</v>
      </c>
      <c r="FH33" s="195">
        <v>636.79999999999995</v>
      </c>
      <c r="FI33" s="195">
        <v>2595.8000000000002</v>
      </c>
      <c r="FJ33" s="195">
        <v>2595.8000000000002</v>
      </c>
      <c r="FK33" s="195">
        <v>2829.8</v>
      </c>
      <c r="FL33" s="195">
        <v>2829.8</v>
      </c>
      <c r="FM33" s="195">
        <v>2948.2000000000003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27</v>
      </c>
      <c r="C34" s="293">
        <v>27</v>
      </c>
      <c r="D34" s="260" t="s">
        <v>490</v>
      </c>
      <c r="E34" s="260" t="s">
        <v>491</v>
      </c>
      <c r="F34" s="260" t="s">
        <v>586</v>
      </c>
      <c r="G34" s="43">
        <v>0.31041666666666662</v>
      </c>
      <c r="H34" s="47">
        <v>0.31041666666666662</v>
      </c>
      <c r="I34" s="58" t="s">
        <v>44</v>
      </c>
      <c r="J34" s="52">
        <v>0</v>
      </c>
      <c r="K34" s="43">
        <v>0.39374999999999999</v>
      </c>
      <c r="L34" s="47">
        <v>0.39374999999999999</v>
      </c>
      <c r="M34" s="42" t="s">
        <v>44</v>
      </c>
      <c r="N34" s="38">
        <v>0</v>
      </c>
      <c r="O34" s="85"/>
      <c r="P34" s="38">
        <v>600</v>
      </c>
      <c r="Q34" s="261"/>
      <c r="R34" s="85">
        <v>0.42569444444444443</v>
      </c>
      <c r="S34" s="38">
        <v>300</v>
      </c>
      <c r="T34" s="85">
        <v>0.4368055555555555</v>
      </c>
      <c r="U34" s="86"/>
      <c r="V34" s="52">
        <v>0</v>
      </c>
      <c r="W34" s="85">
        <v>0.45902777777777781</v>
      </c>
      <c r="X34" s="38"/>
      <c r="Y34" s="85">
        <v>0.4604166666666667</v>
      </c>
      <c r="Z34" s="86"/>
      <c r="AA34" s="52">
        <v>0</v>
      </c>
      <c r="AB34" s="261"/>
      <c r="AC34" s="85">
        <v>0.48402777777777778</v>
      </c>
      <c r="AD34" s="38"/>
      <c r="AE34" s="85">
        <v>0.50486111111111109</v>
      </c>
      <c r="AF34" s="86"/>
      <c r="AG34" s="52">
        <v>0</v>
      </c>
      <c r="AH34" s="261"/>
      <c r="AI34" s="85">
        <v>0.52152777777777781</v>
      </c>
      <c r="AJ34" s="38"/>
      <c r="AK34" s="73">
        <v>0.52500000000000002</v>
      </c>
      <c r="AL34" s="42" t="s">
        <v>301</v>
      </c>
      <c r="AM34" s="38">
        <v>3540</v>
      </c>
      <c r="AN34" s="43">
        <v>0.53888888888888886</v>
      </c>
      <c r="AO34" s="47">
        <v>0.54166666666666663</v>
      </c>
      <c r="AP34" s="70">
        <v>96.9</v>
      </c>
      <c r="AQ34" s="71">
        <v>96.9</v>
      </c>
      <c r="AR34" s="72"/>
      <c r="AS34" s="49">
        <v>0.56666666666666665</v>
      </c>
      <c r="AT34" s="42" t="s">
        <v>44</v>
      </c>
      <c r="AU34" s="280">
        <v>0</v>
      </c>
      <c r="AV34" s="72"/>
      <c r="AW34" s="49">
        <v>0.60416666666666663</v>
      </c>
      <c r="AX34" s="42" t="s">
        <v>45</v>
      </c>
      <c r="AY34" s="38">
        <v>360</v>
      </c>
      <c r="AZ34" s="53">
        <v>0.60763888888888895</v>
      </c>
      <c r="BA34" s="61"/>
      <c r="BB34" s="55">
        <v>0.61303240740740739</v>
      </c>
      <c r="BC34" s="35">
        <v>5.3935185185184364E-3</v>
      </c>
      <c r="BD34" s="35">
        <v>1.1574074074082244E-4</v>
      </c>
      <c r="BE34" s="44" t="s">
        <v>45</v>
      </c>
      <c r="BF34" s="45">
        <v>10</v>
      </c>
      <c r="BG34" s="55">
        <v>0.62178240740740742</v>
      </c>
      <c r="BH34" s="35">
        <v>1.4143518518518472E-2</v>
      </c>
      <c r="BI34" s="35">
        <v>7.2916666666662106E-4</v>
      </c>
      <c r="BJ34" s="44" t="s">
        <v>301</v>
      </c>
      <c r="BK34" s="45">
        <v>63</v>
      </c>
      <c r="BL34" s="55">
        <v>0.64888888888888896</v>
      </c>
      <c r="BM34" s="35">
        <v>4.1250000000000009E-2</v>
      </c>
      <c r="BN34" s="35">
        <v>2.3981481481481489E-2</v>
      </c>
      <c r="BO34" s="44" t="s">
        <v>301</v>
      </c>
      <c r="BP34" s="45">
        <v>2072</v>
      </c>
      <c r="BQ34" s="55">
        <v>0.66803240740740744</v>
      </c>
      <c r="BR34" s="35">
        <v>6.0393518518518485E-2</v>
      </c>
      <c r="BS34" s="35">
        <v>2.843749999999997E-2</v>
      </c>
      <c r="BT34" s="44" t="s">
        <v>301</v>
      </c>
      <c r="BU34" s="45">
        <v>2457</v>
      </c>
      <c r="BV34" s="263"/>
      <c r="BW34" s="263"/>
      <c r="BX34" s="55">
        <v>0.65792824074074074</v>
      </c>
      <c r="BY34" s="35">
        <v>5.0289351851851793E-2</v>
      </c>
      <c r="BZ34" s="35">
        <v>1.0081018518518461E-2</v>
      </c>
      <c r="CA34" s="44" t="s">
        <v>301</v>
      </c>
      <c r="CB34" s="45">
        <v>1171</v>
      </c>
      <c r="CC34" s="49">
        <v>0.70208333333333339</v>
      </c>
      <c r="CD34" s="42" t="s">
        <v>301</v>
      </c>
      <c r="CE34" s="38">
        <v>2460</v>
      </c>
      <c r="CF34" s="53">
        <v>0.70486111111111116</v>
      </c>
      <c r="CG34" s="61"/>
      <c r="CH34" s="55"/>
      <c r="CI34" s="35">
        <v>-0.70486111111111116</v>
      </c>
      <c r="CJ34" s="35">
        <v>0.71570601851851856</v>
      </c>
      <c r="CK34" s="44"/>
      <c r="CL34" s="45">
        <v>1800</v>
      </c>
      <c r="CM34" s="55"/>
      <c r="CN34" s="35">
        <v>-0.70486111111111116</v>
      </c>
      <c r="CO34" s="35">
        <v>0.72171296296296306</v>
      </c>
      <c r="CP34" s="44"/>
      <c r="CQ34" s="45">
        <v>1800</v>
      </c>
      <c r="CR34" s="85"/>
      <c r="CS34" s="38">
        <v>600</v>
      </c>
      <c r="CT34" s="85">
        <v>1.6881944444444399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103.4</v>
      </c>
      <c r="DC34" s="71">
        <v>103.4</v>
      </c>
      <c r="DD34" s="72"/>
      <c r="DE34" s="43"/>
      <c r="DF34" s="43"/>
      <c r="DG34" s="39">
        <v>9573.2999999999993</v>
      </c>
      <c r="DH34" s="46">
        <v>7860</v>
      </c>
      <c r="DI34" s="40"/>
      <c r="DJ34" s="63">
        <v>17433.3</v>
      </c>
      <c r="DK34" s="43"/>
      <c r="DL34" s="268" t="s">
        <v>191</v>
      </c>
      <c r="DM34" s="269" t="s">
        <v>586</v>
      </c>
      <c r="DN34" s="269" t="s">
        <v>177</v>
      </c>
      <c r="DO34" s="269">
        <v>140</v>
      </c>
      <c r="DP34" s="269">
        <v>0</v>
      </c>
      <c r="DQ34" s="56"/>
      <c r="DR34" s="56"/>
      <c r="DS34" s="36"/>
      <c r="DV34" s="41">
        <v>1.1100000000000001</v>
      </c>
      <c r="DW34" s="41" t="s">
        <v>197</v>
      </c>
      <c r="DX34" s="41"/>
      <c r="DY34" s="151">
        <v>222.33300000000003</v>
      </c>
      <c r="DZ34" s="41">
        <v>222.33300000000003</v>
      </c>
      <c r="EA34" s="41">
        <v>9999</v>
      </c>
      <c r="EB34" s="41">
        <v>999999</v>
      </c>
      <c r="EC34" s="41">
        <v>999999</v>
      </c>
      <c r="EG34" s="41">
        <v>27</v>
      </c>
      <c r="EH34" s="195">
        <v>0</v>
      </c>
      <c r="EI34" s="195">
        <v>4440</v>
      </c>
      <c r="EJ34" s="196">
        <v>96.9</v>
      </c>
      <c r="EK34" s="195">
        <v>0</v>
      </c>
      <c r="EL34" s="195">
        <v>360</v>
      </c>
      <c r="EM34" s="195">
        <v>5773</v>
      </c>
      <c r="EN34" s="195">
        <v>2460</v>
      </c>
      <c r="EO34" s="195">
        <v>3600</v>
      </c>
      <c r="EP34" s="195">
        <v>600</v>
      </c>
      <c r="EQ34" s="195">
        <v>103.4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27</v>
      </c>
      <c r="FD34" s="195">
        <v>0</v>
      </c>
      <c r="FE34" s="195">
        <v>4440</v>
      </c>
      <c r="FF34" s="195">
        <v>4536.8999999999996</v>
      </c>
      <c r="FG34" s="195">
        <v>4536.8999999999996</v>
      </c>
      <c r="FH34" s="195">
        <v>4896.8999999999996</v>
      </c>
      <c r="FI34" s="195">
        <v>10669.9</v>
      </c>
      <c r="FJ34" s="195">
        <v>13129.9</v>
      </c>
      <c r="FK34" s="195">
        <v>16729.900000000001</v>
      </c>
      <c r="FL34" s="195">
        <v>17329.900000000001</v>
      </c>
      <c r="FM34" s="195">
        <v>17433.300000000003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46</v>
      </c>
      <c r="C35" s="293">
        <v>46</v>
      </c>
      <c r="D35" s="260" t="s">
        <v>517</v>
      </c>
      <c r="E35" s="260" t="s">
        <v>518</v>
      </c>
      <c r="F35" s="260" t="s">
        <v>582</v>
      </c>
      <c r="G35" s="43">
        <v>0.32361111111111102</v>
      </c>
      <c r="H35" s="47">
        <v>0.32361111111111102</v>
      </c>
      <c r="I35" s="58" t="s">
        <v>44</v>
      </c>
      <c r="J35" s="52">
        <v>0</v>
      </c>
      <c r="K35" s="43">
        <v>0.40694444444444439</v>
      </c>
      <c r="L35" s="47">
        <v>0.40694444444444439</v>
      </c>
      <c r="M35" s="42" t="s">
        <v>44</v>
      </c>
      <c r="N35" s="38">
        <v>0</v>
      </c>
      <c r="O35" s="85"/>
      <c r="P35" s="38">
        <v>600</v>
      </c>
      <c r="Q35" s="261"/>
      <c r="R35" s="85"/>
      <c r="S35" s="38">
        <v>0</v>
      </c>
      <c r="T35" s="85">
        <v>0.46736111111111112</v>
      </c>
      <c r="U35" s="86"/>
      <c r="V35" s="52">
        <v>0</v>
      </c>
      <c r="W35" s="85"/>
      <c r="X35" s="38">
        <v>600</v>
      </c>
      <c r="Y35" s="85"/>
      <c r="Z35" s="86"/>
      <c r="AA35" s="52">
        <v>600</v>
      </c>
      <c r="AB35" s="261"/>
      <c r="AC35" s="85"/>
      <c r="AD35" s="38">
        <v>600</v>
      </c>
      <c r="AE35" s="85" t="s">
        <v>308</v>
      </c>
      <c r="AF35" s="86"/>
      <c r="AG35" s="52">
        <v>600</v>
      </c>
      <c r="AH35" s="261"/>
      <c r="AI35" s="85"/>
      <c r="AJ35" s="38">
        <v>600</v>
      </c>
      <c r="AK35" s="73">
        <v>0.49722222222222223</v>
      </c>
      <c r="AL35" s="42" t="s">
        <v>44</v>
      </c>
      <c r="AM35" s="38">
        <v>0</v>
      </c>
      <c r="AN35" s="43">
        <v>0.51458333333333328</v>
      </c>
      <c r="AO35" s="47">
        <v>0.52083333333333337</v>
      </c>
      <c r="AP35" s="70">
        <v>97.6</v>
      </c>
      <c r="AQ35" s="71">
        <v>97.6</v>
      </c>
      <c r="AR35" s="72"/>
      <c r="AS35" s="49">
        <v>0.53888888888888886</v>
      </c>
      <c r="AT35" s="42" t="s">
        <v>44</v>
      </c>
      <c r="AU35" s="280">
        <v>0</v>
      </c>
      <c r="AV35" s="72"/>
      <c r="AW35" s="49">
        <v>0.5805555555555556</v>
      </c>
      <c r="AX35" s="42" t="s">
        <v>44</v>
      </c>
      <c r="AY35" s="38">
        <v>0</v>
      </c>
      <c r="AZ35" s="53">
        <v>0.58263888888888882</v>
      </c>
      <c r="BA35" s="61"/>
      <c r="BB35" s="55">
        <v>0.58848379629629632</v>
      </c>
      <c r="BC35" s="35">
        <v>5.8449074074075069E-3</v>
      </c>
      <c r="BD35" s="35">
        <v>3.3564814814824803E-4</v>
      </c>
      <c r="BE35" s="44" t="s">
        <v>301</v>
      </c>
      <c r="BF35" s="45">
        <v>29</v>
      </c>
      <c r="BG35" s="55">
        <v>0.59686342592592589</v>
      </c>
      <c r="BH35" s="35">
        <v>1.4224537037037077E-2</v>
      </c>
      <c r="BI35" s="35">
        <v>8.1018518518522625E-4</v>
      </c>
      <c r="BJ35" s="44" t="s">
        <v>301</v>
      </c>
      <c r="BK35" s="45">
        <v>70</v>
      </c>
      <c r="BL35" s="55">
        <v>0.60070601851851857</v>
      </c>
      <c r="BM35" s="35">
        <v>1.8067129629629752E-2</v>
      </c>
      <c r="BN35" s="35">
        <v>7.9861111111123248E-4</v>
      </c>
      <c r="BO35" s="44" t="s">
        <v>301</v>
      </c>
      <c r="BP35" s="45">
        <v>69</v>
      </c>
      <c r="BQ35" s="55">
        <v>0.62130787037037039</v>
      </c>
      <c r="BR35" s="35">
        <v>3.8668981481481568E-2</v>
      </c>
      <c r="BS35" s="35">
        <v>6.7129629629630524E-3</v>
      </c>
      <c r="BT35" s="44" t="s">
        <v>301</v>
      </c>
      <c r="BU35" s="45">
        <v>580</v>
      </c>
      <c r="BV35" s="263"/>
      <c r="BW35" s="263"/>
      <c r="BX35" s="55">
        <v>0.60884259259259255</v>
      </c>
      <c r="BY35" s="35">
        <v>2.6203703703703729E-2</v>
      </c>
      <c r="BZ35" s="35">
        <v>1.4004629629629603E-2</v>
      </c>
      <c r="CA35" s="44" t="s">
        <v>45</v>
      </c>
      <c r="CB35" s="45">
        <v>1510</v>
      </c>
      <c r="CC35" s="49">
        <v>0.65277777777777779</v>
      </c>
      <c r="CD35" s="42" t="s">
        <v>301</v>
      </c>
      <c r="CE35" s="38">
        <v>360</v>
      </c>
      <c r="CF35" s="53">
        <v>0.66111111111111109</v>
      </c>
      <c r="CG35" s="61"/>
      <c r="CH35" s="55">
        <v>0.6713541666666667</v>
      </c>
      <c r="CI35" s="35">
        <v>1.0243055555555602E-2</v>
      </c>
      <c r="CJ35" s="35">
        <v>6.0185185185180484E-4</v>
      </c>
      <c r="CK35" s="44" t="s">
        <v>45</v>
      </c>
      <c r="CL35" s="45">
        <v>52</v>
      </c>
      <c r="CM35" s="55">
        <v>0.67729166666666663</v>
      </c>
      <c r="CN35" s="35">
        <v>1.6180555555555531E-2</v>
      </c>
      <c r="CO35" s="35">
        <v>6.7129629629631912E-4</v>
      </c>
      <c r="CP35" s="44" t="s">
        <v>45</v>
      </c>
      <c r="CQ35" s="45">
        <v>58</v>
      </c>
      <c r="CR35" s="85" t="s">
        <v>632</v>
      </c>
      <c r="CS35" s="38"/>
      <c r="CT35" s="85">
        <v>2.4798611111111102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113.2</v>
      </c>
      <c r="DC35" s="71">
        <v>113.2</v>
      </c>
      <c r="DD35" s="72"/>
      <c r="DE35" s="43"/>
      <c r="DF35" s="43"/>
      <c r="DG35" s="39">
        <v>2578.7999999999997</v>
      </c>
      <c r="DH35" s="46">
        <v>3960</v>
      </c>
      <c r="DI35" s="40"/>
      <c r="DJ35" s="63">
        <v>6538.7999999999993</v>
      </c>
      <c r="DK35" s="43"/>
      <c r="DL35" s="268" t="s">
        <v>192</v>
      </c>
      <c r="DM35" s="269" t="s">
        <v>582</v>
      </c>
      <c r="DN35" s="269" t="s">
        <v>178</v>
      </c>
      <c r="DO35" s="269">
        <v>123</v>
      </c>
      <c r="DP35" s="269">
        <v>0</v>
      </c>
      <c r="DQ35" s="56"/>
      <c r="DR35" s="56"/>
      <c r="DS35" s="36"/>
      <c r="DV35" s="41">
        <v>1.08</v>
      </c>
      <c r="DW35" s="41" t="s">
        <v>197</v>
      </c>
      <c r="DX35" s="41"/>
      <c r="DY35" s="151">
        <v>227.66400000000002</v>
      </c>
      <c r="DZ35" s="41">
        <v>227.66400000000002</v>
      </c>
      <c r="EA35" s="41">
        <v>9999</v>
      </c>
      <c r="EB35" s="41">
        <v>999999</v>
      </c>
      <c r="EC35" s="41">
        <v>999999</v>
      </c>
      <c r="EG35" s="41">
        <v>46</v>
      </c>
      <c r="EH35" s="195">
        <v>0</v>
      </c>
      <c r="EI35" s="195">
        <v>3600</v>
      </c>
      <c r="EJ35" s="196">
        <v>97.6</v>
      </c>
      <c r="EK35" s="195">
        <v>0</v>
      </c>
      <c r="EL35" s="195">
        <v>0</v>
      </c>
      <c r="EM35" s="195">
        <v>2258</v>
      </c>
      <c r="EN35" s="195">
        <v>360</v>
      </c>
      <c r="EO35" s="195">
        <v>110</v>
      </c>
      <c r="EP35" s="195">
        <v>0</v>
      </c>
      <c r="EQ35" s="195">
        <v>113.2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46</v>
      </c>
      <c r="FD35" s="195">
        <v>0</v>
      </c>
      <c r="FE35" s="195">
        <v>3600</v>
      </c>
      <c r="FF35" s="195">
        <v>3697.6</v>
      </c>
      <c r="FG35" s="195">
        <v>3697.6</v>
      </c>
      <c r="FH35" s="195">
        <v>3697.6</v>
      </c>
      <c r="FI35" s="195">
        <v>5955.6</v>
      </c>
      <c r="FJ35" s="195">
        <v>6315.6</v>
      </c>
      <c r="FK35" s="195">
        <v>6425.6</v>
      </c>
      <c r="FL35" s="195">
        <v>6425.6</v>
      </c>
      <c r="FM35" s="195">
        <v>6538.8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26.25" thickBot="1" x14ac:dyDescent="0.25">
      <c r="A36" s="132"/>
      <c r="B36" s="34">
        <v>43</v>
      </c>
      <c r="C36" s="293">
        <v>43</v>
      </c>
      <c r="D36" s="260" t="s">
        <v>60</v>
      </c>
      <c r="E36" s="260" t="s">
        <v>51</v>
      </c>
      <c r="F36" s="260" t="s">
        <v>596</v>
      </c>
      <c r="G36" s="43">
        <v>0.32152777777777769</v>
      </c>
      <c r="H36" s="47">
        <v>0.32152777777777769</v>
      </c>
      <c r="I36" s="58" t="s">
        <v>44</v>
      </c>
      <c r="J36" s="52">
        <v>0</v>
      </c>
      <c r="K36" s="43">
        <v>0.40486111111111106</v>
      </c>
      <c r="L36" s="47">
        <v>0.40486111111111106</v>
      </c>
      <c r="M36" s="42" t="s">
        <v>44</v>
      </c>
      <c r="N36" s="38">
        <v>0</v>
      </c>
      <c r="O36" s="85">
        <v>0.4055555555555555</v>
      </c>
      <c r="P36" s="38">
        <v>300</v>
      </c>
      <c r="Q36" s="261"/>
      <c r="R36" s="85"/>
      <c r="S36" s="38">
        <v>0</v>
      </c>
      <c r="T36" s="85" t="s">
        <v>308</v>
      </c>
      <c r="U36" s="86"/>
      <c r="V36" s="52">
        <v>600</v>
      </c>
      <c r="W36" s="85"/>
      <c r="X36" s="38">
        <v>600</v>
      </c>
      <c r="Y36" s="85"/>
      <c r="Z36" s="86"/>
      <c r="AA36" s="52">
        <v>600</v>
      </c>
      <c r="AB36" s="261"/>
      <c r="AC36" s="85"/>
      <c r="AD36" s="38">
        <v>600</v>
      </c>
      <c r="AE36" s="85">
        <v>0.46180555555555558</v>
      </c>
      <c r="AF36" s="86"/>
      <c r="AG36" s="52">
        <v>1560</v>
      </c>
      <c r="AH36" s="261"/>
      <c r="AI36" s="85"/>
      <c r="AJ36" s="38">
        <v>600</v>
      </c>
      <c r="AK36" s="73">
        <v>0.4993055555555555</v>
      </c>
      <c r="AL36" s="42" t="s">
        <v>301</v>
      </c>
      <c r="AM36" s="38">
        <v>360</v>
      </c>
      <c r="AN36" s="43">
        <v>0.50347222222222221</v>
      </c>
      <c r="AO36" s="47">
        <v>0.5444444444444444</v>
      </c>
      <c r="AP36" s="70">
        <v>97.7</v>
      </c>
      <c r="AQ36" s="71">
        <v>97.7</v>
      </c>
      <c r="AR36" s="72"/>
      <c r="AS36" s="49">
        <v>0.54097222222222219</v>
      </c>
      <c r="AT36" s="42" t="s">
        <v>44</v>
      </c>
      <c r="AU36" s="280">
        <v>0</v>
      </c>
      <c r="AV36" s="72"/>
      <c r="AW36" s="49">
        <v>0.59861111111111109</v>
      </c>
      <c r="AX36" s="42" t="s">
        <v>44</v>
      </c>
      <c r="AY36" s="38">
        <v>0</v>
      </c>
      <c r="AZ36" s="53">
        <v>0.6020833333333333</v>
      </c>
      <c r="BA36" s="61"/>
      <c r="BB36" s="55">
        <v>0.60746527777777781</v>
      </c>
      <c r="BC36" s="35">
        <v>5.3819444444445086E-3</v>
      </c>
      <c r="BD36" s="35">
        <v>1.2731481481475029E-4</v>
      </c>
      <c r="BE36" s="44" t="s">
        <v>45</v>
      </c>
      <c r="BF36" s="45">
        <v>11</v>
      </c>
      <c r="BG36" s="55">
        <v>0.61494212962962969</v>
      </c>
      <c r="BH36" s="35">
        <v>1.2858796296296382E-2</v>
      </c>
      <c r="BI36" s="35">
        <v>5.5555555555546893E-4</v>
      </c>
      <c r="BJ36" s="44" t="s">
        <v>45</v>
      </c>
      <c r="BK36" s="45">
        <v>48</v>
      </c>
      <c r="BL36" s="55">
        <v>0.6194560185185185</v>
      </c>
      <c r="BM36" s="35">
        <v>1.7372685185185199E-2</v>
      </c>
      <c r="BN36" s="35">
        <v>1.0416666666667948E-4</v>
      </c>
      <c r="BO36" s="44" t="s">
        <v>301</v>
      </c>
      <c r="BP36" s="45">
        <v>9</v>
      </c>
      <c r="BQ36" s="55">
        <v>0.6363657407407407</v>
      </c>
      <c r="BR36" s="35">
        <v>3.42824074074074E-2</v>
      </c>
      <c r="BS36" s="35">
        <v>2.3263888888888848E-3</v>
      </c>
      <c r="BT36" s="44" t="s">
        <v>301</v>
      </c>
      <c r="BU36" s="45">
        <v>201</v>
      </c>
      <c r="BV36" s="263"/>
      <c r="BW36" s="263"/>
      <c r="BX36" s="55">
        <v>0.64665509259259257</v>
      </c>
      <c r="BY36" s="35">
        <v>4.4571759259259269E-2</v>
      </c>
      <c r="BZ36" s="35">
        <v>4.3634259259259373E-3</v>
      </c>
      <c r="CA36" s="44" t="s">
        <v>301</v>
      </c>
      <c r="CB36" s="45">
        <v>377</v>
      </c>
      <c r="CC36" s="49">
        <v>0.66666666666666663</v>
      </c>
      <c r="CD36" s="42" t="s">
        <v>45</v>
      </c>
      <c r="CE36" s="38">
        <v>120</v>
      </c>
      <c r="CF36" s="53">
        <v>0.66875000000000007</v>
      </c>
      <c r="CG36" s="61"/>
      <c r="CH36" s="55">
        <v>0.67969907407407415</v>
      </c>
      <c r="CI36" s="35">
        <v>1.0949074074074083E-2</v>
      </c>
      <c r="CJ36" s="35">
        <v>1.0416666666667601E-4</v>
      </c>
      <c r="CK36" s="44" t="s">
        <v>301</v>
      </c>
      <c r="CL36" s="45">
        <v>9</v>
      </c>
      <c r="CM36" s="55">
        <v>0.75109953703703702</v>
      </c>
      <c r="CN36" s="35">
        <v>8.2349537037036957E-2</v>
      </c>
      <c r="CO36" s="35">
        <v>6.5497685185185103E-2</v>
      </c>
      <c r="CP36" s="44" t="s">
        <v>301</v>
      </c>
      <c r="CQ36" s="45">
        <v>5659</v>
      </c>
      <c r="CR36" s="85" t="s">
        <v>632</v>
      </c>
      <c r="CS36" s="38"/>
      <c r="CT36" s="85">
        <v>2.3548611111111102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112.5</v>
      </c>
      <c r="DC36" s="71">
        <v>112.5</v>
      </c>
      <c r="DD36" s="72"/>
      <c r="DE36" s="43"/>
      <c r="DF36" s="43"/>
      <c r="DG36" s="39">
        <v>6524.2</v>
      </c>
      <c r="DH36" s="46">
        <v>5340</v>
      </c>
      <c r="DI36" s="40"/>
      <c r="DJ36" s="63">
        <v>11864.2</v>
      </c>
      <c r="DK36" s="43"/>
      <c r="DL36" s="268" t="s">
        <v>192</v>
      </c>
      <c r="DM36" s="269" t="s">
        <v>596</v>
      </c>
      <c r="DN36" s="269" t="s">
        <v>178</v>
      </c>
      <c r="DO36" s="269">
        <v>143</v>
      </c>
      <c r="DP36" s="269" t="s">
        <v>293</v>
      </c>
      <c r="DQ36" s="56"/>
      <c r="DR36" s="56"/>
      <c r="DS36" s="36"/>
      <c r="DV36" s="41">
        <v>1.08</v>
      </c>
      <c r="DW36" s="41" t="s">
        <v>197</v>
      </c>
      <c r="DX36" s="41"/>
      <c r="DY36" s="151">
        <v>227.01599999999999</v>
      </c>
      <c r="DZ36" s="41">
        <v>227.01599999999999</v>
      </c>
      <c r="EA36" s="41">
        <v>9999</v>
      </c>
      <c r="EB36" s="41">
        <v>999999</v>
      </c>
      <c r="EC36" s="41">
        <v>999999</v>
      </c>
      <c r="EG36" s="41">
        <v>43</v>
      </c>
      <c r="EH36" s="195">
        <v>0</v>
      </c>
      <c r="EI36" s="195">
        <v>5220</v>
      </c>
      <c r="EJ36" s="196">
        <v>97.7</v>
      </c>
      <c r="EK36" s="195">
        <v>0</v>
      </c>
      <c r="EL36" s="195">
        <v>0</v>
      </c>
      <c r="EM36" s="195">
        <v>646</v>
      </c>
      <c r="EN36" s="195">
        <v>120</v>
      </c>
      <c r="EO36" s="195">
        <v>5668</v>
      </c>
      <c r="EP36" s="195">
        <v>0</v>
      </c>
      <c r="EQ36" s="195">
        <v>112.5</v>
      </c>
      <c r="ER36" s="195" t="e">
        <v>#REF!</v>
      </c>
      <c r="ES36" s="195" t="e">
        <v>#REF!</v>
      </c>
      <c r="ET36" s="195" t="e">
        <v>#REF!</v>
      </c>
      <c r="EU36" s="196" t="e">
        <v>#REF!</v>
      </c>
      <c r="EV36" s="195"/>
      <c r="EW36" s="195"/>
      <c r="EX36" s="195"/>
      <c r="EY36" s="195"/>
      <c r="EZ36" s="196"/>
      <c r="FA36" s="195"/>
      <c r="FC36" s="41">
        <v>43</v>
      </c>
      <c r="FD36" s="195">
        <v>0</v>
      </c>
      <c r="FE36" s="195">
        <v>5220</v>
      </c>
      <c r="FF36" s="195">
        <v>5317.7</v>
      </c>
      <c r="FG36" s="195">
        <v>5317.7</v>
      </c>
      <c r="FH36" s="195">
        <v>5317.7</v>
      </c>
      <c r="FI36" s="195">
        <v>5963.7</v>
      </c>
      <c r="FJ36" s="195">
        <v>6083.7</v>
      </c>
      <c r="FK36" s="195">
        <v>11751.7</v>
      </c>
      <c r="FL36" s="195">
        <v>11751.7</v>
      </c>
      <c r="FM36" s="195">
        <v>11864.2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2"/>
      <c r="B37" s="34">
        <v>71</v>
      </c>
      <c r="C37" s="293">
        <v>82</v>
      </c>
      <c r="D37" s="260" t="s">
        <v>553</v>
      </c>
      <c r="E37" s="260" t="s">
        <v>554</v>
      </c>
      <c r="F37" s="260" t="s">
        <v>614</v>
      </c>
      <c r="G37" s="43">
        <v>0.34097222222222207</v>
      </c>
      <c r="H37" s="47">
        <v>0.34097222222222207</v>
      </c>
      <c r="I37" s="58" t="s">
        <v>44</v>
      </c>
      <c r="J37" s="52">
        <v>0</v>
      </c>
      <c r="K37" s="43">
        <v>0.42430555555555544</v>
      </c>
      <c r="L37" s="47">
        <v>0.42430555555555544</v>
      </c>
      <c r="M37" s="42" t="s">
        <v>44</v>
      </c>
      <c r="N37" s="38">
        <v>0</v>
      </c>
      <c r="O37" s="85">
        <v>0.42499999999999999</v>
      </c>
      <c r="P37" s="38"/>
      <c r="Q37" s="261"/>
      <c r="R37" s="85"/>
      <c r="S37" s="38">
        <v>0</v>
      </c>
      <c r="T37" s="85" t="s">
        <v>308</v>
      </c>
      <c r="U37" s="86"/>
      <c r="V37" s="52">
        <v>600</v>
      </c>
      <c r="W37" s="85">
        <v>0.5131944444444444</v>
      </c>
      <c r="X37" s="38"/>
      <c r="Y37" s="85">
        <v>0.51458333333333328</v>
      </c>
      <c r="Z37" s="86"/>
      <c r="AA37" s="52">
        <v>0</v>
      </c>
      <c r="AB37" s="261"/>
      <c r="AC37" s="85">
        <v>0.51597222222222217</v>
      </c>
      <c r="AD37" s="38"/>
      <c r="AE37" s="85">
        <v>0.47916666666666669</v>
      </c>
      <c r="AF37" s="86"/>
      <c r="AG37" s="52">
        <v>1740</v>
      </c>
      <c r="AH37" s="261">
        <v>600</v>
      </c>
      <c r="AI37" s="85">
        <v>0.54513888888888895</v>
      </c>
      <c r="AJ37" s="38"/>
      <c r="AK37" s="73">
        <v>0.54513888888888895</v>
      </c>
      <c r="AL37" s="42" t="s">
        <v>301</v>
      </c>
      <c r="AM37" s="38">
        <v>2640</v>
      </c>
      <c r="AN37" s="43">
        <v>0.58263888888888882</v>
      </c>
      <c r="AO37" s="47">
        <v>0.5854166666666667</v>
      </c>
      <c r="AP37" s="70">
        <v>97.8</v>
      </c>
      <c r="AQ37" s="71">
        <v>97.8</v>
      </c>
      <c r="AR37" s="72"/>
      <c r="AS37" s="49">
        <v>0.58680555555555558</v>
      </c>
      <c r="AT37" s="42" t="s">
        <v>44</v>
      </c>
      <c r="AU37" s="280">
        <v>0</v>
      </c>
      <c r="AV37" s="72"/>
      <c r="AW37" s="49">
        <v>0.6333333333333333</v>
      </c>
      <c r="AX37" s="42" t="s">
        <v>301</v>
      </c>
      <c r="AY37" s="38">
        <v>180</v>
      </c>
      <c r="AZ37" s="53">
        <v>0.63611111111111118</v>
      </c>
      <c r="BA37" s="61"/>
      <c r="BB37" s="55">
        <v>0.64158564814814811</v>
      </c>
      <c r="BC37" s="35">
        <v>5.4745370370369306E-3</v>
      </c>
      <c r="BD37" s="35">
        <v>3.4722222222328264E-5</v>
      </c>
      <c r="BE37" s="44" t="s">
        <v>45</v>
      </c>
      <c r="BF37" s="45">
        <v>3</v>
      </c>
      <c r="BG37" s="55">
        <v>0.64987268518518515</v>
      </c>
      <c r="BH37" s="35">
        <v>1.3761574074073968E-2</v>
      </c>
      <c r="BI37" s="35">
        <v>3.4722222222211691E-4</v>
      </c>
      <c r="BJ37" s="44" t="s">
        <v>301</v>
      </c>
      <c r="BK37" s="45">
        <v>30</v>
      </c>
      <c r="BL37" s="55">
        <v>0.65712962962962962</v>
      </c>
      <c r="BM37" s="35">
        <v>2.1018518518518436E-2</v>
      </c>
      <c r="BN37" s="35">
        <v>3.7499999999999166E-3</v>
      </c>
      <c r="BO37" s="44" t="s">
        <v>301</v>
      </c>
      <c r="BP37" s="45">
        <v>324</v>
      </c>
      <c r="BQ37" s="55">
        <v>0.69285879629629632</v>
      </c>
      <c r="BR37" s="35">
        <v>5.6747685185185137E-2</v>
      </c>
      <c r="BS37" s="35">
        <v>2.4791666666666622E-2</v>
      </c>
      <c r="BT37" s="44" t="s">
        <v>301</v>
      </c>
      <c r="BU37" s="45">
        <v>2142</v>
      </c>
      <c r="BV37" s="263"/>
      <c r="BW37" s="263"/>
      <c r="BX37" s="55">
        <v>0.66651620370370368</v>
      </c>
      <c r="BY37" s="35">
        <v>3.0405092592592498E-2</v>
      </c>
      <c r="BZ37" s="35">
        <v>9.8032407407408345E-3</v>
      </c>
      <c r="CA37" s="44" t="s">
        <v>45</v>
      </c>
      <c r="CB37" s="45">
        <v>1447</v>
      </c>
      <c r="CC37" s="49">
        <v>0.72499999999999998</v>
      </c>
      <c r="CD37" s="42" t="s">
        <v>301</v>
      </c>
      <c r="CE37" s="38">
        <v>1980</v>
      </c>
      <c r="CF37" s="53">
        <v>0.7270833333333333</v>
      </c>
      <c r="CG37" s="61"/>
      <c r="CH37" s="55">
        <v>0.73826388888888894</v>
      </c>
      <c r="CI37" s="35">
        <v>1.1180555555555638E-2</v>
      </c>
      <c r="CJ37" s="35">
        <v>3.3564814814823069E-4</v>
      </c>
      <c r="CK37" s="44" t="s">
        <v>301</v>
      </c>
      <c r="CL37" s="45">
        <v>29</v>
      </c>
      <c r="CM37" s="55">
        <v>0.76423611111111101</v>
      </c>
      <c r="CN37" s="35">
        <v>3.7152777777777701E-2</v>
      </c>
      <c r="CO37" s="35">
        <v>2.0300925925925851E-2</v>
      </c>
      <c r="CP37" s="44" t="s">
        <v>301</v>
      </c>
      <c r="CQ37" s="45">
        <v>1754</v>
      </c>
      <c r="CR37" s="85"/>
      <c r="CS37" s="38">
        <v>600</v>
      </c>
      <c r="CT37" s="85">
        <v>3.5215277777777798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103.2</v>
      </c>
      <c r="DC37" s="71">
        <v>103.2</v>
      </c>
      <c r="DD37" s="72"/>
      <c r="DE37" s="43"/>
      <c r="DF37" s="43"/>
      <c r="DG37" s="39">
        <v>5930</v>
      </c>
      <c r="DH37" s="46">
        <v>8340</v>
      </c>
      <c r="DI37" s="40"/>
      <c r="DJ37" s="63">
        <v>14270</v>
      </c>
      <c r="DK37" s="43"/>
      <c r="DL37" s="268" t="s">
        <v>191</v>
      </c>
      <c r="DM37" s="269" t="s">
        <v>614</v>
      </c>
      <c r="DN37" s="269" t="s">
        <v>178</v>
      </c>
      <c r="DO37" s="269">
        <v>102</v>
      </c>
      <c r="DP37" s="269">
        <v>0</v>
      </c>
      <c r="DQ37" s="56"/>
      <c r="DR37" s="56"/>
      <c r="DS37" s="36"/>
      <c r="DV37" s="41">
        <v>1.08</v>
      </c>
      <c r="DW37" s="41" t="s">
        <v>197</v>
      </c>
      <c r="DX37" s="41"/>
      <c r="DY37" s="151">
        <v>217.08</v>
      </c>
      <c r="DZ37" s="41">
        <v>217.08</v>
      </c>
      <c r="EA37" s="41">
        <v>9999</v>
      </c>
      <c r="EB37" s="41">
        <v>999999</v>
      </c>
      <c r="EC37" s="41">
        <v>999999</v>
      </c>
      <c r="EG37" s="41">
        <v>82</v>
      </c>
      <c r="EH37" s="195">
        <v>0</v>
      </c>
      <c r="EI37" s="195">
        <v>5580</v>
      </c>
      <c r="EJ37" s="196">
        <v>97.8</v>
      </c>
      <c r="EK37" s="195">
        <v>0</v>
      </c>
      <c r="EL37" s="195">
        <v>180</v>
      </c>
      <c r="EM37" s="195">
        <v>3946</v>
      </c>
      <c r="EN37" s="195">
        <v>1980</v>
      </c>
      <c r="EO37" s="195">
        <v>1783</v>
      </c>
      <c r="EP37" s="195">
        <v>600</v>
      </c>
      <c r="EQ37" s="195">
        <v>103.2</v>
      </c>
      <c r="FC37" s="41">
        <v>82</v>
      </c>
      <c r="FD37" s="195">
        <v>0</v>
      </c>
      <c r="FE37" s="195">
        <v>5580</v>
      </c>
      <c r="FF37" s="195">
        <v>5677.8</v>
      </c>
      <c r="FG37" s="195">
        <v>5677.8</v>
      </c>
      <c r="FH37" s="195">
        <v>5857.8</v>
      </c>
      <c r="FI37" s="195">
        <v>9803.7999999999993</v>
      </c>
      <c r="FJ37" s="195">
        <v>11783.8</v>
      </c>
      <c r="FK37" s="195">
        <v>13566.8</v>
      </c>
      <c r="FL37" s="195">
        <v>14166.8</v>
      </c>
      <c r="FM37" s="195">
        <v>14270</v>
      </c>
    </row>
    <row r="38" spans="1:178" ht="13.5" thickBot="1" x14ac:dyDescent="0.25">
      <c r="A38" s="132"/>
      <c r="B38" s="34">
        <v>56</v>
      </c>
      <c r="C38" s="293">
        <v>61</v>
      </c>
      <c r="D38" s="260" t="s">
        <v>534</v>
      </c>
      <c r="E38" s="260" t="s">
        <v>535</v>
      </c>
      <c r="F38" s="260" t="s">
        <v>606</v>
      </c>
      <c r="G38" s="43">
        <v>0.33055555555555544</v>
      </c>
      <c r="H38" s="47">
        <v>0.33055555555555544</v>
      </c>
      <c r="I38" s="58" t="s">
        <v>44</v>
      </c>
      <c r="J38" s="52">
        <v>0</v>
      </c>
      <c r="K38" s="43">
        <v>0.41388888888888881</v>
      </c>
      <c r="L38" s="47">
        <v>0.41388888888888881</v>
      </c>
      <c r="M38" s="42" t="s">
        <v>44</v>
      </c>
      <c r="N38" s="38">
        <v>0</v>
      </c>
      <c r="O38" s="85"/>
      <c r="P38" s="38">
        <v>600</v>
      </c>
      <c r="Q38" s="261"/>
      <c r="R38" s="85">
        <v>0.44861111111111113</v>
      </c>
      <c r="S38" s="38">
        <v>300</v>
      </c>
      <c r="T38" s="85">
        <v>0.4548611111111111</v>
      </c>
      <c r="U38" s="86"/>
      <c r="V38" s="52">
        <v>0</v>
      </c>
      <c r="W38" s="85">
        <v>0.47361111111111115</v>
      </c>
      <c r="X38" s="38"/>
      <c r="Y38" s="85">
        <v>0.47500000000000003</v>
      </c>
      <c r="Z38" s="86"/>
      <c r="AA38" s="52">
        <v>0</v>
      </c>
      <c r="AB38" s="261"/>
      <c r="AC38" s="85"/>
      <c r="AD38" s="38">
        <v>600</v>
      </c>
      <c r="AE38" s="85" t="s">
        <v>308</v>
      </c>
      <c r="AF38" s="86"/>
      <c r="AG38" s="52">
        <v>600</v>
      </c>
      <c r="AH38" s="261"/>
      <c r="AI38" s="85"/>
      <c r="AJ38" s="38">
        <v>600</v>
      </c>
      <c r="AK38" s="73">
        <v>0.51180555555555551</v>
      </c>
      <c r="AL38" s="42" t="s">
        <v>301</v>
      </c>
      <c r="AM38" s="38">
        <v>660</v>
      </c>
      <c r="AN38" s="43">
        <v>0.52500000000000002</v>
      </c>
      <c r="AO38" s="47">
        <v>0.55972222222222223</v>
      </c>
      <c r="AP38" s="70">
        <v>98</v>
      </c>
      <c r="AQ38" s="71">
        <v>98</v>
      </c>
      <c r="AR38" s="72"/>
      <c r="AS38" s="49">
        <v>0.55347222222222214</v>
      </c>
      <c r="AT38" s="42" t="s">
        <v>44</v>
      </c>
      <c r="AU38" s="280">
        <v>0</v>
      </c>
      <c r="AV38" s="72"/>
      <c r="AW38" s="49">
        <v>0.61597222222222225</v>
      </c>
      <c r="AX38" s="42" t="s">
        <v>44</v>
      </c>
      <c r="AY38" s="38">
        <v>0</v>
      </c>
      <c r="AZ38" s="53">
        <v>0.61875000000000002</v>
      </c>
      <c r="BA38" s="61"/>
      <c r="BB38" s="55">
        <v>0.62446759259259255</v>
      </c>
      <c r="BC38" s="35">
        <v>5.7175925925925242E-3</v>
      </c>
      <c r="BD38" s="35">
        <v>2.0833333333326529E-4</v>
      </c>
      <c r="BE38" s="44" t="s">
        <v>301</v>
      </c>
      <c r="BF38" s="45">
        <v>18</v>
      </c>
      <c r="BG38" s="55">
        <v>0.63339120370370372</v>
      </c>
      <c r="BH38" s="35">
        <v>1.4641203703703698E-2</v>
      </c>
      <c r="BI38" s="35">
        <v>1.226851851851847E-3</v>
      </c>
      <c r="BJ38" s="44" t="s">
        <v>301</v>
      </c>
      <c r="BK38" s="45">
        <v>106</v>
      </c>
      <c r="BL38" s="55">
        <v>0.63848379629629626</v>
      </c>
      <c r="BM38" s="35">
        <v>1.9733796296296235E-2</v>
      </c>
      <c r="BN38" s="35">
        <v>2.4652777777777156E-3</v>
      </c>
      <c r="BO38" s="44" t="s">
        <v>301</v>
      </c>
      <c r="BP38" s="45">
        <v>213</v>
      </c>
      <c r="BQ38" s="55">
        <v>0.66196759259259264</v>
      </c>
      <c r="BR38" s="35">
        <v>4.3217592592592613E-2</v>
      </c>
      <c r="BS38" s="35">
        <v>1.1261574074074097E-2</v>
      </c>
      <c r="BT38" s="44" t="s">
        <v>301</v>
      </c>
      <c r="BU38" s="45">
        <v>973</v>
      </c>
      <c r="BV38" s="263"/>
      <c r="BW38" s="263"/>
      <c r="BX38" s="55">
        <v>0.64697916666666666</v>
      </c>
      <c r="BY38" s="35">
        <v>2.8229166666666639E-2</v>
      </c>
      <c r="BZ38" s="35">
        <v>1.1979166666666693E-2</v>
      </c>
      <c r="CA38" s="44" t="s">
        <v>45</v>
      </c>
      <c r="CB38" s="45">
        <v>1035</v>
      </c>
      <c r="CC38" s="49">
        <v>0.6972222222222223</v>
      </c>
      <c r="CD38" s="42" t="s">
        <v>301</v>
      </c>
      <c r="CE38" s="38">
        <v>1080</v>
      </c>
      <c r="CF38" s="53">
        <v>0.70000000000000007</v>
      </c>
      <c r="CG38" s="61"/>
      <c r="CH38" s="55">
        <v>0.71171296296296294</v>
      </c>
      <c r="CI38" s="35">
        <v>1.171296296296287E-2</v>
      </c>
      <c r="CJ38" s="35">
        <v>8.6805555555546227E-4</v>
      </c>
      <c r="CK38" s="44" t="s">
        <v>301</v>
      </c>
      <c r="CL38" s="45">
        <v>75</v>
      </c>
      <c r="CM38" s="55">
        <v>0.71800925925925929</v>
      </c>
      <c r="CN38" s="35">
        <v>1.8009259259259225E-2</v>
      </c>
      <c r="CO38" s="35">
        <v>1.1574074074073744E-3</v>
      </c>
      <c r="CP38" s="44" t="s">
        <v>301</v>
      </c>
      <c r="CQ38" s="45">
        <v>100</v>
      </c>
      <c r="CR38" s="85"/>
      <c r="CS38" s="38">
        <v>600</v>
      </c>
      <c r="CT38" s="85">
        <v>2.8965277777777798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106.4</v>
      </c>
      <c r="DC38" s="71">
        <v>106.4</v>
      </c>
      <c r="DD38" s="72"/>
      <c r="DE38" s="43"/>
      <c r="DF38" s="43"/>
      <c r="DG38" s="39">
        <v>2724.4</v>
      </c>
      <c r="DH38" s="46">
        <v>5040</v>
      </c>
      <c r="DI38" s="40"/>
      <c r="DJ38" s="63">
        <v>7764.4</v>
      </c>
      <c r="DK38" s="43"/>
      <c r="DL38" s="268" t="s">
        <v>192</v>
      </c>
      <c r="DM38" s="269" t="s">
        <v>606</v>
      </c>
      <c r="DN38" s="269" t="s">
        <v>178</v>
      </c>
      <c r="DO38" s="269">
        <v>82</v>
      </c>
      <c r="DP38" s="269" t="s">
        <v>620</v>
      </c>
      <c r="DQ38" s="56"/>
      <c r="DR38" s="56"/>
      <c r="DS38" s="36"/>
      <c r="DV38" s="41">
        <v>1.05</v>
      </c>
      <c r="DW38" s="41" t="s">
        <v>197</v>
      </c>
      <c r="DX38" s="41"/>
      <c r="DY38" s="151">
        <v>214.62</v>
      </c>
      <c r="DZ38" s="41">
        <v>214.62</v>
      </c>
      <c r="EA38" s="41">
        <v>9999</v>
      </c>
      <c r="EB38" s="41">
        <v>999999</v>
      </c>
      <c r="EC38" s="41">
        <v>999999</v>
      </c>
      <c r="EG38" s="41">
        <v>61</v>
      </c>
      <c r="EH38" s="195">
        <v>0</v>
      </c>
      <c r="EI38" s="195">
        <v>3360</v>
      </c>
      <c r="EJ38" s="196">
        <v>98</v>
      </c>
      <c r="EK38" s="195">
        <v>0</v>
      </c>
      <c r="EL38" s="195">
        <v>0</v>
      </c>
      <c r="EM38" s="195">
        <v>2345</v>
      </c>
      <c r="EN38" s="195">
        <v>1080</v>
      </c>
      <c r="EO38" s="195">
        <v>175</v>
      </c>
      <c r="EP38" s="195">
        <v>600</v>
      </c>
      <c r="EQ38" s="195">
        <v>106.4</v>
      </c>
      <c r="ER38" s="195" t="e">
        <v>#REF!</v>
      </c>
      <c r="ES38" s="195" t="e">
        <v>#REF!</v>
      </c>
      <c r="ET38" s="195" t="e">
        <v>#REF!</v>
      </c>
      <c r="EU38" s="196" t="s">
        <v>316</v>
      </c>
      <c r="EV38" s="195"/>
      <c r="EW38" s="195"/>
      <c r="EX38" s="195"/>
      <c r="EY38" s="195"/>
      <c r="EZ38" s="196"/>
      <c r="FA38" s="195"/>
      <c r="FC38" s="41">
        <v>61</v>
      </c>
      <c r="FD38" s="195">
        <v>0</v>
      </c>
      <c r="FE38" s="195">
        <v>3360</v>
      </c>
      <c r="FF38" s="195">
        <v>3458</v>
      </c>
      <c r="FG38" s="195">
        <v>3458</v>
      </c>
      <c r="FH38" s="195">
        <v>3458</v>
      </c>
      <c r="FI38" s="195">
        <v>5803</v>
      </c>
      <c r="FJ38" s="195">
        <v>6883</v>
      </c>
      <c r="FK38" s="195">
        <v>7058</v>
      </c>
      <c r="FL38" s="195">
        <v>7658</v>
      </c>
      <c r="FM38" s="195">
        <v>7764.4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13.5" thickBot="1" x14ac:dyDescent="0.25">
      <c r="A39" s="131"/>
      <c r="B39" s="34">
        <v>1</v>
      </c>
      <c r="C39" s="293">
        <v>1</v>
      </c>
      <c r="D39" s="260" t="s">
        <v>104</v>
      </c>
      <c r="E39" s="260" t="s">
        <v>55</v>
      </c>
      <c r="F39" s="260" t="s">
        <v>567</v>
      </c>
      <c r="G39" s="43" t="s">
        <v>566</v>
      </c>
      <c r="H39" s="47">
        <v>0.29236111111111113</v>
      </c>
      <c r="I39" s="58" t="s">
        <v>44</v>
      </c>
      <c r="J39" s="52">
        <v>0</v>
      </c>
      <c r="K39" s="43">
        <v>0.3756944444444445</v>
      </c>
      <c r="L39" s="47">
        <v>0.3756944444444445</v>
      </c>
      <c r="M39" s="42" t="s">
        <v>44</v>
      </c>
      <c r="N39" s="38">
        <v>0</v>
      </c>
      <c r="O39" s="85">
        <v>0.37638888888888888</v>
      </c>
      <c r="P39" s="38"/>
      <c r="Q39" s="261"/>
      <c r="R39" s="85"/>
      <c r="S39" s="38">
        <v>0</v>
      </c>
      <c r="T39" s="85">
        <v>0.43055555555555558</v>
      </c>
      <c r="U39" s="86"/>
      <c r="V39" s="52">
        <v>0</v>
      </c>
      <c r="W39" s="85">
        <v>0.4548611111111111</v>
      </c>
      <c r="X39" s="38"/>
      <c r="Y39" s="85">
        <v>0.45555555555555555</v>
      </c>
      <c r="Z39" s="86"/>
      <c r="AA39" s="52">
        <v>0</v>
      </c>
      <c r="AB39" s="261"/>
      <c r="AC39" s="85">
        <v>0.45694444444444443</v>
      </c>
      <c r="AD39" s="38"/>
      <c r="AE39" s="85">
        <v>0.47847222222222219</v>
      </c>
      <c r="AF39" s="86"/>
      <c r="AG39" s="52">
        <v>0</v>
      </c>
      <c r="AH39" s="261"/>
      <c r="AI39" s="85"/>
      <c r="AJ39" s="38">
        <v>600</v>
      </c>
      <c r="AK39" s="73">
        <v>0.48680555555555555</v>
      </c>
      <c r="AL39" s="42" t="s">
        <v>301</v>
      </c>
      <c r="AM39" s="38">
        <v>1800</v>
      </c>
      <c r="AN39" s="43">
        <v>0.48958333333333331</v>
      </c>
      <c r="AO39" s="47">
        <v>0.50138888888888888</v>
      </c>
      <c r="AP39" s="70">
        <v>98.5</v>
      </c>
      <c r="AQ39" s="71">
        <v>98.5</v>
      </c>
      <c r="AR39" s="72"/>
      <c r="AS39" s="49">
        <v>0.52847222222222223</v>
      </c>
      <c r="AT39" s="42" t="s">
        <v>44</v>
      </c>
      <c r="AU39" s="280">
        <v>0</v>
      </c>
      <c r="AV39" s="72"/>
      <c r="AW39" s="49">
        <v>0.57361111111111118</v>
      </c>
      <c r="AX39" s="42" t="s">
        <v>44</v>
      </c>
      <c r="AY39" s="38">
        <v>0</v>
      </c>
      <c r="AZ39" s="53">
        <v>0.57638888888888895</v>
      </c>
      <c r="BA39" s="61"/>
      <c r="BB39" s="55">
        <v>0.58136574074074077</v>
      </c>
      <c r="BC39" s="35">
        <v>4.9768518518518157E-3</v>
      </c>
      <c r="BD39" s="35">
        <v>5.3240740740744322E-4</v>
      </c>
      <c r="BE39" s="44" t="s">
        <v>45</v>
      </c>
      <c r="BF39" s="45">
        <v>46</v>
      </c>
      <c r="BG39" s="55">
        <v>0.58856481481481482</v>
      </c>
      <c r="BH39" s="35">
        <v>1.2175925925925868E-2</v>
      </c>
      <c r="BI39" s="35">
        <v>1.2384259259259831E-3</v>
      </c>
      <c r="BJ39" s="44" t="s">
        <v>45</v>
      </c>
      <c r="BK39" s="45">
        <v>107</v>
      </c>
      <c r="BL39" s="55">
        <v>0.59254629629629629</v>
      </c>
      <c r="BM39" s="35">
        <v>1.6157407407407343E-2</v>
      </c>
      <c r="BN39" s="35">
        <v>1.1111111111111772E-3</v>
      </c>
      <c r="BO39" s="44" t="s">
        <v>45</v>
      </c>
      <c r="BP39" s="45">
        <v>96</v>
      </c>
      <c r="BQ39" s="55">
        <v>0.60811342592592588</v>
      </c>
      <c r="BR39" s="35">
        <v>3.1724537037036926E-2</v>
      </c>
      <c r="BS39" s="35">
        <v>2.3148148148158937E-4</v>
      </c>
      <c r="BT39" s="44" t="s">
        <v>45</v>
      </c>
      <c r="BU39" s="45">
        <v>20</v>
      </c>
      <c r="BV39" s="263"/>
      <c r="BW39" s="263"/>
      <c r="BX39" s="55">
        <v>0.61937500000000001</v>
      </c>
      <c r="BY39" s="35">
        <v>4.2986111111111058E-2</v>
      </c>
      <c r="BZ39" s="35">
        <v>2.7777777777777263E-3</v>
      </c>
      <c r="CA39" s="44" t="s">
        <v>301</v>
      </c>
      <c r="CB39" s="45">
        <v>240</v>
      </c>
      <c r="CC39" s="49">
        <v>0.64236111111111105</v>
      </c>
      <c r="CD39" s="42" t="s">
        <v>44</v>
      </c>
      <c r="CE39" s="38">
        <v>0</v>
      </c>
      <c r="CF39" s="53">
        <v>0.65625</v>
      </c>
      <c r="CG39" s="61"/>
      <c r="CH39" s="55">
        <v>0.666875</v>
      </c>
      <c r="CI39" s="35">
        <v>1.0624999999999996E-2</v>
      </c>
      <c r="CJ39" s="35">
        <v>2.1990740740741171E-4</v>
      </c>
      <c r="CK39" s="44" t="s">
        <v>45</v>
      </c>
      <c r="CL39" s="45">
        <v>19</v>
      </c>
      <c r="CM39" s="55">
        <v>0.67291666666666661</v>
      </c>
      <c r="CN39" s="35">
        <v>1.6666666666666607E-2</v>
      </c>
      <c r="CO39" s="35">
        <v>1.8518518518524305E-4</v>
      </c>
      <c r="CP39" s="44" t="s">
        <v>45</v>
      </c>
      <c r="CQ39" s="45">
        <v>16</v>
      </c>
      <c r="CR39" s="85" t="s">
        <v>632</v>
      </c>
      <c r="CS39" s="38"/>
      <c r="CT39" s="85">
        <v>0.64097222222222217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0.41319444444444442</v>
      </c>
      <c r="DA39" s="47"/>
      <c r="DB39" s="70">
        <v>111.5</v>
      </c>
      <c r="DC39" s="71">
        <v>111.5</v>
      </c>
      <c r="DD39" s="72"/>
      <c r="DE39" s="43"/>
      <c r="DF39" s="43"/>
      <c r="DG39" s="39">
        <v>754</v>
      </c>
      <c r="DH39" s="46">
        <v>2400</v>
      </c>
      <c r="DI39" s="40"/>
      <c r="DJ39" s="63">
        <v>3154</v>
      </c>
      <c r="DK39" s="43"/>
      <c r="DL39" s="268" t="s">
        <v>192</v>
      </c>
      <c r="DM39" s="269" t="s">
        <v>567</v>
      </c>
      <c r="DN39" s="269" t="s">
        <v>178</v>
      </c>
      <c r="DO39" s="269">
        <v>102</v>
      </c>
      <c r="DP39" s="269" t="s">
        <v>293</v>
      </c>
      <c r="DQ39" s="56"/>
      <c r="DR39" s="56"/>
      <c r="DS39" s="36"/>
      <c r="DT39" s="41"/>
      <c r="DU39" s="41"/>
      <c r="DV39" s="41">
        <v>1.08</v>
      </c>
      <c r="DW39" s="41" t="s">
        <v>197</v>
      </c>
      <c r="DX39" s="41"/>
      <c r="DY39" s="151">
        <v>226.8</v>
      </c>
      <c r="DZ39" s="41">
        <v>226.8</v>
      </c>
      <c r="EA39" s="41">
        <v>9999</v>
      </c>
      <c r="EB39" s="41">
        <v>999999</v>
      </c>
      <c r="EC39" s="41">
        <v>999999</v>
      </c>
      <c r="ED39" s="41"/>
      <c r="EE39" s="41"/>
      <c r="EF39" s="41"/>
      <c r="EG39" s="41">
        <v>1</v>
      </c>
      <c r="EH39" s="195">
        <v>0</v>
      </c>
      <c r="EI39" s="195">
        <v>2400</v>
      </c>
      <c r="EJ39" s="196">
        <v>98.5</v>
      </c>
      <c r="EK39" s="195">
        <v>0</v>
      </c>
      <c r="EL39" s="195">
        <v>0</v>
      </c>
      <c r="EM39" s="195">
        <v>509</v>
      </c>
      <c r="EN39" s="195">
        <v>0</v>
      </c>
      <c r="EO39" s="195">
        <v>35</v>
      </c>
      <c r="EP39" s="195">
        <v>0</v>
      </c>
      <c r="EQ39" s="195">
        <v>111.5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B39" s="41"/>
      <c r="FC39" s="41">
        <v>1</v>
      </c>
      <c r="FD39" s="195">
        <v>0</v>
      </c>
      <c r="FE39" s="195">
        <v>2400</v>
      </c>
      <c r="FF39" s="195">
        <v>2498.5</v>
      </c>
      <c r="FG39" s="195">
        <v>2498.5</v>
      </c>
      <c r="FH39" s="195">
        <v>2498.5</v>
      </c>
      <c r="FI39" s="195">
        <v>3007.5</v>
      </c>
      <c r="FJ39" s="195">
        <v>3007.5</v>
      </c>
      <c r="FK39" s="195">
        <v>3042.5</v>
      </c>
      <c r="FL39" s="195">
        <v>3042.5</v>
      </c>
      <c r="FM39" s="195">
        <v>3154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26.25" thickBot="1" x14ac:dyDescent="0.25">
      <c r="A40" s="132"/>
      <c r="B40" s="34">
        <v>44</v>
      </c>
      <c r="C40" s="293">
        <v>44</v>
      </c>
      <c r="D40" s="260" t="s">
        <v>255</v>
      </c>
      <c r="E40" s="260" t="s">
        <v>514</v>
      </c>
      <c r="F40" s="260" t="s">
        <v>597</v>
      </c>
      <c r="G40" s="43">
        <v>0.32222222222222213</v>
      </c>
      <c r="H40" s="47">
        <v>0.32222222222222213</v>
      </c>
      <c r="I40" s="58" t="s">
        <v>44</v>
      </c>
      <c r="J40" s="52">
        <v>0</v>
      </c>
      <c r="K40" s="43">
        <v>0.4055555555555555</v>
      </c>
      <c r="L40" s="47">
        <v>0.4055555555555555</v>
      </c>
      <c r="M40" s="42" t="s">
        <v>44</v>
      </c>
      <c r="N40" s="38">
        <v>0</v>
      </c>
      <c r="O40" s="85">
        <v>0.40625</v>
      </c>
      <c r="P40" s="38"/>
      <c r="Q40" s="261"/>
      <c r="R40" s="85"/>
      <c r="S40" s="38">
        <v>0</v>
      </c>
      <c r="T40" s="85">
        <v>0.46319444444444446</v>
      </c>
      <c r="U40" s="86"/>
      <c r="V40" s="52">
        <v>0</v>
      </c>
      <c r="W40" s="85">
        <v>0.49236111111111108</v>
      </c>
      <c r="X40" s="38"/>
      <c r="Y40" s="85">
        <v>0.49305555555555558</v>
      </c>
      <c r="Z40" s="86"/>
      <c r="AA40" s="52">
        <v>0</v>
      </c>
      <c r="AB40" s="261"/>
      <c r="AC40" s="85">
        <v>0.49513888888888885</v>
      </c>
      <c r="AD40" s="38"/>
      <c r="AE40" s="85">
        <v>0.44861111111111113</v>
      </c>
      <c r="AF40" s="86"/>
      <c r="AG40" s="52">
        <v>2760</v>
      </c>
      <c r="AH40" s="261">
        <v>300</v>
      </c>
      <c r="AI40" s="85"/>
      <c r="AJ40" s="38">
        <v>600</v>
      </c>
      <c r="AK40" s="73">
        <v>0.5229166666666667</v>
      </c>
      <c r="AL40" s="42" t="s">
        <v>301</v>
      </c>
      <c r="AM40" s="38">
        <v>2340</v>
      </c>
      <c r="AN40" s="43">
        <v>0.56874999999999998</v>
      </c>
      <c r="AO40" s="47">
        <v>0.5708333333333333</v>
      </c>
      <c r="AP40" s="70">
        <v>98.6</v>
      </c>
      <c r="AQ40" s="71">
        <v>98.6</v>
      </c>
      <c r="AR40" s="72"/>
      <c r="AS40" s="49">
        <v>0.56458333333333333</v>
      </c>
      <c r="AT40" s="42" t="s">
        <v>44</v>
      </c>
      <c r="AU40" s="280">
        <v>0</v>
      </c>
      <c r="AV40" s="72"/>
      <c r="AW40" s="49">
        <v>0.65416666666666667</v>
      </c>
      <c r="AX40" s="42" t="s">
        <v>301</v>
      </c>
      <c r="AY40" s="38">
        <v>3960</v>
      </c>
      <c r="AZ40" s="53">
        <v>0.65555555555555556</v>
      </c>
      <c r="BA40" s="61"/>
      <c r="BB40" s="55">
        <v>0.66104166666666664</v>
      </c>
      <c r="BC40" s="35">
        <v>5.4861111111110805E-3</v>
      </c>
      <c r="BD40" s="35">
        <v>2.3148148148178366E-5</v>
      </c>
      <c r="BE40" s="44" t="s">
        <v>45</v>
      </c>
      <c r="BF40" s="45">
        <v>2</v>
      </c>
      <c r="BG40" s="55">
        <v>0.66824074074074069</v>
      </c>
      <c r="BH40" s="35">
        <v>1.2685185185185133E-2</v>
      </c>
      <c r="BI40" s="35">
        <v>7.291666666667182E-4</v>
      </c>
      <c r="BJ40" s="44" t="s">
        <v>45</v>
      </c>
      <c r="BK40" s="45">
        <v>63</v>
      </c>
      <c r="BL40" s="55">
        <v>0.6728587962962963</v>
      </c>
      <c r="BM40" s="35">
        <v>1.7303240740740744E-2</v>
      </c>
      <c r="BN40" s="35">
        <v>3.4722222222224181E-5</v>
      </c>
      <c r="BO40" s="44" t="s">
        <v>301</v>
      </c>
      <c r="BP40" s="45">
        <v>3</v>
      </c>
      <c r="BQ40" s="55">
        <v>0.69259259259259265</v>
      </c>
      <c r="BR40" s="35">
        <v>3.703703703703709E-2</v>
      </c>
      <c r="BS40" s="35">
        <v>5.0810185185185749E-3</v>
      </c>
      <c r="BT40" s="44" t="s">
        <v>301</v>
      </c>
      <c r="BU40" s="45">
        <v>439</v>
      </c>
      <c r="BV40" s="263"/>
      <c r="BW40" s="263"/>
      <c r="BX40" s="55">
        <v>0.68245370370370362</v>
      </c>
      <c r="BY40" s="35">
        <v>2.689814814814806E-2</v>
      </c>
      <c r="BZ40" s="35">
        <v>1.3310185185185272E-2</v>
      </c>
      <c r="CA40" s="44" t="s">
        <v>45</v>
      </c>
      <c r="CB40" s="45">
        <v>1450</v>
      </c>
      <c r="CC40" s="49">
        <v>0.72152777777777777</v>
      </c>
      <c r="CD40" s="42" t="s">
        <v>44</v>
      </c>
      <c r="CE40" s="38">
        <v>0</v>
      </c>
      <c r="CF40" s="53">
        <v>0.72361111111111109</v>
      </c>
      <c r="CG40" s="61"/>
      <c r="CH40" s="55">
        <v>0.73724537037037041</v>
      </c>
      <c r="CI40" s="35">
        <v>1.3634259259259318E-2</v>
      </c>
      <c r="CJ40" s="35">
        <v>2.7893518518519109E-3</v>
      </c>
      <c r="CK40" s="44" t="s">
        <v>301</v>
      </c>
      <c r="CL40" s="45">
        <v>241</v>
      </c>
      <c r="CM40" s="55">
        <v>0.74396990740740743</v>
      </c>
      <c r="CN40" s="35">
        <v>2.0358796296296333E-2</v>
      </c>
      <c r="CO40" s="35">
        <v>3.5069444444444826E-3</v>
      </c>
      <c r="CP40" s="44" t="s">
        <v>301</v>
      </c>
      <c r="CQ40" s="45">
        <v>303</v>
      </c>
      <c r="CR40" s="85"/>
      <c r="CS40" s="38">
        <v>600</v>
      </c>
      <c r="CT40" s="85">
        <v>2.3965277777777798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107.6</v>
      </c>
      <c r="DC40" s="71">
        <v>107.6</v>
      </c>
      <c r="DD40" s="72"/>
      <c r="DE40" s="43"/>
      <c r="DF40" s="43"/>
      <c r="DG40" s="39">
        <v>2707.2</v>
      </c>
      <c r="DH40" s="46">
        <v>10560</v>
      </c>
      <c r="DI40" s="40"/>
      <c r="DJ40" s="63">
        <v>13267.2</v>
      </c>
      <c r="DK40" s="43"/>
      <c r="DL40" s="268" t="s">
        <v>190</v>
      </c>
      <c r="DM40" s="269" t="s">
        <v>597</v>
      </c>
      <c r="DN40" s="269" t="s">
        <v>178</v>
      </c>
      <c r="DO40" s="269">
        <v>98</v>
      </c>
      <c r="DP40" s="269">
        <v>0</v>
      </c>
      <c r="DQ40" s="56"/>
      <c r="DR40" s="56"/>
      <c r="DS40" s="36"/>
      <c r="DV40" s="41">
        <v>1.05</v>
      </c>
      <c r="DW40" s="41" t="s">
        <v>197</v>
      </c>
      <c r="DX40" s="41"/>
      <c r="DY40" s="151">
        <v>216.51</v>
      </c>
      <c r="DZ40" s="41">
        <v>216.51</v>
      </c>
      <c r="EA40" s="41">
        <v>9999</v>
      </c>
      <c r="EB40" s="41">
        <v>999999</v>
      </c>
      <c r="EC40" s="41">
        <v>999999</v>
      </c>
      <c r="EG40" s="41">
        <v>44</v>
      </c>
      <c r="EH40" s="195">
        <v>0</v>
      </c>
      <c r="EI40" s="195">
        <v>6000</v>
      </c>
      <c r="EJ40" s="196">
        <v>98.6</v>
      </c>
      <c r="EK40" s="195">
        <v>0</v>
      </c>
      <c r="EL40" s="195">
        <v>3960</v>
      </c>
      <c r="EM40" s="195">
        <v>1957</v>
      </c>
      <c r="EN40" s="195">
        <v>0</v>
      </c>
      <c r="EO40" s="195">
        <v>544</v>
      </c>
      <c r="EP40" s="195">
        <v>600</v>
      </c>
      <c r="EQ40" s="195">
        <v>107.6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44</v>
      </c>
      <c r="FD40" s="195">
        <v>0</v>
      </c>
      <c r="FE40" s="195">
        <v>6000</v>
      </c>
      <c r="FF40" s="195">
        <v>6098.6</v>
      </c>
      <c r="FG40" s="195">
        <v>6098.6</v>
      </c>
      <c r="FH40" s="195">
        <v>10058.6</v>
      </c>
      <c r="FI40" s="195">
        <v>12015.6</v>
      </c>
      <c r="FJ40" s="195">
        <v>12015.6</v>
      </c>
      <c r="FK40" s="195">
        <v>12559.6</v>
      </c>
      <c r="FL40" s="195">
        <v>13159.6</v>
      </c>
      <c r="FM40" s="195">
        <v>13267.2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13.5" thickBot="1" x14ac:dyDescent="0.25">
      <c r="A41" s="132"/>
      <c r="B41" s="34">
        <v>62</v>
      </c>
      <c r="C41" s="293">
        <v>71</v>
      </c>
      <c r="D41" s="260" t="s">
        <v>35</v>
      </c>
      <c r="E41" s="260" t="s">
        <v>99</v>
      </c>
      <c r="F41" s="260" t="s">
        <v>579</v>
      </c>
      <c r="G41" s="43">
        <v>0.33472222222222209</v>
      </c>
      <c r="H41" s="47">
        <v>0.33472222222222209</v>
      </c>
      <c r="I41" s="58" t="s">
        <v>44</v>
      </c>
      <c r="J41" s="52">
        <v>0</v>
      </c>
      <c r="K41" s="43">
        <v>0.41805555555555546</v>
      </c>
      <c r="L41" s="47">
        <v>0.41805555555555546</v>
      </c>
      <c r="M41" s="42" t="s">
        <v>44</v>
      </c>
      <c r="N41" s="38">
        <v>0</v>
      </c>
      <c r="O41" s="85">
        <v>0.41875000000000001</v>
      </c>
      <c r="P41" s="38"/>
      <c r="Q41" s="261"/>
      <c r="R41" s="85"/>
      <c r="S41" s="38">
        <v>0</v>
      </c>
      <c r="T41" s="85">
        <v>0.45416666666666666</v>
      </c>
      <c r="U41" s="86"/>
      <c r="V41" s="52">
        <v>0</v>
      </c>
      <c r="W41" s="85">
        <v>0.47361111111111115</v>
      </c>
      <c r="X41" s="38"/>
      <c r="Y41" s="85">
        <v>0.47430555555555554</v>
      </c>
      <c r="Z41" s="86"/>
      <c r="AA41" s="52">
        <v>0</v>
      </c>
      <c r="AB41" s="261"/>
      <c r="AC41" s="85">
        <v>0.49513888888888885</v>
      </c>
      <c r="AD41" s="38"/>
      <c r="AE41" s="85">
        <v>0.50972222222222219</v>
      </c>
      <c r="AF41" s="86"/>
      <c r="AG41" s="52">
        <v>0</v>
      </c>
      <c r="AH41" s="261"/>
      <c r="AI41" s="85"/>
      <c r="AJ41" s="38">
        <v>600</v>
      </c>
      <c r="AK41" s="73">
        <v>0.51527777777777783</v>
      </c>
      <c r="AL41" s="42" t="s">
        <v>301</v>
      </c>
      <c r="AM41" s="38">
        <v>600</v>
      </c>
      <c r="AN41" s="43">
        <v>0.51666666666666672</v>
      </c>
      <c r="AO41" s="47">
        <v>0.54861111111111105</v>
      </c>
      <c r="AP41" s="70">
        <v>88.9</v>
      </c>
      <c r="AQ41" s="71">
        <v>88.9</v>
      </c>
      <c r="AR41" s="72">
        <v>10</v>
      </c>
      <c r="AS41" s="49">
        <v>0.55694444444444446</v>
      </c>
      <c r="AT41" s="42" t="s">
        <v>44</v>
      </c>
      <c r="AU41" s="280">
        <v>0</v>
      </c>
      <c r="AV41" s="72"/>
      <c r="AW41" s="49">
        <v>0.60277777777777775</v>
      </c>
      <c r="AX41" s="42" t="s">
        <v>44</v>
      </c>
      <c r="AY41" s="38">
        <v>0</v>
      </c>
      <c r="AZ41" s="53">
        <v>0.60486111111111118</v>
      </c>
      <c r="BA41" s="61"/>
      <c r="BB41" s="55">
        <v>0.6103587962962963</v>
      </c>
      <c r="BC41" s="35">
        <v>5.4976851851851194E-3</v>
      </c>
      <c r="BD41" s="35">
        <v>1.157407407413949E-5</v>
      </c>
      <c r="BE41" s="44" t="s">
        <v>45</v>
      </c>
      <c r="BF41" s="45">
        <v>1</v>
      </c>
      <c r="BG41" s="55">
        <v>0.61826388888888884</v>
      </c>
      <c r="BH41" s="35">
        <v>1.3402777777777652E-2</v>
      </c>
      <c r="BI41" s="35">
        <v>1.157407407419847E-5</v>
      </c>
      <c r="BJ41" s="44" t="s">
        <v>45</v>
      </c>
      <c r="BK41" s="45">
        <v>1</v>
      </c>
      <c r="BL41" s="55">
        <v>0.62230324074074073</v>
      </c>
      <c r="BM41" s="35">
        <v>1.7442129629629544E-2</v>
      </c>
      <c r="BN41" s="35">
        <v>1.7361111111102376E-4</v>
      </c>
      <c r="BO41" s="44" t="s">
        <v>301</v>
      </c>
      <c r="BP41" s="45">
        <v>15</v>
      </c>
      <c r="BQ41" s="55">
        <v>0.63721064814814821</v>
      </c>
      <c r="BR41" s="35">
        <v>3.2349537037037024E-2</v>
      </c>
      <c r="BS41" s="35">
        <v>3.9351851851850833E-4</v>
      </c>
      <c r="BT41" s="44" t="s">
        <v>301</v>
      </c>
      <c r="BU41" s="45">
        <v>34</v>
      </c>
      <c r="BV41" s="263"/>
      <c r="BW41" s="263"/>
      <c r="BX41" s="55">
        <v>0.64550925925925928</v>
      </c>
      <c r="BY41" s="35">
        <v>4.06481481481481E-2</v>
      </c>
      <c r="BZ41" s="35">
        <v>4.3981481481476792E-4</v>
      </c>
      <c r="CA41" s="44" t="s">
        <v>301</v>
      </c>
      <c r="CB41" s="45">
        <v>38</v>
      </c>
      <c r="CC41" s="49">
        <v>0.67083333333333339</v>
      </c>
      <c r="CD41" s="42" t="s">
        <v>44</v>
      </c>
      <c r="CE41" s="38">
        <v>0</v>
      </c>
      <c r="CF41" s="53">
        <v>0.67291666666666661</v>
      </c>
      <c r="CG41" s="61"/>
      <c r="CH41" s="55">
        <v>0.68372685185185178</v>
      </c>
      <c r="CI41" s="35">
        <v>1.0810185185185173E-2</v>
      </c>
      <c r="CJ41" s="35">
        <v>3.4722222222234589E-5</v>
      </c>
      <c r="CK41" s="44" t="s">
        <v>45</v>
      </c>
      <c r="CL41" s="45">
        <v>3</v>
      </c>
      <c r="CM41" s="55">
        <v>0.68984953703703711</v>
      </c>
      <c r="CN41" s="35">
        <v>1.6932870370370501E-2</v>
      </c>
      <c r="CO41" s="35">
        <v>8.1018518518650301E-5</v>
      </c>
      <c r="CP41" s="44" t="s">
        <v>301</v>
      </c>
      <c r="CQ41" s="45">
        <v>7</v>
      </c>
      <c r="CR41" s="85" t="s">
        <v>632</v>
      </c>
      <c r="CS41" s="38"/>
      <c r="CT41" s="85">
        <v>3.1465277777777798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100.1</v>
      </c>
      <c r="DC41" s="71">
        <v>100.1</v>
      </c>
      <c r="DD41" s="72"/>
      <c r="DE41" s="43"/>
      <c r="DF41" s="43"/>
      <c r="DG41" s="39">
        <v>298</v>
      </c>
      <c r="DH41" s="46">
        <v>1200</v>
      </c>
      <c r="DI41" s="40"/>
      <c r="DJ41" s="63">
        <v>1498</v>
      </c>
      <c r="DK41" s="43"/>
      <c r="DL41" s="268" t="s">
        <v>191</v>
      </c>
      <c r="DM41" s="269" t="s">
        <v>579</v>
      </c>
      <c r="DN41" s="269" t="s">
        <v>178</v>
      </c>
      <c r="DO41" s="269">
        <v>78</v>
      </c>
      <c r="DP41" s="269" t="s">
        <v>183</v>
      </c>
      <c r="DQ41" s="56"/>
      <c r="DR41" s="56"/>
      <c r="DS41" s="36"/>
      <c r="DV41" s="41">
        <v>1.05</v>
      </c>
      <c r="DW41" s="41" t="s">
        <v>197</v>
      </c>
      <c r="DX41" s="41"/>
      <c r="DY41" s="151">
        <v>208.95000000000002</v>
      </c>
      <c r="DZ41" s="41">
        <v>208.95000000000002</v>
      </c>
      <c r="EA41" s="41">
        <v>9999</v>
      </c>
      <c r="EB41" s="41">
        <v>999999</v>
      </c>
      <c r="EC41" s="41">
        <v>999999</v>
      </c>
      <c r="EG41" s="41">
        <v>71</v>
      </c>
      <c r="EH41" s="195">
        <v>0</v>
      </c>
      <c r="EI41" s="195">
        <v>1200</v>
      </c>
      <c r="EJ41" s="196">
        <v>98.9</v>
      </c>
      <c r="EK41" s="195">
        <v>0</v>
      </c>
      <c r="EL41" s="195">
        <v>0</v>
      </c>
      <c r="EM41" s="195">
        <v>89</v>
      </c>
      <c r="EN41" s="195">
        <v>0</v>
      </c>
      <c r="EO41" s="195">
        <v>10</v>
      </c>
      <c r="EP41" s="195">
        <v>0</v>
      </c>
      <c r="EQ41" s="195">
        <v>100.1</v>
      </c>
      <c r="FC41" s="41">
        <v>71</v>
      </c>
      <c r="FD41" s="195">
        <v>0</v>
      </c>
      <c r="FE41" s="195">
        <v>1200</v>
      </c>
      <c r="FF41" s="195">
        <v>1298.9000000000001</v>
      </c>
      <c r="FG41" s="195">
        <v>1298.9000000000001</v>
      </c>
      <c r="FH41" s="195">
        <v>1298.9000000000001</v>
      </c>
      <c r="FI41" s="195">
        <v>1387.9</v>
      </c>
      <c r="FJ41" s="195">
        <v>1387.9</v>
      </c>
      <c r="FK41" s="195">
        <v>1397.9</v>
      </c>
      <c r="FL41" s="195">
        <v>1397.9</v>
      </c>
      <c r="FM41" s="195">
        <v>1498</v>
      </c>
    </row>
    <row r="42" spans="1:178" ht="13.5" thickBot="1" x14ac:dyDescent="0.25">
      <c r="A42" s="132"/>
      <c r="B42" s="34">
        <v>67</v>
      </c>
      <c r="C42" s="293">
        <v>77</v>
      </c>
      <c r="D42" s="260" t="s">
        <v>546</v>
      </c>
      <c r="E42" s="260" t="s">
        <v>547</v>
      </c>
      <c r="F42" s="260" t="s">
        <v>613</v>
      </c>
      <c r="G42" s="43">
        <v>0.3381944444444443</v>
      </c>
      <c r="H42" s="47">
        <v>0.3444444444444445</v>
      </c>
      <c r="I42" s="58" t="s">
        <v>301</v>
      </c>
      <c r="J42" s="52">
        <v>540</v>
      </c>
      <c r="K42" s="43">
        <v>0.42152777777777767</v>
      </c>
      <c r="L42" s="47">
        <v>0.42152777777777767</v>
      </c>
      <c r="M42" s="42" t="s">
        <v>44</v>
      </c>
      <c r="N42" s="38">
        <v>0</v>
      </c>
      <c r="O42" s="85">
        <v>0.42222222222222222</v>
      </c>
      <c r="P42" s="38"/>
      <c r="Q42" s="261"/>
      <c r="R42" s="85"/>
      <c r="S42" s="38">
        <v>0</v>
      </c>
      <c r="T42" s="85">
        <v>0.4680555555555555</v>
      </c>
      <c r="U42" s="86"/>
      <c r="V42" s="52">
        <v>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 t="s">
        <v>308</v>
      </c>
      <c r="AL42" s="42" t="s">
        <v>44</v>
      </c>
      <c r="AM42" s="38">
        <v>1800</v>
      </c>
      <c r="AN42" s="43">
        <v>0.57222222222222219</v>
      </c>
      <c r="AO42" s="47">
        <v>0.59027777777777779</v>
      </c>
      <c r="AP42" s="70">
        <v>99.7</v>
      </c>
      <c r="AQ42" s="71">
        <v>99.7</v>
      </c>
      <c r="AR42" s="72"/>
      <c r="AS42" s="49" t="e">
        <v>#VALUE!</v>
      </c>
      <c r="AT42" s="42"/>
      <c r="AU42" s="280">
        <v>0</v>
      </c>
      <c r="AV42" s="72"/>
      <c r="AW42" s="49">
        <v>0.65486111111111112</v>
      </c>
      <c r="AX42" s="42"/>
      <c r="AY42" s="38">
        <v>0</v>
      </c>
      <c r="AZ42" s="53">
        <v>0.65625</v>
      </c>
      <c r="BA42" s="61"/>
      <c r="BB42" s="55">
        <v>0.66141203703703699</v>
      </c>
      <c r="BC42" s="35">
        <v>5.1620370370369928E-3</v>
      </c>
      <c r="BD42" s="35">
        <v>3.4722222222226609E-4</v>
      </c>
      <c r="BE42" s="44" t="s">
        <v>45</v>
      </c>
      <c r="BF42" s="45">
        <v>30</v>
      </c>
      <c r="BG42" s="55">
        <v>0.67335648148148142</v>
      </c>
      <c r="BH42" s="35">
        <v>1.7106481481481417E-2</v>
      </c>
      <c r="BI42" s="35">
        <v>3.6921296296295661E-3</v>
      </c>
      <c r="BJ42" s="44" t="s">
        <v>301</v>
      </c>
      <c r="BK42" s="45">
        <v>319</v>
      </c>
      <c r="BL42" s="55">
        <v>0.6790046296296296</v>
      </c>
      <c r="BM42" s="35">
        <v>2.2754629629629597E-2</v>
      </c>
      <c r="BN42" s="35">
        <v>5.486111111111077E-3</v>
      </c>
      <c r="BO42" s="44" t="s">
        <v>301</v>
      </c>
      <c r="BP42" s="45">
        <v>474</v>
      </c>
      <c r="BQ42" s="55">
        <v>0.70077546296296289</v>
      </c>
      <c r="BR42" s="35">
        <v>4.4525462962962892E-2</v>
      </c>
      <c r="BS42" s="35">
        <v>1.2569444444444376E-2</v>
      </c>
      <c r="BT42" s="44" t="s">
        <v>301</v>
      </c>
      <c r="BU42" s="45">
        <v>1086</v>
      </c>
      <c r="BV42" s="263"/>
      <c r="BW42" s="263"/>
      <c r="BX42" s="55">
        <v>0.6903125</v>
      </c>
      <c r="BY42" s="35">
        <v>3.4062499999999996E-2</v>
      </c>
      <c r="BZ42" s="35">
        <v>6.1458333333333365E-3</v>
      </c>
      <c r="CA42" s="44" t="s">
        <v>45</v>
      </c>
      <c r="CB42" s="45">
        <v>831</v>
      </c>
      <c r="CC42" s="49">
        <v>0.73958333333333337</v>
      </c>
      <c r="CD42" s="42" t="s">
        <v>301</v>
      </c>
      <c r="CE42" s="38">
        <v>1500</v>
      </c>
      <c r="CF42" s="53">
        <v>0.74236111111111114</v>
      </c>
      <c r="CG42" s="61"/>
      <c r="CH42" s="55">
        <v>0.75629629629629624</v>
      </c>
      <c r="CI42" s="35">
        <v>1.3935185185185106E-2</v>
      </c>
      <c r="CJ42" s="35">
        <v>3.0902777777776988E-3</v>
      </c>
      <c r="CK42" s="44" t="s">
        <v>301</v>
      </c>
      <c r="CL42" s="45">
        <v>267</v>
      </c>
      <c r="CM42" s="55">
        <v>0.76362268518518517</v>
      </c>
      <c r="CN42" s="35">
        <v>2.126157407407403E-2</v>
      </c>
      <c r="CO42" s="35">
        <v>4.4097222222221795E-3</v>
      </c>
      <c r="CP42" s="44" t="s">
        <v>301</v>
      </c>
      <c r="CQ42" s="45">
        <v>381</v>
      </c>
      <c r="CR42" s="85"/>
      <c r="CS42" s="38">
        <v>600</v>
      </c>
      <c r="CT42" s="85">
        <v>3.3548611111111102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124.5</v>
      </c>
      <c r="DC42" s="71">
        <v>124.5</v>
      </c>
      <c r="DD42" s="72"/>
      <c r="DE42" s="43"/>
      <c r="DF42" s="43"/>
      <c r="DG42" s="39">
        <v>3612.2</v>
      </c>
      <c r="DH42" s="46">
        <v>7440</v>
      </c>
      <c r="DI42" s="40"/>
      <c r="DJ42" s="63">
        <v>11052.2</v>
      </c>
      <c r="DK42" s="43"/>
      <c r="DL42" s="268" t="s">
        <v>192</v>
      </c>
      <c r="DM42" s="269" t="s">
        <v>613</v>
      </c>
      <c r="DN42" s="269" t="s">
        <v>178</v>
      </c>
      <c r="DO42" s="269">
        <v>93</v>
      </c>
      <c r="DP42" s="269">
        <v>0</v>
      </c>
      <c r="DQ42" s="56"/>
      <c r="DR42" s="56"/>
      <c r="DS42" s="36"/>
      <c r="DV42" s="41">
        <v>1.05</v>
      </c>
      <c r="DW42" s="41" t="s">
        <v>198</v>
      </c>
      <c r="DX42" s="41"/>
      <c r="DY42" s="151">
        <v>235.41</v>
      </c>
      <c r="DZ42" s="41">
        <v>9999</v>
      </c>
      <c r="EA42" s="41">
        <v>235.41</v>
      </c>
      <c r="EB42" s="41">
        <v>999999</v>
      </c>
      <c r="EC42" s="41">
        <v>999999</v>
      </c>
      <c r="EG42" s="41">
        <v>77</v>
      </c>
      <c r="EH42" s="195">
        <v>540</v>
      </c>
      <c r="EI42" s="195">
        <v>4800</v>
      </c>
      <c r="EJ42" s="196">
        <v>99.7</v>
      </c>
      <c r="EK42" s="195">
        <v>0</v>
      </c>
      <c r="EL42" s="195">
        <v>0</v>
      </c>
      <c r="EM42" s="195">
        <v>2740</v>
      </c>
      <c r="EN42" s="195">
        <v>1500</v>
      </c>
      <c r="EO42" s="195">
        <v>648</v>
      </c>
      <c r="EP42" s="195">
        <v>600</v>
      </c>
      <c r="EQ42" s="195">
        <v>124.5</v>
      </c>
      <c r="FC42" s="41">
        <v>77</v>
      </c>
      <c r="FD42" s="195">
        <v>540</v>
      </c>
      <c r="FE42" s="195">
        <v>5340</v>
      </c>
      <c r="FF42" s="195">
        <v>5439.7</v>
      </c>
      <c r="FG42" s="195">
        <v>5439.7</v>
      </c>
      <c r="FH42" s="195">
        <v>5439.7</v>
      </c>
      <c r="FI42" s="195">
        <v>8179.7</v>
      </c>
      <c r="FJ42" s="195">
        <v>9679.7000000000007</v>
      </c>
      <c r="FK42" s="195">
        <v>10327.700000000001</v>
      </c>
      <c r="FL42" s="195">
        <v>10927.7</v>
      </c>
      <c r="FM42" s="195">
        <v>11052.2</v>
      </c>
    </row>
    <row r="43" spans="1:178" ht="13.5" thickBot="1" x14ac:dyDescent="0.25">
      <c r="A43" s="132"/>
      <c r="B43" s="34">
        <v>45</v>
      </c>
      <c r="C43" s="293">
        <v>45</v>
      </c>
      <c r="D43" s="260" t="s">
        <v>515</v>
      </c>
      <c r="E43" s="260" t="s">
        <v>516</v>
      </c>
      <c r="F43" s="260" t="s">
        <v>598</v>
      </c>
      <c r="G43" s="43">
        <v>0.32291666666666657</v>
      </c>
      <c r="H43" s="47">
        <v>0.32291666666666657</v>
      </c>
      <c r="I43" s="58" t="s">
        <v>44</v>
      </c>
      <c r="J43" s="52">
        <v>0</v>
      </c>
      <c r="K43" s="43">
        <v>0.40624999999999994</v>
      </c>
      <c r="L43" s="47">
        <v>0.40624999999999994</v>
      </c>
      <c r="M43" s="42" t="s">
        <v>44</v>
      </c>
      <c r="N43" s="38">
        <v>0</v>
      </c>
      <c r="O43" s="85">
        <v>0.4069444444444445</v>
      </c>
      <c r="P43" s="38"/>
      <c r="Q43" s="261"/>
      <c r="R43" s="85"/>
      <c r="S43" s="38">
        <v>0</v>
      </c>
      <c r="T43" s="85">
        <v>0.4513888888888889</v>
      </c>
      <c r="U43" s="86"/>
      <c r="V43" s="52">
        <v>0</v>
      </c>
      <c r="W43" s="85"/>
      <c r="X43" s="38">
        <v>600</v>
      </c>
      <c r="Y43" s="85"/>
      <c r="Z43" s="86"/>
      <c r="AA43" s="52">
        <v>600</v>
      </c>
      <c r="AB43" s="261"/>
      <c r="AC43" s="85"/>
      <c r="AD43" s="38">
        <v>600</v>
      </c>
      <c r="AE43" s="85" t="s">
        <v>308</v>
      </c>
      <c r="AF43" s="86"/>
      <c r="AG43" s="52">
        <v>600</v>
      </c>
      <c r="AH43" s="261"/>
      <c r="AI43" s="85"/>
      <c r="AJ43" s="38">
        <v>600</v>
      </c>
      <c r="AK43" s="73">
        <v>0.49652777777777773</v>
      </c>
      <c r="AL43" s="42" t="s">
        <v>44</v>
      </c>
      <c r="AM43" s="38">
        <v>0</v>
      </c>
      <c r="AN43" s="43">
        <v>0.50277777777777777</v>
      </c>
      <c r="AO43" s="47">
        <v>0.5229166666666667</v>
      </c>
      <c r="AP43" s="70">
        <v>100</v>
      </c>
      <c r="AQ43" s="71">
        <v>100</v>
      </c>
      <c r="AR43" s="72"/>
      <c r="AS43" s="49">
        <v>0.53819444444444442</v>
      </c>
      <c r="AT43" s="42" t="s">
        <v>44</v>
      </c>
      <c r="AU43" s="280">
        <v>0</v>
      </c>
      <c r="AV43" s="72"/>
      <c r="AW43" s="49">
        <v>0.58402777777777781</v>
      </c>
      <c r="AX43" s="42" t="s">
        <v>44</v>
      </c>
      <c r="AY43" s="38">
        <v>0</v>
      </c>
      <c r="AZ43" s="53">
        <v>0.58888888888888891</v>
      </c>
      <c r="BA43" s="61"/>
      <c r="BB43" s="55">
        <v>0.59401620370370367</v>
      </c>
      <c r="BC43" s="35">
        <v>5.1273148148147651E-3</v>
      </c>
      <c r="BD43" s="35">
        <v>3.8194444444449374E-4</v>
      </c>
      <c r="BE43" s="44" t="s">
        <v>45</v>
      </c>
      <c r="BF43" s="45">
        <v>33</v>
      </c>
      <c r="BG43" s="55">
        <v>0.60141203703703705</v>
      </c>
      <c r="BH43" s="35">
        <v>1.2523148148148144E-2</v>
      </c>
      <c r="BI43" s="35">
        <v>8.9120370370370655E-4</v>
      </c>
      <c r="BJ43" s="44" t="s">
        <v>45</v>
      </c>
      <c r="BK43" s="45">
        <v>77</v>
      </c>
      <c r="BL43" s="55">
        <v>0.60553240740740744</v>
      </c>
      <c r="BM43" s="35">
        <v>1.664351851851853E-2</v>
      </c>
      <c r="BN43" s="35">
        <v>6.2499999999999015E-4</v>
      </c>
      <c r="BO43" s="44" t="s">
        <v>45</v>
      </c>
      <c r="BP43" s="45">
        <v>54</v>
      </c>
      <c r="BQ43" s="55">
        <v>0.62693287037037038</v>
      </c>
      <c r="BR43" s="35">
        <v>3.804398148148147E-2</v>
      </c>
      <c r="BS43" s="35">
        <v>6.0879629629629547E-3</v>
      </c>
      <c r="BT43" s="44" t="s">
        <v>301</v>
      </c>
      <c r="BU43" s="45">
        <v>526</v>
      </c>
      <c r="BV43" s="263"/>
      <c r="BW43" s="263"/>
      <c r="BX43" s="55">
        <v>0.61523148148148155</v>
      </c>
      <c r="BY43" s="35">
        <v>2.634259259259264E-2</v>
      </c>
      <c r="BZ43" s="35">
        <v>1.3865740740740692E-2</v>
      </c>
      <c r="CA43" s="44" t="s">
        <v>45</v>
      </c>
      <c r="CB43" s="45">
        <v>1498</v>
      </c>
      <c r="CC43" s="49">
        <v>0.68680555555555556</v>
      </c>
      <c r="CD43" s="42" t="s">
        <v>301</v>
      </c>
      <c r="CE43" s="38">
        <v>2760</v>
      </c>
      <c r="CF43" s="53">
        <v>0.68888888888888899</v>
      </c>
      <c r="CG43" s="61"/>
      <c r="CH43" s="55">
        <v>0.69980324074074074</v>
      </c>
      <c r="CI43" s="35">
        <v>1.0914351851851745E-2</v>
      </c>
      <c r="CJ43" s="35">
        <v>6.9444444444337339E-5</v>
      </c>
      <c r="CK43" s="44" t="s">
        <v>301</v>
      </c>
      <c r="CL43" s="45">
        <v>6</v>
      </c>
      <c r="CM43" s="55">
        <v>0.7071412037037037</v>
      </c>
      <c r="CN43" s="35">
        <v>1.8252314814814707E-2</v>
      </c>
      <c r="CO43" s="35">
        <v>1.4004629629628569E-3</v>
      </c>
      <c r="CP43" s="44" t="s">
        <v>301</v>
      </c>
      <c r="CQ43" s="45">
        <v>121</v>
      </c>
      <c r="CR43" s="85"/>
      <c r="CS43" s="38">
        <v>600</v>
      </c>
      <c r="CT43" s="85">
        <v>2.4381944444444401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115.3</v>
      </c>
      <c r="DC43" s="71">
        <v>115.3</v>
      </c>
      <c r="DD43" s="72"/>
      <c r="DE43" s="43"/>
      <c r="DF43" s="43"/>
      <c r="DG43" s="39">
        <v>2530.3000000000002</v>
      </c>
      <c r="DH43" s="46">
        <v>6360</v>
      </c>
      <c r="DI43" s="40"/>
      <c r="DJ43" s="63">
        <v>8890.2999999999993</v>
      </c>
      <c r="DK43" s="43"/>
      <c r="DL43" s="268" t="s">
        <v>191</v>
      </c>
      <c r="DM43" s="269" t="s">
        <v>598</v>
      </c>
      <c r="DN43" s="269" t="s">
        <v>177</v>
      </c>
      <c r="DO43" s="269">
        <v>113</v>
      </c>
      <c r="DP43" s="269" t="s">
        <v>624</v>
      </c>
      <c r="DQ43" s="56"/>
      <c r="DR43" s="56"/>
      <c r="DS43" s="36"/>
      <c r="DV43" s="41">
        <v>1.1100000000000001</v>
      </c>
      <c r="DW43" s="41" t="s">
        <v>197</v>
      </c>
      <c r="DX43" s="41"/>
      <c r="DY43" s="151">
        <v>238.98300000000003</v>
      </c>
      <c r="DZ43" s="41">
        <v>238.98300000000003</v>
      </c>
      <c r="EA43" s="41">
        <v>9999</v>
      </c>
      <c r="EB43" s="41">
        <v>999999</v>
      </c>
      <c r="EC43" s="41">
        <v>999999</v>
      </c>
      <c r="EG43" s="41">
        <v>45</v>
      </c>
      <c r="EH43" s="195">
        <v>0</v>
      </c>
      <c r="EI43" s="195">
        <v>3000</v>
      </c>
      <c r="EJ43" s="196">
        <v>100</v>
      </c>
      <c r="EK43" s="195">
        <v>0</v>
      </c>
      <c r="EL43" s="195">
        <v>0</v>
      </c>
      <c r="EM43" s="195">
        <v>2188</v>
      </c>
      <c r="EN43" s="195">
        <v>2760</v>
      </c>
      <c r="EO43" s="195">
        <v>127</v>
      </c>
      <c r="EP43" s="195">
        <v>600</v>
      </c>
      <c r="EQ43" s="195">
        <v>115.3</v>
      </c>
      <c r="ER43" s="195" t="e">
        <v>#REF!</v>
      </c>
      <c r="ES43" s="195" t="e">
        <v>#REF!</v>
      </c>
      <c r="ET43" s="195" t="e">
        <v>#REF!</v>
      </c>
      <c r="EU43" s="196" t="e">
        <v>#REF!</v>
      </c>
      <c r="EV43" s="195"/>
      <c r="EW43" s="195"/>
      <c r="EX43" s="195"/>
      <c r="EY43" s="195"/>
      <c r="EZ43" s="196"/>
      <c r="FA43" s="195"/>
      <c r="FC43" s="41">
        <v>45</v>
      </c>
      <c r="FD43" s="195">
        <v>0</v>
      </c>
      <c r="FE43" s="195">
        <v>3000</v>
      </c>
      <c r="FF43" s="195">
        <v>3100</v>
      </c>
      <c r="FG43" s="195">
        <v>3100</v>
      </c>
      <c r="FH43" s="195">
        <v>3100</v>
      </c>
      <c r="FI43" s="195">
        <v>5288</v>
      </c>
      <c r="FJ43" s="195">
        <v>8048</v>
      </c>
      <c r="FK43" s="195">
        <v>8175</v>
      </c>
      <c r="FL43" s="195">
        <v>8775</v>
      </c>
      <c r="FM43" s="195">
        <v>8890.2999999999993</v>
      </c>
      <c r="FN43" s="195" t="e">
        <v>#REF!</v>
      </c>
      <c r="FO43" s="195" t="e">
        <v>#REF!</v>
      </c>
      <c r="FP43" s="195" t="e">
        <v>#REF!</v>
      </c>
      <c r="FQ43" s="195" t="e">
        <v>#REF!</v>
      </c>
      <c r="FR43" s="195" t="e">
        <v>#REF!</v>
      </c>
      <c r="FS43" s="195" t="e">
        <v>#REF!</v>
      </c>
      <c r="FT43" s="195" t="e">
        <v>#REF!</v>
      </c>
      <c r="FU43" s="195" t="e">
        <v>#REF!</v>
      </c>
      <c r="FV43" s="195" t="e">
        <v>#REF!</v>
      </c>
    </row>
    <row r="44" spans="1:178" ht="13.5" thickBot="1" x14ac:dyDescent="0.25">
      <c r="A44" s="132"/>
      <c r="B44" s="34">
        <v>28</v>
      </c>
      <c r="C44" s="293">
        <v>28</v>
      </c>
      <c r="D44" s="260" t="s">
        <v>157</v>
      </c>
      <c r="E44" s="260" t="s">
        <v>492</v>
      </c>
      <c r="F44" s="260" t="s">
        <v>587</v>
      </c>
      <c r="G44" s="43">
        <v>0.31111111111111106</v>
      </c>
      <c r="H44" s="47">
        <v>0.31111111111111106</v>
      </c>
      <c r="I44" s="58" t="s">
        <v>44</v>
      </c>
      <c r="J44" s="52">
        <v>0</v>
      </c>
      <c r="K44" s="43">
        <v>0.39444444444444443</v>
      </c>
      <c r="L44" s="47">
        <v>0.39444444444444443</v>
      </c>
      <c r="M44" s="42" t="s">
        <v>44</v>
      </c>
      <c r="N44" s="38">
        <v>0</v>
      </c>
      <c r="O44" s="85">
        <v>0.39652777777777781</v>
      </c>
      <c r="P44" s="38"/>
      <c r="Q44" s="261">
        <v>300</v>
      </c>
      <c r="R44" s="85">
        <v>0.42986111111111108</v>
      </c>
      <c r="S44" s="38">
        <v>300</v>
      </c>
      <c r="T44" s="85">
        <v>0.4375</v>
      </c>
      <c r="U44" s="86"/>
      <c r="V44" s="52">
        <v>0</v>
      </c>
      <c r="W44" s="85">
        <v>0.4694444444444445</v>
      </c>
      <c r="X44" s="38"/>
      <c r="Y44" s="85">
        <v>0.47152777777777777</v>
      </c>
      <c r="Z44" s="86"/>
      <c r="AA44" s="52">
        <v>0</v>
      </c>
      <c r="AB44" s="261"/>
      <c r="AC44" s="85">
        <v>0.47430555555555554</v>
      </c>
      <c r="AD44" s="38"/>
      <c r="AE44" s="85">
        <v>0.50347222222222221</v>
      </c>
      <c r="AF44" s="86"/>
      <c r="AG44" s="52">
        <v>0</v>
      </c>
      <c r="AH44" s="261"/>
      <c r="AI44" s="85"/>
      <c r="AJ44" s="38">
        <v>600</v>
      </c>
      <c r="AK44" s="73">
        <v>0.51111111111111118</v>
      </c>
      <c r="AL44" s="42" t="s">
        <v>301</v>
      </c>
      <c r="AM44" s="38">
        <v>2280</v>
      </c>
      <c r="AN44" s="43">
        <v>0.54722222222222217</v>
      </c>
      <c r="AO44" s="47">
        <v>0.54861111111111105</v>
      </c>
      <c r="AP44" s="70">
        <v>100.1</v>
      </c>
      <c r="AQ44" s="71">
        <v>100.1</v>
      </c>
      <c r="AR44" s="72"/>
      <c r="AS44" s="49">
        <v>0.55277777777777781</v>
      </c>
      <c r="AT44" s="42" t="s">
        <v>44</v>
      </c>
      <c r="AU44" s="280">
        <v>0</v>
      </c>
      <c r="AV44" s="72"/>
      <c r="AW44" s="49">
        <v>0.60416666666666663</v>
      </c>
      <c r="AX44" s="42" t="s">
        <v>301</v>
      </c>
      <c r="AY44" s="38">
        <v>720</v>
      </c>
      <c r="AZ44" s="53">
        <v>0.60625000000000007</v>
      </c>
      <c r="BA44" s="61"/>
      <c r="BB44" s="55">
        <v>0.61172453703703711</v>
      </c>
      <c r="BC44" s="35">
        <v>5.4745370370370416E-3</v>
      </c>
      <c r="BD44" s="35">
        <v>3.4722222222217242E-5</v>
      </c>
      <c r="BE44" s="44" t="s">
        <v>45</v>
      </c>
      <c r="BF44" s="45">
        <v>3</v>
      </c>
      <c r="BG44" s="55">
        <v>0.61965277777777772</v>
      </c>
      <c r="BH44" s="35">
        <v>1.3402777777777652E-2</v>
      </c>
      <c r="BI44" s="35">
        <v>1.157407407419847E-5</v>
      </c>
      <c r="BJ44" s="44" t="s">
        <v>45</v>
      </c>
      <c r="BK44" s="45">
        <v>1</v>
      </c>
      <c r="BL44" s="55">
        <v>0.62559027777777776</v>
      </c>
      <c r="BM44" s="35">
        <v>1.9340277777777692E-2</v>
      </c>
      <c r="BN44" s="35">
        <v>2.0717592592591726E-3</v>
      </c>
      <c r="BO44" s="44" t="s">
        <v>301</v>
      </c>
      <c r="BP44" s="45">
        <v>179</v>
      </c>
      <c r="BQ44" s="55">
        <v>0.64700231481481485</v>
      </c>
      <c r="BR44" s="35">
        <v>4.0752314814814783E-2</v>
      </c>
      <c r="BS44" s="35">
        <v>8.7962962962962674E-3</v>
      </c>
      <c r="BT44" s="44" t="s">
        <v>301</v>
      </c>
      <c r="BU44" s="45">
        <v>760</v>
      </c>
      <c r="BV44" s="263"/>
      <c r="BW44" s="263"/>
      <c r="BX44" s="55">
        <v>0.63545138888888886</v>
      </c>
      <c r="BY44" s="35">
        <v>2.9201388888888791E-2</v>
      </c>
      <c r="BZ44" s="35">
        <v>1.1006944444444541E-2</v>
      </c>
      <c r="CA44" s="44" t="s">
        <v>45</v>
      </c>
      <c r="CB44" s="45">
        <v>1251</v>
      </c>
      <c r="CC44" s="49">
        <v>0.67152777777777783</v>
      </c>
      <c r="CD44" s="42" t="s">
        <v>45</v>
      </c>
      <c r="CE44" s="38">
        <v>60</v>
      </c>
      <c r="CF44" s="53">
        <v>0.67361111111111116</v>
      </c>
      <c r="CG44" s="61"/>
      <c r="CH44" s="55">
        <v>0.68542824074074071</v>
      </c>
      <c r="CI44" s="35">
        <v>1.1817129629629552E-2</v>
      </c>
      <c r="CJ44" s="35">
        <v>9.7222222222214522E-4</v>
      </c>
      <c r="CK44" s="44" t="s">
        <v>301</v>
      </c>
      <c r="CL44" s="45">
        <v>84</v>
      </c>
      <c r="CM44" s="55">
        <v>0.69160879629629635</v>
      </c>
      <c r="CN44" s="35">
        <v>1.7997685185185186E-2</v>
      </c>
      <c r="CO44" s="35">
        <v>1.1458333333333355E-3</v>
      </c>
      <c r="CP44" s="44" t="s">
        <v>301</v>
      </c>
      <c r="CQ44" s="45">
        <v>99</v>
      </c>
      <c r="CR44" s="85" t="s">
        <v>632</v>
      </c>
      <c r="CS44" s="38"/>
      <c r="CT44" s="85">
        <v>1.72986111111111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110.5</v>
      </c>
      <c r="DC44" s="71">
        <v>110.5</v>
      </c>
      <c r="DD44" s="72">
        <v>10</v>
      </c>
      <c r="DE44" s="43"/>
      <c r="DF44" s="43"/>
      <c r="DG44" s="39">
        <v>2597.6</v>
      </c>
      <c r="DH44" s="46">
        <v>4260</v>
      </c>
      <c r="DI44" s="40"/>
      <c r="DJ44" s="63">
        <v>6857.6</v>
      </c>
      <c r="DK44" s="43"/>
      <c r="DL44" s="268" t="s">
        <v>190</v>
      </c>
      <c r="DM44" s="269" t="s">
        <v>587</v>
      </c>
      <c r="DN44" s="269" t="s">
        <v>178</v>
      </c>
      <c r="DO44" s="269">
        <v>201</v>
      </c>
      <c r="DP44" s="269">
        <v>0</v>
      </c>
      <c r="DQ44" s="56"/>
      <c r="DR44" s="56"/>
      <c r="DS44" s="36"/>
      <c r="DV44" s="41">
        <v>1.1100000000000001</v>
      </c>
      <c r="DW44" s="41" t="s">
        <v>197</v>
      </c>
      <c r="DX44" s="41"/>
      <c r="DY44" s="151">
        <v>244.86600000000001</v>
      </c>
      <c r="DZ44" s="41">
        <v>244.86600000000001</v>
      </c>
      <c r="EA44" s="41">
        <v>9999</v>
      </c>
      <c r="EB44" s="41">
        <v>999999</v>
      </c>
      <c r="EC44" s="41">
        <v>999999</v>
      </c>
      <c r="EG44" s="41">
        <v>28</v>
      </c>
      <c r="EH44" s="195">
        <v>0</v>
      </c>
      <c r="EI44" s="195">
        <v>3480</v>
      </c>
      <c r="EJ44" s="196">
        <v>100.1</v>
      </c>
      <c r="EK44" s="195">
        <v>0</v>
      </c>
      <c r="EL44" s="195">
        <v>720</v>
      </c>
      <c r="EM44" s="195">
        <v>2194</v>
      </c>
      <c r="EN44" s="195">
        <v>60</v>
      </c>
      <c r="EO44" s="195">
        <v>183</v>
      </c>
      <c r="EP44" s="195">
        <v>0</v>
      </c>
      <c r="EQ44" s="195">
        <v>120.5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28</v>
      </c>
      <c r="FD44" s="195">
        <v>0</v>
      </c>
      <c r="FE44" s="195">
        <v>3480</v>
      </c>
      <c r="FF44" s="195">
        <v>3580.1</v>
      </c>
      <c r="FG44" s="195">
        <v>3580.1</v>
      </c>
      <c r="FH44" s="195">
        <v>4300.1000000000004</v>
      </c>
      <c r="FI44" s="195">
        <v>6494.1</v>
      </c>
      <c r="FJ44" s="195">
        <v>6554.1</v>
      </c>
      <c r="FK44" s="195">
        <v>6737.1</v>
      </c>
      <c r="FL44" s="195">
        <v>6737.1</v>
      </c>
      <c r="FM44" s="195">
        <v>6857.6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14</v>
      </c>
      <c r="C45" s="293">
        <v>14</v>
      </c>
      <c r="D45" s="260" t="s">
        <v>480</v>
      </c>
      <c r="E45" s="260" t="s">
        <v>280</v>
      </c>
      <c r="F45" s="260" t="s">
        <v>576</v>
      </c>
      <c r="G45" s="43">
        <v>0.30138888888888887</v>
      </c>
      <c r="H45" s="47">
        <v>0.30138888888888887</v>
      </c>
      <c r="I45" s="58" t="s">
        <v>44</v>
      </c>
      <c r="J45" s="52">
        <v>0</v>
      </c>
      <c r="K45" s="43">
        <v>0.38472222222222224</v>
      </c>
      <c r="L45" s="47">
        <v>0.38472222222222224</v>
      </c>
      <c r="M45" s="42" t="s">
        <v>44</v>
      </c>
      <c r="N45" s="38">
        <v>0</v>
      </c>
      <c r="O45" s="85">
        <v>0.39374999999999999</v>
      </c>
      <c r="P45" s="38">
        <v>300</v>
      </c>
      <c r="Q45" s="261"/>
      <c r="R45" s="85"/>
      <c r="S45" s="38">
        <v>0</v>
      </c>
      <c r="T45" s="85" t="s">
        <v>308</v>
      </c>
      <c r="U45" s="86"/>
      <c r="V45" s="52">
        <v>600</v>
      </c>
      <c r="W45" s="85"/>
      <c r="X45" s="38">
        <v>600</v>
      </c>
      <c r="Y45" s="85"/>
      <c r="Z45" s="86"/>
      <c r="AA45" s="52">
        <v>600</v>
      </c>
      <c r="AB45" s="261"/>
      <c r="AC45" s="85"/>
      <c r="AD45" s="38">
        <v>600</v>
      </c>
      <c r="AE45" s="85">
        <v>0.45416666666666666</v>
      </c>
      <c r="AF45" s="86"/>
      <c r="AG45" s="52">
        <v>480</v>
      </c>
      <c r="AH45" s="261"/>
      <c r="AI45" s="85"/>
      <c r="AJ45" s="38">
        <v>600</v>
      </c>
      <c r="AK45" s="73">
        <v>0.47500000000000003</v>
      </c>
      <c r="AL45" s="42" t="s">
        <v>44</v>
      </c>
      <c r="AM45" s="38">
        <v>0</v>
      </c>
      <c r="AN45" s="43">
        <v>0.4777777777777778</v>
      </c>
      <c r="AO45" s="47">
        <v>0.49444444444444446</v>
      </c>
      <c r="AP45" s="70">
        <v>100.3</v>
      </c>
      <c r="AQ45" s="71">
        <v>100.3</v>
      </c>
      <c r="AR45" s="72"/>
      <c r="AS45" s="49">
        <v>0.51666666666666672</v>
      </c>
      <c r="AT45" s="42" t="s">
        <v>44</v>
      </c>
      <c r="AU45" s="280">
        <v>0</v>
      </c>
      <c r="AV45" s="72"/>
      <c r="AW45" s="49">
        <v>0.56041666666666667</v>
      </c>
      <c r="AX45" s="42" t="s">
        <v>44</v>
      </c>
      <c r="AY45" s="38">
        <v>0</v>
      </c>
      <c r="AZ45" s="53">
        <v>0.5625</v>
      </c>
      <c r="BA45" s="61"/>
      <c r="BB45" s="55">
        <v>0.56790509259259259</v>
      </c>
      <c r="BC45" s="35">
        <v>5.4050925925925863E-3</v>
      </c>
      <c r="BD45" s="35">
        <v>1.0416666666667254E-4</v>
      </c>
      <c r="BE45" s="44" t="s">
        <v>45</v>
      </c>
      <c r="BF45" s="45">
        <v>9</v>
      </c>
      <c r="BG45" s="55">
        <v>0.57501157407407411</v>
      </c>
      <c r="BH45" s="35">
        <v>1.2511574074074105E-2</v>
      </c>
      <c r="BI45" s="35">
        <v>9.0277777777774543E-4</v>
      </c>
      <c r="BJ45" s="44" t="s">
        <v>45</v>
      </c>
      <c r="BK45" s="45">
        <v>78</v>
      </c>
      <c r="BL45" s="55">
        <v>0.5791087962962963</v>
      </c>
      <c r="BM45" s="35">
        <v>1.6608796296296302E-2</v>
      </c>
      <c r="BN45" s="35">
        <v>6.597222222222178E-4</v>
      </c>
      <c r="BO45" s="44" t="s">
        <v>45</v>
      </c>
      <c r="BP45" s="45">
        <v>57</v>
      </c>
      <c r="BQ45" s="55">
        <v>0.59737268518518516</v>
      </c>
      <c r="BR45" s="35">
        <v>3.4872685185185159E-2</v>
      </c>
      <c r="BS45" s="35">
        <v>2.9166666666666438E-3</v>
      </c>
      <c r="BT45" s="44" t="s">
        <v>301</v>
      </c>
      <c r="BU45" s="45">
        <v>252</v>
      </c>
      <c r="BV45" s="263"/>
      <c r="BW45" s="263"/>
      <c r="BX45" s="55">
        <v>0.58706018518518521</v>
      </c>
      <c r="BY45" s="35">
        <v>2.4560185185185213E-2</v>
      </c>
      <c r="BZ45" s="35">
        <v>1.5648148148148119E-2</v>
      </c>
      <c r="CA45" s="44" t="s">
        <v>45</v>
      </c>
      <c r="CB45" s="45">
        <v>1652</v>
      </c>
      <c r="CC45" s="49">
        <v>0.62847222222222221</v>
      </c>
      <c r="CD45" s="42" t="s">
        <v>44</v>
      </c>
      <c r="CE45" s="38">
        <v>0</v>
      </c>
      <c r="CF45" s="53">
        <v>0.6479166666666667</v>
      </c>
      <c r="CG45" s="61"/>
      <c r="CH45" s="55">
        <v>0.65893518518518512</v>
      </c>
      <c r="CI45" s="35">
        <v>1.1018518518518428E-2</v>
      </c>
      <c r="CJ45" s="35">
        <v>1.7361111111102029E-4</v>
      </c>
      <c r="CK45" s="44" t="s">
        <v>301</v>
      </c>
      <c r="CL45" s="45">
        <v>15</v>
      </c>
      <c r="CM45" s="55">
        <v>0.66443287037037035</v>
      </c>
      <c r="CN45" s="35">
        <v>1.6516203703703658E-2</v>
      </c>
      <c r="CO45" s="35">
        <v>3.3564814814819252E-4</v>
      </c>
      <c r="CP45" s="44" t="s">
        <v>45</v>
      </c>
      <c r="CQ45" s="45">
        <v>29</v>
      </c>
      <c r="CR45" s="85"/>
      <c r="CS45" s="38">
        <v>600</v>
      </c>
      <c r="CT45" s="85">
        <v>1.14652777777778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108.8</v>
      </c>
      <c r="DC45" s="71">
        <v>108.8</v>
      </c>
      <c r="DD45" s="72">
        <v>10</v>
      </c>
      <c r="DE45" s="43"/>
      <c r="DF45" s="43"/>
      <c r="DG45" s="39">
        <v>2311.1000000000004</v>
      </c>
      <c r="DH45" s="46">
        <v>4380</v>
      </c>
      <c r="DI45" s="40"/>
      <c r="DJ45" s="63">
        <v>6691.1</v>
      </c>
      <c r="DK45" s="43"/>
      <c r="DL45" s="268" t="s">
        <v>191</v>
      </c>
      <c r="DM45" s="269" t="s">
        <v>576</v>
      </c>
      <c r="DN45" s="269" t="s">
        <v>178</v>
      </c>
      <c r="DO45" s="269">
        <v>120</v>
      </c>
      <c r="DP45" s="269">
        <v>0</v>
      </c>
      <c r="DQ45" s="56"/>
      <c r="DR45" s="56"/>
      <c r="DS45" s="36"/>
      <c r="DV45" s="41">
        <v>1.08</v>
      </c>
      <c r="DW45" s="41" t="s">
        <v>197</v>
      </c>
      <c r="DX45" s="41"/>
      <c r="DY45" s="151">
        <v>236.62800000000001</v>
      </c>
      <c r="DZ45" s="41">
        <v>236.62800000000001</v>
      </c>
      <c r="EA45" s="41">
        <v>9999</v>
      </c>
      <c r="EB45" s="41">
        <v>999999</v>
      </c>
      <c r="EC45" s="41">
        <v>999999</v>
      </c>
      <c r="EG45" s="41">
        <v>14</v>
      </c>
      <c r="EH45" s="195">
        <v>0</v>
      </c>
      <c r="EI45" s="195">
        <v>3780</v>
      </c>
      <c r="EJ45" s="196">
        <v>100.3</v>
      </c>
      <c r="EK45" s="195">
        <v>0</v>
      </c>
      <c r="EL45" s="195">
        <v>0</v>
      </c>
      <c r="EM45" s="195">
        <v>2048</v>
      </c>
      <c r="EN45" s="195">
        <v>0</v>
      </c>
      <c r="EO45" s="195">
        <v>44</v>
      </c>
      <c r="EP45" s="195">
        <v>600</v>
      </c>
      <c r="EQ45" s="195">
        <v>118.8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14</v>
      </c>
      <c r="FD45" s="195">
        <v>0</v>
      </c>
      <c r="FE45" s="195">
        <v>3780</v>
      </c>
      <c r="FF45" s="195">
        <v>3880.3</v>
      </c>
      <c r="FG45" s="195">
        <v>3880.3</v>
      </c>
      <c r="FH45" s="195">
        <v>3880.3</v>
      </c>
      <c r="FI45" s="195">
        <v>5928.3</v>
      </c>
      <c r="FJ45" s="195">
        <v>5928.3</v>
      </c>
      <c r="FK45" s="195">
        <v>5972.3</v>
      </c>
      <c r="FL45" s="195">
        <v>6572.3</v>
      </c>
      <c r="FM45" s="195">
        <v>6691.1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68</v>
      </c>
      <c r="C46" s="293">
        <v>79</v>
      </c>
      <c r="D46" s="260" t="s">
        <v>548</v>
      </c>
      <c r="E46" s="260" t="s">
        <v>549</v>
      </c>
      <c r="F46" s="260" t="s">
        <v>582</v>
      </c>
      <c r="G46" s="43">
        <v>0.33888888888888874</v>
      </c>
      <c r="H46" s="47">
        <v>0.33888888888888874</v>
      </c>
      <c r="I46" s="58" t="s">
        <v>44</v>
      </c>
      <c r="J46" s="52">
        <v>0</v>
      </c>
      <c r="K46" s="43">
        <v>0.42222222222222211</v>
      </c>
      <c r="L46" s="47">
        <v>0.42222222222222211</v>
      </c>
      <c r="M46" s="42" t="s">
        <v>44</v>
      </c>
      <c r="N46" s="38">
        <v>0</v>
      </c>
      <c r="O46" s="85">
        <v>0.4381944444444445</v>
      </c>
      <c r="P46" s="38">
        <v>300</v>
      </c>
      <c r="Q46" s="261"/>
      <c r="R46" s="85"/>
      <c r="S46" s="38">
        <v>0</v>
      </c>
      <c r="T46" s="85" t="s">
        <v>308</v>
      </c>
      <c r="U46" s="86"/>
      <c r="V46" s="52">
        <v>600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 t="s">
        <v>308</v>
      </c>
      <c r="AF46" s="86"/>
      <c r="AG46" s="52">
        <v>600</v>
      </c>
      <c r="AH46" s="261"/>
      <c r="AI46" s="85"/>
      <c r="AJ46" s="38">
        <v>600</v>
      </c>
      <c r="AK46" s="73">
        <v>0.51180555555555551</v>
      </c>
      <c r="AL46" s="42" t="s">
        <v>45</v>
      </c>
      <c r="AM46" s="38">
        <v>60</v>
      </c>
      <c r="AN46" s="43">
        <v>0.51597222222222217</v>
      </c>
      <c r="AO46" s="47">
        <v>0.57708333333333328</v>
      </c>
      <c r="AP46" s="70">
        <v>100.3</v>
      </c>
      <c r="AQ46" s="71">
        <v>100.3</v>
      </c>
      <c r="AR46" s="72"/>
      <c r="AS46" s="49">
        <v>0.55347222222222214</v>
      </c>
      <c r="AT46" s="42" t="s">
        <v>44</v>
      </c>
      <c r="AU46" s="280">
        <v>0</v>
      </c>
      <c r="AV46" s="72"/>
      <c r="AW46" s="49">
        <v>0.6333333333333333</v>
      </c>
      <c r="AX46" s="42" t="s">
        <v>44</v>
      </c>
      <c r="AY46" s="38">
        <v>0</v>
      </c>
      <c r="AZ46" s="53">
        <v>0.63472222222222219</v>
      </c>
      <c r="BA46" s="61"/>
      <c r="BB46" s="55">
        <v>0.64060185185185181</v>
      </c>
      <c r="BC46" s="35">
        <v>5.8796296296296235E-3</v>
      </c>
      <c r="BD46" s="35">
        <v>3.7037037037036466E-4</v>
      </c>
      <c r="BE46" s="44" t="s">
        <v>301</v>
      </c>
      <c r="BF46" s="45">
        <v>32</v>
      </c>
      <c r="BG46" s="55">
        <v>0.64810185185185187</v>
      </c>
      <c r="BH46" s="35">
        <v>1.3379629629629686E-2</v>
      </c>
      <c r="BI46" s="35">
        <v>3.47222222221652E-5</v>
      </c>
      <c r="BJ46" s="44" t="s">
        <v>45</v>
      </c>
      <c r="BK46" s="45">
        <v>3</v>
      </c>
      <c r="BL46" s="55">
        <v>0.6522916666666666</v>
      </c>
      <c r="BM46" s="35">
        <v>1.7569444444444415E-2</v>
      </c>
      <c r="BN46" s="35">
        <v>3.0092592592589548E-4</v>
      </c>
      <c r="BO46" s="44" t="s">
        <v>301</v>
      </c>
      <c r="BP46" s="45">
        <v>26</v>
      </c>
      <c r="BQ46" s="55"/>
      <c r="BR46" s="35">
        <v>-0.63472222222222219</v>
      </c>
      <c r="BS46" s="35">
        <v>0.66667824074074067</v>
      </c>
      <c r="BT46" s="44"/>
      <c r="BU46" s="45">
        <v>600</v>
      </c>
      <c r="BV46" s="263"/>
      <c r="BW46" s="263"/>
      <c r="BX46" s="55">
        <v>0.66096064814814814</v>
      </c>
      <c r="BY46" s="35">
        <v>2.6238425925925957E-2</v>
      </c>
      <c r="BZ46" s="35">
        <v>1.3969907407407375E-2</v>
      </c>
      <c r="CA46" s="44" t="s">
        <v>45</v>
      </c>
      <c r="CB46" s="45">
        <v>1507</v>
      </c>
      <c r="CC46" s="49">
        <v>0.74930555555555556</v>
      </c>
      <c r="CD46" s="42" t="s">
        <v>301</v>
      </c>
      <c r="CE46" s="38">
        <v>600</v>
      </c>
      <c r="CF46" s="53">
        <v>0.75138888888888899</v>
      </c>
      <c r="CG46" s="61"/>
      <c r="CH46" s="55">
        <v>0.76337962962962969</v>
      </c>
      <c r="CI46" s="35">
        <v>1.1990740740740691E-2</v>
      </c>
      <c r="CJ46" s="35">
        <v>1.1458333333332835E-3</v>
      </c>
      <c r="CK46" s="44" t="s">
        <v>301</v>
      </c>
      <c r="CL46" s="45">
        <v>99</v>
      </c>
      <c r="CM46" s="55">
        <v>0.77048611111111109</v>
      </c>
      <c r="CN46" s="35">
        <v>1.9097222222222099E-2</v>
      </c>
      <c r="CO46" s="35">
        <v>2.2453703703702484E-3</v>
      </c>
      <c r="CP46" s="44" t="s">
        <v>301</v>
      </c>
      <c r="CQ46" s="45">
        <v>194</v>
      </c>
      <c r="CR46" s="85"/>
      <c r="CS46" s="38">
        <v>600</v>
      </c>
      <c r="CT46" s="85">
        <v>3.3965277777777798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112.5</v>
      </c>
      <c r="DC46" s="71">
        <v>112.5</v>
      </c>
      <c r="DD46" s="72"/>
      <c r="DE46" s="43"/>
      <c r="DF46" s="43"/>
      <c r="DG46" s="39">
        <v>2673.8</v>
      </c>
      <c r="DH46" s="46">
        <v>5160</v>
      </c>
      <c r="DI46" s="40"/>
      <c r="DJ46" s="63">
        <v>7833.8</v>
      </c>
      <c r="DK46" s="43"/>
      <c r="DL46" s="268" t="s">
        <v>191</v>
      </c>
      <c r="DM46" s="269" t="s">
        <v>582</v>
      </c>
      <c r="DN46" s="269" t="s">
        <v>178</v>
      </c>
      <c r="DO46" s="269">
        <v>123</v>
      </c>
      <c r="DP46" s="269">
        <v>0</v>
      </c>
      <c r="DQ46" s="56"/>
      <c r="DR46" s="56"/>
      <c r="DS46" s="36"/>
      <c r="DV46" s="41">
        <v>1.08</v>
      </c>
      <c r="DW46" s="41" t="s">
        <v>197</v>
      </c>
      <c r="DX46" s="41"/>
      <c r="DY46" s="151">
        <v>229.82400000000004</v>
      </c>
      <c r="DZ46" s="41">
        <v>229.82400000000004</v>
      </c>
      <c r="EA46" s="41">
        <v>9999</v>
      </c>
      <c r="EB46" s="41">
        <v>999999</v>
      </c>
      <c r="EC46" s="41">
        <v>999999</v>
      </c>
      <c r="EG46" s="41">
        <v>79</v>
      </c>
      <c r="EH46" s="195">
        <v>0</v>
      </c>
      <c r="EI46" s="195">
        <v>3960</v>
      </c>
      <c r="EJ46" s="196">
        <v>100.3</v>
      </c>
      <c r="EK46" s="195">
        <v>0</v>
      </c>
      <c r="EL46" s="195">
        <v>0</v>
      </c>
      <c r="EM46" s="195">
        <v>2168</v>
      </c>
      <c r="EN46" s="195">
        <v>600</v>
      </c>
      <c r="EO46" s="195">
        <v>293</v>
      </c>
      <c r="EP46" s="195">
        <v>600</v>
      </c>
      <c r="EQ46" s="195">
        <v>112.5</v>
      </c>
      <c r="FC46" s="41">
        <v>79</v>
      </c>
      <c r="FD46" s="195">
        <v>0</v>
      </c>
      <c r="FE46" s="195">
        <v>3960</v>
      </c>
      <c r="FF46" s="195">
        <v>4060.3</v>
      </c>
      <c r="FG46" s="195">
        <v>4060.3</v>
      </c>
      <c r="FH46" s="195">
        <v>4060.3</v>
      </c>
      <c r="FI46" s="195">
        <v>6228.3</v>
      </c>
      <c r="FJ46" s="195">
        <v>6828.3</v>
      </c>
      <c r="FK46" s="195">
        <v>7121.3</v>
      </c>
      <c r="FL46" s="195">
        <v>7721.3</v>
      </c>
      <c r="FM46" s="195">
        <v>7833.8</v>
      </c>
    </row>
    <row r="47" spans="1:178" ht="15" customHeight="1" thickBot="1" x14ac:dyDescent="0.25">
      <c r="A47" s="132"/>
      <c r="B47" s="34">
        <v>48</v>
      </c>
      <c r="C47" s="293">
        <v>48</v>
      </c>
      <c r="D47" s="260" t="s">
        <v>521</v>
      </c>
      <c r="E47" s="260" t="s">
        <v>522</v>
      </c>
      <c r="F47" s="260" t="s">
        <v>600</v>
      </c>
      <c r="G47" s="43">
        <v>0.3249999999999999</v>
      </c>
      <c r="H47" s="47">
        <v>0.3249999999999999</v>
      </c>
      <c r="I47" s="58" t="s">
        <v>44</v>
      </c>
      <c r="J47" s="52">
        <v>0</v>
      </c>
      <c r="K47" s="43">
        <v>0.40833333333333327</v>
      </c>
      <c r="L47" s="47">
        <v>0.40833333333333327</v>
      </c>
      <c r="M47" s="42" t="s">
        <v>44</v>
      </c>
      <c r="N47" s="38">
        <v>0</v>
      </c>
      <c r="O47" s="85"/>
      <c r="P47" s="38">
        <v>600</v>
      </c>
      <c r="Q47" s="261"/>
      <c r="R47" s="85">
        <v>0.4375</v>
      </c>
      <c r="S47" s="38">
        <v>300</v>
      </c>
      <c r="T47" s="85">
        <v>0.44236111111111115</v>
      </c>
      <c r="U47" s="86"/>
      <c r="V47" s="52">
        <v>0</v>
      </c>
      <c r="W47" s="85">
        <v>0.4694444444444445</v>
      </c>
      <c r="X47" s="38"/>
      <c r="Y47" s="85">
        <v>0.47013888888888888</v>
      </c>
      <c r="Z47" s="86"/>
      <c r="AA47" s="52">
        <v>0</v>
      </c>
      <c r="AB47" s="261"/>
      <c r="AC47" s="85"/>
      <c r="AD47" s="38">
        <v>600</v>
      </c>
      <c r="AE47" s="85" t="s">
        <v>308</v>
      </c>
      <c r="AF47" s="86"/>
      <c r="AG47" s="52">
        <v>600</v>
      </c>
      <c r="AH47" s="261"/>
      <c r="AI47" s="85"/>
      <c r="AJ47" s="38">
        <v>600</v>
      </c>
      <c r="AK47" s="73">
        <v>0.49861111111111112</v>
      </c>
      <c r="AL47" s="42" t="s">
        <v>44</v>
      </c>
      <c r="AM47" s="38">
        <v>0</v>
      </c>
      <c r="AN47" s="43">
        <v>0.4993055555555555</v>
      </c>
      <c r="AO47" s="47">
        <v>0.5229166666666667</v>
      </c>
      <c r="AP47" s="70">
        <v>100.6</v>
      </c>
      <c r="AQ47" s="71">
        <v>100.6</v>
      </c>
      <c r="AR47" s="72"/>
      <c r="AS47" s="49">
        <v>0.54027777777777775</v>
      </c>
      <c r="AT47" s="42" t="s">
        <v>44</v>
      </c>
      <c r="AU47" s="280">
        <v>0</v>
      </c>
      <c r="AV47" s="72"/>
      <c r="AW47" s="49">
        <v>0.59791666666666665</v>
      </c>
      <c r="AX47" s="42" t="s">
        <v>44</v>
      </c>
      <c r="AY47" s="38">
        <v>0</v>
      </c>
      <c r="AZ47" s="53">
        <v>0.6</v>
      </c>
      <c r="BA47" s="61"/>
      <c r="BB47" s="55">
        <v>0.60521990740740739</v>
      </c>
      <c r="BC47" s="35">
        <v>5.2199074074074092E-3</v>
      </c>
      <c r="BD47" s="35">
        <v>2.8935185185184967E-4</v>
      </c>
      <c r="BE47" s="44" t="s">
        <v>45</v>
      </c>
      <c r="BF47" s="45">
        <v>25</v>
      </c>
      <c r="BG47" s="55">
        <v>0.61267361111111118</v>
      </c>
      <c r="BH47" s="35">
        <v>1.2673611111111205E-2</v>
      </c>
      <c r="BI47" s="35">
        <v>7.4074074074064605E-4</v>
      </c>
      <c r="BJ47" s="44" t="s">
        <v>45</v>
      </c>
      <c r="BK47" s="45">
        <v>64</v>
      </c>
      <c r="BL47" s="55">
        <v>0.61711805555555554</v>
      </c>
      <c r="BM47" s="35">
        <v>1.7118055555555567E-2</v>
      </c>
      <c r="BN47" s="35">
        <v>1.5046296296295295E-4</v>
      </c>
      <c r="BO47" s="44" t="s">
        <v>45</v>
      </c>
      <c r="BP47" s="45">
        <v>13</v>
      </c>
      <c r="BQ47" s="55">
        <v>0.63629629629629625</v>
      </c>
      <c r="BR47" s="35">
        <v>3.6296296296296271E-2</v>
      </c>
      <c r="BS47" s="35">
        <v>4.3402777777777554E-3</v>
      </c>
      <c r="BT47" s="44" t="s">
        <v>301</v>
      </c>
      <c r="BU47" s="45">
        <v>375</v>
      </c>
      <c r="BV47" s="263"/>
      <c r="BW47" s="263"/>
      <c r="BX47" s="55">
        <v>0.62572916666666667</v>
      </c>
      <c r="BY47" s="35">
        <v>2.5729166666666692E-2</v>
      </c>
      <c r="BZ47" s="35">
        <v>1.447916666666664E-2</v>
      </c>
      <c r="CA47" s="44" t="s">
        <v>45</v>
      </c>
      <c r="CB47" s="45">
        <v>1551</v>
      </c>
      <c r="CC47" s="49">
        <v>0.71388888888888891</v>
      </c>
      <c r="CD47" s="42" t="s">
        <v>301</v>
      </c>
      <c r="CE47" s="38">
        <v>540</v>
      </c>
      <c r="CF47" s="53">
        <v>0.71597222222222223</v>
      </c>
      <c r="CG47" s="61"/>
      <c r="CH47" s="55">
        <v>0.72725694444444444</v>
      </c>
      <c r="CI47" s="35">
        <v>1.128472222222221E-2</v>
      </c>
      <c r="CJ47" s="35">
        <v>4.3981481481480261E-4</v>
      </c>
      <c r="CK47" s="44" t="s">
        <v>301</v>
      </c>
      <c r="CL47" s="45">
        <v>38</v>
      </c>
      <c r="CM47" s="55">
        <v>0.73460648148148155</v>
      </c>
      <c r="CN47" s="35">
        <v>1.8634259259259323E-2</v>
      </c>
      <c r="CO47" s="35">
        <v>1.7824074074074721E-3</v>
      </c>
      <c r="CP47" s="44" t="s">
        <v>301</v>
      </c>
      <c r="CQ47" s="45">
        <v>154</v>
      </c>
      <c r="CR47" s="85" t="s">
        <v>632</v>
      </c>
      <c r="CS47" s="38"/>
      <c r="CT47" s="85">
        <v>2.5631944444444401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105.2</v>
      </c>
      <c r="DC47" s="71">
        <v>105.2</v>
      </c>
      <c r="DD47" s="72"/>
      <c r="DE47" s="43"/>
      <c r="DF47" s="43"/>
      <c r="DG47" s="39">
        <v>2425.7999999999997</v>
      </c>
      <c r="DH47" s="46">
        <v>3240</v>
      </c>
      <c r="DI47" s="40"/>
      <c r="DJ47" s="63">
        <v>5665.7999999999993</v>
      </c>
      <c r="DK47" s="43"/>
      <c r="DL47" s="268" t="s">
        <v>190</v>
      </c>
      <c r="DM47" s="269" t="s">
        <v>600</v>
      </c>
      <c r="DN47" s="269" t="s">
        <v>177</v>
      </c>
      <c r="DO47" s="269">
        <v>174</v>
      </c>
      <c r="DP47" s="269">
        <v>0</v>
      </c>
      <c r="DQ47" s="56"/>
      <c r="DR47" s="56"/>
      <c r="DS47" s="36"/>
      <c r="DV47" s="41">
        <v>1.1299999999999999</v>
      </c>
      <c r="DW47" s="41" t="s">
        <v>197</v>
      </c>
      <c r="DX47" s="41"/>
      <c r="DY47" s="151">
        <v>232.554</v>
      </c>
      <c r="DZ47" s="41">
        <v>232.554</v>
      </c>
      <c r="EA47" s="41">
        <v>9999</v>
      </c>
      <c r="EB47" s="41">
        <v>999999</v>
      </c>
      <c r="EC47" s="41">
        <v>999999</v>
      </c>
      <c r="EG47" s="41">
        <v>48</v>
      </c>
      <c r="EH47" s="195">
        <v>0</v>
      </c>
      <c r="EI47" s="195">
        <v>2700</v>
      </c>
      <c r="EJ47" s="196">
        <v>100.6</v>
      </c>
      <c r="EK47" s="195">
        <v>0</v>
      </c>
      <c r="EL47" s="195">
        <v>0</v>
      </c>
      <c r="EM47" s="195">
        <v>2028</v>
      </c>
      <c r="EN47" s="195">
        <v>540</v>
      </c>
      <c r="EO47" s="195">
        <v>192</v>
      </c>
      <c r="EP47" s="195">
        <v>0</v>
      </c>
      <c r="EQ47" s="195">
        <v>105.2</v>
      </c>
      <c r="ER47" s="195" t="e">
        <v>#REF!</v>
      </c>
      <c r="ES47" s="196" t="s">
        <v>316</v>
      </c>
      <c r="ET47" s="195" t="e">
        <v>#REF!</v>
      </c>
      <c r="EU47" s="196" t="s">
        <v>316</v>
      </c>
      <c r="EV47" s="195"/>
      <c r="EW47" s="195"/>
      <c r="EX47" s="195"/>
      <c r="EY47" s="195"/>
      <c r="EZ47" s="196"/>
      <c r="FA47" s="195"/>
      <c r="FC47" s="41">
        <v>48</v>
      </c>
      <c r="FD47" s="195">
        <v>0</v>
      </c>
      <c r="FE47" s="195">
        <v>2700</v>
      </c>
      <c r="FF47" s="195">
        <v>2800.6</v>
      </c>
      <c r="FG47" s="195">
        <v>2800.6</v>
      </c>
      <c r="FH47" s="195">
        <v>2800.6</v>
      </c>
      <c r="FI47" s="195">
        <v>4828.6000000000004</v>
      </c>
      <c r="FJ47" s="195">
        <v>5368.6</v>
      </c>
      <c r="FK47" s="195">
        <v>5560.6</v>
      </c>
      <c r="FL47" s="195">
        <v>5560.6</v>
      </c>
      <c r="FM47" s="195">
        <v>5665.8</v>
      </c>
      <c r="FN47" s="195" t="e">
        <v>#VALUE!</v>
      </c>
      <c r="FO47" s="195" t="e">
        <v>#VALUE!</v>
      </c>
      <c r="FP47" s="195" t="e">
        <v>#VALUE!</v>
      </c>
      <c r="FQ47" s="195" t="e">
        <v>#VALUE!</v>
      </c>
      <c r="FR47" s="195" t="e">
        <v>#VALUE!</v>
      </c>
      <c r="FS47" s="195" t="e">
        <v>#VALUE!</v>
      </c>
      <c r="FT47" s="195" t="e">
        <v>#VALUE!</v>
      </c>
      <c r="FU47" s="195" t="e">
        <v>#VALUE!</v>
      </c>
      <c r="FV47" s="195" t="e">
        <v>#VALUE!</v>
      </c>
    </row>
    <row r="48" spans="1:178" ht="14.25" customHeight="1" thickBot="1" x14ac:dyDescent="0.25">
      <c r="A48" s="132"/>
      <c r="B48" s="34">
        <v>72</v>
      </c>
      <c r="C48" s="293">
        <v>83</v>
      </c>
      <c r="D48" s="260" t="s">
        <v>555</v>
      </c>
      <c r="E48" s="260" t="s">
        <v>273</v>
      </c>
      <c r="F48" s="260" t="s">
        <v>615</v>
      </c>
      <c r="G48" s="43">
        <v>0.34166666666666651</v>
      </c>
      <c r="H48" s="47">
        <v>0.34166666666666651</v>
      </c>
      <c r="I48" s="58" t="s">
        <v>44</v>
      </c>
      <c r="J48" s="52">
        <v>0</v>
      </c>
      <c r="K48" s="43">
        <v>0.42499999999999988</v>
      </c>
      <c r="L48" s="47">
        <v>0.42499999999999988</v>
      </c>
      <c r="M48" s="42" t="s">
        <v>44</v>
      </c>
      <c r="N48" s="38">
        <v>0</v>
      </c>
      <c r="O48" s="85">
        <v>0.42569444444444443</v>
      </c>
      <c r="P48" s="38"/>
      <c r="Q48" s="261"/>
      <c r="R48" s="85">
        <v>0.46249999999999997</v>
      </c>
      <c r="S48" s="38">
        <v>300</v>
      </c>
      <c r="T48" s="85">
        <v>0.4680555555555555</v>
      </c>
      <c r="U48" s="86"/>
      <c r="V48" s="52">
        <v>0</v>
      </c>
      <c r="W48" s="85"/>
      <c r="X48" s="38">
        <v>600</v>
      </c>
      <c r="Y48" s="85"/>
      <c r="Z48" s="86"/>
      <c r="AA48" s="52">
        <v>600</v>
      </c>
      <c r="AB48" s="261"/>
      <c r="AC48" s="85"/>
      <c r="AD48" s="38">
        <v>600</v>
      </c>
      <c r="AE48" s="85" t="s">
        <v>308</v>
      </c>
      <c r="AF48" s="86"/>
      <c r="AG48" s="52">
        <v>600</v>
      </c>
      <c r="AH48" s="261"/>
      <c r="AI48" s="85"/>
      <c r="AJ48" s="38">
        <v>600</v>
      </c>
      <c r="AK48" s="73">
        <v>0.52013888888888882</v>
      </c>
      <c r="AL48" s="42" t="s">
        <v>301</v>
      </c>
      <c r="AM48" s="38">
        <v>420</v>
      </c>
      <c r="AN48" s="43">
        <v>0.5229166666666667</v>
      </c>
      <c r="AO48" s="47">
        <v>0.56805555555555554</v>
      </c>
      <c r="AP48" s="70">
        <v>100.8</v>
      </c>
      <c r="AQ48" s="71">
        <v>100.8</v>
      </c>
      <c r="AR48" s="72"/>
      <c r="AS48" s="49">
        <v>0.56180555555555545</v>
      </c>
      <c r="AT48" s="42" t="s">
        <v>44</v>
      </c>
      <c r="AU48" s="280">
        <v>0</v>
      </c>
      <c r="AV48" s="72"/>
      <c r="AW48" s="49">
        <v>0.64374999999999993</v>
      </c>
      <c r="AX48" s="42" t="s">
        <v>44</v>
      </c>
      <c r="AY48" s="38">
        <v>0</v>
      </c>
      <c r="AZ48" s="53">
        <v>0.64513888888888882</v>
      </c>
      <c r="BA48" s="61"/>
      <c r="BB48" s="55">
        <v>0.65054398148148151</v>
      </c>
      <c r="BC48" s="35">
        <v>5.4050925925926974E-3</v>
      </c>
      <c r="BD48" s="35">
        <v>1.0416666666656152E-4</v>
      </c>
      <c r="BE48" s="44" t="s">
        <v>45</v>
      </c>
      <c r="BF48" s="45">
        <v>9</v>
      </c>
      <c r="BG48" s="55">
        <v>0.65902777777777777</v>
      </c>
      <c r="BH48" s="35">
        <v>1.3888888888888951E-2</v>
      </c>
      <c r="BI48" s="35">
        <v>4.7453703703709965E-4</v>
      </c>
      <c r="BJ48" s="44" t="s">
        <v>301</v>
      </c>
      <c r="BK48" s="45">
        <v>41</v>
      </c>
      <c r="BL48" s="55">
        <v>0.66298611111111116</v>
      </c>
      <c r="BM48" s="35">
        <v>1.7847222222222348E-2</v>
      </c>
      <c r="BN48" s="35">
        <v>5.787037037038277E-4</v>
      </c>
      <c r="BO48" s="44" t="s">
        <v>301</v>
      </c>
      <c r="BP48" s="45">
        <v>50</v>
      </c>
      <c r="BQ48" s="55">
        <v>0.68146990740740743</v>
      </c>
      <c r="BR48" s="35">
        <v>3.633101851851861E-2</v>
      </c>
      <c r="BS48" s="35">
        <v>4.3750000000000941E-3</v>
      </c>
      <c r="BT48" s="44" t="s">
        <v>301</v>
      </c>
      <c r="BU48" s="45">
        <v>378</v>
      </c>
      <c r="BV48" s="263"/>
      <c r="BW48" s="263"/>
      <c r="BX48" s="55">
        <v>0.67204861111111114</v>
      </c>
      <c r="BY48" s="35">
        <v>2.6909722222222321E-2</v>
      </c>
      <c r="BZ48" s="35">
        <v>1.3298611111111011E-2</v>
      </c>
      <c r="CA48" s="44" t="s">
        <v>45</v>
      </c>
      <c r="CB48" s="45">
        <v>1449</v>
      </c>
      <c r="CC48" s="49"/>
      <c r="CD48" s="42" t="s">
        <v>44</v>
      </c>
      <c r="CE48" s="38">
        <v>1800</v>
      </c>
      <c r="CF48" s="53"/>
      <c r="CG48" s="61"/>
      <c r="CH48" s="55"/>
      <c r="CI48" s="35">
        <v>0</v>
      </c>
      <c r="CJ48" s="35">
        <v>1.0844907407407407E-2</v>
      </c>
      <c r="CK48" s="44" t="s">
        <v>44</v>
      </c>
      <c r="CL48" s="45"/>
      <c r="CM48" s="55"/>
      <c r="CN48" s="35">
        <v>0</v>
      </c>
      <c r="CO48" s="35">
        <v>1.6851851851851851E-2</v>
      </c>
      <c r="CP48" s="44"/>
      <c r="CQ48" s="45">
        <v>1800</v>
      </c>
      <c r="CR48" s="85"/>
      <c r="CS48" s="38">
        <v>600</v>
      </c>
      <c r="CT48" s="85">
        <v>3.5631944444444401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148.9</v>
      </c>
      <c r="DC48" s="71">
        <v>148.9</v>
      </c>
      <c r="DD48" s="72"/>
      <c r="DE48" s="43"/>
      <c r="DF48" s="43"/>
      <c r="DG48" s="39">
        <v>3976.7000000000003</v>
      </c>
      <c r="DH48" s="46">
        <v>6120</v>
      </c>
      <c r="DI48" s="40"/>
      <c r="DJ48" s="63">
        <v>10096.700000000001</v>
      </c>
      <c r="DK48" s="43"/>
      <c r="DL48" s="268" t="s">
        <v>190</v>
      </c>
      <c r="DM48" s="269" t="s">
        <v>615</v>
      </c>
      <c r="DN48" s="269" t="s">
        <v>178</v>
      </c>
      <c r="DO48" s="269">
        <v>105</v>
      </c>
      <c r="DP48" s="269">
        <v>0</v>
      </c>
      <c r="DQ48" s="56"/>
      <c r="DR48" s="56"/>
      <c r="DS48" s="36"/>
      <c r="DV48" s="41">
        <v>1.08</v>
      </c>
      <c r="DW48" s="41" t="s">
        <v>197</v>
      </c>
      <c r="DX48" s="41"/>
      <c r="DY48" s="151">
        <v>269.67599999999999</v>
      </c>
      <c r="DZ48" s="41">
        <v>269.67599999999999</v>
      </c>
      <c r="EA48" s="41">
        <v>9999</v>
      </c>
      <c r="EB48" s="41">
        <v>999999</v>
      </c>
      <c r="EC48" s="41">
        <v>999999</v>
      </c>
      <c r="EG48" s="41">
        <v>83</v>
      </c>
      <c r="EH48" s="195">
        <v>0</v>
      </c>
      <c r="EI48" s="195">
        <v>3720</v>
      </c>
      <c r="EJ48" s="196">
        <v>100.8</v>
      </c>
      <c r="EK48" s="195">
        <v>0</v>
      </c>
      <c r="EL48" s="195">
        <v>0</v>
      </c>
      <c r="EM48" s="195">
        <v>1927</v>
      </c>
      <c r="EN48" s="195">
        <v>1800</v>
      </c>
      <c r="EO48" s="195">
        <v>1800</v>
      </c>
      <c r="EP48" s="195">
        <v>600</v>
      </c>
      <c r="EQ48" s="195">
        <v>148.9</v>
      </c>
      <c r="FC48" s="41">
        <v>83</v>
      </c>
      <c r="FD48" s="195">
        <v>0</v>
      </c>
      <c r="FE48" s="195">
        <v>3720</v>
      </c>
      <c r="FF48" s="195">
        <v>3820.8</v>
      </c>
      <c r="FG48" s="195">
        <v>3820.8</v>
      </c>
      <c r="FH48" s="195">
        <v>3820.8</v>
      </c>
      <c r="FI48" s="195">
        <v>5747.8</v>
      </c>
      <c r="FJ48" s="195">
        <v>7547.8</v>
      </c>
      <c r="FK48" s="195">
        <v>9347.7999999999993</v>
      </c>
      <c r="FL48" s="195">
        <v>9947.7999999999993</v>
      </c>
      <c r="FM48" s="195">
        <v>10096.699999999999</v>
      </c>
    </row>
    <row r="49" spans="1:178" ht="13.5" thickBot="1" x14ac:dyDescent="0.25">
      <c r="A49" s="132"/>
      <c r="B49" s="34">
        <v>21</v>
      </c>
      <c r="C49" s="293">
        <v>21</v>
      </c>
      <c r="D49" s="260" t="s">
        <v>152</v>
      </c>
      <c r="E49" s="260" t="s">
        <v>153</v>
      </c>
      <c r="F49" s="260" t="s">
        <v>581</v>
      </c>
      <c r="G49" s="43">
        <v>0.30624999999999997</v>
      </c>
      <c r="H49" s="47">
        <v>0.30624999999999997</v>
      </c>
      <c r="I49" s="58" t="s">
        <v>44</v>
      </c>
      <c r="J49" s="52">
        <v>0</v>
      </c>
      <c r="K49" s="43">
        <v>0.38958333333333334</v>
      </c>
      <c r="L49" s="47">
        <v>0.38958333333333334</v>
      </c>
      <c r="M49" s="42" t="s">
        <v>44</v>
      </c>
      <c r="N49" s="38">
        <v>0</v>
      </c>
      <c r="O49" s="85">
        <v>0.39027777777777778</v>
      </c>
      <c r="P49" s="38"/>
      <c r="Q49" s="261"/>
      <c r="R49" s="85"/>
      <c r="S49" s="38">
        <v>0</v>
      </c>
      <c r="T49" s="85">
        <v>0.44236111111111115</v>
      </c>
      <c r="U49" s="86"/>
      <c r="V49" s="52">
        <v>0</v>
      </c>
      <c r="W49" s="85">
        <v>0.46388888888888885</v>
      </c>
      <c r="X49" s="38"/>
      <c r="Y49" s="85">
        <v>0.46875</v>
      </c>
      <c r="Z49" s="86"/>
      <c r="AA49" s="52">
        <v>0</v>
      </c>
      <c r="AB49" s="261"/>
      <c r="AC49" s="85">
        <v>0.47083333333333338</v>
      </c>
      <c r="AD49" s="38"/>
      <c r="AE49" s="85">
        <v>0.42708333333333331</v>
      </c>
      <c r="AF49" s="86"/>
      <c r="AG49" s="52">
        <v>3240</v>
      </c>
      <c r="AH49" s="261">
        <v>300</v>
      </c>
      <c r="AI49" s="85"/>
      <c r="AJ49" s="38">
        <v>600</v>
      </c>
      <c r="AK49" s="73">
        <v>0.48055555555555557</v>
      </c>
      <c r="AL49" s="42" t="s">
        <v>301</v>
      </c>
      <c r="AM49" s="38">
        <v>60</v>
      </c>
      <c r="AN49" s="43">
        <v>0.52708333333333335</v>
      </c>
      <c r="AO49" s="47">
        <v>0.53263888888888888</v>
      </c>
      <c r="AP49" s="70">
        <v>101</v>
      </c>
      <c r="AQ49" s="71">
        <v>101</v>
      </c>
      <c r="AR49" s="72"/>
      <c r="AS49" s="49">
        <v>0.52222222222222225</v>
      </c>
      <c r="AT49" s="42" t="s">
        <v>44</v>
      </c>
      <c r="AU49" s="280">
        <v>0</v>
      </c>
      <c r="AV49" s="72"/>
      <c r="AW49" s="49">
        <v>0.58263888888888882</v>
      </c>
      <c r="AX49" s="42" t="s">
        <v>301</v>
      </c>
      <c r="AY49" s="38">
        <v>1140</v>
      </c>
      <c r="AZ49" s="53">
        <v>0.58472222222222225</v>
      </c>
      <c r="BA49" s="61"/>
      <c r="BB49" s="55">
        <v>0.58952546296296293</v>
      </c>
      <c r="BC49" s="35">
        <v>4.8032407407406774E-3</v>
      </c>
      <c r="BD49" s="35">
        <v>7.0601851851858147E-4</v>
      </c>
      <c r="BE49" s="44" t="s">
        <v>45</v>
      </c>
      <c r="BF49" s="45">
        <v>61</v>
      </c>
      <c r="BG49" s="55">
        <v>0.59687499999999993</v>
      </c>
      <c r="BH49" s="35">
        <v>1.2152777777777679E-2</v>
      </c>
      <c r="BI49" s="35">
        <v>1.2615740740741718E-3</v>
      </c>
      <c r="BJ49" s="44" t="s">
        <v>45</v>
      </c>
      <c r="BK49" s="45">
        <v>109</v>
      </c>
      <c r="BL49" s="55">
        <v>0.60034722222222225</v>
      </c>
      <c r="BM49" s="35">
        <v>1.5625E-2</v>
      </c>
      <c r="BN49" s="35">
        <v>1.6435185185185198E-3</v>
      </c>
      <c r="BO49" s="44" t="s">
        <v>45</v>
      </c>
      <c r="BP49" s="45">
        <v>142</v>
      </c>
      <c r="BQ49" s="55">
        <v>0.61517361111111113</v>
      </c>
      <c r="BR49" s="35">
        <v>3.0451388888888875E-2</v>
      </c>
      <c r="BS49" s="35">
        <v>1.5046296296296405E-3</v>
      </c>
      <c r="BT49" s="44" t="s">
        <v>45</v>
      </c>
      <c r="BU49" s="45">
        <v>130</v>
      </c>
      <c r="BV49" s="263"/>
      <c r="BW49" s="263"/>
      <c r="BX49" s="55">
        <v>0.62306712962962962</v>
      </c>
      <c r="BY49" s="35">
        <v>3.8344907407407369E-2</v>
      </c>
      <c r="BZ49" s="35">
        <v>1.8634259259259628E-3</v>
      </c>
      <c r="CA49" s="44" t="s">
        <v>45</v>
      </c>
      <c r="CB49" s="45">
        <v>161</v>
      </c>
      <c r="CC49" s="49">
        <v>0.65069444444444446</v>
      </c>
      <c r="CD49" s="42" t="s">
        <v>44</v>
      </c>
      <c r="CE49" s="38">
        <v>0</v>
      </c>
      <c r="CF49" s="53">
        <v>0.65972222222222221</v>
      </c>
      <c r="CG49" s="61"/>
      <c r="CH49" s="55">
        <v>0.67126157407407405</v>
      </c>
      <c r="CI49" s="35">
        <v>1.1539351851851842E-2</v>
      </c>
      <c r="CJ49" s="35">
        <v>6.9444444444443504E-4</v>
      </c>
      <c r="CK49" s="44" t="s">
        <v>301</v>
      </c>
      <c r="CL49" s="45">
        <v>60</v>
      </c>
      <c r="CM49" s="55">
        <v>0.67650462962962965</v>
      </c>
      <c r="CN49" s="35">
        <v>1.678240740740744E-2</v>
      </c>
      <c r="CO49" s="35">
        <v>6.9444444444410197E-5</v>
      </c>
      <c r="CP49" s="44" t="s">
        <v>45</v>
      </c>
      <c r="CQ49" s="45">
        <v>6</v>
      </c>
      <c r="CR49" s="85" t="s">
        <v>632</v>
      </c>
      <c r="CS49" s="38"/>
      <c r="CT49" s="85">
        <v>1.4381944444444399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106.2</v>
      </c>
      <c r="DC49" s="71">
        <v>106.2</v>
      </c>
      <c r="DD49" s="72"/>
      <c r="DE49" s="43"/>
      <c r="DF49" s="43"/>
      <c r="DG49" s="39">
        <v>876.2</v>
      </c>
      <c r="DH49" s="46">
        <v>5340</v>
      </c>
      <c r="DI49" s="40"/>
      <c r="DJ49" s="63">
        <v>6216.2</v>
      </c>
      <c r="DK49" s="43"/>
      <c r="DL49" s="268" t="s">
        <v>190</v>
      </c>
      <c r="DM49" s="269" t="s">
        <v>581</v>
      </c>
      <c r="DN49" s="269" t="s">
        <v>178</v>
      </c>
      <c r="DO49" s="269">
        <v>115</v>
      </c>
      <c r="DP49" s="269">
        <v>0</v>
      </c>
      <c r="DQ49" s="56"/>
      <c r="DR49" s="56"/>
      <c r="DS49" s="36"/>
      <c r="DV49" s="41">
        <v>1.08</v>
      </c>
      <c r="DW49" s="41" t="s">
        <v>197</v>
      </c>
      <c r="DX49" s="41"/>
      <c r="DY49" s="151">
        <v>223.77600000000001</v>
      </c>
      <c r="DZ49" s="41">
        <v>223.77600000000001</v>
      </c>
      <c r="EA49" s="41">
        <v>9999</v>
      </c>
      <c r="EB49" s="41">
        <v>999999</v>
      </c>
      <c r="EC49" s="41">
        <v>999999</v>
      </c>
      <c r="EG49" s="41">
        <v>21</v>
      </c>
      <c r="EH49" s="195">
        <v>0</v>
      </c>
      <c r="EI49" s="195">
        <v>4200</v>
      </c>
      <c r="EJ49" s="196">
        <v>101</v>
      </c>
      <c r="EK49" s="195">
        <v>0</v>
      </c>
      <c r="EL49" s="195">
        <v>1140</v>
      </c>
      <c r="EM49" s="195">
        <v>603</v>
      </c>
      <c r="EN49" s="195">
        <v>0</v>
      </c>
      <c r="EO49" s="195">
        <v>66</v>
      </c>
      <c r="EP49" s="195">
        <v>0</v>
      </c>
      <c r="EQ49" s="195">
        <v>106.2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C49" s="41">
        <v>21</v>
      </c>
      <c r="FD49" s="195">
        <v>0</v>
      </c>
      <c r="FE49" s="195">
        <v>4200</v>
      </c>
      <c r="FF49" s="195">
        <v>4301</v>
      </c>
      <c r="FG49" s="195">
        <v>4301</v>
      </c>
      <c r="FH49" s="195">
        <v>5441</v>
      </c>
      <c r="FI49" s="195">
        <v>6044</v>
      </c>
      <c r="FJ49" s="195">
        <v>6044</v>
      </c>
      <c r="FK49" s="195">
        <v>6110</v>
      </c>
      <c r="FL49" s="195">
        <v>6110</v>
      </c>
      <c r="FM49" s="195">
        <v>6216.2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13.5" thickBot="1" x14ac:dyDescent="0.25">
      <c r="A50" s="132"/>
      <c r="B50" s="34">
        <v>36</v>
      </c>
      <c r="C50" s="293">
        <v>36</v>
      </c>
      <c r="D50" s="260" t="s">
        <v>251</v>
      </c>
      <c r="E50" s="260" t="s">
        <v>278</v>
      </c>
      <c r="F50" s="260" t="s">
        <v>567</v>
      </c>
      <c r="G50" s="43">
        <v>0.3166666666666666</v>
      </c>
      <c r="H50" s="47">
        <v>0.3166666666666666</v>
      </c>
      <c r="I50" s="58" t="s">
        <v>44</v>
      </c>
      <c r="J50" s="52">
        <v>0</v>
      </c>
      <c r="K50" s="43">
        <v>0.39999999999999997</v>
      </c>
      <c r="L50" s="47">
        <v>0.39999999999999997</v>
      </c>
      <c r="M50" s="42" t="s">
        <v>44</v>
      </c>
      <c r="N50" s="38">
        <v>0</v>
      </c>
      <c r="O50" s="85">
        <v>0.40347222222222223</v>
      </c>
      <c r="P50" s="38">
        <v>300</v>
      </c>
      <c r="Q50" s="261"/>
      <c r="R50" s="85">
        <v>0.44791666666666669</v>
      </c>
      <c r="S50" s="38">
        <v>300</v>
      </c>
      <c r="T50" s="85" t="s">
        <v>308</v>
      </c>
      <c r="U50" s="86"/>
      <c r="V50" s="52">
        <v>600</v>
      </c>
      <c r="W50" s="85">
        <v>0.5131944444444444</v>
      </c>
      <c r="X50" s="38"/>
      <c r="Y50" s="85">
        <v>0.51388888888888895</v>
      </c>
      <c r="Z50" s="86"/>
      <c r="AA50" s="52">
        <v>0</v>
      </c>
      <c r="AB50" s="261"/>
      <c r="AC50" s="85">
        <v>0.51736111111111105</v>
      </c>
      <c r="AD50" s="38"/>
      <c r="AE50" s="85">
        <v>0.46666666666666662</v>
      </c>
      <c r="AF50" s="86"/>
      <c r="AG50" s="52">
        <v>720</v>
      </c>
      <c r="AH50" s="261">
        <v>600</v>
      </c>
      <c r="AI50" s="85"/>
      <c r="AJ50" s="38">
        <v>600</v>
      </c>
      <c r="AK50" s="73">
        <v>0.5493055555555556</v>
      </c>
      <c r="AL50" s="42" t="s">
        <v>301</v>
      </c>
      <c r="AM50" s="38">
        <v>5100</v>
      </c>
      <c r="AN50" s="43">
        <v>0.55208333333333337</v>
      </c>
      <c r="AO50" s="47">
        <v>0.58819444444444446</v>
      </c>
      <c r="AP50" s="70">
        <v>101</v>
      </c>
      <c r="AQ50" s="71">
        <v>101</v>
      </c>
      <c r="AR50" s="72"/>
      <c r="AS50" s="49">
        <v>0.59097222222222223</v>
      </c>
      <c r="AT50" s="42" t="s">
        <v>44</v>
      </c>
      <c r="AU50" s="280">
        <v>0</v>
      </c>
      <c r="AV50" s="72"/>
      <c r="AW50" s="49">
        <v>0.63541666666666663</v>
      </c>
      <c r="AX50" s="42" t="s">
        <v>44</v>
      </c>
      <c r="AY50" s="38">
        <v>0</v>
      </c>
      <c r="AZ50" s="53">
        <v>0.6381944444444444</v>
      </c>
      <c r="BA50" s="61"/>
      <c r="BB50" s="55">
        <v>0.64371527777777782</v>
      </c>
      <c r="BC50" s="35">
        <v>5.5208333333334192E-3</v>
      </c>
      <c r="BD50" s="35">
        <v>1.1574074074160307E-5</v>
      </c>
      <c r="BE50" s="44" t="s">
        <v>301</v>
      </c>
      <c r="BF50" s="45">
        <v>1</v>
      </c>
      <c r="BG50" s="55">
        <v>0.65127314814814818</v>
      </c>
      <c r="BH50" s="35">
        <v>1.3078703703703787E-2</v>
      </c>
      <c r="BI50" s="35">
        <v>3.3564814814806415E-4</v>
      </c>
      <c r="BJ50" s="44" t="s">
        <v>45</v>
      </c>
      <c r="BK50" s="45">
        <v>29</v>
      </c>
      <c r="BL50" s="55">
        <v>0.65637731481481476</v>
      </c>
      <c r="BM50" s="35">
        <v>1.8182870370370363E-2</v>
      </c>
      <c r="BN50" s="35">
        <v>9.1435185185184328E-4</v>
      </c>
      <c r="BO50" s="44" t="s">
        <v>301</v>
      </c>
      <c r="BP50" s="45">
        <v>79</v>
      </c>
      <c r="BQ50" s="55">
        <v>0.67484953703703709</v>
      </c>
      <c r="BR50" s="35">
        <v>3.6655092592592697E-2</v>
      </c>
      <c r="BS50" s="35">
        <v>4.6990740740741818E-3</v>
      </c>
      <c r="BT50" s="44" t="s">
        <v>301</v>
      </c>
      <c r="BU50" s="45">
        <v>406</v>
      </c>
      <c r="BV50" s="263"/>
      <c r="BW50" s="263"/>
      <c r="BX50" s="55">
        <v>0.68812499999999999</v>
      </c>
      <c r="BY50" s="35">
        <v>4.9930555555555589E-2</v>
      </c>
      <c r="BZ50" s="35">
        <v>9.7222222222222571E-3</v>
      </c>
      <c r="CA50" s="44" t="s">
        <v>301</v>
      </c>
      <c r="CB50" s="45">
        <v>840</v>
      </c>
      <c r="CC50" s="49">
        <v>0.70416666666666661</v>
      </c>
      <c r="CD50" s="42" t="s">
        <v>44</v>
      </c>
      <c r="CE50" s="38">
        <v>0</v>
      </c>
      <c r="CF50" s="53">
        <v>0.70624999999999993</v>
      </c>
      <c r="CG50" s="61"/>
      <c r="CH50" s="55">
        <v>0.71877314814814808</v>
      </c>
      <c r="CI50" s="35">
        <v>1.2523148148148144E-2</v>
      </c>
      <c r="CJ50" s="35">
        <v>1.6782407407407371E-3</v>
      </c>
      <c r="CK50" s="44" t="s">
        <v>301</v>
      </c>
      <c r="CL50" s="45">
        <v>145</v>
      </c>
      <c r="CM50" s="55">
        <v>0.72618055555555561</v>
      </c>
      <c r="CN50" s="35">
        <v>1.9930555555555673E-2</v>
      </c>
      <c r="CO50" s="35">
        <v>3.078703703703823E-3</v>
      </c>
      <c r="CP50" s="44" t="s">
        <v>301</v>
      </c>
      <c r="CQ50" s="45">
        <v>266</v>
      </c>
      <c r="CR50" s="85"/>
      <c r="CS50" s="38">
        <v>600</v>
      </c>
      <c r="CT50" s="85">
        <v>2.0631944444444401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110.5</v>
      </c>
      <c r="DC50" s="71">
        <v>110.5</v>
      </c>
      <c r="DD50" s="72"/>
      <c r="DE50" s="43"/>
      <c r="DF50" s="43"/>
      <c r="DG50" s="39">
        <v>1977.5</v>
      </c>
      <c r="DH50" s="46">
        <v>8820</v>
      </c>
      <c r="DI50" s="40"/>
      <c r="DJ50" s="63">
        <v>10797.5</v>
      </c>
      <c r="DK50" s="43"/>
      <c r="DL50" s="268" t="s">
        <v>191</v>
      </c>
      <c r="DM50" s="269" t="s">
        <v>567</v>
      </c>
      <c r="DN50" s="269" t="s">
        <v>178</v>
      </c>
      <c r="DO50" s="269">
        <v>105</v>
      </c>
      <c r="DP50" s="269">
        <v>0</v>
      </c>
      <c r="DQ50" s="56"/>
      <c r="DR50" s="56"/>
      <c r="DS50" s="36"/>
      <c r="DV50" s="41">
        <v>1.08</v>
      </c>
      <c r="DW50" s="41" t="s">
        <v>198</v>
      </c>
      <c r="DX50" s="41"/>
      <c r="DY50" s="151">
        <v>228.42000000000002</v>
      </c>
      <c r="DZ50" s="41">
        <v>9999</v>
      </c>
      <c r="EA50" s="41">
        <v>228.42000000000002</v>
      </c>
      <c r="EB50" s="41">
        <v>999999</v>
      </c>
      <c r="EC50" s="41">
        <v>999999</v>
      </c>
      <c r="EG50" s="41">
        <v>36</v>
      </c>
      <c r="EH50" s="195">
        <v>0</v>
      </c>
      <c r="EI50" s="195">
        <v>8220</v>
      </c>
      <c r="EJ50" s="196">
        <v>101</v>
      </c>
      <c r="EK50" s="195">
        <v>0</v>
      </c>
      <c r="EL50" s="195">
        <v>0</v>
      </c>
      <c r="EM50" s="195">
        <v>1355</v>
      </c>
      <c r="EN50" s="195">
        <v>0</v>
      </c>
      <c r="EO50" s="195">
        <v>411</v>
      </c>
      <c r="EP50" s="195">
        <v>600</v>
      </c>
      <c r="EQ50" s="195">
        <v>110.5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36</v>
      </c>
      <c r="FD50" s="195">
        <v>0</v>
      </c>
      <c r="FE50" s="195">
        <v>8220</v>
      </c>
      <c r="FF50" s="195">
        <v>8321</v>
      </c>
      <c r="FG50" s="195">
        <v>8321</v>
      </c>
      <c r="FH50" s="195">
        <v>8321</v>
      </c>
      <c r="FI50" s="195">
        <v>9676</v>
      </c>
      <c r="FJ50" s="195">
        <v>9676</v>
      </c>
      <c r="FK50" s="195">
        <v>10087</v>
      </c>
      <c r="FL50" s="195">
        <v>10687</v>
      </c>
      <c r="FM50" s="195">
        <v>10797.5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26</v>
      </c>
      <c r="C51" s="293">
        <v>26</v>
      </c>
      <c r="D51" s="260" t="s">
        <v>488</v>
      </c>
      <c r="E51" s="260" t="s">
        <v>489</v>
      </c>
      <c r="F51" s="260" t="s">
        <v>585</v>
      </c>
      <c r="G51" s="43">
        <v>0.30972222222222218</v>
      </c>
      <c r="H51" s="47">
        <v>0.30972222222222218</v>
      </c>
      <c r="I51" s="58" t="s">
        <v>44</v>
      </c>
      <c r="J51" s="52">
        <v>0</v>
      </c>
      <c r="K51" s="43">
        <v>0.39305555555555555</v>
      </c>
      <c r="L51" s="47">
        <v>0.39305555555555555</v>
      </c>
      <c r="M51" s="42" t="s">
        <v>44</v>
      </c>
      <c r="N51" s="38">
        <v>0</v>
      </c>
      <c r="O51" s="85">
        <v>0.39374999999999999</v>
      </c>
      <c r="P51" s="38"/>
      <c r="Q51" s="261"/>
      <c r="R51" s="85"/>
      <c r="S51" s="38">
        <v>0</v>
      </c>
      <c r="T51" s="85">
        <v>0.46249999999999997</v>
      </c>
      <c r="U51" s="86"/>
      <c r="V51" s="52">
        <v>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 t="s">
        <v>308</v>
      </c>
      <c r="AF51" s="86"/>
      <c r="AG51" s="52">
        <v>600</v>
      </c>
      <c r="AH51" s="261"/>
      <c r="AI51" s="85"/>
      <c r="AJ51" s="38">
        <v>600</v>
      </c>
      <c r="AK51" s="73">
        <v>0.50347222222222221</v>
      </c>
      <c r="AL51" s="42" t="s">
        <v>301</v>
      </c>
      <c r="AM51" s="38">
        <v>1740</v>
      </c>
      <c r="AN51" s="43">
        <v>0.5083333333333333</v>
      </c>
      <c r="AO51" s="47">
        <v>0.53888888888888886</v>
      </c>
      <c r="AP51" s="70">
        <v>101.4</v>
      </c>
      <c r="AQ51" s="71">
        <v>101.4</v>
      </c>
      <c r="AR51" s="72"/>
      <c r="AS51" s="49">
        <v>0.54513888888888884</v>
      </c>
      <c r="AT51" s="42" t="s">
        <v>44</v>
      </c>
      <c r="AU51" s="280">
        <v>0</v>
      </c>
      <c r="AV51" s="72"/>
      <c r="AW51" s="49">
        <v>0.62222222222222223</v>
      </c>
      <c r="AX51" s="42" t="s">
        <v>301</v>
      </c>
      <c r="AY51" s="38">
        <v>420</v>
      </c>
      <c r="AZ51" s="53">
        <v>0.62430555555555556</v>
      </c>
      <c r="BA51" s="61"/>
      <c r="BB51" s="55">
        <v>0.62986111111111109</v>
      </c>
      <c r="BC51" s="35">
        <v>5.5555555555555358E-3</v>
      </c>
      <c r="BD51" s="35">
        <v>4.6296296296276934E-5</v>
      </c>
      <c r="BE51" s="44" t="s">
        <v>301</v>
      </c>
      <c r="BF51" s="45">
        <v>4</v>
      </c>
      <c r="BG51" s="55">
        <v>0.63800925925925933</v>
      </c>
      <c r="BH51" s="35">
        <v>1.3703703703703773E-2</v>
      </c>
      <c r="BI51" s="35">
        <v>2.8935185185192253E-4</v>
      </c>
      <c r="BJ51" s="44" t="s">
        <v>301</v>
      </c>
      <c r="BK51" s="45">
        <v>25</v>
      </c>
      <c r="BL51" s="55">
        <v>0.64263888888888887</v>
      </c>
      <c r="BM51" s="35">
        <v>1.8333333333333313E-2</v>
      </c>
      <c r="BN51" s="35">
        <v>1.0648148148147928E-3</v>
      </c>
      <c r="BO51" s="44" t="s">
        <v>301</v>
      </c>
      <c r="BP51" s="45">
        <v>92</v>
      </c>
      <c r="BQ51" s="55">
        <v>0.66046296296296292</v>
      </c>
      <c r="BR51" s="35">
        <v>3.615740740740736E-2</v>
      </c>
      <c r="BS51" s="35">
        <v>4.2013888888888448E-3</v>
      </c>
      <c r="BT51" s="44" t="s">
        <v>301</v>
      </c>
      <c r="BU51" s="45">
        <v>363</v>
      </c>
      <c r="BV51" s="263"/>
      <c r="BW51" s="263"/>
      <c r="BX51" s="55">
        <v>0.67254629629629636</v>
      </c>
      <c r="BY51" s="35">
        <v>4.8240740740740806E-2</v>
      </c>
      <c r="BZ51" s="35">
        <v>8.0324074074074742E-3</v>
      </c>
      <c r="CA51" s="44" t="s">
        <v>301</v>
      </c>
      <c r="CB51" s="45">
        <v>694</v>
      </c>
      <c r="CC51" s="49">
        <v>0.69027777777777777</v>
      </c>
      <c r="CD51" s="42" t="s">
        <v>44</v>
      </c>
      <c r="CE51" s="38">
        <v>0</v>
      </c>
      <c r="CF51" s="53">
        <v>0.69374999999999998</v>
      </c>
      <c r="CG51" s="61"/>
      <c r="CH51" s="55">
        <v>0.71803240740740737</v>
      </c>
      <c r="CI51" s="35">
        <v>2.4282407407407391E-2</v>
      </c>
      <c r="CJ51" s="35">
        <v>1.3437499999999984E-2</v>
      </c>
      <c r="CK51" s="44" t="s">
        <v>301</v>
      </c>
      <c r="CL51" s="45">
        <v>1161</v>
      </c>
      <c r="CM51" s="55">
        <v>0.72600694444444447</v>
      </c>
      <c r="CN51" s="35">
        <v>3.2256944444444491E-2</v>
      </c>
      <c r="CO51" s="35">
        <v>1.540509259259264E-2</v>
      </c>
      <c r="CP51" s="44" t="s">
        <v>301</v>
      </c>
      <c r="CQ51" s="45">
        <v>1331</v>
      </c>
      <c r="CR51" s="85" t="s">
        <v>632</v>
      </c>
      <c r="CS51" s="38"/>
      <c r="CT51" s="85">
        <v>1.64652777777778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109</v>
      </c>
      <c r="DC51" s="71">
        <v>109</v>
      </c>
      <c r="DD51" s="72"/>
      <c r="DE51" s="43"/>
      <c r="DF51" s="43"/>
      <c r="DG51" s="39">
        <v>3880.4</v>
      </c>
      <c r="DH51" s="46">
        <v>5160</v>
      </c>
      <c r="DI51" s="40"/>
      <c r="DJ51" s="63">
        <v>9040.4</v>
      </c>
      <c r="DK51" s="43"/>
      <c r="DL51" s="268" t="s">
        <v>191</v>
      </c>
      <c r="DM51" s="269" t="s">
        <v>585</v>
      </c>
      <c r="DN51" s="269" t="s">
        <v>179</v>
      </c>
      <c r="DO51" s="269">
        <v>74</v>
      </c>
      <c r="DP51" s="269" t="s">
        <v>624</v>
      </c>
      <c r="DQ51" s="56"/>
      <c r="DR51" s="56"/>
      <c r="DS51" s="36"/>
      <c r="DV51" s="41">
        <v>1</v>
      </c>
      <c r="DW51" s="41" t="s">
        <v>197</v>
      </c>
      <c r="DX51" s="41"/>
      <c r="DY51" s="151">
        <v>210.4</v>
      </c>
      <c r="DZ51" s="41">
        <v>210.4</v>
      </c>
      <c r="EA51" s="41">
        <v>9999</v>
      </c>
      <c r="EB51" s="41">
        <v>999999</v>
      </c>
      <c r="EC51" s="41">
        <v>9040.4</v>
      </c>
      <c r="EG51" s="41">
        <v>26</v>
      </c>
      <c r="EH51" s="195">
        <v>0</v>
      </c>
      <c r="EI51" s="195">
        <v>4740</v>
      </c>
      <c r="EJ51" s="196">
        <v>101.4</v>
      </c>
      <c r="EK51" s="195">
        <v>0</v>
      </c>
      <c r="EL51" s="195">
        <v>420</v>
      </c>
      <c r="EM51" s="195">
        <v>1178</v>
      </c>
      <c r="EN51" s="195">
        <v>0</v>
      </c>
      <c r="EO51" s="195">
        <v>2492</v>
      </c>
      <c r="EP51" s="195">
        <v>0</v>
      </c>
      <c r="EQ51" s="195">
        <v>109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26</v>
      </c>
      <c r="FD51" s="195">
        <v>0</v>
      </c>
      <c r="FE51" s="195">
        <v>4740</v>
      </c>
      <c r="FF51" s="195">
        <v>4841.3999999999996</v>
      </c>
      <c r="FG51" s="195">
        <v>4841.3999999999996</v>
      </c>
      <c r="FH51" s="195">
        <v>5261.4</v>
      </c>
      <c r="FI51" s="195">
        <v>6439.4</v>
      </c>
      <c r="FJ51" s="195">
        <v>6439.4</v>
      </c>
      <c r="FK51" s="195">
        <v>8931.4</v>
      </c>
      <c r="FL51" s="195">
        <v>8931.4</v>
      </c>
      <c r="FM51" s="195">
        <v>9040.4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55</v>
      </c>
      <c r="C52" s="293">
        <v>60</v>
      </c>
      <c r="D52" s="260" t="s">
        <v>532</v>
      </c>
      <c r="E52" s="260" t="s">
        <v>533</v>
      </c>
      <c r="F52" s="260" t="s">
        <v>605</v>
      </c>
      <c r="G52" s="43">
        <v>0.32986111111111099</v>
      </c>
      <c r="H52" s="47">
        <v>0.32986111111111099</v>
      </c>
      <c r="I52" s="58" t="s">
        <v>44</v>
      </c>
      <c r="J52" s="52">
        <v>0</v>
      </c>
      <c r="K52" s="43">
        <v>0.41319444444444436</v>
      </c>
      <c r="L52" s="47">
        <v>0.41319444444444436</v>
      </c>
      <c r="M52" s="42" t="s">
        <v>44</v>
      </c>
      <c r="N52" s="38">
        <v>0</v>
      </c>
      <c r="O52" s="85"/>
      <c r="P52" s="38">
        <v>600</v>
      </c>
      <c r="Q52" s="261"/>
      <c r="R52" s="85"/>
      <c r="S52" s="38">
        <v>0</v>
      </c>
      <c r="T52" s="85" t="s">
        <v>308</v>
      </c>
      <c r="U52" s="86"/>
      <c r="V52" s="52">
        <v>600</v>
      </c>
      <c r="W52" s="85"/>
      <c r="X52" s="38">
        <v>600</v>
      </c>
      <c r="Y52" s="85"/>
      <c r="Z52" s="86"/>
      <c r="AA52" s="52">
        <v>600</v>
      </c>
      <c r="AB52" s="261"/>
      <c r="AC52" s="85"/>
      <c r="AD52" s="38">
        <v>600</v>
      </c>
      <c r="AE52" s="85">
        <v>0.49513888888888885</v>
      </c>
      <c r="AF52" s="86"/>
      <c r="AG52" s="52">
        <v>0</v>
      </c>
      <c r="AH52" s="261">
        <v>600</v>
      </c>
      <c r="AI52" s="85"/>
      <c r="AJ52" s="38">
        <v>600</v>
      </c>
      <c r="AK52" s="73">
        <v>0.54791666666666672</v>
      </c>
      <c r="AL52" s="42" t="s">
        <v>301</v>
      </c>
      <c r="AM52" s="38">
        <v>3840</v>
      </c>
      <c r="AN52" s="43">
        <v>0.55486111111111114</v>
      </c>
      <c r="AO52" s="47">
        <v>0.5625</v>
      </c>
      <c r="AP52" s="70">
        <v>101.7</v>
      </c>
      <c r="AQ52" s="71">
        <v>101.7</v>
      </c>
      <c r="AR52" s="72"/>
      <c r="AS52" s="49">
        <v>0.58958333333333335</v>
      </c>
      <c r="AT52" s="42" t="s">
        <v>44</v>
      </c>
      <c r="AU52" s="280">
        <v>0</v>
      </c>
      <c r="AV52" s="72"/>
      <c r="AW52" s="49" t="s">
        <v>308</v>
      </c>
      <c r="AX52" s="42" t="s">
        <v>301</v>
      </c>
      <c r="AY52" s="38">
        <v>1800</v>
      </c>
      <c r="AZ52" s="53"/>
      <c r="BA52" s="61"/>
      <c r="BB52" s="55">
        <v>0.67163194444444452</v>
      </c>
      <c r="BC52" s="35">
        <v>0.67163194444444452</v>
      </c>
      <c r="BD52" s="35">
        <v>0.66612268518518525</v>
      </c>
      <c r="BE52" s="44"/>
      <c r="BF52" s="45"/>
      <c r="BG52" s="55"/>
      <c r="BH52" s="35">
        <v>0</v>
      </c>
      <c r="BI52" s="35">
        <v>1.3414351851851851E-2</v>
      </c>
      <c r="BJ52" s="44"/>
      <c r="BK52" s="45"/>
      <c r="BL52" s="55"/>
      <c r="BM52" s="35">
        <v>0</v>
      </c>
      <c r="BN52" s="35">
        <v>1.726851851851852E-2</v>
      </c>
      <c r="BO52" s="44"/>
      <c r="BP52" s="45"/>
      <c r="BQ52" s="55">
        <v>0.7101736111111111</v>
      </c>
      <c r="BR52" s="35">
        <v>0.7101736111111111</v>
      </c>
      <c r="BS52" s="35">
        <v>0.67821759259259262</v>
      </c>
      <c r="BT52" s="44"/>
      <c r="BU52" s="45"/>
      <c r="BV52" s="263"/>
      <c r="BW52" s="263"/>
      <c r="BX52" s="55">
        <v>0.69967592592592587</v>
      </c>
      <c r="BY52" s="35">
        <v>0.69967592592592587</v>
      </c>
      <c r="BZ52" s="35">
        <v>0.65946759259259258</v>
      </c>
      <c r="CA52" s="44"/>
      <c r="CB52" s="45">
        <v>1800</v>
      </c>
      <c r="CC52" s="49"/>
      <c r="CD52" s="42" t="s">
        <v>44</v>
      </c>
      <c r="CE52" s="38">
        <v>1800</v>
      </c>
      <c r="CF52" s="53">
        <v>0.75555555555555554</v>
      </c>
      <c r="CG52" s="61"/>
      <c r="CH52" s="55">
        <v>0.76819444444444451</v>
      </c>
      <c r="CI52" s="35">
        <v>1.2638888888888977E-2</v>
      </c>
      <c r="CJ52" s="35">
        <v>1.7939814814815699E-3</v>
      </c>
      <c r="CK52" s="44" t="s">
        <v>301</v>
      </c>
      <c r="CL52" s="45">
        <v>155</v>
      </c>
      <c r="CM52" s="55">
        <v>0.77633101851851849</v>
      </c>
      <c r="CN52" s="35">
        <v>2.0775462962962954E-2</v>
      </c>
      <c r="CO52" s="35">
        <v>3.9236111111111034E-3</v>
      </c>
      <c r="CP52" s="44" t="s">
        <v>301</v>
      </c>
      <c r="CQ52" s="45">
        <v>339</v>
      </c>
      <c r="CR52" s="85"/>
      <c r="CS52" s="38">
        <v>600</v>
      </c>
      <c r="CT52" s="85">
        <v>2.8548611111111102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120.5</v>
      </c>
      <c r="DC52" s="71">
        <v>120.5</v>
      </c>
      <c r="DD52" s="72"/>
      <c r="DE52" s="43"/>
      <c r="DF52" s="43"/>
      <c r="DG52" s="39">
        <v>2516.1999999999998</v>
      </c>
      <c r="DH52" s="46">
        <v>12240</v>
      </c>
      <c r="DI52" s="40"/>
      <c r="DJ52" s="63">
        <v>14756.2</v>
      </c>
      <c r="DK52" s="43"/>
      <c r="DL52" s="268" t="s">
        <v>191</v>
      </c>
      <c r="DM52" s="269" t="s">
        <v>605</v>
      </c>
      <c r="DN52" s="269" t="s">
        <v>178</v>
      </c>
      <c r="DO52" s="269">
        <v>108</v>
      </c>
      <c r="DP52" s="269">
        <v>0</v>
      </c>
      <c r="DQ52" s="56"/>
      <c r="DR52" s="56"/>
      <c r="DS52" s="36"/>
      <c r="DV52" s="41">
        <v>1.08</v>
      </c>
      <c r="DW52" s="41" t="s">
        <v>197</v>
      </c>
      <c r="DX52" s="41"/>
      <c r="DY52" s="151">
        <v>239.976</v>
      </c>
      <c r="DZ52" s="41">
        <v>239.976</v>
      </c>
      <c r="EA52" s="41">
        <v>9999</v>
      </c>
      <c r="EB52" s="41">
        <v>999999</v>
      </c>
      <c r="EC52" s="41">
        <v>999999</v>
      </c>
      <c r="EG52" s="41">
        <v>60</v>
      </c>
      <c r="EH52" s="195">
        <v>0</v>
      </c>
      <c r="EI52" s="195">
        <v>8040</v>
      </c>
      <c r="EJ52" s="196">
        <v>101.7</v>
      </c>
      <c r="EK52" s="195">
        <v>0</v>
      </c>
      <c r="EL52" s="195">
        <v>1800</v>
      </c>
      <c r="EM52" s="195">
        <v>1800</v>
      </c>
      <c r="EN52" s="195">
        <v>1800</v>
      </c>
      <c r="EO52" s="195">
        <v>494</v>
      </c>
      <c r="EP52" s="195">
        <v>600</v>
      </c>
      <c r="EQ52" s="195">
        <v>120.5</v>
      </c>
      <c r="ER52" s="195" t="e">
        <v>#REF!</v>
      </c>
      <c r="ES52" s="196" t="s">
        <v>316</v>
      </c>
      <c r="ET52" s="195" t="e">
        <v>#REF!</v>
      </c>
      <c r="EU52" s="196" t="s">
        <v>316</v>
      </c>
      <c r="EV52" s="195"/>
      <c r="EW52" s="195"/>
      <c r="EX52" s="195"/>
      <c r="EY52" s="195"/>
      <c r="EZ52" s="196"/>
      <c r="FA52" s="195"/>
      <c r="FC52" s="41">
        <v>60</v>
      </c>
      <c r="FD52" s="195">
        <v>0</v>
      </c>
      <c r="FE52" s="195">
        <v>8040</v>
      </c>
      <c r="FF52" s="195">
        <v>8141.7</v>
      </c>
      <c r="FG52" s="195">
        <v>8141.7</v>
      </c>
      <c r="FH52" s="195">
        <v>9941.7000000000007</v>
      </c>
      <c r="FI52" s="195">
        <v>11741.7</v>
      </c>
      <c r="FJ52" s="195">
        <v>13541.7</v>
      </c>
      <c r="FK52" s="195">
        <v>14035.7</v>
      </c>
      <c r="FL52" s="195">
        <v>14635.7</v>
      </c>
      <c r="FM52" s="195">
        <v>14756.2</v>
      </c>
      <c r="FN52" s="195" t="e">
        <v>#VALUE!</v>
      </c>
      <c r="FO52" s="195" t="e">
        <v>#VALUE!</v>
      </c>
      <c r="FP52" s="195" t="e">
        <v>#VALUE!</v>
      </c>
      <c r="FQ52" s="195" t="e">
        <v>#VALUE!</v>
      </c>
      <c r="FR52" s="195" t="e">
        <v>#VALUE!</v>
      </c>
      <c r="FS52" s="195" t="e">
        <v>#VALUE!</v>
      </c>
      <c r="FT52" s="195" t="e">
        <v>#VALUE!</v>
      </c>
      <c r="FU52" s="195" t="e">
        <v>#VALUE!</v>
      </c>
      <c r="FV52" s="195" t="e">
        <v>#VALUE!</v>
      </c>
    </row>
    <row r="53" spans="1:178" ht="15.75" customHeight="1" thickBot="1" x14ac:dyDescent="0.25">
      <c r="A53" s="132"/>
      <c r="B53" s="34">
        <v>59</v>
      </c>
      <c r="C53" s="293">
        <v>68</v>
      </c>
      <c r="D53" s="260" t="s">
        <v>536</v>
      </c>
      <c r="E53" s="260" t="s">
        <v>168</v>
      </c>
      <c r="F53" s="260" t="s">
        <v>607</v>
      </c>
      <c r="G53" s="43">
        <v>0.33263888888888876</v>
      </c>
      <c r="H53" s="47">
        <v>0.33263888888888876</v>
      </c>
      <c r="I53" s="58" t="s">
        <v>44</v>
      </c>
      <c r="J53" s="52">
        <v>0</v>
      </c>
      <c r="K53" s="43">
        <v>0.41597222222222213</v>
      </c>
      <c r="L53" s="47">
        <v>0.41597222222222213</v>
      </c>
      <c r="M53" s="42" t="s">
        <v>44</v>
      </c>
      <c r="N53" s="38">
        <v>0</v>
      </c>
      <c r="O53" s="85">
        <v>0.41666666666666669</v>
      </c>
      <c r="P53" s="38"/>
      <c r="Q53" s="261"/>
      <c r="R53" s="85">
        <v>0.45</v>
      </c>
      <c r="S53" s="38">
        <v>300</v>
      </c>
      <c r="T53" s="85">
        <v>0.45555555555555555</v>
      </c>
      <c r="U53" s="86"/>
      <c r="V53" s="52">
        <v>0</v>
      </c>
      <c r="W53" s="85">
        <v>0.4826388888888889</v>
      </c>
      <c r="X53" s="38"/>
      <c r="Y53" s="85">
        <v>0.49305555555555558</v>
      </c>
      <c r="Z53" s="86"/>
      <c r="AA53" s="52">
        <v>0</v>
      </c>
      <c r="AB53" s="261"/>
      <c r="AC53" s="85">
        <v>0.49513888888888885</v>
      </c>
      <c r="AD53" s="38"/>
      <c r="AE53" s="85">
        <v>0.51597222222222217</v>
      </c>
      <c r="AF53" s="86"/>
      <c r="AG53" s="52">
        <v>0</v>
      </c>
      <c r="AH53" s="261"/>
      <c r="AI53" s="85"/>
      <c r="AJ53" s="38">
        <v>600</v>
      </c>
      <c r="AK53" s="73">
        <v>0.52222222222222225</v>
      </c>
      <c r="AL53" s="42" t="s">
        <v>301</v>
      </c>
      <c r="AM53" s="38">
        <v>1380</v>
      </c>
      <c r="AN53" s="43">
        <v>0.54027777777777775</v>
      </c>
      <c r="AO53" s="47">
        <v>0.54166666666666663</v>
      </c>
      <c r="AP53" s="70">
        <v>101.8</v>
      </c>
      <c r="AQ53" s="71">
        <v>101.8</v>
      </c>
      <c r="AR53" s="72"/>
      <c r="AS53" s="49">
        <v>0.56388888888888888</v>
      </c>
      <c r="AT53" s="42" t="s">
        <v>44</v>
      </c>
      <c r="AU53" s="280">
        <v>0</v>
      </c>
      <c r="AV53" s="72"/>
      <c r="AW53" s="49">
        <v>0.59513888888888888</v>
      </c>
      <c r="AX53" s="42" t="s">
        <v>45</v>
      </c>
      <c r="AY53" s="38">
        <v>900</v>
      </c>
      <c r="AZ53" s="53">
        <v>0.59652777777777777</v>
      </c>
      <c r="BA53" s="61"/>
      <c r="BB53" s="55">
        <v>0.60209490740740745</v>
      </c>
      <c r="BC53" s="35">
        <v>5.5671296296296857E-3</v>
      </c>
      <c r="BD53" s="35">
        <v>5.7870370370426832E-5</v>
      </c>
      <c r="BE53" s="44" t="s">
        <v>301</v>
      </c>
      <c r="BF53" s="45">
        <v>5</v>
      </c>
      <c r="BG53" s="55">
        <v>0.60968750000000005</v>
      </c>
      <c r="BH53" s="35">
        <v>1.3159722222222281E-2</v>
      </c>
      <c r="BI53" s="35">
        <v>2.5462962962956998E-4</v>
      </c>
      <c r="BJ53" s="44" t="s">
        <v>45</v>
      </c>
      <c r="BK53" s="45">
        <v>22</v>
      </c>
      <c r="BL53" s="55">
        <v>0.61427083333333332</v>
      </c>
      <c r="BM53" s="35">
        <v>1.7743055555555554E-2</v>
      </c>
      <c r="BN53" s="35">
        <v>4.7453703703703373E-4</v>
      </c>
      <c r="BO53" s="44" t="s">
        <v>301</v>
      </c>
      <c r="BP53" s="45">
        <v>41</v>
      </c>
      <c r="BQ53" s="55">
        <v>0.66054398148148141</v>
      </c>
      <c r="BR53" s="35">
        <v>6.4016203703703645E-2</v>
      </c>
      <c r="BS53" s="35">
        <v>3.2060185185185129E-2</v>
      </c>
      <c r="BT53" s="44" t="s">
        <v>301</v>
      </c>
      <c r="BU53" s="45">
        <v>3070</v>
      </c>
      <c r="BV53" s="263"/>
      <c r="BW53" s="263"/>
      <c r="BX53" s="55">
        <v>0.62458333333333338</v>
      </c>
      <c r="BY53" s="35">
        <v>2.8055555555555611E-2</v>
      </c>
      <c r="BZ53" s="35">
        <v>1.2152777777777721E-2</v>
      </c>
      <c r="CA53" s="44" t="s">
        <v>45</v>
      </c>
      <c r="CB53" s="45">
        <v>1350</v>
      </c>
      <c r="CC53" s="49">
        <v>0.7055555555555556</v>
      </c>
      <c r="CD53" s="42" t="s">
        <v>301</v>
      </c>
      <c r="CE53" s="38">
        <v>120</v>
      </c>
      <c r="CF53" s="53">
        <v>0.70763888888888893</v>
      </c>
      <c r="CG53" s="61"/>
      <c r="CH53" s="55">
        <v>0.71930555555555553</v>
      </c>
      <c r="CI53" s="35">
        <v>1.1666666666666603E-2</v>
      </c>
      <c r="CJ53" s="35">
        <v>8.2175925925919574E-4</v>
      </c>
      <c r="CK53" s="44" t="s">
        <v>301</v>
      </c>
      <c r="CL53" s="45">
        <v>71</v>
      </c>
      <c r="CM53" s="55">
        <v>0.72636574074074067</v>
      </c>
      <c r="CN53" s="35">
        <v>1.8726851851851745E-2</v>
      </c>
      <c r="CO53" s="35">
        <v>1.8749999999998941E-3</v>
      </c>
      <c r="CP53" s="44" t="s">
        <v>301</v>
      </c>
      <c r="CQ53" s="45">
        <v>162</v>
      </c>
      <c r="CR53" s="85" t="s">
        <v>632</v>
      </c>
      <c r="CS53" s="38">
        <v>300</v>
      </c>
      <c r="CT53" s="85">
        <v>3.0215277777777798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109</v>
      </c>
      <c r="DC53" s="71">
        <v>109</v>
      </c>
      <c r="DD53" s="72"/>
      <c r="DE53" s="43"/>
      <c r="DF53" s="43"/>
      <c r="DG53" s="39">
        <v>4931.8</v>
      </c>
      <c r="DH53" s="46">
        <v>3600</v>
      </c>
      <c r="DI53" s="40"/>
      <c r="DJ53" s="63">
        <v>8531.7999999999993</v>
      </c>
      <c r="DK53" s="43"/>
      <c r="DL53" s="268" t="s">
        <v>190</v>
      </c>
      <c r="DM53" s="269" t="s">
        <v>607</v>
      </c>
      <c r="DN53" s="269" t="s">
        <v>177</v>
      </c>
      <c r="DO53" s="269">
        <v>125</v>
      </c>
      <c r="DP53" s="269">
        <v>0</v>
      </c>
      <c r="DQ53" s="56"/>
      <c r="DR53" s="56"/>
      <c r="DS53" s="36"/>
      <c r="DV53" s="41">
        <v>1.1100000000000001</v>
      </c>
      <c r="DW53" s="41" t="s">
        <v>197</v>
      </c>
      <c r="DX53" s="41"/>
      <c r="DY53" s="151">
        <v>233.98800000000003</v>
      </c>
      <c r="DZ53" s="41">
        <v>233.98800000000003</v>
      </c>
      <c r="EA53" s="41">
        <v>9999</v>
      </c>
      <c r="EB53" s="41">
        <v>999999</v>
      </c>
      <c r="EC53" s="41">
        <v>999999</v>
      </c>
      <c r="EG53" s="41">
        <v>68</v>
      </c>
      <c r="EH53" s="195">
        <v>0</v>
      </c>
      <c r="EI53" s="195">
        <v>2280</v>
      </c>
      <c r="EJ53" s="196">
        <v>101.8</v>
      </c>
      <c r="EK53" s="195">
        <v>0</v>
      </c>
      <c r="EL53" s="195">
        <v>900</v>
      </c>
      <c r="EM53" s="195">
        <v>4488</v>
      </c>
      <c r="EN53" s="195">
        <v>120</v>
      </c>
      <c r="EO53" s="195">
        <v>233</v>
      </c>
      <c r="EP53" s="195">
        <v>300</v>
      </c>
      <c r="EQ53" s="195">
        <v>109</v>
      </c>
      <c r="ER53" s="195" t="e">
        <v>#REF!</v>
      </c>
      <c r="ES53" s="195" t="e">
        <v>#REF!</v>
      </c>
      <c r="ET53" s="195" t="e">
        <v>#REF!</v>
      </c>
      <c r="EU53" s="196" t="e">
        <v>#REF!</v>
      </c>
      <c r="EV53" s="195"/>
      <c r="EW53" s="195"/>
      <c r="EX53" s="195"/>
      <c r="EY53" s="195"/>
      <c r="EZ53" s="196"/>
      <c r="FA53" s="195"/>
      <c r="FC53" s="41">
        <v>68</v>
      </c>
      <c r="FD53" s="195">
        <v>0</v>
      </c>
      <c r="FE53" s="195">
        <v>2280</v>
      </c>
      <c r="FF53" s="195">
        <v>2381.8000000000002</v>
      </c>
      <c r="FG53" s="195">
        <v>2381.8000000000002</v>
      </c>
      <c r="FH53" s="195">
        <v>3281.8</v>
      </c>
      <c r="FI53" s="195">
        <v>7769.8</v>
      </c>
      <c r="FJ53" s="195">
        <v>7889.8</v>
      </c>
      <c r="FK53" s="195">
        <v>8122.8</v>
      </c>
      <c r="FL53" s="195">
        <v>8422.7999999999993</v>
      </c>
      <c r="FM53" s="195">
        <v>8531.7999999999993</v>
      </c>
      <c r="FN53" s="195" t="e">
        <v>#REF!</v>
      </c>
      <c r="FO53" s="195" t="e">
        <v>#REF!</v>
      </c>
      <c r="FP53" s="195" t="e">
        <v>#REF!</v>
      </c>
      <c r="FQ53" s="195" t="e">
        <v>#REF!</v>
      </c>
      <c r="FR53" s="195" t="e">
        <v>#REF!</v>
      </c>
      <c r="FS53" s="195" t="e">
        <v>#REF!</v>
      </c>
      <c r="FT53" s="195" t="e">
        <v>#REF!</v>
      </c>
      <c r="FU53" s="195" t="e">
        <v>#REF!</v>
      </c>
      <c r="FV53" s="195" t="e">
        <v>#REF!</v>
      </c>
    </row>
    <row r="54" spans="1:178" ht="13.5" thickBot="1" x14ac:dyDescent="0.25">
      <c r="A54" s="132"/>
      <c r="B54" s="34">
        <v>38</v>
      </c>
      <c r="C54" s="293">
        <v>38</v>
      </c>
      <c r="D54" s="260" t="s">
        <v>102</v>
      </c>
      <c r="E54" s="260" t="s">
        <v>103</v>
      </c>
      <c r="F54" s="260" t="s">
        <v>578</v>
      </c>
      <c r="G54" s="43">
        <v>0.31805555555555548</v>
      </c>
      <c r="H54" s="47">
        <v>0.31805555555555548</v>
      </c>
      <c r="I54" s="58" t="s">
        <v>44</v>
      </c>
      <c r="J54" s="52">
        <v>0</v>
      </c>
      <c r="K54" s="43">
        <v>0.40138888888888885</v>
      </c>
      <c r="L54" s="47">
        <v>0.40138888888888885</v>
      </c>
      <c r="M54" s="42" t="s">
        <v>44</v>
      </c>
      <c r="N54" s="38">
        <v>0</v>
      </c>
      <c r="O54" s="85">
        <v>0.40208333333333335</v>
      </c>
      <c r="P54" s="38"/>
      <c r="Q54" s="261"/>
      <c r="R54" s="85"/>
      <c r="S54" s="38">
        <v>0</v>
      </c>
      <c r="T54" s="85" t="s">
        <v>308</v>
      </c>
      <c r="U54" s="86"/>
      <c r="V54" s="52">
        <v>600</v>
      </c>
      <c r="W54" s="85"/>
      <c r="X54" s="38">
        <v>600</v>
      </c>
      <c r="Y54" s="85"/>
      <c r="Z54" s="86"/>
      <c r="AA54" s="52">
        <v>600</v>
      </c>
      <c r="AB54" s="261"/>
      <c r="AC54" s="85"/>
      <c r="AD54" s="38">
        <v>600</v>
      </c>
      <c r="AE54" s="85">
        <v>0.45416666666666666</v>
      </c>
      <c r="AF54" s="86"/>
      <c r="AG54" s="52">
        <v>1920</v>
      </c>
      <c r="AH54" s="261"/>
      <c r="AI54" s="85"/>
      <c r="AJ54" s="38">
        <v>600</v>
      </c>
      <c r="AK54" s="73">
        <v>0.50069444444444444</v>
      </c>
      <c r="AL54" s="42" t="s">
        <v>301</v>
      </c>
      <c r="AM54" s="38">
        <v>780</v>
      </c>
      <c r="AN54" s="43">
        <v>0.53194444444444444</v>
      </c>
      <c r="AO54" s="47">
        <v>0.53541666666666665</v>
      </c>
      <c r="AP54" s="70">
        <v>92</v>
      </c>
      <c r="AQ54" s="71">
        <v>92</v>
      </c>
      <c r="AR54" s="72">
        <v>10</v>
      </c>
      <c r="AS54" s="49">
        <v>0.54236111111111107</v>
      </c>
      <c r="AT54" s="42" t="s">
        <v>44</v>
      </c>
      <c r="AU54" s="280">
        <v>0</v>
      </c>
      <c r="AV54" s="72"/>
      <c r="AW54" s="49">
        <v>0.58472222222222225</v>
      </c>
      <c r="AX54" s="42" t="s">
        <v>44</v>
      </c>
      <c r="AY54" s="38">
        <v>0</v>
      </c>
      <c r="AZ54" s="53">
        <v>0.58958333333333335</v>
      </c>
      <c r="BA54" s="61"/>
      <c r="BB54" s="55">
        <v>0.59509259259259262</v>
      </c>
      <c r="BC54" s="35">
        <v>5.5092592592592693E-3</v>
      </c>
      <c r="BD54" s="35">
        <v>1.0408340855860843E-17</v>
      </c>
      <c r="BE54" s="44" t="s">
        <v>44</v>
      </c>
      <c r="BF54" s="45">
        <v>0</v>
      </c>
      <c r="BG54" s="55">
        <v>0.60222222222222221</v>
      </c>
      <c r="BH54" s="35">
        <v>1.2638888888888866E-2</v>
      </c>
      <c r="BI54" s="35">
        <v>7.7546296296298473E-4</v>
      </c>
      <c r="BJ54" s="44" t="s">
        <v>45</v>
      </c>
      <c r="BK54" s="45">
        <v>67</v>
      </c>
      <c r="BL54" s="55">
        <v>0.60578703703703707</v>
      </c>
      <c r="BM54" s="35">
        <v>1.620370370370372E-2</v>
      </c>
      <c r="BN54" s="35">
        <v>1.0648148148147997E-3</v>
      </c>
      <c r="BO54" s="44" t="s">
        <v>45</v>
      </c>
      <c r="BP54" s="45">
        <v>92</v>
      </c>
      <c r="BQ54" s="55">
        <v>0.62254629629629632</v>
      </c>
      <c r="BR54" s="35">
        <v>3.2962962962962972E-2</v>
      </c>
      <c r="BS54" s="35">
        <v>1.0069444444444561E-3</v>
      </c>
      <c r="BT54" s="44" t="s">
        <v>301</v>
      </c>
      <c r="BU54" s="45">
        <v>87</v>
      </c>
      <c r="BV54" s="263"/>
      <c r="BW54" s="263"/>
      <c r="BX54" s="55">
        <v>0.63118055555555552</v>
      </c>
      <c r="BY54" s="35">
        <v>4.1597222222222174E-2</v>
      </c>
      <c r="BZ54" s="35">
        <v>1.3888888888888423E-3</v>
      </c>
      <c r="CA54" s="44" t="s">
        <v>301</v>
      </c>
      <c r="CB54" s="45">
        <v>120</v>
      </c>
      <c r="CC54" s="49">
        <v>0.65555555555555556</v>
      </c>
      <c r="CD54" s="42" t="s">
        <v>44</v>
      </c>
      <c r="CE54" s="38">
        <v>0</v>
      </c>
      <c r="CF54" s="53">
        <v>0.66319444444444442</v>
      </c>
      <c r="CG54" s="61"/>
      <c r="CH54" s="55">
        <v>0.6740624999999999</v>
      </c>
      <c r="CI54" s="35">
        <v>1.0868055555555478E-2</v>
      </c>
      <c r="CJ54" s="35">
        <v>2.3148148148070813E-5</v>
      </c>
      <c r="CK54" s="44" t="s">
        <v>301</v>
      </c>
      <c r="CL54" s="45">
        <v>2</v>
      </c>
      <c r="CM54" s="55">
        <v>0.68070601851851853</v>
      </c>
      <c r="CN54" s="35">
        <v>1.751157407407411E-2</v>
      </c>
      <c r="CO54" s="35">
        <v>6.5972222222225943E-4</v>
      </c>
      <c r="CP54" s="44" t="s">
        <v>301</v>
      </c>
      <c r="CQ54" s="45">
        <v>57</v>
      </c>
      <c r="CR54" s="85" t="s">
        <v>632</v>
      </c>
      <c r="CS54" s="38"/>
      <c r="CT54" s="85">
        <v>2.1465277777777798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100</v>
      </c>
      <c r="DC54" s="71">
        <v>100</v>
      </c>
      <c r="DD54" s="72"/>
      <c r="DE54" s="43"/>
      <c r="DF54" s="43"/>
      <c r="DG54" s="39">
        <v>627</v>
      </c>
      <c r="DH54" s="46">
        <v>5700</v>
      </c>
      <c r="DI54" s="40"/>
      <c r="DJ54" s="63">
        <v>6327</v>
      </c>
      <c r="DK54" s="43"/>
      <c r="DL54" s="268" t="s">
        <v>190</v>
      </c>
      <c r="DM54" s="269" t="s">
        <v>578</v>
      </c>
      <c r="DN54" s="269" t="s">
        <v>178</v>
      </c>
      <c r="DO54" s="269">
        <v>80</v>
      </c>
      <c r="DP54" s="269" t="s">
        <v>183</v>
      </c>
      <c r="DQ54" s="56"/>
      <c r="DR54" s="56"/>
      <c r="DS54" s="36"/>
      <c r="DV54" s="41">
        <v>1.05</v>
      </c>
      <c r="DW54" s="41" t="s">
        <v>197</v>
      </c>
      <c r="DX54" s="41"/>
      <c r="DY54" s="401">
        <v>212.10000000000002</v>
      </c>
      <c r="DZ54" s="36">
        <v>212.10000000000002</v>
      </c>
      <c r="EA54" s="41">
        <v>9999</v>
      </c>
      <c r="EB54" s="36">
        <v>999999</v>
      </c>
      <c r="EC54" s="36">
        <v>999999</v>
      </c>
      <c r="EG54" s="41">
        <v>38</v>
      </c>
      <c r="EH54" s="402">
        <v>0</v>
      </c>
      <c r="EI54" s="402">
        <v>5700</v>
      </c>
      <c r="EJ54" s="403">
        <v>102</v>
      </c>
      <c r="EK54" s="402">
        <v>0</v>
      </c>
      <c r="EL54" s="402">
        <v>0</v>
      </c>
      <c r="EM54" s="402">
        <v>366</v>
      </c>
      <c r="EN54" s="402">
        <v>0</v>
      </c>
      <c r="EO54" s="402">
        <v>59</v>
      </c>
      <c r="EP54" s="402">
        <v>0</v>
      </c>
      <c r="EQ54" s="402">
        <v>100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38</v>
      </c>
      <c r="FD54" s="195">
        <v>0</v>
      </c>
      <c r="FE54" s="402">
        <v>5700</v>
      </c>
      <c r="FF54" s="402">
        <v>5802</v>
      </c>
      <c r="FG54" s="402">
        <v>5802</v>
      </c>
      <c r="FH54" s="402">
        <v>5802</v>
      </c>
      <c r="FI54" s="402">
        <v>6168</v>
      </c>
      <c r="FJ54" s="402">
        <v>6168</v>
      </c>
      <c r="FK54" s="402">
        <v>6227</v>
      </c>
      <c r="FL54" s="402">
        <v>6227</v>
      </c>
      <c r="FM54" s="402">
        <v>6327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58</v>
      </c>
      <c r="C55" s="293">
        <v>66</v>
      </c>
      <c r="D55" s="260" t="s">
        <v>263</v>
      </c>
      <c r="E55" s="260" t="s">
        <v>290</v>
      </c>
      <c r="F55" s="260" t="s">
        <v>578</v>
      </c>
      <c r="G55" s="43">
        <v>0.33194444444444432</v>
      </c>
      <c r="H55" s="47">
        <v>0.33194444444444432</v>
      </c>
      <c r="I55" s="58" t="s">
        <v>44</v>
      </c>
      <c r="J55" s="52">
        <v>0</v>
      </c>
      <c r="K55" s="43">
        <v>0.41527777777777769</v>
      </c>
      <c r="L55" s="47">
        <v>0.41527777777777769</v>
      </c>
      <c r="M55" s="42" t="s">
        <v>44</v>
      </c>
      <c r="N55" s="38">
        <v>0</v>
      </c>
      <c r="O55" s="85">
        <v>0.41944444444444445</v>
      </c>
      <c r="P55" s="38"/>
      <c r="Q55" s="261"/>
      <c r="R55" s="85">
        <v>0.45347222222222222</v>
      </c>
      <c r="S55" s="38">
        <v>300</v>
      </c>
      <c r="T55" s="85">
        <v>0.46875</v>
      </c>
      <c r="U55" s="86"/>
      <c r="V55" s="52">
        <v>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 t="s">
        <v>308</v>
      </c>
      <c r="AF55" s="86"/>
      <c r="AG55" s="52">
        <v>600</v>
      </c>
      <c r="AH55" s="261"/>
      <c r="AI55" s="85"/>
      <c r="AJ55" s="38">
        <v>600</v>
      </c>
      <c r="AK55" s="73">
        <v>0.50486111111111109</v>
      </c>
      <c r="AL55" s="42" t="s">
        <v>45</v>
      </c>
      <c r="AM55" s="38">
        <v>60</v>
      </c>
      <c r="AN55" s="43">
        <v>0.50763888888888886</v>
      </c>
      <c r="AO55" s="47">
        <v>0.53541666666666665</v>
      </c>
      <c r="AP55" s="70">
        <v>102</v>
      </c>
      <c r="AQ55" s="71">
        <v>102</v>
      </c>
      <c r="AR55" s="72"/>
      <c r="AS55" s="49">
        <v>0.54652777777777772</v>
      </c>
      <c r="AT55" s="42" t="s">
        <v>44</v>
      </c>
      <c r="AU55" s="280">
        <v>0</v>
      </c>
      <c r="AV55" s="72"/>
      <c r="AW55" s="49">
        <v>0.58333333333333337</v>
      </c>
      <c r="AX55" s="42" t="s">
        <v>45</v>
      </c>
      <c r="AY55" s="38">
        <v>420</v>
      </c>
      <c r="AZ55" s="53">
        <v>0.58611111111111114</v>
      </c>
      <c r="BA55" s="61"/>
      <c r="BB55" s="55">
        <v>0.59201388888888895</v>
      </c>
      <c r="BC55" s="35">
        <v>5.9027777777778123E-3</v>
      </c>
      <c r="BD55" s="35">
        <v>3.9351851851855343E-4</v>
      </c>
      <c r="BE55" s="44" t="s">
        <v>301</v>
      </c>
      <c r="BF55" s="45">
        <v>34</v>
      </c>
      <c r="BG55" s="55">
        <v>0.59969907407407408</v>
      </c>
      <c r="BH55" s="35">
        <v>1.3587962962962941E-2</v>
      </c>
      <c r="BI55" s="35">
        <v>1.7361111111108968E-4</v>
      </c>
      <c r="BJ55" s="44" t="s">
        <v>301</v>
      </c>
      <c r="BK55" s="45">
        <v>15</v>
      </c>
      <c r="BL55" s="55">
        <v>0.60427083333333331</v>
      </c>
      <c r="BM55" s="35">
        <v>1.8159722222222174E-2</v>
      </c>
      <c r="BN55" s="35">
        <v>8.9120370370365451E-4</v>
      </c>
      <c r="BO55" s="44" t="s">
        <v>301</v>
      </c>
      <c r="BP55" s="45">
        <v>77</v>
      </c>
      <c r="BQ55" s="55">
        <v>0.62258101851851855</v>
      </c>
      <c r="BR55" s="35">
        <v>3.6469907407407409E-2</v>
      </c>
      <c r="BS55" s="35">
        <v>4.5138888888888937E-3</v>
      </c>
      <c r="BT55" s="44" t="s">
        <v>301</v>
      </c>
      <c r="BU55" s="45">
        <v>390</v>
      </c>
      <c r="BV55" s="263"/>
      <c r="BW55" s="263"/>
      <c r="BX55" s="55">
        <v>0.61305555555555558</v>
      </c>
      <c r="BY55" s="35">
        <v>2.6944444444444438E-2</v>
      </c>
      <c r="BZ55" s="35">
        <v>1.3263888888888895E-2</v>
      </c>
      <c r="CA55" s="44" t="s">
        <v>45</v>
      </c>
      <c r="CB55" s="45">
        <v>1446</v>
      </c>
      <c r="CC55" s="49">
        <v>0.64930555555555558</v>
      </c>
      <c r="CD55" s="42" t="s">
        <v>45</v>
      </c>
      <c r="CE55" s="38">
        <v>240</v>
      </c>
      <c r="CF55" s="53">
        <v>0.65902777777777777</v>
      </c>
      <c r="CG55" s="61"/>
      <c r="CH55" s="55">
        <v>0.66913194444444446</v>
      </c>
      <c r="CI55" s="35">
        <v>1.0104166666666692E-2</v>
      </c>
      <c r="CJ55" s="35">
        <v>7.4074074074071544E-4</v>
      </c>
      <c r="CK55" s="44" t="s">
        <v>45</v>
      </c>
      <c r="CL55" s="45">
        <v>64</v>
      </c>
      <c r="CM55" s="55">
        <v>0.67545138888888889</v>
      </c>
      <c r="CN55" s="35">
        <v>1.6423611111111125E-2</v>
      </c>
      <c r="CO55" s="35">
        <v>4.2824074074072557E-4</v>
      </c>
      <c r="CP55" s="44" t="s">
        <v>45</v>
      </c>
      <c r="CQ55" s="45">
        <v>37</v>
      </c>
      <c r="CR55" s="85" t="s">
        <v>632</v>
      </c>
      <c r="CS55" s="38"/>
      <c r="CT55" s="85">
        <v>2.9798611111111102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110.5</v>
      </c>
      <c r="DC55" s="71">
        <v>110.5</v>
      </c>
      <c r="DD55" s="72">
        <v>300</v>
      </c>
      <c r="DE55" s="43"/>
      <c r="DF55" s="43"/>
      <c r="DG55" s="39">
        <v>2575.5</v>
      </c>
      <c r="DH55" s="46">
        <v>4020</v>
      </c>
      <c r="DI55" s="40"/>
      <c r="DJ55" s="63">
        <v>6595.5</v>
      </c>
      <c r="DK55" s="43"/>
      <c r="DL55" s="268" t="s">
        <v>192</v>
      </c>
      <c r="DM55" s="269" t="s">
        <v>578</v>
      </c>
      <c r="DN55" s="269" t="s">
        <v>178</v>
      </c>
      <c r="DO55" s="269">
        <v>77</v>
      </c>
      <c r="DP55" s="269">
        <v>0</v>
      </c>
      <c r="DQ55" s="56"/>
      <c r="DR55" s="56"/>
      <c r="DS55" s="36"/>
      <c r="DV55" s="41">
        <v>1.05</v>
      </c>
      <c r="DW55" s="41" t="s">
        <v>197</v>
      </c>
      <c r="DX55" s="41"/>
      <c r="DY55" s="401">
        <v>538.125</v>
      </c>
      <c r="DZ55" s="36">
        <v>538.125</v>
      </c>
      <c r="EA55" s="41">
        <v>9999</v>
      </c>
      <c r="EB55" s="36">
        <v>999999</v>
      </c>
      <c r="EC55" s="36">
        <v>999999</v>
      </c>
      <c r="EG55" s="41">
        <v>66</v>
      </c>
      <c r="EH55" s="402">
        <v>0</v>
      </c>
      <c r="EI55" s="402">
        <v>3360</v>
      </c>
      <c r="EJ55" s="403">
        <v>102</v>
      </c>
      <c r="EK55" s="402">
        <v>0</v>
      </c>
      <c r="EL55" s="402">
        <v>420</v>
      </c>
      <c r="EM55" s="402">
        <v>1962</v>
      </c>
      <c r="EN55" s="402">
        <v>240</v>
      </c>
      <c r="EO55" s="402">
        <v>101</v>
      </c>
      <c r="EP55" s="402">
        <v>0</v>
      </c>
      <c r="EQ55" s="402">
        <v>410.5</v>
      </c>
      <c r="ER55" s="195" t="e">
        <v>#REF!</v>
      </c>
      <c r="ES55" s="195" t="e">
        <v>#REF!</v>
      </c>
      <c r="ET55" s="195" t="e">
        <v>#REF!</v>
      </c>
      <c r="EU55" s="196" t="s">
        <v>316</v>
      </c>
      <c r="EV55" s="195"/>
      <c r="EW55" s="195"/>
      <c r="EX55" s="195"/>
      <c r="EY55" s="195"/>
      <c r="EZ55" s="196"/>
      <c r="FA55" s="195"/>
      <c r="FC55" s="41">
        <v>66</v>
      </c>
      <c r="FD55" s="195">
        <v>0</v>
      </c>
      <c r="FE55" s="402">
        <v>3360</v>
      </c>
      <c r="FF55" s="402">
        <v>3462</v>
      </c>
      <c r="FG55" s="402">
        <v>3462</v>
      </c>
      <c r="FH55" s="402">
        <v>3882</v>
      </c>
      <c r="FI55" s="402">
        <v>5844</v>
      </c>
      <c r="FJ55" s="402">
        <v>6084</v>
      </c>
      <c r="FK55" s="402">
        <v>6185</v>
      </c>
      <c r="FL55" s="402">
        <v>6185</v>
      </c>
      <c r="FM55" s="402">
        <v>6595.5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26.25" thickBot="1" x14ac:dyDescent="0.25">
      <c r="A56" s="131"/>
      <c r="B56" s="34">
        <v>12</v>
      </c>
      <c r="C56" s="293">
        <v>12</v>
      </c>
      <c r="D56" s="260" t="s">
        <v>476</v>
      </c>
      <c r="E56" s="260" t="s">
        <v>477</v>
      </c>
      <c r="F56" s="260" t="s">
        <v>574</v>
      </c>
      <c r="G56" s="43">
        <v>0.3</v>
      </c>
      <c r="H56" s="47">
        <v>0.3</v>
      </c>
      <c r="I56" s="58" t="s">
        <v>44</v>
      </c>
      <c r="J56" s="52">
        <v>0</v>
      </c>
      <c r="K56" s="43">
        <v>0.38333333333333336</v>
      </c>
      <c r="L56" s="47">
        <v>0.38333333333333336</v>
      </c>
      <c r="M56" s="42" t="s">
        <v>44</v>
      </c>
      <c r="N56" s="38">
        <v>0</v>
      </c>
      <c r="O56" s="85">
        <v>0.38750000000000001</v>
      </c>
      <c r="P56" s="38"/>
      <c r="Q56" s="261"/>
      <c r="R56" s="85"/>
      <c r="S56" s="38">
        <v>0</v>
      </c>
      <c r="T56" s="85">
        <v>0.41944444444444445</v>
      </c>
      <c r="U56" s="86"/>
      <c r="V56" s="52">
        <v>0</v>
      </c>
      <c r="W56" s="85">
        <v>0.4375</v>
      </c>
      <c r="X56" s="38"/>
      <c r="Y56" s="85">
        <v>0.43888888888888888</v>
      </c>
      <c r="Z56" s="86"/>
      <c r="AA56" s="52">
        <v>0</v>
      </c>
      <c r="AB56" s="261"/>
      <c r="AC56" s="85">
        <v>0.44027777777777777</v>
      </c>
      <c r="AD56" s="38"/>
      <c r="AE56" s="85">
        <v>0.46111111111111108</v>
      </c>
      <c r="AF56" s="86"/>
      <c r="AG56" s="52">
        <v>0</v>
      </c>
      <c r="AH56" s="261"/>
      <c r="AI56" s="85">
        <v>0.46736111111111112</v>
      </c>
      <c r="AJ56" s="38"/>
      <c r="AK56" s="73">
        <v>0.47361111111111115</v>
      </c>
      <c r="AL56" s="42" t="s">
        <v>44</v>
      </c>
      <c r="AM56" s="38">
        <v>0</v>
      </c>
      <c r="AN56" s="43">
        <v>0.4826388888888889</v>
      </c>
      <c r="AO56" s="47">
        <v>0.4909722222222222</v>
      </c>
      <c r="AP56" s="70">
        <v>102.6</v>
      </c>
      <c r="AQ56" s="71">
        <v>102.6</v>
      </c>
      <c r="AR56" s="72"/>
      <c r="AS56" s="49">
        <v>0.51527777777777783</v>
      </c>
      <c r="AT56" s="42" t="s">
        <v>44</v>
      </c>
      <c r="AU56" s="280">
        <v>0</v>
      </c>
      <c r="AV56" s="72"/>
      <c r="AW56" s="49">
        <v>0.55694444444444446</v>
      </c>
      <c r="AX56" s="42" t="s">
        <v>44</v>
      </c>
      <c r="AY56" s="38">
        <v>0</v>
      </c>
      <c r="AZ56" s="53">
        <v>0.55902777777777779</v>
      </c>
      <c r="BA56" s="61"/>
      <c r="BB56" s="55">
        <v>0.56457175925925929</v>
      </c>
      <c r="BC56" s="35">
        <v>5.5439814814814969E-3</v>
      </c>
      <c r="BD56" s="35">
        <v>3.4722222222238058E-5</v>
      </c>
      <c r="BE56" s="44" t="s">
        <v>301</v>
      </c>
      <c r="BF56" s="45">
        <v>3</v>
      </c>
      <c r="BG56" s="55">
        <v>0.57152777777777775</v>
      </c>
      <c r="BH56" s="35">
        <v>1.2499999999999956E-2</v>
      </c>
      <c r="BI56" s="35">
        <v>9.1435185185189533E-4</v>
      </c>
      <c r="BJ56" s="44" t="s">
        <v>45</v>
      </c>
      <c r="BK56" s="45">
        <v>79</v>
      </c>
      <c r="BL56" s="55">
        <v>0.57541666666666669</v>
      </c>
      <c r="BM56" s="35">
        <v>1.6388888888888897E-2</v>
      </c>
      <c r="BN56" s="35">
        <v>8.7962962962962257E-4</v>
      </c>
      <c r="BO56" s="44" t="s">
        <v>45</v>
      </c>
      <c r="BP56" s="45">
        <v>76</v>
      </c>
      <c r="BQ56" s="55">
        <v>0.59062500000000007</v>
      </c>
      <c r="BR56" s="35">
        <v>3.1597222222222276E-2</v>
      </c>
      <c r="BS56" s="35">
        <v>3.5879629629623905E-4</v>
      </c>
      <c r="BT56" s="44" t="s">
        <v>45</v>
      </c>
      <c r="BU56" s="45">
        <v>31</v>
      </c>
      <c r="BV56" s="263"/>
      <c r="BW56" s="263"/>
      <c r="BX56" s="55">
        <v>0.59837962962962965</v>
      </c>
      <c r="BY56" s="35">
        <v>3.935185185185186E-2</v>
      </c>
      <c r="BZ56" s="35">
        <v>8.5648148148147196E-4</v>
      </c>
      <c r="CA56" s="44" t="s">
        <v>45</v>
      </c>
      <c r="CB56" s="45">
        <v>74</v>
      </c>
      <c r="CC56" s="49">
        <v>0.625</v>
      </c>
      <c r="CD56" s="42" t="s">
        <v>44</v>
      </c>
      <c r="CE56" s="38">
        <v>0</v>
      </c>
      <c r="CF56" s="53">
        <v>0.64583333333333337</v>
      </c>
      <c r="CG56" s="61"/>
      <c r="CH56" s="55">
        <v>0.65650462962962963</v>
      </c>
      <c r="CI56" s="35">
        <v>1.0671296296296262E-2</v>
      </c>
      <c r="CJ56" s="35">
        <v>1.7361111111114519E-4</v>
      </c>
      <c r="CK56" s="44" t="s">
        <v>45</v>
      </c>
      <c r="CL56" s="45">
        <v>15</v>
      </c>
      <c r="CM56" s="55">
        <v>0.66275462962962961</v>
      </c>
      <c r="CN56" s="35">
        <v>1.692129629629624E-2</v>
      </c>
      <c r="CO56" s="35">
        <v>6.944444444438938E-5</v>
      </c>
      <c r="CP56" s="44" t="s">
        <v>301</v>
      </c>
      <c r="CQ56" s="45">
        <v>6</v>
      </c>
      <c r="CR56" s="85"/>
      <c r="CS56" s="38">
        <v>600</v>
      </c>
      <c r="CT56" s="85">
        <v>1.0631944444444399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117</v>
      </c>
      <c r="DC56" s="71">
        <v>117</v>
      </c>
      <c r="DD56" s="72"/>
      <c r="DE56" s="43"/>
      <c r="DF56" s="43"/>
      <c r="DG56" s="39">
        <v>503.6</v>
      </c>
      <c r="DH56" s="46">
        <v>600</v>
      </c>
      <c r="DI56" s="40"/>
      <c r="DJ56" s="63">
        <v>1103.5999999999999</v>
      </c>
      <c r="DK56" s="43"/>
      <c r="DL56" s="268" t="s">
        <v>619</v>
      </c>
      <c r="DM56" s="269" t="s">
        <v>574</v>
      </c>
      <c r="DN56" s="269" t="s">
        <v>177</v>
      </c>
      <c r="DO56" s="269">
        <v>220</v>
      </c>
      <c r="DP56" s="269" t="s">
        <v>623</v>
      </c>
      <c r="DQ56" s="56"/>
      <c r="DR56" s="56"/>
      <c r="DS56" s="36"/>
      <c r="DT56" s="41"/>
      <c r="DU56" s="41"/>
      <c r="DV56" s="41">
        <v>1.1299999999999999</v>
      </c>
      <c r="DW56" s="41" t="s">
        <v>197</v>
      </c>
      <c r="DX56" s="41" t="s">
        <v>465</v>
      </c>
      <c r="DY56" s="151">
        <v>248.14799999999997</v>
      </c>
      <c r="DZ56" s="41">
        <v>248.14799999999997</v>
      </c>
      <c r="EA56" s="41">
        <v>9999</v>
      </c>
      <c r="EB56" s="41">
        <v>1103.5999999999999</v>
      </c>
      <c r="EC56" s="41">
        <v>999999</v>
      </c>
      <c r="ED56" s="41"/>
      <c r="EE56" s="41"/>
      <c r="EF56" s="41"/>
      <c r="EG56" s="41">
        <v>12</v>
      </c>
      <c r="EH56" s="195">
        <v>0</v>
      </c>
      <c r="EI56" s="195">
        <v>0</v>
      </c>
      <c r="EJ56" s="196">
        <v>102.6</v>
      </c>
      <c r="EK56" s="195">
        <v>0</v>
      </c>
      <c r="EL56" s="195">
        <v>0</v>
      </c>
      <c r="EM56" s="195">
        <v>263</v>
      </c>
      <c r="EN56" s="195">
        <v>0</v>
      </c>
      <c r="EO56" s="195">
        <v>21</v>
      </c>
      <c r="EP56" s="195">
        <v>600</v>
      </c>
      <c r="EQ56" s="195">
        <v>117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B56" s="41"/>
      <c r="FC56" s="41">
        <v>12</v>
      </c>
      <c r="FD56" s="195">
        <v>0</v>
      </c>
      <c r="FE56" s="195">
        <v>0</v>
      </c>
      <c r="FF56" s="195">
        <v>102.6</v>
      </c>
      <c r="FG56" s="195">
        <v>102.6</v>
      </c>
      <c r="FH56" s="195">
        <v>102.6</v>
      </c>
      <c r="FI56" s="195">
        <v>365.6</v>
      </c>
      <c r="FJ56" s="195">
        <v>365.6</v>
      </c>
      <c r="FK56" s="195">
        <v>386.6</v>
      </c>
      <c r="FL56" s="195">
        <v>986.6</v>
      </c>
      <c r="FM56" s="195">
        <v>1103.5999999999999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2"/>
      <c r="B57" s="34">
        <v>23</v>
      </c>
      <c r="C57" s="293">
        <v>23</v>
      </c>
      <c r="D57" s="260" t="s">
        <v>484</v>
      </c>
      <c r="E57" s="260" t="s">
        <v>485</v>
      </c>
      <c r="F57" s="260" t="s">
        <v>583</v>
      </c>
      <c r="G57" s="43">
        <v>0.30763888888888885</v>
      </c>
      <c r="H57" s="47">
        <v>0.30763888888888885</v>
      </c>
      <c r="I57" s="58" t="s">
        <v>44</v>
      </c>
      <c r="J57" s="52">
        <v>0</v>
      </c>
      <c r="K57" s="43">
        <v>0.39097222222222222</v>
      </c>
      <c r="L57" s="47">
        <v>0.39097222222222222</v>
      </c>
      <c r="M57" s="42" t="s">
        <v>44</v>
      </c>
      <c r="N57" s="38">
        <v>0</v>
      </c>
      <c r="O57" s="85">
        <v>0.39166666666666666</v>
      </c>
      <c r="P57" s="38"/>
      <c r="Q57" s="261"/>
      <c r="R57" s="85"/>
      <c r="S57" s="38">
        <v>0</v>
      </c>
      <c r="T57" s="85">
        <v>0.43124999999999997</v>
      </c>
      <c r="U57" s="86"/>
      <c r="V57" s="52">
        <v>0</v>
      </c>
      <c r="W57" s="85">
        <v>0.45833333333333331</v>
      </c>
      <c r="X57" s="38"/>
      <c r="Y57" s="85">
        <v>0.4597222222222222</v>
      </c>
      <c r="Z57" s="86"/>
      <c r="AA57" s="52">
        <v>0</v>
      </c>
      <c r="AB57" s="261"/>
      <c r="AC57" s="85">
        <v>0.46180555555555558</v>
      </c>
      <c r="AD57" s="38"/>
      <c r="AE57" s="85">
        <v>0.48472222222222222</v>
      </c>
      <c r="AF57" s="86"/>
      <c r="AG57" s="52">
        <v>0</v>
      </c>
      <c r="AH57" s="261"/>
      <c r="AI57" s="85"/>
      <c r="AJ57" s="38">
        <v>600</v>
      </c>
      <c r="AK57" s="73">
        <v>0.4916666666666667</v>
      </c>
      <c r="AL57" s="42" t="s">
        <v>301</v>
      </c>
      <c r="AM57" s="38">
        <v>900</v>
      </c>
      <c r="AN57" s="43">
        <v>0.51597222222222217</v>
      </c>
      <c r="AO57" s="47">
        <v>0.51736111111111105</v>
      </c>
      <c r="AP57" s="70">
        <v>103</v>
      </c>
      <c r="AQ57" s="71">
        <v>103</v>
      </c>
      <c r="AR57" s="72"/>
      <c r="AS57" s="49">
        <v>0.53333333333333333</v>
      </c>
      <c r="AT57" s="42" t="s">
        <v>44</v>
      </c>
      <c r="AU57" s="280">
        <v>0</v>
      </c>
      <c r="AV57" s="72"/>
      <c r="AW57" s="49">
        <v>0.57500000000000007</v>
      </c>
      <c r="AX57" s="42" t="s">
        <v>44</v>
      </c>
      <c r="AY57" s="38">
        <v>0</v>
      </c>
      <c r="AZ57" s="53">
        <v>0.57708333333333328</v>
      </c>
      <c r="BA57" s="61"/>
      <c r="BB57" s="55">
        <v>0.58267361111111116</v>
      </c>
      <c r="BC57" s="35">
        <v>5.5902777777778745E-3</v>
      </c>
      <c r="BD57" s="35">
        <v>8.1018518518615606E-5</v>
      </c>
      <c r="BE57" s="44" t="s">
        <v>301</v>
      </c>
      <c r="BF57" s="45">
        <v>7</v>
      </c>
      <c r="BG57" s="55">
        <v>0.59</v>
      </c>
      <c r="BH57" s="35">
        <v>1.2916666666666687E-2</v>
      </c>
      <c r="BI57" s="35">
        <v>4.9768518518516353E-4</v>
      </c>
      <c r="BJ57" s="44" t="s">
        <v>45</v>
      </c>
      <c r="BK57" s="45">
        <v>43</v>
      </c>
      <c r="BL57" s="55">
        <v>0.59387731481481476</v>
      </c>
      <c r="BM57" s="35">
        <v>1.6793981481481479E-2</v>
      </c>
      <c r="BN57" s="35">
        <v>4.7453703703704067E-4</v>
      </c>
      <c r="BO57" s="44" t="s">
        <v>45</v>
      </c>
      <c r="BP57" s="45">
        <v>41</v>
      </c>
      <c r="BQ57" s="55">
        <v>0.61425925925925928</v>
      </c>
      <c r="BR57" s="35">
        <v>3.7175925925926001E-2</v>
      </c>
      <c r="BS57" s="35">
        <v>5.2199074074074855E-3</v>
      </c>
      <c r="BT57" s="44" t="s">
        <v>301</v>
      </c>
      <c r="BU57" s="45">
        <v>451</v>
      </c>
      <c r="BV57" s="263"/>
      <c r="BW57" s="263"/>
      <c r="BX57" s="55">
        <v>0.60258101851851853</v>
      </c>
      <c r="BY57" s="35">
        <v>2.5497685185185248E-2</v>
      </c>
      <c r="BZ57" s="35">
        <v>1.4710648148148084E-2</v>
      </c>
      <c r="CA57" s="44" t="s">
        <v>45</v>
      </c>
      <c r="CB57" s="45">
        <v>1571</v>
      </c>
      <c r="CC57" s="49">
        <v>0.6430555555555556</v>
      </c>
      <c r="CD57" s="42" t="s">
        <v>44</v>
      </c>
      <c r="CE57" s="38">
        <v>0</v>
      </c>
      <c r="CF57" s="53">
        <v>0.65763888888888888</v>
      </c>
      <c r="CG57" s="61"/>
      <c r="CH57" s="55">
        <v>0.66864583333333327</v>
      </c>
      <c r="CI57" s="35">
        <v>1.1006944444444389E-2</v>
      </c>
      <c r="CJ57" s="35">
        <v>1.6203703703698141E-4</v>
      </c>
      <c r="CK57" s="44" t="s">
        <v>301</v>
      </c>
      <c r="CL57" s="45">
        <v>14</v>
      </c>
      <c r="CM57" s="55">
        <v>0.67494212962962974</v>
      </c>
      <c r="CN57" s="35">
        <v>1.7303240740740855E-2</v>
      </c>
      <c r="CO57" s="35">
        <v>4.5138888888900455E-4</v>
      </c>
      <c r="CP57" s="44" t="s">
        <v>301</v>
      </c>
      <c r="CQ57" s="45">
        <v>39</v>
      </c>
      <c r="CR57" s="85" t="s">
        <v>632</v>
      </c>
      <c r="CS57" s="38"/>
      <c r="CT57" s="85">
        <v>1.52152777777778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119.5</v>
      </c>
      <c r="DC57" s="71">
        <v>119.5</v>
      </c>
      <c r="DD57" s="72"/>
      <c r="DE57" s="43"/>
      <c r="DF57" s="43"/>
      <c r="DG57" s="39">
        <v>2388.5</v>
      </c>
      <c r="DH57" s="46">
        <v>1500</v>
      </c>
      <c r="DI57" s="40"/>
      <c r="DJ57" s="63">
        <v>3888.5</v>
      </c>
      <c r="DK57" s="43"/>
      <c r="DL57" s="268" t="s">
        <v>192</v>
      </c>
      <c r="DM57" s="269" t="s">
        <v>583</v>
      </c>
      <c r="DN57" s="269" t="s">
        <v>179</v>
      </c>
      <c r="DO57" s="269">
        <v>72</v>
      </c>
      <c r="DP57" s="269">
        <v>0</v>
      </c>
      <c r="DQ57" s="56"/>
      <c r="DR57" s="56"/>
      <c r="DS57" s="36"/>
      <c r="DV57" s="41">
        <v>1</v>
      </c>
      <c r="DW57" s="41" t="s">
        <v>197</v>
      </c>
      <c r="DX57" s="41"/>
      <c r="DY57" s="151">
        <v>222.5</v>
      </c>
      <c r="DZ57" s="41">
        <v>222.5</v>
      </c>
      <c r="EA57" s="41">
        <v>9999</v>
      </c>
      <c r="EB57" s="41">
        <v>999999</v>
      </c>
      <c r="EC57" s="41">
        <v>3888.5</v>
      </c>
      <c r="EG57" s="41">
        <v>23</v>
      </c>
      <c r="EH57" s="195">
        <v>0</v>
      </c>
      <c r="EI57" s="195">
        <v>1500</v>
      </c>
      <c r="EJ57" s="196">
        <v>103</v>
      </c>
      <c r="EK57" s="195">
        <v>0</v>
      </c>
      <c r="EL57" s="195">
        <v>0</v>
      </c>
      <c r="EM57" s="195">
        <v>2113</v>
      </c>
      <c r="EN57" s="195">
        <v>0</v>
      </c>
      <c r="EO57" s="195">
        <v>53</v>
      </c>
      <c r="EP57" s="195">
        <v>0</v>
      </c>
      <c r="EQ57" s="195">
        <v>119.5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C57" s="41">
        <v>23</v>
      </c>
      <c r="FD57" s="195">
        <v>0</v>
      </c>
      <c r="FE57" s="195">
        <v>1500</v>
      </c>
      <c r="FF57" s="195">
        <v>1603</v>
      </c>
      <c r="FG57" s="195">
        <v>1603</v>
      </c>
      <c r="FH57" s="195">
        <v>1603</v>
      </c>
      <c r="FI57" s="195">
        <v>3716</v>
      </c>
      <c r="FJ57" s="195">
        <v>3716</v>
      </c>
      <c r="FK57" s="195">
        <v>3769</v>
      </c>
      <c r="FL57" s="195">
        <v>3769</v>
      </c>
      <c r="FM57" s="195">
        <v>3888.5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13.5" thickBot="1" x14ac:dyDescent="0.25">
      <c r="A58" s="132"/>
      <c r="B58" s="34">
        <v>60</v>
      </c>
      <c r="C58" s="293">
        <v>69</v>
      </c>
      <c r="D58" s="260" t="s">
        <v>537</v>
      </c>
      <c r="E58" s="260" t="s">
        <v>265</v>
      </c>
      <c r="F58" s="260" t="s">
        <v>608</v>
      </c>
      <c r="G58" s="43">
        <v>0.3333333333333332</v>
      </c>
      <c r="H58" s="47">
        <v>0.3333333333333332</v>
      </c>
      <c r="I58" s="58" t="s">
        <v>44</v>
      </c>
      <c r="J58" s="52">
        <v>0</v>
      </c>
      <c r="K58" s="43">
        <v>0.41666666666666657</v>
      </c>
      <c r="L58" s="47">
        <v>0.41666666666666657</v>
      </c>
      <c r="M58" s="42" t="s">
        <v>44</v>
      </c>
      <c r="N58" s="38">
        <v>0</v>
      </c>
      <c r="O58" s="85">
        <v>0.41736111111111113</v>
      </c>
      <c r="P58" s="38"/>
      <c r="Q58" s="261"/>
      <c r="R58" s="85"/>
      <c r="S58" s="38">
        <v>0</v>
      </c>
      <c r="T58" s="85">
        <v>0.4548611111111111</v>
      </c>
      <c r="U58" s="86"/>
      <c r="V58" s="52">
        <v>0</v>
      </c>
      <c r="W58" s="85">
        <v>0.47430555555555554</v>
      </c>
      <c r="X58" s="38"/>
      <c r="Y58" s="85">
        <v>0.47569444444444442</v>
      </c>
      <c r="Z58" s="86"/>
      <c r="AA58" s="52">
        <v>0</v>
      </c>
      <c r="AB58" s="261"/>
      <c r="AC58" s="85">
        <v>0.4777777777777778</v>
      </c>
      <c r="AD58" s="38"/>
      <c r="AE58" s="85">
        <v>0.5</v>
      </c>
      <c r="AF58" s="86"/>
      <c r="AG58" s="52">
        <v>0</v>
      </c>
      <c r="AH58" s="261"/>
      <c r="AI58" s="85"/>
      <c r="AJ58" s="38">
        <v>600</v>
      </c>
      <c r="AK58" s="73">
        <v>0.51111111111111118</v>
      </c>
      <c r="AL58" s="42" t="s">
        <v>301</v>
      </c>
      <c r="AM58" s="38">
        <v>360</v>
      </c>
      <c r="AN58" s="43">
        <v>0.51458333333333328</v>
      </c>
      <c r="AO58" s="47">
        <v>0.55694444444444446</v>
      </c>
      <c r="AP58" s="70">
        <v>94</v>
      </c>
      <c r="AQ58" s="71">
        <v>94</v>
      </c>
      <c r="AR58" s="72">
        <v>10</v>
      </c>
      <c r="AS58" s="49">
        <v>0.55277777777777781</v>
      </c>
      <c r="AT58" s="42" t="s">
        <v>44</v>
      </c>
      <c r="AU58" s="280">
        <v>0</v>
      </c>
      <c r="AV58" s="72"/>
      <c r="AW58" s="49">
        <v>0.60555555555555551</v>
      </c>
      <c r="AX58" s="42" t="s">
        <v>44</v>
      </c>
      <c r="AY58" s="38">
        <v>0</v>
      </c>
      <c r="AZ58" s="53">
        <v>0.60833333333333328</v>
      </c>
      <c r="BA58" s="61"/>
      <c r="BB58" s="55">
        <v>0.61341435185185189</v>
      </c>
      <c r="BC58" s="35">
        <v>5.0810185185186096E-3</v>
      </c>
      <c r="BD58" s="35">
        <v>4.2824074074064924E-4</v>
      </c>
      <c r="BE58" s="44" t="s">
        <v>45</v>
      </c>
      <c r="BF58" s="45">
        <v>37</v>
      </c>
      <c r="BG58" s="55">
        <v>0.6209027777777778</v>
      </c>
      <c r="BH58" s="35">
        <v>1.2569444444444522E-2</v>
      </c>
      <c r="BI58" s="35">
        <v>8.44907407407329E-4</v>
      </c>
      <c r="BJ58" s="44" t="s">
        <v>45</v>
      </c>
      <c r="BK58" s="45">
        <v>73</v>
      </c>
      <c r="BL58" s="55">
        <v>0.62577546296296294</v>
      </c>
      <c r="BM58" s="35">
        <v>1.7442129629629655E-2</v>
      </c>
      <c r="BN58" s="35">
        <v>1.7361111111113478E-4</v>
      </c>
      <c r="BO58" s="44" t="s">
        <v>301</v>
      </c>
      <c r="BP58" s="45">
        <v>15</v>
      </c>
      <c r="BQ58" s="55">
        <v>0.65060185185185182</v>
      </c>
      <c r="BR58" s="35">
        <v>4.2268518518518539E-2</v>
      </c>
      <c r="BS58" s="35">
        <v>1.0312500000000023E-2</v>
      </c>
      <c r="BT58" s="44" t="s">
        <v>301</v>
      </c>
      <c r="BU58" s="45">
        <v>891</v>
      </c>
      <c r="BV58" s="263"/>
      <c r="BW58" s="263"/>
      <c r="BX58" s="55">
        <v>0.63517361111111115</v>
      </c>
      <c r="BY58" s="35">
        <v>2.6840277777777866E-2</v>
      </c>
      <c r="BZ58" s="35">
        <v>1.3368055555555466E-2</v>
      </c>
      <c r="CA58" s="44" t="s">
        <v>45</v>
      </c>
      <c r="CB58" s="45">
        <v>1455</v>
      </c>
      <c r="CC58" s="49">
        <v>0.68402777777777779</v>
      </c>
      <c r="CD58" s="42" t="s">
        <v>301</v>
      </c>
      <c r="CE58" s="38">
        <v>840</v>
      </c>
      <c r="CF58" s="53">
        <v>0.68611111111111101</v>
      </c>
      <c r="CG58" s="61"/>
      <c r="CH58" s="55">
        <v>0.6963773148148148</v>
      </c>
      <c r="CI58" s="35">
        <v>1.0266203703703791E-2</v>
      </c>
      <c r="CJ58" s="35">
        <v>5.7870370370361607E-4</v>
      </c>
      <c r="CK58" s="44" t="s">
        <v>45</v>
      </c>
      <c r="CL58" s="45">
        <v>50</v>
      </c>
      <c r="CM58" s="55">
        <v>0.70402777777777781</v>
      </c>
      <c r="CN58" s="35">
        <v>1.7916666666666803E-2</v>
      </c>
      <c r="CO58" s="35">
        <v>1.0648148148149524E-3</v>
      </c>
      <c r="CP58" s="44" t="s">
        <v>301</v>
      </c>
      <c r="CQ58" s="45">
        <v>92</v>
      </c>
      <c r="CR58" s="85" t="s">
        <v>632</v>
      </c>
      <c r="CS58" s="38"/>
      <c r="CT58" s="85">
        <v>3.0631944444444401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112.3</v>
      </c>
      <c r="DC58" s="71">
        <v>112.3</v>
      </c>
      <c r="DD58" s="72"/>
      <c r="DE58" s="43"/>
      <c r="DF58" s="43"/>
      <c r="DG58" s="39">
        <v>2829.3</v>
      </c>
      <c r="DH58" s="46">
        <v>1800</v>
      </c>
      <c r="DI58" s="40"/>
      <c r="DJ58" s="63">
        <v>4629.3</v>
      </c>
      <c r="DK58" s="43"/>
      <c r="DL58" s="268" t="s">
        <v>191</v>
      </c>
      <c r="DM58" s="269" t="s">
        <v>608</v>
      </c>
      <c r="DN58" s="269" t="s">
        <v>179</v>
      </c>
      <c r="DO58" s="269">
        <v>71</v>
      </c>
      <c r="DP58" s="269" t="s">
        <v>624</v>
      </c>
      <c r="DQ58" s="56"/>
      <c r="DR58" s="56"/>
      <c r="DS58" s="36"/>
      <c r="DV58" s="41">
        <v>1</v>
      </c>
      <c r="DW58" s="41" t="s">
        <v>197</v>
      </c>
      <c r="DX58" s="41"/>
      <c r="DY58" s="151">
        <v>216.3</v>
      </c>
      <c r="DZ58" s="41">
        <v>216.3</v>
      </c>
      <c r="EA58" s="41">
        <v>9999</v>
      </c>
      <c r="EB58" s="41">
        <v>999999</v>
      </c>
      <c r="EC58" s="41">
        <v>4629.3</v>
      </c>
      <c r="EG58" s="41">
        <v>69</v>
      </c>
      <c r="EH58" s="195">
        <v>0</v>
      </c>
      <c r="EI58" s="195">
        <v>960</v>
      </c>
      <c r="EJ58" s="196">
        <v>104</v>
      </c>
      <c r="EK58" s="195">
        <v>0</v>
      </c>
      <c r="EL58" s="195">
        <v>0</v>
      </c>
      <c r="EM58" s="195">
        <v>2471</v>
      </c>
      <c r="EN58" s="195">
        <v>840</v>
      </c>
      <c r="EO58" s="195">
        <v>142</v>
      </c>
      <c r="EP58" s="195">
        <v>0</v>
      </c>
      <c r="EQ58" s="195">
        <v>112.3</v>
      </c>
      <c r="FC58" s="41">
        <v>69</v>
      </c>
      <c r="FD58" s="195">
        <v>0</v>
      </c>
      <c r="FE58" s="195">
        <v>960</v>
      </c>
      <c r="FF58" s="195">
        <v>1064</v>
      </c>
      <c r="FG58" s="195">
        <v>1064</v>
      </c>
      <c r="FH58" s="195">
        <v>1064</v>
      </c>
      <c r="FI58" s="195">
        <v>3535</v>
      </c>
      <c r="FJ58" s="195">
        <v>4375</v>
      </c>
      <c r="FK58" s="195">
        <v>4517</v>
      </c>
      <c r="FL58" s="195">
        <v>4517</v>
      </c>
      <c r="FM58" s="195">
        <v>4629.3</v>
      </c>
    </row>
    <row r="59" spans="1:178" ht="13.5" thickBot="1" x14ac:dyDescent="0.25">
      <c r="A59" s="132"/>
      <c r="B59" s="34">
        <v>73</v>
      </c>
      <c r="C59" s="293">
        <v>84</v>
      </c>
      <c r="D59" s="260" t="s">
        <v>556</v>
      </c>
      <c r="E59" s="260" t="s">
        <v>557</v>
      </c>
      <c r="F59" s="260" t="s">
        <v>615</v>
      </c>
      <c r="G59" s="43">
        <v>0.34236111111111095</v>
      </c>
      <c r="H59" s="47">
        <v>0.34236111111111095</v>
      </c>
      <c r="I59" s="58" t="s">
        <v>44</v>
      </c>
      <c r="J59" s="52">
        <v>0</v>
      </c>
      <c r="K59" s="43">
        <v>0.42569444444444432</v>
      </c>
      <c r="L59" s="47">
        <v>0.42569444444444432</v>
      </c>
      <c r="M59" s="42" t="s">
        <v>44</v>
      </c>
      <c r="N59" s="38">
        <v>0</v>
      </c>
      <c r="O59" s="85">
        <v>0.42638888888888887</v>
      </c>
      <c r="P59" s="38"/>
      <c r="Q59" s="261"/>
      <c r="R59" s="85"/>
      <c r="S59" s="38">
        <v>0</v>
      </c>
      <c r="T59" s="85" t="s">
        <v>308</v>
      </c>
      <c r="U59" s="86"/>
      <c r="V59" s="52">
        <v>600</v>
      </c>
      <c r="W59" s="85"/>
      <c r="X59" s="38">
        <v>600</v>
      </c>
      <c r="Y59" s="85"/>
      <c r="Z59" s="86"/>
      <c r="AA59" s="52">
        <v>600</v>
      </c>
      <c r="AB59" s="261"/>
      <c r="AC59" s="85"/>
      <c r="AD59" s="38">
        <v>600</v>
      </c>
      <c r="AE59" s="85" t="s">
        <v>308</v>
      </c>
      <c r="AF59" s="86"/>
      <c r="AG59" s="52">
        <v>600</v>
      </c>
      <c r="AH59" s="261"/>
      <c r="AI59" s="85"/>
      <c r="AJ59" s="38">
        <v>600</v>
      </c>
      <c r="AK59" s="73">
        <v>0.54097222222222219</v>
      </c>
      <c r="AL59" s="42" t="s">
        <v>301</v>
      </c>
      <c r="AM59" s="38">
        <v>2160</v>
      </c>
      <c r="AN59" s="43">
        <v>0.5805555555555556</v>
      </c>
      <c r="AO59" s="47">
        <v>0.58263888888888882</v>
      </c>
      <c r="AP59" s="70">
        <v>105.5</v>
      </c>
      <c r="AQ59" s="71">
        <v>105.5</v>
      </c>
      <c r="AR59" s="72"/>
      <c r="AS59" s="49">
        <v>0.58263888888888882</v>
      </c>
      <c r="AT59" s="42" t="s">
        <v>44</v>
      </c>
      <c r="AU59" s="280">
        <v>0</v>
      </c>
      <c r="AV59" s="72"/>
      <c r="AW59" s="49">
        <v>0.6333333333333333</v>
      </c>
      <c r="AX59" s="42" t="s">
        <v>301</v>
      </c>
      <c r="AY59" s="38">
        <v>600</v>
      </c>
      <c r="AZ59" s="53">
        <v>0.63541666666666663</v>
      </c>
      <c r="BA59" s="61"/>
      <c r="BB59" s="55">
        <v>0.64118055555555553</v>
      </c>
      <c r="BC59" s="35">
        <v>5.7638888888889017E-3</v>
      </c>
      <c r="BD59" s="35">
        <v>2.5462962962964283E-4</v>
      </c>
      <c r="BE59" s="44" t="s">
        <v>301</v>
      </c>
      <c r="BF59" s="45">
        <v>22</v>
      </c>
      <c r="BG59" s="55">
        <v>0.64781250000000001</v>
      </c>
      <c r="BH59" s="35">
        <v>1.2395833333333384E-2</v>
      </c>
      <c r="BI59" s="35">
        <v>1.0185185185184673E-3</v>
      </c>
      <c r="BJ59" s="44" t="s">
        <v>45</v>
      </c>
      <c r="BK59" s="45">
        <v>88</v>
      </c>
      <c r="BL59" s="55">
        <v>0.65224537037037034</v>
      </c>
      <c r="BM59" s="35">
        <v>1.6828703703703707E-2</v>
      </c>
      <c r="BN59" s="35">
        <v>4.3981481481481302E-4</v>
      </c>
      <c r="BO59" s="44" t="s">
        <v>45</v>
      </c>
      <c r="BP59" s="45">
        <v>38</v>
      </c>
      <c r="BQ59" s="55"/>
      <c r="BR59" s="35">
        <v>-0.63541666666666663</v>
      </c>
      <c r="BS59" s="35">
        <v>0.66737268518518511</v>
      </c>
      <c r="BT59" s="44"/>
      <c r="BU59" s="45">
        <v>600</v>
      </c>
      <c r="BV59" s="263"/>
      <c r="BW59" s="263"/>
      <c r="BX59" s="55">
        <v>0.66094907407407411</v>
      </c>
      <c r="BY59" s="35">
        <v>2.5532407407407476E-2</v>
      </c>
      <c r="BZ59" s="35">
        <v>1.4675925925925856E-2</v>
      </c>
      <c r="CA59" s="44" t="s">
        <v>45</v>
      </c>
      <c r="CB59" s="45">
        <v>1568</v>
      </c>
      <c r="CC59" s="49">
        <v>0.72569444444444453</v>
      </c>
      <c r="CD59" s="42" t="s">
        <v>301</v>
      </c>
      <c r="CE59" s="38">
        <v>2100</v>
      </c>
      <c r="CF59" s="53">
        <v>0.72777777777777775</v>
      </c>
      <c r="CG59" s="61"/>
      <c r="CH59" s="55">
        <v>0.73812500000000003</v>
      </c>
      <c r="CI59" s="35">
        <v>1.0347222222222285E-2</v>
      </c>
      <c r="CJ59" s="35">
        <v>4.9768518518512189E-4</v>
      </c>
      <c r="CK59" s="44" t="s">
        <v>45</v>
      </c>
      <c r="CL59" s="45">
        <v>43</v>
      </c>
      <c r="CM59" s="55">
        <v>0.74353009259259262</v>
      </c>
      <c r="CN59" s="35">
        <v>1.5752314814814872E-2</v>
      </c>
      <c r="CO59" s="35">
        <v>1.0995370370369788E-3</v>
      </c>
      <c r="CP59" s="44" t="s">
        <v>45</v>
      </c>
      <c r="CQ59" s="45">
        <v>95</v>
      </c>
      <c r="CR59" s="85"/>
      <c r="CS59" s="38">
        <v>600</v>
      </c>
      <c r="CT59" s="85">
        <v>3.6048611111111102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109.1</v>
      </c>
      <c r="DC59" s="71">
        <v>109.1</v>
      </c>
      <c r="DD59" s="72">
        <v>300</v>
      </c>
      <c r="DE59" s="43"/>
      <c r="DF59" s="43"/>
      <c r="DG59" s="39">
        <v>2968.6</v>
      </c>
      <c r="DH59" s="46">
        <v>9060</v>
      </c>
      <c r="DI59" s="40"/>
      <c r="DJ59" s="63">
        <v>12028.6</v>
      </c>
      <c r="DK59" s="43"/>
      <c r="DL59" s="268" t="s">
        <v>191</v>
      </c>
      <c r="DM59" s="269" t="s">
        <v>615</v>
      </c>
      <c r="DN59" s="269" t="s">
        <v>178</v>
      </c>
      <c r="DO59" s="269">
        <v>105</v>
      </c>
      <c r="DP59" s="269">
        <v>0</v>
      </c>
      <c r="DQ59" s="56"/>
      <c r="DR59" s="56"/>
      <c r="DS59" s="36"/>
      <c r="DV59" s="41">
        <v>1.08</v>
      </c>
      <c r="DW59" s="41" t="s">
        <v>197</v>
      </c>
      <c r="DX59" s="41"/>
      <c r="DY59" s="151">
        <v>555.76800000000003</v>
      </c>
      <c r="DZ59" s="41">
        <v>555.76800000000003</v>
      </c>
      <c r="EA59" s="41">
        <v>9999</v>
      </c>
      <c r="EB59" s="41">
        <v>999999</v>
      </c>
      <c r="EC59" s="41">
        <v>999999</v>
      </c>
      <c r="EG59" s="41">
        <v>84</v>
      </c>
      <c r="EH59" s="195">
        <v>0</v>
      </c>
      <c r="EI59" s="195">
        <v>5760</v>
      </c>
      <c r="EJ59" s="196">
        <v>105.5</v>
      </c>
      <c r="EK59" s="195">
        <v>0</v>
      </c>
      <c r="EL59" s="195">
        <v>600</v>
      </c>
      <c r="EM59" s="195">
        <v>2316</v>
      </c>
      <c r="EN59" s="195">
        <v>2100</v>
      </c>
      <c r="EO59" s="195">
        <v>138</v>
      </c>
      <c r="EP59" s="195">
        <v>600</v>
      </c>
      <c r="EQ59" s="195">
        <v>409.1</v>
      </c>
      <c r="FC59" s="41">
        <v>84</v>
      </c>
      <c r="FD59" s="195">
        <v>0</v>
      </c>
      <c r="FE59" s="195">
        <v>5760</v>
      </c>
      <c r="FF59" s="195">
        <v>5865.5</v>
      </c>
      <c r="FG59" s="195">
        <v>5865.5</v>
      </c>
      <c r="FH59" s="195">
        <v>6465.5</v>
      </c>
      <c r="FI59" s="195">
        <v>8781.5</v>
      </c>
      <c r="FJ59" s="195">
        <v>10881.5</v>
      </c>
      <c r="FK59" s="195">
        <v>11019.5</v>
      </c>
      <c r="FL59" s="195">
        <v>11619.5</v>
      </c>
      <c r="FM59" s="195">
        <v>12028.6</v>
      </c>
    </row>
    <row r="60" spans="1:178" ht="13.5" thickBot="1" x14ac:dyDescent="0.25">
      <c r="A60" s="132"/>
      <c r="B60" s="34">
        <v>77</v>
      </c>
      <c r="C60" s="293">
        <v>93</v>
      </c>
      <c r="D60" s="260" t="s">
        <v>562</v>
      </c>
      <c r="E60" s="260" t="s">
        <v>563</v>
      </c>
      <c r="F60" s="260" t="s">
        <v>617</v>
      </c>
      <c r="G60" s="43">
        <v>0.34513888888888872</v>
      </c>
      <c r="H60" s="47">
        <v>0.34513888888888872</v>
      </c>
      <c r="I60" s="58" t="s">
        <v>44</v>
      </c>
      <c r="J60" s="391">
        <v>0</v>
      </c>
      <c r="K60" s="43">
        <v>0.42847222222222209</v>
      </c>
      <c r="L60" s="47">
        <v>0.42847222222222209</v>
      </c>
      <c r="M60" s="42" t="s">
        <v>44</v>
      </c>
      <c r="N60" s="38">
        <v>0</v>
      </c>
      <c r="O60" s="85">
        <v>0.4291666666666667</v>
      </c>
      <c r="P60" s="38"/>
      <c r="Q60" s="261"/>
      <c r="R60" s="85">
        <v>0.45763888888888887</v>
      </c>
      <c r="S60" s="38">
        <v>300</v>
      </c>
      <c r="T60" s="85">
        <v>0.46249999999999997</v>
      </c>
      <c r="U60" s="86"/>
      <c r="V60" s="52">
        <v>0</v>
      </c>
      <c r="W60" s="85">
        <v>0.50347222222222221</v>
      </c>
      <c r="X60" s="38"/>
      <c r="Y60" s="85"/>
      <c r="Z60" s="86"/>
      <c r="AA60" s="52">
        <v>600</v>
      </c>
      <c r="AB60" s="261"/>
      <c r="AC60" s="85"/>
      <c r="AD60" s="38">
        <v>600</v>
      </c>
      <c r="AE60" s="85" t="s">
        <v>308</v>
      </c>
      <c r="AF60" s="86"/>
      <c r="AG60" s="52">
        <v>600</v>
      </c>
      <c r="AH60" s="261"/>
      <c r="AI60" s="85"/>
      <c r="AJ60" s="38">
        <v>600</v>
      </c>
      <c r="AK60" s="73">
        <v>0.51874999999999993</v>
      </c>
      <c r="AL60" s="42" t="s">
        <v>44</v>
      </c>
      <c r="AM60" s="38">
        <v>0</v>
      </c>
      <c r="AN60" s="43">
        <v>0.52361111111111114</v>
      </c>
      <c r="AO60" s="47">
        <v>0.57430555555555551</v>
      </c>
      <c r="AP60" s="70">
        <v>97.1</v>
      </c>
      <c r="AQ60" s="71">
        <v>97.1</v>
      </c>
      <c r="AR60" s="72">
        <v>10</v>
      </c>
      <c r="AS60" s="49">
        <v>0.56041666666666656</v>
      </c>
      <c r="AT60" s="42" t="s">
        <v>44</v>
      </c>
      <c r="AU60" s="280">
        <v>0</v>
      </c>
      <c r="AV60" s="72"/>
      <c r="AW60" s="49">
        <v>0.62013888888888891</v>
      </c>
      <c r="AX60" s="42" t="s">
        <v>44</v>
      </c>
      <c r="AY60" s="38">
        <v>0</v>
      </c>
      <c r="AZ60" s="53">
        <v>0.62222222222222223</v>
      </c>
      <c r="BA60" s="61"/>
      <c r="BB60" s="55">
        <v>0.62707175925925929</v>
      </c>
      <c r="BC60" s="35">
        <v>4.849537037037055E-3</v>
      </c>
      <c r="BD60" s="35">
        <v>6.5972222222220392E-4</v>
      </c>
      <c r="BE60" s="44" t="s">
        <v>45</v>
      </c>
      <c r="BF60" s="45">
        <v>57</v>
      </c>
      <c r="BG60" s="55">
        <v>0.63563657407407403</v>
      </c>
      <c r="BH60" s="35">
        <v>1.3414351851851802E-2</v>
      </c>
      <c r="BI60" s="35">
        <v>4.8572257327350599E-17</v>
      </c>
      <c r="BJ60" s="44" t="s">
        <v>44</v>
      </c>
      <c r="BK60" s="45">
        <v>0</v>
      </c>
      <c r="BL60" s="55">
        <v>0.64043981481481482</v>
      </c>
      <c r="BM60" s="35">
        <v>1.8217592592592591E-2</v>
      </c>
      <c r="BN60" s="35">
        <v>9.4907407407407093E-4</v>
      </c>
      <c r="BO60" s="44" t="s">
        <v>301</v>
      </c>
      <c r="BP60" s="45">
        <v>82</v>
      </c>
      <c r="BQ60" s="55">
        <v>0.66047453703703707</v>
      </c>
      <c r="BR60" s="35">
        <v>3.8252314814814836E-2</v>
      </c>
      <c r="BS60" s="35">
        <v>6.2962962962963206E-3</v>
      </c>
      <c r="BT60" s="44" t="s">
        <v>301</v>
      </c>
      <c r="BU60" s="45">
        <v>844</v>
      </c>
      <c r="BV60" s="263"/>
      <c r="BW60" s="263"/>
      <c r="BX60" s="55">
        <v>0.65093750000000006</v>
      </c>
      <c r="BY60" s="35">
        <v>2.8715277777777826E-2</v>
      </c>
      <c r="BZ60" s="35">
        <v>1.1493055555555506E-2</v>
      </c>
      <c r="CA60" s="44" t="s">
        <v>45</v>
      </c>
      <c r="CB60" s="45">
        <v>1593</v>
      </c>
      <c r="CC60" s="49"/>
      <c r="CD60" s="42" t="s">
        <v>44</v>
      </c>
      <c r="CE60" s="38">
        <v>1800</v>
      </c>
      <c r="CF60" s="53"/>
      <c r="CG60" s="61"/>
      <c r="CH60" s="55"/>
      <c r="CI60" s="35">
        <v>0</v>
      </c>
      <c r="CJ60" s="35">
        <v>1.0844907407407407E-2</v>
      </c>
      <c r="CK60" s="44" t="s">
        <v>44</v>
      </c>
      <c r="CL60" s="45"/>
      <c r="CM60" s="55"/>
      <c r="CN60" s="35">
        <v>0</v>
      </c>
      <c r="CO60" s="35">
        <v>1.6851851851851851E-2</v>
      </c>
      <c r="CP60" s="44"/>
      <c r="CQ60" s="45">
        <v>1800</v>
      </c>
      <c r="CR60" s="85"/>
      <c r="CS60" s="38">
        <v>600</v>
      </c>
      <c r="CT60" s="85">
        <v>3.7715277777777798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109.8</v>
      </c>
      <c r="DC60" s="71">
        <v>109.8</v>
      </c>
      <c r="DD60" s="72"/>
      <c r="DE60" s="43"/>
      <c r="DF60" s="43"/>
      <c r="DG60" s="39">
        <v>4592.9000000000005</v>
      </c>
      <c r="DH60" s="46">
        <v>5100</v>
      </c>
      <c r="DI60" s="40"/>
      <c r="DJ60" s="63">
        <v>9692.9000000000015</v>
      </c>
      <c r="DK60" s="43"/>
      <c r="DL60" s="268" t="s">
        <v>192</v>
      </c>
      <c r="DM60" s="269" t="s">
        <v>617</v>
      </c>
      <c r="DN60" s="269" t="s">
        <v>178</v>
      </c>
      <c r="DO60" s="269">
        <v>76</v>
      </c>
      <c r="DP60" s="269">
        <v>0</v>
      </c>
      <c r="DQ60" s="56"/>
      <c r="DR60" s="56"/>
      <c r="DS60" s="36"/>
      <c r="DV60" s="41">
        <v>1.05</v>
      </c>
      <c r="DW60" s="41" t="s">
        <v>197</v>
      </c>
      <c r="DX60" s="41"/>
      <c r="DY60" s="151">
        <v>227.74499999999998</v>
      </c>
      <c r="DZ60" s="41">
        <v>227.74499999999998</v>
      </c>
      <c r="EA60" s="41">
        <v>9999</v>
      </c>
      <c r="EB60" s="41">
        <v>999999</v>
      </c>
      <c r="EC60" s="41">
        <v>999999</v>
      </c>
      <c r="EG60" s="41">
        <v>93</v>
      </c>
      <c r="EH60" s="195">
        <v>0</v>
      </c>
      <c r="EI60" s="195">
        <v>2700</v>
      </c>
      <c r="EJ60" s="196">
        <v>107.1</v>
      </c>
      <c r="EK60" s="195">
        <v>0</v>
      </c>
      <c r="EL60" s="195">
        <v>0</v>
      </c>
      <c r="EM60" s="195">
        <v>2576</v>
      </c>
      <c r="EN60" s="195">
        <v>1800</v>
      </c>
      <c r="EO60" s="195">
        <v>1800</v>
      </c>
      <c r="EP60" s="195">
        <v>600</v>
      </c>
      <c r="EQ60" s="195">
        <v>109.8</v>
      </c>
      <c r="FC60" s="41">
        <v>93</v>
      </c>
      <c r="FD60" s="195">
        <v>0</v>
      </c>
      <c r="FE60" s="195">
        <v>2700</v>
      </c>
      <c r="FF60" s="195">
        <v>2807.1</v>
      </c>
      <c r="FG60" s="195">
        <v>2807.1</v>
      </c>
      <c r="FH60" s="195">
        <v>2807.1</v>
      </c>
      <c r="FI60" s="195">
        <v>5383.1</v>
      </c>
      <c r="FJ60" s="195">
        <v>7183.1</v>
      </c>
      <c r="FK60" s="195">
        <v>8983.1</v>
      </c>
      <c r="FL60" s="195">
        <v>9583.1</v>
      </c>
      <c r="FM60" s="195">
        <v>9692.9</v>
      </c>
    </row>
    <row r="61" spans="1:178" ht="13.5" thickBot="1" x14ac:dyDescent="0.25">
      <c r="A61" s="132"/>
      <c r="B61" s="34">
        <v>33</v>
      </c>
      <c r="C61" s="293">
        <v>33</v>
      </c>
      <c r="D61" s="260" t="s">
        <v>500</v>
      </c>
      <c r="E61" s="260" t="s">
        <v>501</v>
      </c>
      <c r="F61" s="260" t="s">
        <v>592</v>
      </c>
      <c r="G61" s="43">
        <v>0.31458333333333327</v>
      </c>
      <c r="H61" s="47">
        <v>0.31458333333333327</v>
      </c>
      <c r="I61" s="58" t="s">
        <v>44</v>
      </c>
      <c r="J61" s="391">
        <v>0</v>
      </c>
      <c r="K61" s="43">
        <v>0.39791666666666664</v>
      </c>
      <c r="L61" s="47">
        <v>0.39791666666666664</v>
      </c>
      <c r="M61" s="42" t="s">
        <v>44</v>
      </c>
      <c r="N61" s="38">
        <v>0</v>
      </c>
      <c r="O61" s="85">
        <v>0.39861111111111108</v>
      </c>
      <c r="P61" s="38"/>
      <c r="Q61" s="261"/>
      <c r="R61" s="85"/>
      <c r="S61" s="38">
        <v>0</v>
      </c>
      <c r="T61" s="85">
        <v>0.44166666666666665</v>
      </c>
      <c r="U61" s="86"/>
      <c r="V61" s="52">
        <v>0</v>
      </c>
      <c r="W61" s="85">
        <v>0.46527777777777773</v>
      </c>
      <c r="X61" s="38"/>
      <c r="Y61" s="85">
        <v>0.46736111111111112</v>
      </c>
      <c r="Z61" s="86"/>
      <c r="AA61" s="52">
        <v>0</v>
      </c>
      <c r="AB61" s="261"/>
      <c r="AC61" s="85">
        <v>0.4694444444444445</v>
      </c>
      <c r="AD61" s="38"/>
      <c r="AE61" s="85">
        <v>0.48888888888888887</v>
      </c>
      <c r="AF61" s="86"/>
      <c r="AG61" s="52">
        <v>0</v>
      </c>
      <c r="AH61" s="261"/>
      <c r="AI61" s="85"/>
      <c r="AJ61" s="38">
        <v>600</v>
      </c>
      <c r="AK61" s="73">
        <v>0.49791666666666662</v>
      </c>
      <c r="AL61" s="42" t="s">
        <v>301</v>
      </c>
      <c r="AM61" s="38">
        <v>840</v>
      </c>
      <c r="AN61" s="43">
        <v>0.51736111111111105</v>
      </c>
      <c r="AO61" s="47">
        <v>0.52916666666666667</v>
      </c>
      <c r="AP61" s="70">
        <v>107.5</v>
      </c>
      <c r="AQ61" s="71">
        <v>107.5</v>
      </c>
      <c r="AR61" s="72"/>
      <c r="AS61" s="49">
        <v>0.5395833333333333</v>
      </c>
      <c r="AT61" s="42" t="s">
        <v>44</v>
      </c>
      <c r="AU61" s="280">
        <v>0</v>
      </c>
      <c r="AV61" s="72"/>
      <c r="AW61" s="49">
        <v>0.58402777777777781</v>
      </c>
      <c r="AX61" s="42" t="s">
        <v>44</v>
      </c>
      <c r="AY61" s="38">
        <v>0</v>
      </c>
      <c r="AZ61" s="53">
        <v>0.58819444444444446</v>
      </c>
      <c r="BA61" s="61"/>
      <c r="BB61" s="55">
        <v>0.59349537037037037</v>
      </c>
      <c r="BC61" s="35">
        <v>5.3009259259259034E-3</v>
      </c>
      <c r="BD61" s="35">
        <v>2.0833333333335549E-4</v>
      </c>
      <c r="BE61" s="44" t="s">
        <v>45</v>
      </c>
      <c r="BF61" s="45">
        <v>18</v>
      </c>
      <c r="BG61" s="55">
        <v>0.60130787037037037</v>
      </c>
      <c r="BH61" s="35">
        <v>1.3113425925925903E-2</v>
      </c>
      <c r="BI61" s="35">
        <v>3.0092592592594752E-4</v>
      </c>
      <c r="BJ61" s="44" t="s">
        <v>45</v>
      </c>
      <c r="BK61" s="45">
        <v>26</v>
      </c>
      <c r="BL61" s="55">
        <v>0.60909722222222229</v>
      </c>
      <c r="BM61" s="35">
        <v>2.0902777777777826E-2</v>
      </c>
      <c r="BN61" s="35">
        <v>3.6342592592593058E-3</v>
      </c>
      <c r="BO61" s="44" t="s">
        <v>301</v>
      </c>
      <c r="BP61" s="45">
        <v>314</v>
      </c>
      <c r="BQ61" s="55">
        <v>0.62385416666666671</v>
      </c>
      <c r="BR61" s="35">
        <v>3.5659722222222245E-2</v>
      </c>
      <c r="BS61" s="35">
        <v>3.7037037037037299E-3</v>
      </c>
      <c r="BT61" s="44" t="s">
        <v>301</v>
      </c>
      <c r="BU61" s="45">
        <v>320</v>
      </c>
      <c r="BV61" s="263"/>
      <c r="BW61" s="263"/>
      <c r="BX61" s="55">
        <v>0.63305555555555559</v>
      </c>
      <c r="BY61" s="35">
        <v>4.4861111111111129E-2</v>
      </c>
      <c r="BZ61" s="35">
        <v>4.6527777777777973E-3</v>
      </c>
      <c r="CA61" s="44" t="s">
        <v>301</v>
      </c>
      <c r="CB61" s="45">
        <v>402</v>
      </c>
      <c r="CC61" s="49">
        <v>0.65416666666666667</v>
      </c>
      <c r="CD61" s="42" t="s">
        <v>44</v>
      </c>
      <c r="CE61" s="38">
        <v>0</v>
      </c>
      <c r="CF61" s="53">
        <v>0.66180555555555554</v>
      </c>
      <c r="CG61" s="61"/>
      <c r="CH61" s="55">
        <v>0.67262731481481486</v>
      </c>
      <c r="CI61" s="35">
        <v>1.0821759259259323E-2</v>
      </c>
      <c r="CJ61" s="35">
        <v>2.3148148148084691E-5</v>
      </c>
      <c r="CK61" s="44" t="s">
        <v>45</v>
      </c>
      <c r="CL61" s="45">
        <v>2</v>
      </c>
      <c r="CM61" s="55">
        <v>0.68009259259259258</v>
      </c>
      <c r="CN61" s="35">
        <v>1.8287037037037046E-2</v>
      </c>
      <c r="CO61" s="35">
        <v>1.4351851851851956E-3</v>
      </c>
      <c r="CP61" s="44" t="s">
        <v>301</v>
      </c>
      <c r="CQ61" s="45">
        <v>124</v>
      </c>
      <c r="CR61" s="85" t="s">
        <v>632</v>
      </c>
      <c r="CS61" s="38"/>
      <c r="CT61" s="85">
        <v>1.9381944444444399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128</v>
      </c>
      <c r="DC61" s="71">
        <v>128</v>
      </c>
      <c r="DD61" s="72"/>
      <c r="DE61" s="43"/>
      <c r="DF61" s="43"/>
      <c r="DG61" s="39">
        <v>1441.5</v>
      </c>
      <c r="DH61" s="46">
        <v>1440</v>
      </c>
      <c r="DI61" s="40"/>
      <c r="DJ61" s="63">
        <v>2881.5</v>
      </c>
      <c r="DK61" s="43"/>
      <c r="DL61" s="268" t="s">
        <v>191</v>
      </c>
      <c r="DM61" s="269" t="s">
        <v>592</v>
      </c>
      <c r="DN61" s="269" t="s">
        <v>179</v>
      </c>
      <c r="DO61" s="269">
        <v>80</v>
      </c>
      <c r="DP61" s="269" t="s">
        <v>622</v>
      </c>
      <c r="DQ61" s="56"/>
      <c r="DR61" s="56"/>
      <c r="DS61" s="36"/>
      <c r="DV61" s="41">
        <v>1</v>
      </c>
      <c r="DW61" s="41" t="s">
        <v>197</v>
      </c>
      <c r="DX61" s="41"/>
      <c r="DY61" s="151">
        <v>235.5</v>
      </c>
      <c r="DZ61" s="41">
        <v>235.5</v>
      </c>
      <c r="EA61" s="41">
        <v>9999</v>
      </c>
      <c r="EB61" s="41">
        <v>999999</v>
      </c>
      <c r="EC61" s="41">
        <v>2881.5</v>
      </c>
      <c r="EG61" s="41">
        <v>33</v>
      </c>
      <c r="EH61" s="195">
        <v>0</v>
      </c>
      <c r="EI61" s="195">
        <v>1440</v>
      </c>
      <c r="EJ61" s="196">
        <v>107.5</v>
      </c>
      <c r="EK61" s="195">
        <v>0</v>
      </c>
      <c r="EL61" s="195">
        <v>0</v>
      </c>
      <c r="EM61" s="195">
        <v>1080</v>
      </c>
      <c r="EN61" s="195">
        <v>0</v>
      </c>
      <c r="EO61" s="195">
        <v>126</v>
      </c>
      <c r="EP61" s="195">
        <v>0</v>
      </c>
      <c r="EQ61" s="195">
        <v>128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33</v>
      </c>
      <c r="FD61" s="195">
        <v>0</v>
      </c>
      <c r="FE61" s="195">
        <v>1440</v>
      </c>
      <c r="FF61" s="195">
        <v>1547.5</v>
      </c>
      <c r="FG61" s="195">
        <v>1547.5</v>
      </c>
      <c r="FH61" s="195">
        <v>1547.5</v>
      </c>
      <c r="FI61" s="195">
        <v>2627.5</v>
      </c>
      <c r="FJ61" s="195">
        <v>2627.5</v>
      </c>
      <c r="FK61" s="195">
        <v>2753.5</v>
      </c>
      <c r="FL61" s="195">
        <v>2753.5</v>
      </c>
      <c r="FM61" s="195">
        <v>2881.5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78</v>
      </c>
      <c r="C62" s="293">
        <v>99</v>
      </c>
      <c r="D62" s="260" t="s">
        <v>564</v>
      </c>
      <c r="E62" s="260" t="s">
        <v>565</v>
      </c>
      <c r="F62" s="260" t="s">
        <v>618</v>
      </c>
      <c r="G62" s="43">
        <v>0.34583333333333316</v>
      </c>
      <c r="H62" s="47">
        <v>0.34583333333333316</v>
      </c>
      <c r="I62" s="58" t="s">
        <v>44</v>
      </c>
      <c r="J62" s="52">
        <v>0</v>
      </c>
      <c r="K62" s="43">
        <v>0.42916666666666653</v>
      </c>
      <c r="L62" s="47">
        <v>0.42916666666666653</v>
      </c>
      <c r="M62" s="42" t="s">
        <v>44</v>
      </c>
      <c r="N62" s="38">
        <v>0</v>
      </c>
      <c r="O62" s="85">
        <v>0.42986111111111108</v>
      </c>
      <c r="P62" s="38"/>
      <c r="Q62" s="261"/>
      <c r="R62" s="85"/>
      <c r="S62" s="38">
        <v>0</v>
      </c>
      <c r="T62" s="85">
        <v>0.4770833333333333</v>
      </c>
      <c r="U62" s="86"/>
      <c r="V62" s="52">
        <v>0</v>
      </c>
      <c r="W62" s="85"/>
      <c r="X62" s="38">
        <v>600</v>
      </c>
      <c r="Y62" s="85"/>
      <c r="Z62" s="86"/>
      <c r="AA62" s="52">
        <v>600</v>
      </c>
      <c r="AB62" s="261"/>
      <c r="AC62" s="85"/>
      <c r="AD62" s="38">
        <v>600</v>
      </c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 t="s">
        <v>308</v>
      </c>
      <c r="AL62" s="42" t="s">
        <v>44</v>
      </c>
      <c r="AM62" s="38">
        <v>1800</v>
      </c>
      <c r="AN62" s="43">
        <v>0.58888888888888891</v>
      </c>
      <c r="AO62" s="47">
        <v>0.59027777777777779</v>
      </c>
      <c r="AP62" s="70">
        <v>108.9</v>
      </c>
      <c r="AQ62" s="71">
        <v>108.9</v>
      </c>
      <c r="AR62" s="72"/>
      <c r="AS62" s="49" t="e">
        <v>#VALUE!</v>
      </c>
      <c r="AT62" s="42"/>
      <c r="AU62" s="280">
        <v>0</v>
      </c>
      <c r="AV62" s="72"/>
      <c r="AW62" s="49">
        <v>0.63958333333333328</v>
      </c>
      <c r="AX62" s="42"/>
      <c r="AY62" s="38">
        <v>0</v>
      </c>
      <c r="AZ62" s="53">
        <v>0.64097222222222217</v>
      </c>
      <c r="BA62" s="61"/>
      <c r="BB62" s="55">
        <v>0.64651620370370366</v>
      </c>
      <c r="BC62" s="35">
        <v>5.5439814814814969E-3</v>
      </c>
      <c r="BD62" s="35">
        <v>3.4722222222238058E-5</v>
      </c>
      <c r="BE62" s="44" t="s">
        <v>301</v>
      </c>
      <c r="BF62" s="45">
        <v>3</v>
      </c>
      <c r="BG62" s="55">
        <v>0.65443287037037035</v>
      </c>
      <c r="BH62" s="35">
        <v>1.346064814814818E-2</v>
      </c>
      <c r="BI62" s="35">
        <v>4.6296296296328976E-5</v>
      </c>
      <c r="BJ62" s="44" t="s">
        <v>301</v>
      </c>
      <c r="BK62" s="45">
        <v>4</v>
      </c>
      <c r="BL62" s="55">
        <v>0.65946759259259258</v>
      </c>
      <c r="BM62" s="35">
        <v>1.8495370370370412E-2</v>
      </c>
      <c r="BN62" s="35">
        <v>1.2268518518518921E-3</v>
      </c>
      <c r="BO62" s="44" t="s">
        <v>301</v>
      </c>
      <c r="BP62" s="45">
        <v>106</v>
      </c>
      <c r="BQ62" s="55">
        <v>0.70568287037037036</v>
      </c>
      <c r="BR62" s="35">
        <v>6.4710648148148198E-2</v>
      </c>
      <c r="BS62" s="35">
        <v>3.2754629629629682E-2</v>
      </c>
      <c r="BT62" s="44" t="s">
        <v>301</v>
      </c>
      <c r="BU62" s="45">
        <v>2830</v>
      </c>
      <c r="BV62" s="263"/>
      <c r="BW62" s="263"/>
      <c r="BX62" s="55">
        <v>0.66833333333333333</v>
      </c>
      <c r="BY62" s="35">
        <v>2.7361111111111169E-2</v>
      </c>
      <c r="BZ62" s="35">
        <v>1.2847222222222163E-2</v>
      </c>
      <c r="CA62" s="44" t="s">
        <v>45</v>
      </c>
      <c r="CB62" s="45">
        <v>1410</v>
      </c>
      <c r="CC62" s="49">
        <v>0.73402777777777783</v>
      </c>
      <c r="CD62" s="42" t="s">
        <v>301</v>
      </c>
      <c r="CE62" s="38">
        <v>2340</v>
      </c>
      <c r="CF62" s="53">
        <v>0.73611111111111116</v>
      </c>
      <c r="CG62" s="61"/>
      <c r="CH62" s="55">
        <v>0.75</v>
      </c>
      <c r="CI62" s="35">
        <v>1.388888888888884E-2</v>
      </c>
      <c r="CJ62" s="35">
        <v>3.0439814814814323E-3</v>
      </c>
      <c r="CK62" s="44" t="s">
        <v>301</v>
      </c>
      <c r="CL62" s="45">
        <v>263</v>
      </c>
      <c r="CM62" s="55">
        <v>0.75807870370370367</v>
      </c>
      <c r="CN62" s="35">
        <v>2.1967592592592511E-2</v>
      </c>
      <c r="CO62" s="35">
        <v>5.1157407407406603E-3</v>
      </c>
      <c r="CP62" s="44" t="s">
        <v>301</v>
      </c>
      <c r="CQ62" s="45">
        <v>442</v>
      </c>
      <c r="CR62" s="85" t="s">
        <v>632</v>
      </c>
      <c r="CS62" s="38"/>
      <c r="CT62" s="85">
        <v>3.8131944444444401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127.7</v>
      </c>
      <c r="DC62" s="71">
        <v>127.7</v>
      </c>
      <c r="DD62" s="72"/>
      <c r="DE62" s="43"/>
      <c r="DF62" s="43"/>
      <c r="DG62" s="39">
        <v>5294.5999999999995</v>
      </c>
      <c r="DH62" s="46">
        <v>7140</v>
      </c>
      <c r="DI62" s="40"/>
      <c r="DJ62" s="63">
        <v>12434.599999999999</v>
      </c>
      <c r="DK62" s="43"/>
      <c r="DL62" s="268" t="s">
        <v>191</v>
      </c>
      <c r="DM62" s="269" t="s">
        <v>618</v>
      </c>
      <c r="DN62" s="269" t="s">
        <v>178</v>
      </c>
      <c r="DO62" s="269">
        <v>103</v>
      </c>
      <c r="DP62" s="269">
        <v>0</v>
      </c>
      <c r="DQ62" s="56"/>
      <c r="DR62" s="56"/>
      <c r="DS62" s="36"/>
      <c r="DV62" s="41">
        <v>1.08</v>
      </c>
      <c r="DW62" s="41" t="s">
        <v>197</v>
      </c>
      <c r="DX62" s="41"/>
      <c r="DY62" s="151">
        <v>255.52800000000005</v>
      </c>
      <c r="DZ62" s="41">
        <v>255.52800000000005</v>
      </c>
      <c r="EA62" s="41">
        <v>9999</v>
      </c>
      <c r="EB62" s="41">
        <v>999999</v>
      </c>
      <c r="EC62" s="41">
        <v>999999</v>
      </c>
      <c r="EG62" s="41">
        <v>99</v>
      </c>
      <c r="EH62" s="195">
        <v>0</v>
      </c>
      <c r="EI62" s="195">
        <v>4800</v>
      </c>
      <c r="EJ62" s="196">
        <v>108.9</v>
      </c>
      <c r="EK62" s="195">
        <v>0</v>
      </c>
      <c r="EL62" s="195">
        <v>0</v>
      </c>
      <c r="EM62" s="195">
        <v>4353</v>
      </c>
      <c r="EN62" s="195">
        <v>2340</v>
      </c>
      <c r="EO62" s="195">
        <v>705</v>
      </c>
      <c r="EP62" s="195">
        <v>0</v>
      </c>
      <c r="EQ62" s="195">
        <v>127.7</v>
      </c>
      <c r="FC62" s="41">
        <v>99</v>
      </c>
      <c r="FD62" s="195">
        <v>0</v>
      </c>
      <c r="FE62" s="195">
        <v>4800</v>
      </c>
      <c r="FF62" s="195">
        <v>4908.8999999999996</v>
      </c>
      <c r="FG62" s="195">
        <v>4908.8999999999996</v>
      </c>
      <c r="FH62" s="195">
        <v>4908.8999999999996</v>
      </c>
      <c r="FI62" s="195">
        <v>9261.9</v>
      </c>
      <c r="FJ62" s="195">
        <v>11601.9</v>
      </c>
      <c r="FK62" s="195">
        <v>12306.9</v>
      </c>
      <c r="FL62" s="195">
        <v>12306.9</v>
      </c>
      <c r="FM62" s="195">
        <v>12434.6</v>
      </c>
    </row>
    <row r="63" spans="1:178" ht="12.75" customHeight="1" thickBot="1" x14ac:dyDescent="0.25">
      <c r="A63" s="133"/>
      <c r="B63" s="34">
        <v>19</v>
      </c>
      <c r="C63" s="293">
        <v>19</v>
      </c>
      <c r="D63" s="260" t="s">
        <v>53</v>
      </c>
      <c r="E63" s="260" t="s">
        <v>481</v>
      </c>
      <c r="F63" s="260" t="s">
        <v>579</v>
      </c>
      <c r="G63" s="43">
        <v>0.30486111111111108</v>
      </c>
      <c r="H63" s="47">
        <v>0.30486111111111108</v>
      </c>
      <c r="I63" s="58" t="s">
        <v>44</v>
      </c>
      <c r="J63" s="52">
        <v>0</v>
      </c>
      <c r="K63" s="43">
        <v>0.38819444444444445</v>
      </c>
      <c r="L63" s="47">
        <v>0.38819444444444445</v>
      </c>
      <c r="M63" s="42" t="s">
        <v>44</v>
      </c>
      <c r="N63" s="38">
        <v>0</v>
      </c>
      <c r="O63" s="85">
        <v>0.38958333333333334</v>
      </c>
      <c r="P63" s="38"/>
      <c r="Q63" s="261"/>
      <c r="R63" s="85"/>
      <c r="S63" s="38">
        <v>0</v>
      </c>
      <c r="T63" s="85">
        <v>0.43333333333333335</v>
      </c>
      <c r="U63" s="86"/>
      <c r="V63" s="52">
        <v>0</v>
      </c>
      <c r="W63" s="85">
        <v>0.45347222222222222</v>
      </c>
      <c r="X63" s="38"/>
      <c r="Y63" s="85">
        <v>0.4548611111111111</v>
      </c>
      <c r="Z63" s="86"/>
      <c r="AA63" s="52">
        <v>0</v>
      </c>
      <c r="AB63" s="261"/>
      <c r="AC63" s="85">
        <v>0.45624999999999999</v>
      </c>
      <c r="AD63" s="38"/>
      <c r="AE63" s="85">
        <v>0.4777777777777778</v>
      </c>
      <c r="AF63" s="86"/>
      <c r="AG63" s="52">
        <v>0</v>
      </c>
      <c r="AH63" s="261"/>
      <c r="AI63" s="85"/>
      <c r="AJ63" s="38">
        <v>600</v>
      </c>
      <c r="AK63" s="73">
        <v>0.4861111111111111</v>
      </c>
      <c r="AL63" s="42" t="s">
        <v>301</v>
      </c>
      <c r="AM63" s="38">
        <v>660</v>
      </c>
      <c r="AN63" s="43">
        <v>0.48749999999999999</v>
      </c>
      <c r="AO63" s="47">
        <v>0.50416666666666665</v>
      </c>
      <c r="AP63" s="70">
        <v>109.2</v>
      </c>
      <c r="AQ63" s="71">
        <v>109.2</v>
      </c>
      <c r="AR63" s="72"/>
      <c r="AS63" s="49">
        <v>0.52777777777777779</v>
      </c>
      <c r="AT63" s="42" t="s">
        <v>44</v>
      </c>
      <c r="AU63" s="280">
        <v>0</v>
      </c>
      <c r="AV63" s="72"/>
      <c r="AW63" s="49">
        <v>0.56944444444444442</v>
      </c>
      <c r="AX63" s="42" t="s">
        <v>44</v>
      </c>
      <c r="AY63" s="38">
        <v>0</v>
      </c>
      <c r="AZ63" s="53">
        <v>0.57152777777777775</v>
      </c>
      <c r="BA63" s="61"/>
      <c r="BB63" s="55">
        <v>0.57723379629629623</v>
      </c>
      <c r="BC63" s="35">
        <v>5.7060185185184853E-3</v>
      </c>
      <c r="BD63" s="35">
        <v>1.9675925925922641E-4</v>
      </c>
      <c r="BE63" s="44" t="s">
        <v>301</v>
      </c>
      <c r="BF63" s="45">
        <v>17</v>
      </c>
      <c r="BG63" s="55">
        <v>0.58564814814814814</v>
      </c>
      <c r="BH63" s="35">
        <v>1.4120370370370394E-2</v>
      </c>
      <c r="BI63" s="35">
        <v>7.060185185185433E-4</v>
      </c>
      <c r="BJ63" s="44" t="s">
        <v>301</v>
      </c>
      <c r="BK63" s="45">
        <v>61</v>
      </c>
      <c r="BL63" s="55">
        <v>0.59027777777777779</v>
      </c>
      <c r="BM63" s="35">
        <v>1.8750000000000044E-2</v>
      </c>
      <c r="BN63" s="35">
        <v>1.4814814814815246E-3</v>
      </c>
      <c r="BO63" s="44" t="s">
        <v>301</v>
      </c>
      <c r="BP63" s="45">
        <v>128</v>
      </c>
      <c r="BQ63" s="55">
        <v>0.60606481481481478</v>
      </c>
      <c r="BR63" s="35">
        <v>3.4537037037037033E-2</v>
      </c>
      <c r="BS63" s="35">
        <v>2.5810185185185172E-3</v>
      </c>
      <c r="BT63" s="44" t="s">
        <v>301</v>
      </c>
      <c r="BU63" s="45">
        <v>223</v>
      </c>
      <c r="BV63" s="263"/>
      <c r="BW63" s="263"/>
      <c r="BX63" s="55">
        <v>0.61579861111111112</v>
      </c>
      <c r="BY63" s="35">
        <v>4.427083333333337E-2</v>
      </c>
      <c r="BZ63" s="35">
        <v>4.0625000000000383E-3</v>
      </c>
      <c r="CA63" s="44" t="s">
        <v>301</v>
      </c>
      <c r="CB63" s="45">
        <v>351</v>
      </c>
      <c r="CC63" s="49">
        <v>0.63750000000000007</v>
      </c>
      <c r="CD63" s="42" t="s">
        <v>44</v>
      </c>
      <c r="CE63" s="38">
        <v>0</v>
      </c>
      <c r="CF63" s="53">
        <v>0.65416666666666667</v>
      </c>
      <c r="CG63" s="61"/>
      <c r="CH63" s="55">
        <v>0.66439814814814813</v>
      </c>
      <c r="CI63" s="35">
        <v>1.0231481481481453E-2</v>
      </c>
      <c r="CJ63" s="35">
        <v>6.1342592592595474E-4</v>
      </c>
      <c r="CK63" s="44" t="s">
        <v>45</v>
      </c>
      <c r="CL63" s="45">
        <v>53</v>
      </c>
      <c r="CM63" s="55">
        <v>0.67093749999999996</v>
      </c>
      <c r="CN63" s="35">
        <v>1.677083333333329E-2</v>
      </c>
      <c r="CO63" s="35">
        <v>8.1018518518560095E-5</v>
      </c>
      <c r="CP63" s="44" t="s">
        <v>45</v>
      </c>
      <c r="CQ63" s="45">
        <v>7</v>
      </c>
      <c r="CR63" s="85" t="s">
        <v>632</v>
      </c>
      <c r="CS63" s="38"/>
      <c r="CT63" s="85">
        <v>1.35486111111111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109.2</v>
      </c>
      <c r="DC63" s="71">
        <v>109.2</v>
      </c>
      <c r="DD63" s="72"/>
      <c r="DE63" s="43"/>
      <c r="DF63" s="43"/>
      <c r="DG63" s="39">
        <v>1058.4000000000001</v>
      </c>
      <c r="DH63" s="46">
        <v>1260</v>
      </c>
      <c r="DI63" s="40"/>
      <c r="DJ63" s="63">
        <v>2318.4</v>
      </c>
      <c r="DK63" s="43"/>
      <c r="DL63" s="268" t="s">
        <v>192</v>
      </c>
      <c r="DM63" s="269" t="s">
        <v>579</v>
      </c>
      <c r="DN63" s="269" t="s">
        <v>178</v>
      </c>
      <c r="DO63" s="269">
        <v>70</v>
      </c>
      <c r="DP63" s="269" t="s">
        <v>294</v>
      </c>
      <c r="DQ63" s="56"/>
      <c r="DR63" s="56"/>
      <c r="DS63" s="36"/>
      <c r="DV63" s="41">
        <v>1.05</v>
      </c>
      <c r="DW63" s="41" t="s">
        <v>197</v>
      </c>
      <c r="DX63" s="41"/>
      <c r="DY63" s="151">
        <v>229.32000000000002</v>
      </c>
      <c r="DZ63" s="41">
        <v>229.32000000000002</v>
      </c>
      <c r="EA63" s="41">
        <v>9999</v>
      </c>
      <c r="EB63" s="41">
        <v>999999</v>
      </c>
      <c r="EC63" s="41">
        <v>999999</v>
      </c>
      <c r="EG63" s="41">
        <v>19</v>
      </c>
      <c r="EH63" s="195">
        <v>0</v>
      </c>
      <c r="EI63" s="195">
        <v>1260</v>
      </c>
      <c r="EJ63" s="196">
        <v>109.2</v>
      </c>
      <c r="EK63" s="195">
        <v>0</v>
      </c>
      <c r="EL63" s="195">
        <v>0</v>
      </c>
      <c r="EM63" s="195">
        <v>780</v>
      </c>
      <c r="EN63" s="195">
        <v>0</v>
      </c>
      <c r="EO63" s="195">
        <v>60</v>
      </c>
      <c r="EP63" s="195">
        <v>0</v>
      </c>
      <c r="EQ63" s="195">
        <v>109.2</v>
      </c>
      <c r="ER63" s="195" t="e">
        <v>#REF!</v>
      </c>
      <c r="ES63" s="195" t="e">
        <v>#REF!</v>
      </c>
      <c r="ET63" s="195" t="e">
        <v>#REF!</v>
      </c>
      <c r="EU63" s="196" t="e">
        <v>#REF!</v>
      </c>
      <c r="EV63" s="195"/>
      <c r="EW63" s="195"/>
      <c r="EX63" s="195"/>
      <c r="EY63" s="195"/>
      <c r="EZ63" s="196"/>
      <c r="FA63" s="195"/>
      <c r="FC63" s="41">
        <v>19</v>
      </c>
      <c r="FD63" s="195">
        <v>0</v>
      </c>
      <c r="FE63" s="195">
        <v>1260</v>
      </c>
      <c r="FF63" s="195">
        <v>1369.2</v>
      </c>
      <c r="FG63" s="195">
        <v>1369.2</v>
      </c>
      <c r="FH63" s="195">
        <v>1369.2</v>
      </c>
      <c r="FI63" s="195">
        <v>2149.1999999999998</v>
      </c>
      <c r="FJ63" s="195">
        <v>2149.1999999999998</v>
      </c>
      <c r="FK63" s="195">
        <v>2209.1999999999998</v>
      </c>
      <c r="FL63" s="195">
        <v>2209.1999999999998</v>
      </c>
      <c r="FM63" s="195">
        <v>2318.3999999999996</v>
      </c>
      <c r="FN63" s="195" t="e">
        <v>#REF!</v>
      </c>
      <c r="FO63" s="195" t="e">
        <v>#REF!</v>
      </c>
      <c r="FP63" s="195" t="e">
        <v>#REF!</v>
      </c>
      <c r="FQ63" s="195" t="e">
        <v>#REF!</v>
      </c>
      <c r="FR63" s="195" t="e">
        <v>#REF!</v>
      </c>
      <c r="FS63" s="195" t="e">
        <v>#REF!</v>
      </c>
      <c r="FT63" s="195" t="e">
        <v>#REF!</v>
      </c>
      <c r="FU63" s="195" t="e">
        <v>#REF!</v>
      </c>
      <c r="FV63" s="195" t="e">
        <v>#REF!</v>
      </c>
    </row>
    <row r="64" spans="1:178" ht="13.5" thickBot="1" x14ac:dyDescent="0.25">
      <c r="A64" s="75"/>
      <c r="B64" s="34">
        <v>42</v>
      </c>
      <c r="C64" s="293">
        <v>42</v>
      </c>
      <c r="D64" s="260" t="s">
        <v>512</v>
      </c>
      <c r="E64" s="260" t="s">
        <v>513</v>
      </c>
      <c r="F64" s="260" t="s">
        <v>570</v>
      </c>
      <c r="G64" s="43">
        <v>0.32083333333333325</v>
      </c>
      <c r="H64" s="47">
        <v>0.32083333333333325</v>
      </c>
      <c r="I64" s="58" t="s">
        <v>44</v>
      </c>
      <c r="J64" s="52">
        <v>0</v>
      </c>
      <c r="K64" s="43">
        <v>0.40416666666666662</v>
      </c>
      <c r="L64" s="47">
        <v>0.40416666666666662</v>
      </c>
      <c r="M64" s="42" t="s">
        <v>44</v>
      </c>
      <c r="N64" s="38">
        <v>0</v>
      </c>
      <c r="O64" s="85">
        <v>0.40486111111111112</v>
      </c>
      <c r="P64" s="38"/>
      <c r="Q64" s="261"/>
      <c r="R64" s="85">
        <v>0.43888888888888888</v>
      </c>
      <c r="S64" s="38">
        <v>300</v>
      </c>
      <c r="T64" s="85">
        <v>0.47013888888888888</v>
      </c>
      <c r="U64" s="86"/>
      <c r="V64" s="52">
        <v>0</v>
      </c>
      <c r="W64" s="85"/>
      <c r="X64" s="38">
        <v>600</v>
      </c>
      <c r="Y64" s="85"/>
      <c r="Z64" s="86"/>
      <c r="AA64" s="52">
        <v>600</v>
      </c>
      <c r="AB64" s="261"/>
      <c r="AC64" s="85">
        <v>0.49652777777777773</v>
      </c>
      <c r="AD64" s="38"/>
      <c r="AE64" s="85">
        <v>0.45208333333333334</v>
      </c>
      <c r="AF64" s="86"/>
      <c r="AG64" s="52">
        <v>2340</v>
      </c>
      <c r="AH64" s="261">
        <v>300</v>
      </c>
      <c r="AI64" s="85">
        <v>0.52777777777777779</v>
      </c>
      <c r="AJ64" s="38"/>
      <c r="AK64" s="73" t="s">
        <v>308</v>
      </c>
      <c r="AL64" s="42" t="s">
        <v>44</v>
      </c>
      <c r="AM64" s="38">
        <v>1800</v>
      </c>
      <c r="AN64" s="43">
        <v>0.58611111111111114</v>
      </c>
      <c r="AO64" s="47">
        <v>0.58819444444444446</v>
      </c>
      <c r="AP64" s="70">
        <v>109.6</v>
      </c>
      <c r="AQ64" s="71">
        <v>109.6</v>
      </c>
      <c r="AR64" s="72"/>
      <c r="AS64" s="49" t="e">
        <v>#VALUE!</v>
      </c>
      <c r="AT64" s="42"/>
      <c r="AU64" s="280">
        <v>0</v>
      </c>
      <c r="AV64" s="72"/>
      <c r="AW64" s="49">
        <v>0.63194444444444442</v>
      </c>
      <c r="AX64" s="42"/>
      <c r="AY64" s="38">
        <v>0</v>
      </c>
      <c r="AZ64" s="53">
        <v>0.6333333333333333</v>
      </c>
      <c r="BA64" s="61"/>
      <c r="BB64" s="55">
        <v>0.638738425925926</v>
      </c>
      <c r="BC64" s="35">
        <v>5.4050925925926974E-3</v>
      </c>
      <c r="BD64" s="35">
        <v>1.0416666666656152E-4</v>
      </c>
      <c r="BE64" s="44" t="s">
        <v>45</v>
      </c>
      <c r="BF64" s="45">
        <v>9</v>
      </c>
      <c r="BG64" s="55">
        <v>0.64604166666666674</v>
      </c>
      <c r="BH64" s="35">
        <v>1.2708333333333433E-2</v>
      </c>
      <c r="BI64" s="35">
        <v>7.060185185184184E-4</v>
      </c>
      <c r="BJ64" s="44" t="s">
        <v>45</v>
      </c>
      <c r="BK64" s="45">
        <v>61</v>
      </c>
      <c r="BL64" s="55">
        <v>0.65099537037037036</v>
      </c>
      <c r="BM64" s="35">
        <v>1.7662037037037059E-2</v>
      </c>
      <c r="BN64" s="35">
        <v>3.9351851851853956E-4</v>
      </c>
      <c r="BO64" s="44" t="s">
        <v>301</v>
      </c>
      <c r="BP64" s="45">
        <v>34</v>
      </c>
      <c r="BQ64" s="55">
        <v>0.66806712962962955</v>
      </c>
      <c r="BR64" s="35">
        <v>3.4733796296296249E-2</v>
      </c>
      <c r="BS64" s="35">
        <v>2.7777777777777332E-3</v>
      </c>
      <c r="BT64" s="44" t="s">
        <v>301</v>
      </c>
      <c r="BU64" s="45">
        <v>240</v>
      </c>
      <c r="BV64" s="263"/>
      <c r="BW64" s="263"/>
      <c r="BX64" s="55">
        <v>0.67931712962962953</v>
      </c>
      <c r="BY64" s="35">
        <v>4.5983796296296231E-2</v>
      </c>
      <c r="BZ64" s="35">
        <v>5.775462962962899E-3</v>
      </c>
      <c r="CA64" s="44" t="s">
        <v>301</v>
      </c>
      <c r="CB64" s="45">
        <v>499</v>
      </c>
      <c r="CC64" s="49">
        <v>0.69791666666666663</v>
      </c>
      <c r="CD64" s="42" t="s">
        <v>45</v>
      </c>
      <c r="CE64" s="38">
        <v>120</v>
      </c>
      <c r="CF64" s="53">
        <v>0.7006944444444444</v>
      </c>
      <c r="CG64" s="61"/>
      <c r="CH64" s="55">
        <v>0.71165509259259263</v>
      </c>
      <c r="CI64" s="35">
        <v>1.0960648148148233E-2</v>
      </c>
      <c r="CJ64" s="35">
        <v>1.1574074074082591E-4</v>
      </c>
      <c r="CK64" s="44" t="s">
        <v>301</v>
      </c>
      <c r="CL64" s="45">
        <v>10</v>
      </c>
      <c r="CM64" s="55">
        <v>0.71765046296296298</v>
      </c>
      <c r="CN64" s="35">
        <v>1.6956018518518579E-2</v>
      </c>
      <c r="CO64" s="35">
        <v>1.0416666666672805E-4</v>
      </c>
      <c r="CP64" s="44" t="s">
        <v>301</v>
      </c>
      <c r="CQ64" s="45">
        <v>9</v>
      </c>
      <c r="CR64" s="85"/>
      <c r="CS64" s="38">
        <v>600</v>
      </c>
      <c r="CT64" s="85">
        <v>2.3131944444444401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112.1</v>
      </c>
      <c r="DC64" s="71">
        <v>112.1</v>
      </c>
      <c r="DD64" s="72"/>
      <c r="DE64" s="43"/>
      <c r="DF64" s="43"/>
      <c r="DG64" s="39">
        <v>1083.7</v>
      </c>
      <c r="DH64" s="46">
        <v>6660</v>
      </c>
      <c r="DI64" s="40"/>
      <c r="DJ64" s="63">
        <v>7743.7</v>
      </c>
      <c r="DK64" s="43"/>
      <c r="DL64" s="268" t="s">
        <v>191</v>
      </c>
      <c r="DM64" s="269" t="s">
        <v>570</v>
      </c>
      <c r="DN64" s="269" t="s">
        <v>177</v>
      </c>
      <c r="DO64" s="269">
        <v>230</v>
      </c>
      <c r="DP64" s="269">
        <v>0</v>
      </c>
      <c r="DQ64" s="56"/>
      <c r="DR64" s="56"/>
      <c r="DS64" s="36"/>
      <c r="DV64" s="41">
        <v>1.1299999999999999</v>
      </c>
      <c r="DW64" s="41" t="s">
        <v>197</v>
      </c>
      <c r="DX64" s="41"/>
      <c r="DY64" s="151">
        <v>250.52099999999996</v>
      </c>
      <c r="DZ64" s="41">
        <v>250.52099999999996</v>
      </c>
      <c r="EA64" s="41">
        <v>9999</v>
      </c>
      <c r="EB64" s="41">
        <v>999999</v>
      </c>
      <c r="EC64" s="41">
        <v>999999</v>
      </c>
      <c r="EG64" s="41">
        <v>42</v>
      </c>
      <c r="EH64" s="195">
        <v>0</v>
      </c>
      <c r="EI64" s="195">
        <v>5940</v>
      </c>
      <c r="EJ64" s="196">
        <v>109.6</v>
      </c>
      <c r="EK64" s="195">
        <v>0</v>
      </c>
      <c r="EL64" s="195">
        <v>0</v>
      </c>
      <c r="EM64" s="195">
        <v>843</v>
      </c>
      <c r="EN64" s="195">
        <v>120</v>
      </c>
      <c r="EO64" s="195">
        <v>19</v>
      </c>
      <c r="EP64" s="195">
        <v>600</v>
      </c>
      <c r="EQ64" s="195">
        <v>112.1</v>
      </c>
      <c r="ER64" s="195" t="e">
        <v>#REF!</v>
      </c>
      <c r="ES64" s="195" t="e">
        <v>#REF!</v>
      </c>
      <c r="ET64" s="195" t="e">
        <v>#REF!</v>
      </c>
      <c r="EU64" s="196" t="e">
        <v>#REF!</v>
      </c>
      <c r="EV64" s="195"/>
      <c r="EW64" s="195"/>
      <c r="EX64" s="195"/>
      <c r="EY64" s="195"/>
      <c r="EZ64" s="196"/>
      <c r="FA64" s="195"/>
      <c r="FC64" s="41">
        <v>42</v>
      </c>
      <c r="FD64" s="195">
        <v>0</v>
      </c>
      <c r="FE64" s="195">
        <v>5940</v>
      </c>
      <c r="FF64" s="195">
        <v>6049.6</v>
      </c>
      <c r="FG64" s="195">
        <v>6049.6</v>
      </c>
      <c r="FH64" s="195">
        <v>6049.6</v>
      </c>
      <c r="FI64" s="195">
        <v>6892.6</v>
      </c>
      <c r="FJ64" s="195">
        <v>7012.6</v>
      </c>
      <c r="FK64" s="195">
        <v>7031.6</v>
      </c>
      <c r="FL64" s="195">
        <v>7631.6</v>
      </c>
      <c r="FM64" s="195">
        <v>7743.7000000000007</v>
      </c>
      <c r="FN64" s="195" t="e">
        <v>#REF!</v>
      </c>
      <c r="FO64" s="195" t="e">
        <v>#REF!</v>
      </c>
      <c r="FP64" s="195" t="e">
        <v>#REF!</v>
      </c>
      <c r="FQ64" s="195" t="e">
        <v>#REF!</v>
      </c>
      <c r="FR64" s="195" t="e">
        <v>#REF!</v>
      </c>
      <c r="FS64" s="195" t="e">
        <v>#REF!</v>
      </c>
      <c r="FT64" s="195" t="e">
        <v>#REF!</v>
      </c>
      <c r="FU64" s="195" t="e">
        <v>#REF!</v>
      </c>
      <c r="FV64" s="195" t="e">
        <v>#REF!</v>
      </c>
    </row>
    <row r="65" spans="1:178" ht="13.5" thickBot="1" x14ac:dyDescent="0.25">
      <c r="A65" s="384"/>
      <c r="B65" s="34">
        <v>13</v>
      </c>
      <c r="C65" s="293">
        <v>13</v>
      </c>
      <c r="D65" s="260" t="s">
        <v>478</v>
      </c>
      <c r="E65" s="260" t="s">
        <v>479</v>
      </c>
      <c r="F65" s="260" t="s">
        <v>575</v>
      </c>
      <c r="G65" s="43">
        <v>0.30069444444444443</v>
      </c>
      <c r="H65" s="47">
        <v>0.30069444444444443</v>
      </c>
      <c r="I65" s="58" t="s">
        <v>44</v>
      </c>
      <c r="J65" s="52">
        <v>0</v>
      </c>
      <c r="K65" s="43">
        <v>0.3840277777777778</v>
      </c>
      <c r="L65" s="47">
        <v>0.3840277777777778</v>
      </c>
      <c r="M65" s="42" t="s">
        <v>44</v>
      </c>
      <c r="N65" s="38">
        <v>0</v>
      </c>
      <c r="O65" s="85">
        <v>0.38819444444444445</v>
      </c>
      <c r="P65" s="38"/>
      <c r="Q65" s="261"/>
      <c r="R65" s="85"/>
      <c r="S65" s="38">
        <v>0</v>
      </c>
      <c r="T65" s="85" t="s">
        <v>308</v>
      </c>
      <c r="U65" s="86"/>
      <c r="V65" s="52">
        <v>600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>
        <v>0.46111111111111108</v>
      </c>
      <c r="AF65" s="86"/>
      <c r="AG65" s="52">
        <v>0</v>
      </c>
      <c r="AH65" s="261"/>
      <c r="AI65" s="85">
        <v>0.46736111111111112</v>
      </c>
      <c r="AJ65" s="38"/>
      <c r="AK65" s="73">
        <v>0.47500000000000003</v>
      </c>
      <c r="AL65" s="42" t="s">
        <v>301</v>
      </c>
      <c r="AM65" s="38">
        <v>60</v>
      </c>
      <c r="AN65" s="43">
        <v>0.4770833333333333</v>
      </c>
      <c r="AO65" s="47">
        <v>0.49722222222222223</v>
      </c>
      <c r="AP65" s="70">
        <v>109.7</v>
      </c>
      <c r="AQ65" s="71">
        <v>109.7</v>
      </c>
      <c r="AR65" s="72"/>
      <c r="AS65" s="49">
        <v>0.51666666666666672</v>
      </c>
      <c r="AT65" s="42" t="s">
        <v>44</v>
      </c>
      <c r="AU65" s="280">
        <v>0</v>
      </c>
      <c r="AV65" s="72"/>
      <c r="AW65" s="49">
        <v>0.56111111111111112</v>
      </c>
      <c r="AX65" s="42" t="s">
        <v>44</v>
      </c>
      <c r="AY65" s="38">
        <v>0</v>
      </c>
      <c r="AZ65" s="53">
        <v>0.56319444444444444</v>
      </c>
      <c r="BA65" s="61"/>
      <c r="BB65" s="55">
        <v>0.56879629629629636</v>
      </c>
      <c r="BC65" s="35">
        <v>5.6018518518519134E-3</v>
      </c>
      <c r="BD65" s="35">
        <v>9.2592592592654482E-5</v>
      </c>
      <c r="BE65" s="44" t="s">
        <v>301</v>
      </c>
      <c r="BF65" s="45">
        <v>8</v>
      </c>
      <c r="BG65" s="55">
        <v>0.5802546296296297</v>
      </c>
      <c r="BH65" s="35">
        <v>1.7060185185185262E-2</v>
      </c>
      <c r="BI65" s="35">
        <v>3.6458333333334106E-3</v>
      </c>
      <c r="BJ65" s="44" t="s">
        <v>301</v>
      </c>
      <c r="BK65" s="45">
        <v>315</v>
      </c>
      <c r="BL65" s="55">
        <v>0.58493055555555562</v>
      </c>
      <c r="BM65" s="35">
        <v>2.1736111111111178E-2</v>
      </c>
      <c r="BN65" s="35">
        <v>4.4675925925926584E-3</v>
      </c>
      <c r="BO65" s="44" t="s">
        <v>301</v>
      </c>
      <c r="BP65" s="45">
        <v>386</v>
      </c>
      <c r="BQ65" s="55">
        <v>0.60623842592592592</v>
      </c>
      <c r="BR65" s="35">
        <v>4.3043981481481475E-2</v>
      </c>
      <c r="BS65" s="35">
        <v>1.1087962962962959E-2</v>
      </c>
      <c r="BT65" s="44" t="s">
        <v>301</v>
      </c>
      <c r="BU65" s="45">
        <v>958</v>
      </c>
      <c r="BV65" s="263"/>
      <c r="BW65" s="263"/>
      <c r="BX65" s="55">
        <v>0.59398148148148155</v>
      </c>
      <c r="BY65" s="35">
        <v>3.0787037037037113E-2</v>
      </c>
      <c r="BZ65" s="35">
        <v>9.4212962962962193E-3</v>
      </c>
      <c r="CA65" s="44" t="s">
        <v>45</v>
      </c>
      <c r="CB65" s="45">
        <v>814</v>
      </c>
      <c r="CC65" s="49">
        <v>0.63472222222222219</v>
      </c>
      <c r="CD65" s="42" t="s">
        <v>301</v>
      </c>
      <c r="CE65" s="38">
        <v>480</v>
      </c>
      <c r="CF65" s="53">
        <v>0.65138888888888891</v>
      </c>
      <c r="CG65" s="61"/>
      <c r="CH65" s="55">
        <v>0.66253472222222221</v>
      </c>
      <c r="CI65" s="35">
        <v>1.1145833333333299E-2</v>
      </c>
      <c r="CJ65" s="35">
        <v>3.0092592592589201E-4</v>
      </c>
      <c r="CK65" s="44" t="s">
        <v>301</v>
      </c>
      <c r="CL65" s="45">
        <v>26</v>
      </c>
      <c r="CM65" s="55">
        <v>0.66907407407407404</v>
      </c>
      <c r="CN65" s="35">
        <v>1.7685185185185137E-2</v>
      </c>
      <c r="CO65" s="35">
        <v>8.3333333333328666E-4</v>
      </c>
      <c r="CP65" s="44" t="s">
        <v>301</v>
      </c>
      <c r="CQ65" s="45">
        <v>72</v>
      </c>
      <c r="CR65" s="85" t="s">
        <v>632</v>
      </c>
      <c r="CS65" s="38"/>
      <c r="CT65" s="85">
        <v>1.10486111111111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119.9</v>
      </c>
      <c r="DC65" s="71">
        <v>119.9</v>
      </c>
      <c r="DD65" s="72"/>
      <c r="DE65" s="43"/>
      <c r="DF65" s="43"/>
      <c r="DG65" s="39">
        <v>2808.6</v>
      </c>
      <c r="DH65" s="46">
        <v>2940</v>
      </c>
      <c r="DI65" s="40"/>
      <c r="DJ65" s="63">
        <v>5748.6</v>
      </c>
      <c r="DK65" s="43"/>
      <c r="DL65" s="268" t="s">
        <v>191</v>
      </c>
      <c r="DM65" s="269" t="s">
        <v>575</v>
      </c>
      <c r="DN65" s="269" t="s">
        <v>179</v>
      </c>
      <c r="DO65" s="269">
        <v>80</v>
      </c>
      <c r="DP65" s="269">
        <v>0</v>
      </c>
      <c r="DQ65" s="56"/>
      <c r="DR65" s="56"/>
      <c r="DS65" s="36"/>
      <c r="DT65" s="41"/>
      <c r="DU65" s="41"/>
      <c r="DV65" s="41">
        <v>1</v>
      </c>
      <c r="DW65" s="41" t="s">
        <v>197</v>
      </c>
      <c r="DX65" s="41"/>
      <c r="DY65" s="151">
        <v>229.60000000000002</v>
      </c>
      <c r="DZ65" s="41">
        <v>229.60000000000002</v>
      </c>
      <c r="EA65" s="41">
        <v>9999</v>
      </c>
      <c r="EB65" s="41">
        <v>999999</v>
      </c>
      <c r="EC65" s="41">
        <v>5748.6</v>
      </c>
      <c r="ED65" s="41"/>
      <c r="EE65" s="41"/>
      <c r="EF65" s="41"/>
      <c r="EG65" s="41">
        <v>13</v>
      </c>
      <c r="EH65" s="195">
        <v>0</v>
      </c>
      <c r="EI65" s="195">
        <v>2460</v>
      </c>
      <c r="EJ65" s="196">
        <v>109.7</v>
      </c>
      <c r="EK65" s="195">
        <v>0</v>
      </c>
      <c r="EL65" s="195">
        <v>0</v>
      </c>
      <c r="EM65" s="195">
        <v>2481</v>
      </c>
      <c r="EN65" s="195">
        <v>480</v>
      </c>
      <c r="EO65" s="195">
        <v>98</v>
      </c>
      <c r="EP65" s="195">
        <v>0</v>
      </c>
      <c r="EQ65" s="195">
        <v>119.9</v>
      </c>
      <c r="ER65" s="195" t="e">
        <v>#REF!</v>
      </c>
      <c r="ES65" s="195" t="e">
        <v>#REF!</v>
      </c>
      <c r="ET65" s="195" t="e">
        <v>#REF!</v>
      </c>
      <c r="EU65" s="196" t="e">
        <v>#REF!</v>
      </c>
      <c r="EV65" s="195"/>
      <c r="EW65" s="195"/>
      <c r="EX65" s="195"/>
      <c r="EY65" s="195"/>
      <c r="EZ65" s="196"/>
      <c r="FA65" s="195"/>
      <c r="FB65" s="41"/>
      <c r="FC65" s="41">
        <v>13</v>
      </c>
      <c r="FD65" s="195">
        <v>0</v>
      </c>
      <c r="FE65" s="195">
        <v>2460</v>
      </c>
      <c r="FF65" s="195">
        <v>2569.6999999999998</v>
      </c>
      <c r="FG65" s="195">
        <v>2569.6999999999998</v>
      </c>
      <c r="FH65" s="195">
        <v>2569.6999999999998</v>
      </c>
      <c r="FI65" s="195">
        <v>5050.7</v>
      </c>
      <c r="FJ65" s="195">
        <v>5530.7</v>
      </c>
      <c r="FK65" s="195">
        <v>5628.7</v>
      </c>
      <c r="FL65" s="195">
        <v>5628.7</v>
      </c>
      <c r="FM65" s="195">
        <v>5748.5999999999995</v>
      </c>
      <c r="FN65" s="195" t="e">
        <v>#REF!</v>
      </c>
      <c r="FO65" s="195" t="e">
        <v>#REF!</v>
      </c>
      <c r="FP65" s="195" t="e">
        <v>#REF!</v>
      </c>
      <c r="FQ65" s="195" t="e">
        <v>#REF!</v>
      </c>
      <c r="FR65" s="195" t="e">
        <v>#REF!</v>
      </c>
      <c r="FS65" s="195" t="e">
        <v>#REF!</v>
      </c>
      <c r="FT65" s="195" t="e">
        <v>#REF!</v>
      </c>
      <c r="FU65" s="195" t="e">
        <v>#REF!</v>
      </c>
      <c r="FV65" s="195" t="e">
        <v>#REF!</v>
      </c>
    </row>
    <row r="66" spans="1:178" ht="13.5" thickBot="1" x14ac:dyDescent="0.25">
      <c r="B66" s="34">
        <v>65</v>
      </c>
      <c r="C66" s="293">
        <v>74</v>
      </c>
      <c r="D66" s="260" t="s">
        <v>542</v>
      </c>
      <c r="E66" s="260" t="s">
        <v>543</v>
      </c>
      <c r="F66" s="260" t="s">
        <v>611</v>
      </c>
      <c r="G66" s="43">
        <v>0.33680555555555541</v>
      </c>
      <c r="H66" s="47">
        <v>0.33680555555555541</v>
      </c>
      <c r="I66" s="58" t="s">
        <v>44</v>
      </c>
      <c r="J66" s="52">
        <v>0</v>
      </c>
      <c r="K66" s="43">
        <v>0.42013888888888878</v>
      </c>
      <c r="L66" s="47">
        <v>0.42013888888888878</v>
      </c>
      <c r="M66" s="42" t="s">
        <v>44</v>
      </c>
      <c r="N66" s="38">
        <v>0</v>
      </c>
      <c r="O66" s="85">
        <v>0.42152777777777778</v>
      </c>
      <c r="P66" s="38">
        <v>300</v>
      </c>
      <c r="Q66" s="261"/>
      <c r="R66" s="85"/>
      <c r="S66" s="38">
        <v>0</v>
      </c>
      <c r="T66" s="85">
        <v>0.4680555555555555</v>
      </c>
      <c r="U66" s="86"/>
      <c r="V66" s="52">
        <v>0</v>
      </c>
      <c r="W66" s="85"/>
      <c r="X66" s="38">
        <v>600</v>
      </c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>
        <v>0.51180555555555551</v>
      </c>
      <c r="AL66" s="42" t="s">
        <v>301</v>
      </c>
      <c r="AM66" s="38">
        <v>120</v>
      </c>
      <c r="AN66" s="43">
        <v>0.51250000000000007</v>
      </c>
      <c r="AO66" s="47">
        <v>0.56527777777777777</v>
      </c>
      <c r="AP66" s="70">
        <v>100.5</v>
      </c>
      <c r="AQ66" s="71">
        <v>100.5</v>
      </c>
      <c r="AR66" s="72">
        <v>10</v>
      </c>
      <c r="AS66" s="49">
        <v>0.55347222222222214</v>
      </c>
      <c r="AT66" s="42" t="s">
        <v>44</v>
      </c>
      <c r="AU66" s="280">
        <v>0</v>
      </c>
      <c r="AV66" s="72"/>
      <c r="AW66" s="49">
        <v>0.61319444444444449</v>
      </c>
      <c r="AX66" s="42" t="s">
        <v>44</v>
      </c>
      <c r="AY66" s="38">
        <v>0</v>
      </c>
      <c r="AZ66" s="53">
        <v>0.61597222222222225</v>
      </c>
      <c r="BA66" s="61"/>
      <c r="BB66" s="55">
        <v>0.62118055555555551</v>
      </c>
      <c r="BC66" s="35">
        <v>5.2083333333332593E-3</v>
      </c>
      <c r="BD66" s="35">
        <v>3.0092592592599957E-4</v>
      </c>
      <c r="BE66" s="44" t="s">
        <v>45</v>
      </c>
      <c r="BF66" s="45">
        <v>26</v>
      </c>
      <c r="BG66" s="55">
        <v>0.62775462962962958</v>
      </c>
      <c r="BH66" s="35">
        <v>1.1782407407407325E-2</v>
      </c>
      <c r="BI66" s="35">
        <v>1.6319444444445261E-3</v>
      </c>
      <c r="BJ66" s="44" t="s">
        <v>45</v>
      </c>
      <c r="BK66" s="45">
        <v>141</v>
      </c>
      <c r="BL66" s="55">
        <v>0.63156250000000003</v>
      </c>
      <c r="BM66" s="35">
        <v>1.5590277777777772E-2</v>
      </c>
      <c r="BN66" s="35">
        <v>1.6782407407407475E-3</v>
      </c>
      <c r="BO66" s="44" t="s">
        <v>45</v>
      </c>
      <c r="BP66" s="45">
        <v>145</v>
      </c>
      <c r="BQ66" s="55">
        <v>0.65188657407407413</v>
      </c>
      <c r="BR66" s="35">
        <v>3.5914351851851878E-2</v>
      </c>
      <c r="BS66" s="35">
        <v>3.9583333333333623E-3</v>
      </c>
      <c r="BT66" s="44" t="s">
        <v>301</v>
      </c>
      <c r="BU66" s="45">
        <v>342</v>
      </c>
      <c r="BV66" s="263"/>
      <c r="BW66" s="263"/>
      <c r="BX66" s="55">
        <v>0.63972222222222219</v>
      </c>
      <c r="BY66" s="35">
        <v>2.3749999999999938E-2</v>
      </c>
      <c r="BZ66" s="35">
        <v>1.6458333333333394E-2</v>
      </c>
      <c r="CA66" s="44" t="s">
        <v>45</v>
      </c>
      <c r="CB66" s="45">
        <v>1722</v>
      </c>
      <c r="CC66" s="49">
        <v>0.7055555555555556</v>
      </c>
      <c r="CD66" s="42" t="s">
        <v>301</v>
      </c>
      <c r="CE66" s="38">
        <v>2040</v>
      </c>
      <c r="CF66" s="53">
        <v>0.70833333333333337</v>
      </c>
      <c r="CG66" s="61"/>
      <c r="CH66" s="55">
        <v>0.72020833333333334</v>
      </c>
      <c r="CI66" s="35">
        <v>1.1874999999999969E-2</v>
      </c>
      <c r="CJ66" s="35">
        <v>1.0300925925925616E-3</v>
      </c>
      <c r="CK66" s="44" t="s">
        <v>301</v>
      </c>
      <c r="CL66" s="45">
        <v>89</v>
      </c>
      <c r="CM66" s="55">
        <v>0.72637731481481482</v>
      </c>
      <c r="CN66" s="35">
        <v>1.8043981481481453E-2</v>
      </c>
      <c r="CO66" s="35">
        <v>1.192129629629602E-3</v>
      </c>
      <c r="CP66" s="44" t="s">
        <v>301</v>
      </c>
      <c r="CQ66" s="45">
        <v>103</v>
      </c>
      <c r="CR66" s="85" t="s">
        <v>632</v>
      </c>
      <c r="CS66" s="38"/>
      <c r="CT66" s="85">
        <v>3.2715277777777798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106.4</v>
      </c>
      <c r="DC66" s="71">
        <v>106.4</v>
      </c>
      <c r="DD66" s="72">
        <v>10</v>
      </c>
      <c r="DE66" s="43"/>
      <c r="DF66" s="43"/>
      <c r="DG66" s="39">
        <v>2794.9</v>
      </c>
      <c r="DH66" s="46">
        <v>5460</v>
      </c>
      <c r="DI66" s="40"/>
      <c r="DJ66" s="63">
        <v>8254.9</v>
      </c>
      <c r="DK66" s="43"/>
      <c r="DL66" s="268" t="s">
        <v>190</v>
      </c>
      <c r="DM66" s="269" t="s">
        <v>611</v>
      </c>
      <c r="DN66" s="269" t="s">
        <v>178</v>
      </c>
      <c r="DO66" s="269">
        <v>71</v>
      </c>
      <c r="DP66" s="269" t="s">
        <v>183</v>
      </c>
      <c r="DQ66" s="56"/>
      <c r="DR66" s="56"/>
      <c r="DS66" s="36"/>
      <c r="DV66" s="41">
        <v>1.05</v>
      </c>
      <c r="DW66" s="41" t="s">
        <v>197</v>
      </c>
      <c r="DX66" s="41"/>
      <c r="DY66" s="151">
        <v>238.245</v>
      </c>
      <c r="DZ66" s="41">
        <v>238.245</v>
      </c>
      <c r="EA66" s="41">
        <v>9999</v>
      </c>
      <c r="EB66" s="41">
        <v>999999</v>
      </c>
      <c r="EC66" s="41">
        <v>999999</v>
      </c>
      <c r="EG66" s="41">
        <v>74</v>
      </c>
      <c r="EH66" s="195">
        <v>0</v>
      </c>
      <c r="EI66" s="195">
        <v>3420</v>
      </c>
      <c r="EJ66" s="196">
        <v>110.5</v>
      </c>
      <c r="EK66" s="195">
        <v>0</v>
      </c>
      <c r="EL66" s="195">
        <v>0</v>
      </c>
      <c r="EM66" s="195">
        <v>2376</v>
      </c>
      <c r="EN66" s="195">
        <v>2040</v>
      </c>
      <c r="EO66" s="195">
        <v>192</v>
      </c>
      <c r="EP66" s="195">
        <v>0</v>
      </c>
      <c r="EQ66" s="195">
        <v>116.4</v>
      </c>
      <c r="FC66" s="41">
        <v>74</v>
      </c>
      <c r="FD66" s="195">
        <v>0</v>
      </c>
      <c r="FE66" s="195">
        <v>3420</v>
      </c>
      <c r="FF66" s="195">
        <v>3530.5</v>
      </c>
      <c r="FG66" s="195">
        <v>3530.5</v>
      </c>
      <c r="FH66" s="195">
        <v>3530.5</v>
      </c>
      <c r="FI66" s="195">
        <v>5906.5</v>
      </c>
      <c r="FJ66" s="195">
        <v>7946.5</v>
      </c>
      <c r="FK66" s="195">
        <v>8138.5</v>
      </c>
      <c r="FL66" s="195">
        <v>8138.5</v>
      </c>
      <c r="FM66" s="195">
        <v>8254.9</v>
      </c>
    </row>
    <row r="67" spans="1:178" ht="13.5" thickBot="1" x14ac:dyDescent="0.25">
      <c r="B67" s="34">
        <v>66</v>
      </c>
      <c r="C67" s="293">
        <v>76</v>
      </c>
      <c r="D67" s="260" t="s">
        <v>544</v>
      </c>
      <c r="E67" s="260" t="s">
        <v>545</v>
      </c>
      <c r="F67" s="260" t="s">
        <v>612</v>
      </c>
      <c r="G67" s="43">
        <v>0.33749999999999986</v>
      </c>
      <c r="H67" s="47">
        <v>0.33749999999999986</v>
      </c>
      <c r="I67" s="58" t="s">
        <v>44</v>
      </c>
      <c r="J67" s="52">
        <v>0</v>
      </c>
      <c r="K67" s="43">
        <v>0.42083333333333323</v>
      </c>
      <c r="L67" s="47">
        <v>0.42083333333333323</v>
      </c>
      <c r="M67" s="42" t="s">
        <v>44</v>
      </c>
      <c r="N67" s="38">
        <v>0</v>
      </c>
      <c r="O67" s="85"/>
      <c r="P67" s="38">
        <v>600</v>
      </c>
      <c r="Q67" s="261"/>
      <c r="R67" s="85"/>
      <c r="S67" s="38">
        <v>0</v>
      </c>
      <c r="T67" s="85">
        <v>0.46875</v>
      </c>
      <c r="U67" s="86"/>
      <c r="V67" s="52">
        <v>0</v>
      </c>
      <c r="W67" s="85"/>
      <c r="X67" s="38">
        <v>600</v>
      </c>
      <c r="Y67" s="85"/>
      <c r="Z67" s="86"/>
      <c r="AA67" s="52">
        <v>600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>
        <v>0.52152777777777781</v>
      </c>
      <c r="AL67" s="42" t="s">
        <v>301</v>
      </c>
      <c r="AM67" s="38">
        <v>900</v>
      </c>
      <c r="AN67" s="43">
        <v>0.52361111111111114</v>
      </c>
      <c r="AO67" s="47">
        <v>0.5625</v>
      </c>
      <c r="AP67" s="70">
        <v>110.8</v>
      </c>
      <c r="AQ67" s="71">
        <v>110.8</v>
      </c>
      <c r="AR67" s="72"/>
      <c r="AS67" s="49">
        <v>0.56319444444444444</v>
      </c>
      <c r="AT67" s="42" t="s">
        <v>44</v>
      </c>
      <c r="AU67" s="280">
        <v>0</v>
      </c>
      <c r="AV67" s="72"/>
      <c r="AW67" s="49">
        <v>0.61597222222222225</v>
      </c>
      <c r="AX67" s="42" t="s">
        <v>44</v>
      </c>
      <c r="AY67" s="38">
        <v>0</v>
      </c>
      <c r="AZ67" s="53">
        <v>0.61805555555555558</v>
      </c>
      <c r="BA67" s="61"/>
      <c r="BB67" s="55">
        <v>0.62422453703703706</v>
      </c>
      <c r="BC67" s="35">
        <v>6.1689814814814836E-3</v>
      </c>
      <c r="BD67" s="35">
        <v>6.5972222222222474E-4</v>
      </c>
      <c r="BE67" s="44" t="s">
        <v>301</v>
      </c>
      <c r="BF67" s="45">
        <v>57</v>
      </c>
      <c r="BG67" s="55">
        <v>0.63436342592592598</v>
      </c>
      <c r="BH67" s="35">
        <v>1.6307870370370403E-2</v>
      </c>
      <c r="BI67" s="35">
        <v>2.8935185185185522E-3</v>
      </c>
      <c r="BJ67" s="44" t="s">
        <v>301</v>
      </c>
      <c r="BK67" s="45">
        <v>250</v>
      </c>
      <c r="BL67" s="55"/>
      <c r="BM67" s="35">
        <v>-0.61805555555555558</v>
      </c>
      <c r="BN67" s="35">
        <v>0.6353240740740741</v>
      </c>
      <c r="BO67" s="44"/>
      <c r="BP67" s="45">
        <v>600</v>
      </c>
      <c r="BQ67" s="55">
        <v>0.69739583333333333</v>
      </c>
      <c r="BR67" s="35">
        <v>7.9340277777777746E-2</v>
      </c>
      <c r="BS67" s="35">
        <v>4.738425925925923E-2</v>
      </c>
      <c r="BT67" s="44" t="s">
        <v>301</v>
      </c>
      <c r="BU67" s="45">
        <v>4094</v>
      </c>
      <c r="BV67" s="263"/>
      <c r="BW67" s="263"/>
      <c r="BX67" s="55">
        <v>0.66113425925925928</v>
      </c>
      <c r="BY67" s="35">
        <v>4.3078703703703702E-2</v>
      </c>
      <c r="BZ67" s="35">
        <v>2.8703703703703703E-3</v>
      </c>
      <c r="CA67" s="44" t="s">
        <v>301</v>
      </c>
      <c r="CB67" s="45">
        <v>848</v>
      </c>
      <c r="CC67" s="49">
        <v>0.7368055555555556</v>
      </c>
      <c r="CD67" s="42" t="s">
        <v>301</v>
      </c>
      <c r="CE67" s="38">
        <v>960</v>
      </c>
      <c r="CF67" s="53">
        <v>0.73888888888888893</v>
      </c>
      <c r="CG67" s="61"/>
      <c r="CH67" s="55"/>
      <c r="CI67" s="35">
        <v>-0.73888888888888893</v>
      </c>
      <c r="CJ67" s="35">
        <v>0.74973379629629633</v>
      </c>
      <c r="CK67" s="44" t="s">
        <v>44</v>
      </c>
      <c r="CL67" s="45"/>
      <c r="CM67" s="55"/>
      <c r="CN67" s="35">
        <v>-0.73888888888888893</v>
      </c>
      <c r="CO67" s="35">
        <v>0.75574074074074082</v>
      </c>
      <c r="CP67" s="44"/>
      <c r="CQ67" s="45">
        <v>1800</v>
      </c>
      <c r="CR67" s="85"/>
      <c r="CS67" s="38">
        <v>600</v>
      </c>
      <c r="CT67" s="85">
        <v>3.3131944444444401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127.6</v>
      </c>
      <c r="DC67" s="71">
        <v>127.6</v>
      </c>
      <c r="DD67" s="72">
        <v>300</v>
      </c>
      <c r="DE67" s="43"/>
      <c r="DF67" s="43"/>
      <c r="DG67" s="39">
        <v>8187.4000000000005</v>
      </c>
      <c r="DH67" s="46">
        <v>6060</v>
      </c>
      <c r="DI67" s="40"/>
      <c r="DJ67" s="63">
        <v>14247.400000000001</v>
      </c>
      <c r="DK67" s="43"/>
      <c r="DL67" s="268" t="s">
        <v>192</v>
      </c>
      <c r="DM67" s="269" t="s">
        <v>612</v>
      </c>
      <c r="DN67" s="269" t="s">
        <v>178</v>
      </c>
      <c r="DO67" s="269">
        <v>75</v>
      </c>
      <c r="DP67" s="269">
        <v>0</v>
      </c>
      <c r="DQ67" s="56"/>
      <c r="DR67" s="56"/>
      <c r="DS67" s="36"/>
      <c r="DV67" s="41">
        <v>1.05</v>
      </c>
      <c r="DW67" s="41" t="s">
        <v>198</v>
      </c>
      <c r="DX67" s="41"/>
      <c r="DY67" s="401">
        <v>565.32000000000005</v>
      </c>
      <c r="DZ67" s="41">
        <v>9999</v>
      </c>
      <c r="EA67" s="36">
        <v>565.32000000000005</v>
      </c>
      <c r="EB67" s="36">
        <v>999999</v>
      </c>
      <c r="EC67" s="36">
        <v>999999</v>
      </c>
      <c r="EG67" s="41">
        <v>76</v>
      </c>
      <c r="EH67" s="402">
        <v>0</v>
      </c>
      <c r="EI67" s="402">
        <v>4500</v>
      </c>
      <c r="EJ67" s="403">
        <v>110.8</v>
      </c>
      <c r="EK67" s="402">
        <v>0</v>
      </c>
      <c r="EL67" s="402">
        <v>0</v>
      </c>
      <c r="EM67" s="402">
        <v>5849</v>
      </c>
      <c r="EN67" s="402">
        <v>960</v>
      </c>
      <c r="EO67" s="402">
        <v>1800</v>
      </c>
      <c r="EP67" s="402">
        <v>600</v>
      </c>
      <c r="EQ67" s="402">
        <v>427.6</v>
      </c>
      <c r="FC67" s="41">
        <v>76</v>
      </c>
      <c r="FD67" s="195">
        <v>0</v>
      </c>
      <c r="FE67" s="402">
        <v>4500</v>
      </c>
      <c r="FF67" s="402">
        <v>4610.8</v>
      </c>
      <c r="FG67" s="402">
        <v>4610.8</v>
      </c>
      <c r="FH67" s="402">
        <v>4610.8</v>
      </c>
      <c r="FI67" s="402">
        <v>10459.799999999999</v>
      </c>
      <c r="FJ67" s="402">
        <v>11419.8</v>
      </c>
      <c r="FK67" s="402">
        <v>13219.8</v>
      </c>
      <c r="FL67" s="402">
        <v>13819.8</v>
      </c>
      <c r="FM67" s="402">
        <v>14247.4</v>
      </c>
    </row>
    <row r="68" spans="1:178" ht="13.5" thickBot="1" x14ac:dyDescent="0.25">
      <c r="A68" s="75"/>
      <c r="B68" s="34">
        <v>29</v>
      </c>
      <c r="C68" s="293">
        <v>29</v>
      </c>
      <c r="D68" s="260" t="s">
        <v>493</v>
      </c>
      <c r="E68" s="260" t="s">
        <v>494</v>
      </c>
      <c r="F68" s="260" t="s">
        <v>588</v>
      </c>
      <c r="G68" s="43">
        <v>0.3118055555555555</v>
      </c>
      <c r="H68" s="47">
        <v>0.3118055555555555</v>
      </c>
      <c r="I68" s="58" t="s">
        <v>44</v>
      </c>
      <c r="J68" s="52">
        <v>0</v>
      </c>
      <c r="K68" s="43">
        <v>0.39513888888888887</v>
      </c>
      <c r="L68" s="47">
        <v>0.39513888888888887</v>
      </c>
      <c r="M68" s="42" t="s">
        <v>44</v>
      </c>
      <c r="N68" s="38">
        <v>0</v>
      </c>
      <c r="O68" s="85">
        <v>0.39583333333333331</v>
      </c>
      <c r="P68" s="38"/>
      <c r="Q68" s="261"/>
      <c r="R68" s="85"/>
      <c r="S68" s="38">
        <v>0</v>
      </c>
      <c r="T68" s="85" t="s">
        <v>308</v>
      </c>
      <c r="U68" s="86"/>
      <c r="V68" s="52">
        <v>600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>
        <v>0.46597222222222223</v>
      </c>
      <c r="AF68" s="86"/>
      <c r="AG68" s="52">
        <v>360</v>
      </c>
      <c r="AH68" s="261"/>
      <c r="AI68" s="85"/>
      <c r="AJ68" s="38">
        <v>600</v>
      </c>
      <c r="AK68" s="73">
        <v>0.48194444444444445</v>
      </c>
      <c r="AL68" s="42" t="s">
        <v>45</v>
      </c>
      <c r="AM68" s="38">
        <v>300</v>
      </c>
      <c r="AN68" s="43">
        <v>0.48472222222222222</v>
      </c>
      <c r="AO68" s="47">
        <v>0.49722222222222223</v>
      </c>
      <c r="AP68" s="70">
        <v>112</v>
      </c>
      <c r="AQ68" s="71">
        <v>112</v>
      </c>
      <c r="AR68" s="72"/>
      <c r="AS68" s="49">
        <v>0.52361111111111114</v>
      </c>
      <c r="AT68" s="42" t="s">
        <v>44</v>
      </c>
      <c r="AU68" s="280">
        <v>0</v>
      </c>
      <c r="AV68" s="72"/>
      <c r="AW68" s="49">
        <v>0.56805555555555554</v>
      </c>
      <c r="AX68" s="42" t="s">
        <v>44</v>
      </c>
      <c r="AY68" s="38">
        <v>0</v>
      </c>
      <c r="AZ68" s="53">
        <v>0.57013888888888886</v>
      </c>
      <c r="BA68" s="61"/>
      <c r="BB68" s="55">
        <v>0.57622685185185185</v>
      </c>
      <c r="BC68" s="35">
        <v>6.0879629629629894E-3</v>
      </c>
      <c r="BD68" s="35">
        <v>5.7870370370373056E-4</v>
      </c>
      <c r="BE68" s="44" t="s">
        <v>301</v>
      </c>
      <c r="BF68" s="45">
        <v>50</v>
      </c>
      <c r="BG68" s="55">
        <v>0.5849537037037037</v>
      </c>
      <c r="BH68" s="35">
        <v>1.4814814814814836E-2</v>
      </c>
      <c r="BI68" s="35">
        <v>1.4004629629629853E-3</v>
      </c>
      <c r="BJ68" s="44" t="s">
        <v>301</v>
      </c>
      <c r="BK68" s="45">
        <v>121</v>
      </c>
      <c r="BL68" s="55">
        <v>0.5898958333333334</v>
      </c>
      <c r="BM68" s="35">
        <v>1.9756944444444535E-2</v>
      </c>
      <c r="BN68" s="35">
        <v>2.4884259259260154E-3</v>
      </c>
      <c r="BO68" s="44" t="s">
        <v>301</v>
      </c>
      <c r="BP68" s="45">
        <v>215</v>
      </c>
      <c r="BQ68" s="55">
        <v>0.6115046296296297</v>
      </c>
      <c r="BR68" s="35">
        <v>4.1365740740740842E-2</v>
      </c>
      <c r="BS68" s="35">
        <v>9.4097222222223262E-3</v>
      </c>
      <c r="BT68" s="44" t="s">
        <v>301</v>
      </c>
      <c r="BU68" s="45">
        <v>813</v>
      </c>
      <c r="BV68" s="263"/>
      <c r="BW68" s="263"/>
      <c r="BX68" s="55">
        <v>0.62079861111111112</v>
      </c>
      <c r="BY68" s="35">
        <v>5.0659722222222259E-2</v>
      </c>
      <c r="BZ68" s="35">
        <v>1.0451388888888927E-2</v>
      </c>
      <c r="CA68" s="44" t="s">
        <v>301</v>
      </c>
      <c r="CB68" s="45">
        <v>903</v>
      </c>
      <c r="CC68" s="49">
        <v>0.63680555555555551</v>
      </c>
      <c r="CD68" s="42" t="s">
        <v>301</v>
      </c>
      <c r="CE68" s="38">
        <v>60</v>
      </c>
      <c r="CF68" s="53">
        <v>0.65347222222222223</v>
      </c>
      <c r="CG68" s="61"/>
      <c r="CH68" s="55">
        <v>0.66472222222222221</v>
      </c>
      <c r="CI68" s="35">
        <v>1.1249999999999982E-2</v>
      </c>
      <c r="CJ68" s="35">
        <v>4.0509259259257496E-4</v>
      </c>
      <c r="CK68" s="44" t="s">
        <v>301</v>
      </c>
      <c r="CL68" s="45">
        <v>35</v>
      </c>
      <c r="CM68" s="55">
        <v>0.67118055555555556</v>
      </c>
      <c r="CN68" s="35">
        <v>1.7708333333333326E-2</v>
      </c>
      <c r="CO68" s="35">
        <v>8.5648148148147543E-4</v>
      </c>
      <c r="CP68" s="44" t="s">
        <v>301</v>
      </c>
      <c r="CQ68" s="45">
        <v>74</v>
      </c>
      <c r="CR68" s="85"/>
      <c r="CS68" s="38">
        <v>600</v>
      </c>
      <c r="CT68" s="85">
        <v>1.77152777777778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138.5</v>
      </c>
      <c r="DC68" s="71">
        <v>138.5</v>
      </c>
      <c r="DD68" s="72">
        <v>10</v>
      </c>
      <c r="DE68" s="43"/>
      <c r="DF68" s="43"/>
      <c r="DG68" s="39">
        <v>2471.5</v>
      </c>
      <c r="DH68" s="46">
        <v>4320</v>
      </c>
      <c r="DI68" s="40"/>
      <c r="DJ68" s="63">
        <v>6791.5</v>
      </c>
      <c r="DK68" s="43"/>
      <c r="DL68" s="268" t="s">
        <v>192</v>
      </c>
      <c r="DM68" s="269" t="s">
        <v>588</v>
      </c>
      <c r="DN68" s="269" t="s">
        <v>179</v>
      </c>
      <c r="DO68" s="269">
        <v>75</v>
      </c>
      <c r="DP68" s="269" t="s">
        <v>622</v>
      </c>
      <c r="DQ68" s="56"/>
      <c r="DR68" s="56"/>
      <c r="DS68" s="36"/>
      <c r="DV68" s="41">
        <v>1</v>
      </c>
      <c r="DW68" s="41" t="s">
        <v>197</v>
      </c>
      <c r="DX68" s="41"/>
      <c r="DY68" s="151">
        <v>260.5</v>
      </c>
      <c r="DZ68" s="41">
        <v>260.5</v>
      </c>
      <c r="EA68" s="41">
        <v>9999</v>
      </c>
      <c r="EB68" s="41">
        <v>999999</v>
      </c>
      <c r="EC68" s="41">
        <v>6791.5</v>
      </c>
      <c r="EG68" s="41">
        <v>29</v>
      </c>
      <c r="EH68" s="195">
        <v>0</v>
      </c>
      <c r="EI68" s="195">
        <v>3660</v>
      </c>
      <c r="EJ68" s="196">
        <v>112</v>
      </c>
      <c r="EK68" s="195">
        <v>0</v>
      </c>
      <c r="EL68" s="195">
        <v>0</v>
      </c>
      <c r="EM68" s="195">
        <v>2102</v>
      </c>
      <c r="EN68" s="195">
        <v>60</v>
      </c>
      <c r="EO68" s="195">
        <v>109</v>
      </c>
      <c r="EP68" s="195">
        <v>600</v>
      </c>
      <c r="EQ68" s="195">
        <v>148.5</v>
      </c>
      <c r="ER68" s="195" t="e">
        <v>#REF!</v>
      </c>
      <c r="ES68" s="195" t="e">
        <v>#REF!</v>
      </c>
      <c r="ET68" s="195" t="e">
        <v>#REF!</v>
      </c>
      <c r="EU68" s="196" t="e">
        <v>#REF!</v>
      </c>
      <c r="EV68" s="195"/>
      <c r="EW68" s="195"/>
      <c r="EX68" s="195"/>
      <c r="EY68" s="195"/>
      <c r="EZ68" s="196"/>
      <c r="FA68" s="195"/>
      <c r="FC68" s="41">
        <v>29</v>
      </c>
      <c r="FD68" s="195">
        <v>0</v>
      </c>
      <c r="FE68" s="195">
        <v>3660</v>
      </c>
      <c r="FF68" s="195">
        <v>3772</v>
      </c>
      <c r="FG68" s="195">
        <v>3772</v>
      </c>
      <c r="FH68" s="195">
        <v>3772</v>
      </c>
      <c r="FI68" s="195">
        <v>5874</v>
      </c>
      <c r="FJ68" s="195">
        <v>5934</v>
      </c>
      <c r="FK68" s="195">
        <v>6043</v>
      </c>
      <c r="FL68" s="195">
        <v>6643</v>
      </c>
      <c r="FM68" s="195">
        <v>6791.5</v>
      </c>
      <c r="FN68" s="195" t="e">
        <v>#REF!</v>
      </c>
      <c r="FO68" s="195" t="e">
        <v>#REF!</v>
      </c>
      <c r="FP68" s="195" t="e">
        <v>#REF!</v>
      </c>
      <c r="FQ68" s="195" t="e">
        <v>#REF!</v>
      </c>
      <c r="FR68" s="195" t="e">
        <v>#REF!</v>
      </c>
      <c r="FS68" s="195" t="e">
        <v>#REF!</v>
      </c>
      <c r="FT68" s="195" t="e">
        <v>#REF!</v>
      </c>
      <c r="FU68" s="195" t="e">
        <v>#REF!</v>
      </c>
      <c r="FV68" s="195" t="e">
        <v>#REF!</v>
      </c>
    </row>
    <row r="69" spans="1:178" ht="13.5" thickBot="1" x14ac:dyDescent="0.25">
      <c r="A69" s="75"/>
      <c r="B69" s="34">
        <v>47</v>
      </c>
      <c r="C69" s="293">
        <v>47</v>
      </c>
      <c r="D69" s="260" t="s">
        <v>519</v>
      </c>
      <c r="E69" s="260" t="s">
        <v>520</v>
      </c>
      <c r="F69" s="260" t="s">
        <v>599</v>
      </c>
      <c r="G69" s="43">
        <v>0.32430555555555546</v>
      </c>
      <c r="H69" s="47">
        <v>0.32430555555555546</v>
      </c>
      <c r="I69" s="58" t="s">
        <v>44</v>
      </c>
      <c r="J69" s="52">
        <v>0</v>
      </c>
      <c r="K69" s="43">
        <v>0.40763888888888883</v>
      </c>
      <c r="L69" s="47">
        <v>0.40763888888888883</v>
      </c>
      <c r="M69" s="42" t="s">
        <v>44</v>
      </c>
      <c r="N69" s="38">
        <v>0</v>
      </c>
      <c r="O69" s="85"/>
      <c r="P69" s="38">
        <v>600</v>
      </c>
      <c r="Q69" s="261"/>
      <c r="R69" s="85"/>
      <c r="S69" s="38">
        <v>0</v>
      </c>
      <c r="T69" s="85" t="s">
        <v>308</v>
      </c>
      <c r="U69" s="86"/>
      <c r="V69" s="52">
        <v>600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>
        <v>0.44861111111111113</v>
      </c>
      <c r="AF69" s="86"/>
      <c r="AG69" s="52">
        <v>2940</v>
      </c>
      <c r="AH69" s="261"/>
      <c r="AI69" s="85"/>
      <c r="AJ69" s="38">
        <v>600</v>
      </c>
      <c r="AK69" s="73">
        <v>0.49722222222222223</v>
      </c>
      <c r="AL69" s="42" t="s">
        <v>45</v>
      </c>
      <c r="AM69" s="38">
        <v>60</v>
      </c>
      <c r="AN69" s="43">
        <v>0.52777777777777779</v>
      </c>
      <c r="AO69" s="47">
        <v>0.53888888888888886</v>
      </c>
      <c r="AP69" s="70">
        <v>112.3</v>
      </c>
      <c r="AQ69" s="71">
        <v>112.3</v>
      </c>
      <c r="AR69" s="72"/>
      <c r="AS69" s="49">
        <v>0.53888888888888886</v>
      </c>
      <c r="AT69" s="42" t="s">
        <v>44</v>
      </c>
      <c r="AU69" s="280">
        <v>0</v>
      </c>
      <c r="AV69" s="72"/>
      <c r="AW69" s="49">
        <v>0.62222222222222223</v>
      </c>
      <c r="AX69" s="42" t="s">
        <v>301</v>
      </c>
      <c r="AY69" s="38">
        <v>2640</v>
      </c>
      <c r="AZ69" s="53">
        <v>0.625</v>
      </c>
      <c r="BA69" s="61"/>
      <c r="BB69" s="55">
        <v>0.63078703703703709</v>
      </c>
      <c r="BC69" s="35">
        <v>5.7870370370370905E-3</v>
      </c>
      <c r="BD69" s="35">
        <v>2.7777777777783161E-4</v>
      </c>
      <c r="BE69" s="44" t="s">
        <v>301</v>
      </c>
      <c r="BF69" s="45">
        <v>24</v>
      </c>
      <c r="BG69" s="55">
        <v>0.63928240740740738</v>
      </c>
      <c r="BH69" s="35">
        <v>1.4282407407407383E-2</v>
      </c>
      <c r="BI69" s="35">
        <v>8.6805555555553165E-4</v>
      </c>
      <c r="BJ69" s="44" t="s">
        <v>301</v>
      </c>
      <c r="BK69" s="45">
        <v>75</v>
      </c>
      <c r="BL69" s="55">
        <v>0.64471064814814816</v>
      </c>
      <c r="BM69" s="35">
        <v>1.9710648148148158E-2</v>
      </c>
      <c r="BN69" s="35">
        <v>2.4421296296296378E-3</v>
      </c>
      <c r="BO69" s="44" t="s">
        <v>301</v>
      </c>
      <c r="BP69" s="45">
        <v>211</v>
      </c>
      <c r="BQ69" s="55">
        <v>0.66800925925925936</v>
      </c>
      <c r="BR69" s="35">
        <v>4.3009259259259358E-2</v>
      </c>
      <c r="BS69" s="35">
        <v>1.1053240740740843E-2</v>
      </c>
      <c r="BT69" s="44" t="s">
        <v>301</v>
      </c>
      <c r="BU69" s="45">
        <v>955</v>
      </c>
      <c r="BV69" s="263"/>
      <c r="BW69" s="263"/>
      <c r="BX69" s="55">
        <v>0.65505787037037033</v>
      </c>
      <c r="BY69" s="35">
        <v>3.0057870370370332E-2</v>
      </c>
      <c r="BZ69" s="35">
        <v>1.0150462962963E-2</v>
      </c>
      <c r="CA69" s="44" t="s">
        <v>45</v>
      </c>
      <c r="CB69" s="45">
        <v>1177</v>
      </c>
      <c r="CC69" s="49">
        <v>0.70000000000000007</v>
      </c>
      <c r="CD69" s="42" t="s">
        <v>301</v>
      </c>
      <c r="CE69" s="38">
        <v>780</v>
      </c>
      <c r="CF69" s="53">
        <v>0.70416666666666661</v>
      </c>
      <c r="CG69" s="61"/>
      <c r="CH69" s="55">
        <v>0.71819444444444447</v>
      </c>
      <c r="CI69" s="35">
        <v>1.4027777777777861E-2</v>
      </c>
      <c r="CJ69" s="35">
        <v>3.1828703703704539E-3</v>
      </c>
      <c r="CK69" s="44" t="s">
        <v>301</v>
      </c>
      <c r="CL69" s="45">
        <v>275</v>
      </c>
      <c r="CM69" s="55">
        <v>0.72633101851851845</v>
      </c>
      <c r="CN69" s="35">
        <v>2.2164351851851838E-2</v>
      </c>
      <c r="CO69" s="35">
        <v>5.3124999999999874E-3</v>
      </c>
      <c r="CP69" s="44" t="s">
        <v>301</v>
      </c>
      <c r="CQ69" s="45">
        <v>459</v>
      </c>
      <c r="CR69" s="85"/>
      <c r="CS69" s="38">
        <v>600</v>
      </c>
      <c r="CT69" s="85">
        <v>2.5215277777777798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154.6</v>
      </c>
      <c r="DC69" s="71">
        <v>154.6</v>
      </c>
      <c r="DD69" s="72">
        <v>300</v>
      </c>
      <c r="DE69" s="43"/>
      <c r="DF69" s="43"/>
      <c r="DG69" s="39">
        <v>3742.9</v>
      </c>
      <c r="DH69" s="46">
        <v>10620</v>
      </c>
      <c r="DI69" s="40"/>
      <c r="DJ69" s="63">
        <v>14362.9</v>
      </c>
      <c r="DK69" s="43"/>
      <c r="DL69" s="268" t="s">
        <v>190</v>
      </c>
      <c r="DM69" s="269" t="s">
        <v>599</v>
      </c>
      <c r="DN69" s="269" t="s">
        <v>179</v>
      </c>
      <c r="DO69" s="269">
        <v>75</v>
      </c>
      <c r="DP69" s="269">
        <v>0</v>
      </c>
      <c r="DQ69" s="56"/>
      <c r="DR69" s="56"/>
      <c r="DS69" s="36"/>
      <c r="DV69" s="41">
        <v>1</v>
      </c>
      <c r="DW69" s="41" t="s">
        <v>197</v>
      </c>
      <c r="DX69" s="41"/>
      <c r="DY69" s="151">
        <v>566.9</v>
      </c>
      <c r="DZ69" s="41">
        <v>566.9</v>
      </c>
      <c r="EA69" s="41">
        <v>9999</v>
      </c>
      <c r="EB69" s="41">
        <v>999999</v>
      </c>
      <c r="EC69" s="41">
        <v>14362.9</v>
      </c>
      <c r="EG69" s="41">
        <v>47</v>
      </c>
      <c r="EH69" s="195">
        <v>0</v>
      </c>
      <c r="EI69" s="195">
        <v>6600</v>
      </c>
      <c r="EJ69" s="196">
        <v>112.3</v>
      </c>
      <c r="EK69" s="195">
        <v>0</v>
      </c>
      <c r="EL69" s="195">
        <v>2640</v>
      </c>
      <c r="EM69" s="195">
        <v>2442</v>
      </c>
      <c r="EN69" s="195">
        <v>780</v>
      </c>
      <c r="EO69" s="195">
        <v>734</v>
      </c>
      <c r="EP69" s="195">
        <v>600</v>
      </c>
      <c r="EQ69" s="195">
        <v>454.6</v>
      </c>
      <c r="ER69" s="195" t="e">
        <v>#REF!</v>
      </c>
      <c r="ES69" s="195" t="e">
        <v>#REF!</v>
      </c>
      <c r="ET69" s="195" t="e">
        <v>#REF!</v>
      </c>
      <c r="EU69" s="196" t="e">
        <v>#REF!</v>
      </c>
      <c r="EV69" s="195"/>
      <c r="EW69" s="195"/>
      <c r="EX69" s="195"/>
      <c r="EY69" s="195"/>
      <c r="EZ69" s="196"/>
      <c r="FA69" s="195"/>
      <c r="FC69" s="41">
        <v>47</v>
      </c>
      <c r="FD69" s="195">
        <v>0</v>
      </c>
      <c r="FE69" s="195">
        <v>6600</v>
      </c>
      <c r="FF69" s="195">
        <v>6712.3</v>
      </c>
      <c r="FG69" s="195">
        <v>6712.3</v>
      </c>
      <c r="FH69" s="195">
        <v>9352.2999999999993</v>
      </c>
      <c r="FI69" s="195">
        <v>11794.3</v>
      </c>
      <c r="FJ69" s="195">
        <v>12574.3</v>
      </c>
      <c r="FK69" s="195">
        <v>13308.3</v>
      </c>
      <c r="FL69" s="195">
        <v>13908.3</v>
      </c>
      <c r="FM69" s="195">
        <v>14362.9</v>
      </c>
      <c r="FN69" s="195" t="e">
        <v>#REF!</v>
      </c>
      <c r="FO69" s="195" t="e">
        <v>#REF!</v>
      </c>
      <c r="FP69" s="195" t="e">
        <v>#REF!</v>
      </c>
      <c r="FQ69" s="195" t="e">
        <v>#REF!</v>
      </c>
      <c r="FR69" s="195" t="e">
        <v>#REF!</v>
      </c>
      <c r="FS69" s="195" t="e">
        <v>#REF!</v>
      </c>
      <c r="FT69" s="195" t="e">
        <v>#REF!</v>
      </c>
      <c r="FU69" s="195" t="e">
        <v>#REF!</v>
      </c>
      <c r="FV69" s="195" t="e">
        <v>#REF!</v>
      </c>
    </row>
    <row r="70" spans="1:178" ht="13.5" thickBot="1" x14ac:dyDescent="0.25">
      <c r="A70" s="75"/>
      <c r="B70" s="34">
        <v>32</v>
      </c>
      <c r="C70" s="293">
        <v>32</v>
      </c>
      <c r="D70" s="260" t="s">
        <v>498</v>
      </c>
      <c r="E70" s="260" t="s">
        <v>499</v>
      </c>
      <c r="F70" s="260" t="s">
        <v>591</v>
      </c>
      <c r="G70" s="43">
        <v>0.31388888888888883</v>
      </c>
      <c r="H70" s="47">
        <v>0.31527777777777777</v>
      </c>
      <c r="I70" s="58" t="s">
        <v>301</v>
      </c>
      <c r="J70" s="52">
        <v>120</v>
      </c>
      <c r="K70" s="43">
        <v>0.3972222222222222</v>
      </c>
      <c r="L70" s="47">
        <v>0.3972222222222222</v>
      </c>
      <c r="M70" s="42" t="s">
        <v>44</v>
      </c>
      <c r="N70" s="38">
        <v>0</v>
      </c>
      <c r="O70" s="85">
        <v>0.39861111111111108</v>
      </c>
      <c r="P70" s="38"/>
      <c r="Q70" s="261"/>
      <c r="R70" s="85"/>
      <c r="S70" s="38">
        <v>0</v>
      </c>
      <c r="T70" s="85">
        <v>0.44513888888888892</v>
      </c>
      <c r="U70" s="86"/>
      <c r="V70" s="52">
        <v>0</v>
      </c>
      <c r="W70" s="85">
        <v>0.46527777777777773</v>
      </c>
      <c r="X70" s="38"/>
      <c r="Y70" s="85">
        <v>0.46736111111111112</v>
      </c>
      <c r="Z70" s="86"/>
      <c r="AA70" s="52">
        <v>0</v>
      </c>
      <c r="AB70" s="261"/>
      <c r="AC70" s="85">
        <v>0.47013888888888888</v>
      </c>
      <c r="AD70" s="38"/>
      <c r="AE70" s="85">
        <v>0.48958333333333331</v>
      </c>
      <c r="AF70" s="86"/>
      <c r="AG70" s="52">
        <v>0</v>
      </c>
      <c r="AH70" s="261"/>
      <c r="AI70" s="85">
        <v>0.49583333333333335</v>
      </c>
      <c r="AJ70" s="38"/>
      <c r="AK70" s="73">
        <v>0.49791666666666662</v>
      </c>
      <c r="AL70" s="42" t="s">
        <v>301</v>
      </c>
      <c r="AM70" s="38">
        <v>900</v>
      </c>
      <c r="AN70" s="43">
        <v>0.51666666666666672</v>
      </c>
      <c r="AO70" s="47">
        <v>0.51736111111111105</v>
      </c>
      <c r="AP70" s="70">
        <v>113.1</v>
      </c>
      <c r="AQ70" s="71">
        <v>113.1</v>
      </c>
      <c r="AR70" s="72"/>
      <c r="AS70" s="49">
        <v>0.5395833333333333</v>
      </c>
      <c r="AT70" s="42" t="s">
        <v>44</v>
      </c>
      <c r="AU70" s="280">
        <v>0</v>
      </c>
      <c r="AV70" s="72"/>
      <c r="AW70" s="49">
        <v>0.58402777777777781</v>
      </c>
      <c r="AX70" s="42" t="s">
        <v>301</v>
      </c>
      <c r="AY70" s="38">
        <v>180</v>
      </c>
      <c r="AZ70" s="53">
        <v>0.58750000000000002</v>
      </c>
      <c r="BA70" s="61"/>
      <c r="BB70" s="55">
        <v>0.59281249999999996</v>
      </c>
      <c r="BC70" s="35">
        <v>5.3124999999999423E-3</v>
      </c>
      <c r="BD70" s="35">
        <v>1.9675925925931662E-4</v>
      </c>
      <c r="BE70" s="44" t="s">
        <v>45</v>
      </c>
      <c r="BF70" s="45">
        <v>17</v>
      </c>
      <c r="BG70" s="55">
        <v>0.60111111111111104</v>
      </c>
      <c r="BH70" s="35">
        <v>1.3611111111111018E-2</v>
      </c>
      <c r="BI70" s="35">
        <v>1.9675925925916743E-4</v>
      </c>
      <c r="BJ70" s="44" t="s">
        <v>301</v>
      </c>
      <c r="BK70" s="45">
        <v>17</v>
      </c>
      <c r="BL70" s="55">
        <v>0.60549768518518521</v>
      </c>
      <c r="BM70" s="35">
        <v>1.7997685185185186E-2</v>
      </c>
      <c r="BN70" s="35">
        <v>7.2916666666666616E-4</v>
      </c>
      <c r="BO70" s="44" t="s">
        <v>301</v>
      </c>
      <c r="BP70" s="45">
        <v>63</v>
      </c>
      <c r="BQ70" s="55">
        <v>0.62650462962962961</v>
      </c>
      <c r="BR70" s="35">
        <v>3.9004629629629584E-2</v>
      </c>
      <c r="BS70" s="35">
        <v>7.048611111111068E-3</v>
      </c>
      <c r="BT70" s="44" t="s">
        <v>301</v>
      </c>
      <c r="BU70" s="45">
        <v>609</v>
      </c>
      <c r="BV70" s="263"/>
      <c r="BW70" s="263"/>
      <c r="BX70" s="55">
        <v>0.6152199074074074</v>
      </c>
      <c r="BY70" s="35">
        <v>2.7719907407407374E-2</v>
      </c>
      <c r="BZ70" s="35">
        <v>1.2488425925925958E-2</v>
      </c>
      <c r="CA70" s="44" t="s">
        <v>45</v>
      </c>
      <c r="CB70" s="45">
        <v>1379</v>
      </c>
      <c r="CC70" s="49">
        <v>0.6645833333333333</v>
      </c>
      <c r="CD70" s="42" t="s">
        <v>301</v>
      </c>
      <c r="CE70" s="38">
        <v>960</v>
      </c>
      <c r="CF70" s="53">
        <v>0.66736111111111107</v>
      </c>
      <c r="CG70" s="61"/>
      <c r="CH70" s="55">
        <v>0.67935185185185187</v>
      </c>
      <c r="CI70" s="35">
        <v>1.1990740740740802E-2</v>
      </c>
      <c r="CJ70" s="35">
        <v>1.1458333333333945E-3</v>
      </c>
      <c r="CK70" s="44" t="s">
        <v>301</v>
      </c>
      <c r="CL70" s="45">
        <v>99</v>
      </c>
      <c r="CM70" s="55">
        <v>0.68640046296296298</v>
      </c>
      <c r="CN70" s="35">
        <v>1.9039351851851904E-2</v>
      </c>
      <c r="CO70" s="35">
        <v>2.187500000000054E-3</v>
      </c>
      <c r="CP70" s="44" t="s">
        <v>301</v>
      </c>
      <c r="CQ70" s="45">
        <v>189</v>
      </c>
      <c r="CR70" s="85" t="s">
        <v>632</v>
      </c>
      <c r="CS70" s="38"/>
      <c r="CT70" s="85">
        <v>1.89652777777778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128.80000000000001</v>
      </c>
      <c r="DC70" s="71">
        <v>128.80000000000001</v>
      </c>
      <c r="DD70" s="72"/>
      <c r="DE70" s="43"/>
      <c r="DF70" s="43"/>
      <c r="DG70" s="39">
        <v>2614.9</v>
      </c>
      <c r="DH70" s="46">
        <v>2160</v>
      </c>
      <c r="DI70" s="40"/>
      <c r="DJ70" s="63">
        <v>4774.8999999999996</v>
      </c>
      <c r="DK70" s="43"/>
      <c r="DL70" s="268" t="s">
        <v>191</v>
      </c>
      <c r="DM70" s="269" t="s">
        <v>591</v>
      </c>
      <c r="DN70" s="269" t="s">
        <v>179</v>
      </c>
      <c r="DO70" s="269">
        <v>64</v>
      </c>
      <c r="DP70" s="269" t="s">
        <v>622</v>
      </c>
      <c r="DQ70" s="56"/>
      <c r="DR70" s="56"/>
      <c r="DS70" s="36"/>
      <c r="DV70" s="41">
        <v>1</v>
      </c>
      <c r="DW70" s="41" t="s">
        <v>197</v>
      </c>
      <c r="DX70" s="41"/>
      <c r="DY70" s="151">
        <v>241.9</v>
      </c>
      <c r="DZ70" s="41">
        <v>241.9</v>
      </c>
      <c r="EA70" s="41">
        <v>9999</v>
      </c>
      <c r="EB70" s="41">
        <v>999999</v>
      </c>
      <c r="EC70" s="41">
        <v>4774.8999999999996</v>
      </c>
      <c r="EG70" s="41">
        <v>32</v>
      </c>
      <c r="EH70" s="195">
        <v>120</v>
      </c>
      <c r="EI70" s="195">
        <v>900</v>
      </c>
      <c r="EJ70" s="196">
        <v>113.1</v>
      </c>
      <c r="EK70" s="195">
        <v>0</v>
      </c>
      <c r="EL70" s="195">
        <v>180</v>
      </c>
      <c r="EM70" s="195">
        <v>2085</v>
      </c>
      <c r="EN70" s="195">
        <v>960</v>
      </c>
      <c r="EO70" s="195">
        <v>288</v>
      </c>
      <c r="EP70" s="195">
        <v>0</v>
      </c>
      <c r="EQ70" s="195">
        <v>128.80000000000001</v>
      </c>
      <c r="ER70" s="195" t="e">
        <v>#REF!</v>
      </c>
      <c r="ES70" s="195" t="e">
        <v>#REF!</v>
      </c>
      <c r="ET70" s="195" t="e">
        <v>#REF!</v>
      </c>
      <c r="EU70" s="196" t="e">
        <v>#REF!</v>
      </c>
      <c r="EV70" s="195"/>
      <c r="EW70" s="195"/>
      <c r="EX70" s="195"/>
      <c r="EY70" s="195"/>
      <c r="EZ70" s="196"/>
      <c r="FA70" s="195"/>
      <c r="FC70" s="41">
        <v>32</v>
      </c>
      <c r="FD70" s="195">
        <v>120</v>
      </c>
      <c r="FE70" s="195">
        <v>1020</v>
      </c>
      <c r="FF70" s="195">
        <v>1133.0999999999999</v>
      </c>
      <c r="FG70" s="195">
        <v>1133.0999999999999</v>
      </c>
      <c r="FH70" s="195">
        <v>1313.1</v>
      </c>
      <c r="FI70" s="195">
        <v>3398.1</v>
      </c>
      <c r="FJ70" s="195">
        <v>4358.1000000000004</v>
      </c>
      <c r="FK70" s="195">
        <v>4646.1000000000004</v>
      </c>
      <c r="FL70" s="195">
        <v>4646.1000000000004</v>
      </c>
      <c r="FM70" s="195">
        <v>4774.9000000000005</v>
      </c>
      <c r="FN70" s="195" t="e">
        <v>#REF!</v>
      </c>
      <c r="FO70" s="195" t="e">
        <v>#REF!</v>
      </c>
      <c r="FP70" s="195" t="e">
        <v>#REF!</v>
      </c>
      <c r="FQ70" s="195" t="e">
        <v>#REF!</v>
      </c>
      <c r="FR70" s="195" t="e">
        <v>#REF!</v>
      </c>
      <c r="FS70" s="195" t="e">
        <v>#REF!</v>
      </c>
      <c r="FT70" s="195" t="e">
        <v>#REF!</v>
      </c>
      <c r="FU70" s="195" t="e">
        <v>#REF!</v>
      </c>
      <c r="FV70" s="195" t="e">
        <v>#REF!</v>
      </c>
    </row>
    <row r="71" spans="1:178" ht="13.5" thickBot="1" x14ac:dyDescent="0.25">
      <c r="A71" s="75"/>
      <c r="B71" s="34">
        <v>35</v>
      </c>
      <c r="C71" s="293">
        <v>35</v>
      </c>
      <c r="D71" s="260" t="s">
        <v>504</v>
      </c>
      <c r="E71" s="260" t="s">
        <v>505</v>
      </c>
      <c r="F71" s="260" t="s">
        <v>589</v>
      </c>
      <c r="G71" s="43">
        <v>0.31597222222222215</v>
      </c>
      <c r="H71" s="47">
        <v>0.31597222222222215</v>
      </c>
      <c r="I71" s="58" t="s">
        <v>44</v>
      </c>
      <c r="J71" s="52">
        <v>0</v>
      </c>
      <c r="K71" s="43">
        <v>0.39930555555555552</v>
      </c>
      <c r="L71" s="47">
        <v>0.39930555555555552</v>
      </c>
      <c r="M71" s="42" t="s">
        <v>44</v>
      </c>
      <c r="N71" s="38">
        <v>0</v>
      </c>
      <c r="O71" s="85">
        <v>0.39999999999999997</v>
      </c>
      <c r="P71" s="38"/>
      <c r="Q71" s="261"/>
      <c r="R71" s="85">
        <v>0.4375</v>
      </c>
      <c r="S71" s="38">
        <v>300</v>
      </c>
      <c r="T71" s="85">
        <v>0.46597222222222223</v>
      </c>
      <c r="U71" s="86"/>
      <c r="V71" s="52">
        <v>0</v>
      </c>
      <c r="W71" s="85">
        <v>0.49305555555555558</v>
      </c>
      <c r="X71" s="38"/>
      <c r="Y71" s="85">
        <v>0.49444444444444446</v>
      </c>
      <c r="Z71" s="86"/>
      <c r="AA71" s="52">
        <v>0</v>
      </c>
      <c r="AB71" s="261"/>
      <c r="AC71" s="85">
        <v>0.49583333333333335</v>
      </c>
      <c r="AD71" s="38"/>
      <c r="AE71" s="85">
        <v>0.52500000000000002</v>
      </c>
      <c r="AF71" s="86"/>
      <c r="AG71" s="52">
        <v>0</v>
      </c>
      <c r="AH71" s="261"/>
      <c r="AI71" s="85">
        <v>0.53194444444444444</v>
      </c>
      <c r="AJ71" s="38"/>
      <c r="AK71" s="73">
        <v>0.53402777777777777</v>
      </c>
      <c r="AL71" s="42" t="s">
        <v>301</v>
      </c>
      <c r="AM71" s="38">
        <v>240</v>
      </c>
      <c r="AN71" s="43">
        <v>0.5805555555555556</v>
      </c>
      <c r="AO71" s="47">
        <v>0.58263888888888882</v>
      </c>
      <c r="AP71" s="70">
        <v>114</v>
      </c>
      <c r="AQ71" s="71">
        <v>114</v>
      </c>
      <c r="AR71" s="72"/>
      <c r="AS71" s="49">
        <v>0.5756944444444444</v>
      </c>
      <c r="AT71" s="42" t="s">
        <v>44</v>
      </c>
      <c r="AU71" s="280">
        <v>0</v>
      </c>
      <c r="AV71" s="72"/>
      <c r="AW71" s="49">
        <v>0.63402777777777775</v>
      </c>
      <c r="AX71" s="42" t="s">
        <v>301</v>
      </c>
      <c r="AY71" s="38">
        <v>1260</v>
      </c>
      <c r="AZ71" s="53">
        <v>0.63750000000000007</v>
      </c>
      <c r="BA71" s="61"/>
      <c r="BB71" s="55">
        <v>0.64619212962962969</v>
      </c>
      <c r="BC71" s="35">
        <v>8.6921296296296191E-3</v>
      </c>
      <c r="BD71" s="35">
        <v>3.1828703703703602E-3</v>
      </c>
      <c r="BE71" s="44" t="s">
        <v>301</v>
      </c>
      <c r="BF71" s="45">
        <v>275</v>
      </c>
      <c r="BG71" s="55">
        <v>0.6537384259259259</v>
      </c>
      <c r="BH71" s="35">
        <v>1.6238425925925837E-2</v>
      </c>
      <c r="BI71" s="35">
        <v>2.8240740740739859E-3</v>
      </c>
      <c r="BJ71" s="44" t="s">
        <v>301</v>
      </c>
      <c r="BK71" s="45">
        <v>244</v>
      </c>
      <c r="BL71" s="55">
        <v>0.6584606481481482</v>
      </c>
      <c r="BM71" s="35">
        <v>2.0960648148148131E-2</v>
      </c>
      <c r="BN71" s="35">
        <v>3.6921296296296112E-3</v>
      </c>
      <c r="BO71" s="44" t="s">
        <v>301</v>
      </c>
      <c r="BP71" s="45">
        <v>319</v>
      </c>
      <c r="BQ71" s="55"/>
      <c r="BR71" s="35">
        <v>-0.63750000000000007</v>
      </c>
      <c r="BS71" s="35">
        <v>0.66945601851851855</v>
      </c>
      <c r="BT71" s="44"/>
      <c r="BU71" s="45">
        <v>600</v>
      </c>
      <c r="BV71" s="263"/>
      <c r="BW71" s="263"/>
      <c r="BX71" s="55">
        <v>0.66859953703703701</v>
      </c>
      <c r="BY71" s="35">
        <v>3.109953703703694E-2</v>
      </c>
      <c r="BZ71" s="35">
        <v>9.1087962962963925E-3</v>
      </c>
      <c r="CA71" s="44" t="s">
        <v>45</v>
      </c>
      <c r="CB71" s="45">
        <v>1087</v>
      </c>
      <c r="CC71" s="49">
        <v>0.7090277777777777</v>
      </c>
      <c r="CD71" s="42" t="s">
        <v>301</v>
      </c>
      <c r="CE71" s="38">
        <v>480</v>
      </c>
      <c r="CF71" s="53">
        <v>0.71111111111111114</v>
      </c>
      <c r="CG71" s="61"/>
      <c r="CH71" s="55">
        <v>0.72256944444444438</v>
      </c>
      <c r="CI71" s="35">
        <v>1.1458333333333237E-2</v>
      </c>
      <c r="CJ71" s="35">
        <v>6.1342592592582984E-4</v>
      </c>
      <c r="CK71" s="44" t="s">
        <v>301</v>
      </c>
      <c r="CL71" s="45">
        <v>53</v>
      </c>
      <c r="CM71" s="55">
        <v>0.72900462962962964</v>
      </c>
      <c r="CN71" s="35">
        <v>1.7893518518518503E-2</v>
      </c>
      <c r="CO71" s="35">
        <v>1.0416666666666526E-3</v>
      </c>
      <c r="CP71" s="44" t="s">
        <v>301</v>
      </c>
      <c r="CQ71" s="45">
        <v>90</v>
      </c>
      <c r="CR71" s="85"/>
      <c r="CS71" s="38">
        <v>600</v>
      </c>
      <c r="CT71" s="85">
        <v>2.0215277777777798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122.3</v>
      </c>
      <c r="DC71" s="71">
        <v>122.3</v>
      </c>
      <c r="DD71" s="72"/>
      <c r="DE71" s="43"/>
      <c r="DF71" s="43"/>
      <c r="DG71" s="39">
        <v>2904.3</v>
      </c>
      <c r="DH71" s="46">
        <v>2880</v>
      </c>
      <c r="DI71" s="40"/>
      <c r="DJ71" s="63">
        <v>5784.3</v>
      </c>
      <c r="DK71" s="43"/>
      <c r="DL71" s="268" t="s">
        <v>191</v>
      </c>
      <c r="DM71" s="269" t="s">
        <v>589</v>
      </c>
      <c r="DN71" s="269" t="s">
        <v>178</v>
      </c>
      <c r="DO71" s="269">
        <v>125</v>
      </c>
      <c r="DP71" s="269" t="s">
        <v>624</v>
      </c>
      <c r="DQ71" s="56"/>
      <c r="DR71" s="56"/>
      <c r="DS71" s="36"/>
      <c r="DV71" s="41">
        <v>1.08</v>
      </c>
      <c r="DW71" s="41" t="s">
        <v>197</v>
      </c>
      <c r="DX71" s="41"/>
      <c r="DY71" s="151">
        <v>255.20400000000004</v>
      </c>
      <c r="DZ71" s="41">
        <v>255.20400000000004</v>
      </c>
      <c r="EA71" s="41">
        <v>9999</v>
      </c>
      <c r="EB71" s="41">
        <v>999999</v>
      </c>
      <c r="EC71" s="41">
        <v>999999</v>
      </c>
      <c r="EG71" s="41">
        <v>35</v>
      </c>
      <c r="EH71" s="195">
        <v>0</v>
      </c>
      <c r="EI71" s="195">
        <v>540</v>
      </c>
      <c r="EJ71" s="196">
        <v>114</v>
      </c>
      <c r="EK71" s="195">
        <v>0</v>
      </c>
      <c r="EL71" s="195">
        <v>1260</v>
      </c>
      <c r="EM71" s="195">
        <v>2525</v>
      </c>
      <c r="EN71" s="195">
        <v>480</v>
      </c>
      <c r="EO71" s="195">
        <v>143</v>
      </c>
      <c r="EP71" s="195">
        <v>600</v>
      </c>
      <c r="EQ71" s="195">
        <v>122.3</v>
      </c>
      <c r="ER71" s="195" t="e">
        <v>#REF!</v>
      </c>
      <c r="ES71" s="195" t="e">
        <v>#REF!</v>
      </c>
      <c r="ET71" s="195" t="e">
        <v>#REF!</v>
      </c>
      <c r="EU71" s="196" t="e">
        <v>#REF!</v>
      </c>
      <c r="EV71" s="195"/>
      <c r="EW71" s="195"/>
      <c r="EX71" s="195"/>
      <c r="EY71" s="195"/>
      <c r="EZ71" s="196"/>
      <c r="FA71" s="195"/>
      <c r="FC71" s="41">
        <v>35</v>
      </c>
      <c r="FD71" s="195">
        <v>0</v>
      </c>
      <c r="FE71" s="195">
        <v>540</v>
      </c>
      <c r="FF71" s="195">
        <v>654</v>
      </c>
      <c r="FG71" s="195">
        <v>654</v>
      </c>
      <c r="FH71" s="195">
        <v>1914</v>
      </c>
      <c r="FI71" s="195">
        <v>4439</v>
      </c>
      <c r="FJ71" s="195">
        <v>4919</v>
      </c>
      <c r="FK71" s="195">
        <v>5062</v>
      </c>
      <c r="FL71" s="195">
        <v>5662</v>
      </c>
      <c r="FM71" s="195">
        <v>5784.3</v>
      </c>
      <c r="FN71" s="195" t="e">
        <v>#REF!</v>
      </c>
      <c r="FO71" s="195" t="e">
        <v>#REF!</v>
      </c>
      <c r="FP71" s="195" t="e">
        <v>#REF!</v>
      </c>
      <c r="FQ71" s="195" t="e">
        <v>#REF!</v>
      </c>
      <c r="FR71" s="195" t="e">
        <v>#REF!</v>
      </c>
      <c r="FS71" s="195" t="e">
        <v>#REF!</v>
      </c>
      <c r="FT71" s="195" t="e">
        <v>#REF!</v>
      </c>
      <c r="FU71" s="195" t="e">
        <v>#REF!</v>
      </c>
      <c r="FV71" s="195" t="e">
        <v>#REF!</v>
      </c>
    </row>
    <row r="72" spans="1:178" ht="13.5" thickBot="1" x14ac:dyDescent="0.25">
      <c r="A72" s="384"/>
      <c r="B72" s="34">
        <v>2</v>
      </c>
      <c r="C72" s="293">
        <v>2</v>
      </c>
      <c r="D72" s="260" t="s">
        <v>467</v>
      </c>
      <c r="E72" s="260" t="s">
        <v>468</v>
      </c>
      <c r="F72" s="260" t="s">
        <v>587</v>
      </c>
      <c r="G72" s="43">
        <v>0.29305555555555557</v>
      </c>
      <c r="H72" s="47">
        <v>0.2951388888888889</v>
      </c>
      <c r="I72" s="58" t="s">
        <v>301</v>
      </c>
      <c r="J72" s="391">
        <v>180</v>
      </c>
      <c r="K72" s="43">
        <v>0.37638888888888894</v>
      </c>
      <c r="L72" s="47">
        <v>0.3756944444444445</v>
      </c>
      <c r="M72" s="42" t="s">
        <v>45</v>
      </c>
      <c r="N72" s="38">
        <v>60</v>
      </c>
      <c r="O72" s="85">
        <v>0.38263888888888892</v>
      </c>
      <c r="P72" s="38">
        <v>300</v>
      </c>
      <c r="Q72" s="261"/>
      <c r="R72" s="85"/>
      <c r="S72" s="38">
        <v>0</v>
      </c>
      <c r="T72" s="85" t="s">
        <v>308</v>
      </c>
      <c r="U72" s="86"/>
      <c r="V72" s="52">
        <v>600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0.46666666666666662</v>
      </c>
      <c r="AL72" s="42" t="s">
        <v>301</v>
      </c>
      <c r="AM72" s="38">
        <v>60</v>
      </c>
      <c r="AN72" s="43">
        <v>0.46736111111111112</v>
      </c>
      <c r="AO72" s="47">
        <v>0.47152777777777777</v>
      </c>
      <c r="AP72" s="70">
        <v>115</v>
      </c>
      <c r="AQ72" s="71">
        <v>115</v>
      </c>
      <c r="AR72" s="72"/>
      <c r="AS72" s="49">
        <v>0.5083333333333333</v>
      </c>
      <c r="AT72" s="42" t="s">
        <v>44</v>
      </c>
      <c r="AU72" s="280">
        <v>0</v>
      </c>
      <c r="AV72" s="72"/>
      <c r="AW72" s="49">
        <v>0.51666666666666672</v>
      </c>
      <c r="AX72" s="42" t="s">
        <v>45</v>
      </c>
      <c r="AY72" s="38">
        <v>2880</v>
      </c>
      <c r="AZ72" s="53"/>
      <c r="BA72" s="61"/>
      <c r="BB72" s="55">
        <v>0.54076388888888893</v>
      </c>
      <c r="BC72" s="35">
        <v>0.54076388888888893</v>
      </c>
      <c r="BD72" s="35">
        <v>0.53525462962962966</v>
      </c>
      <c r="BE72" s="44"/>
      <c r="BF72" s="45"/>
      <c r="BG72" s="55">
        <v>0.57759259259259255</v>
      </c>
      <c r="BH72" s="35">
        <v>0.57759259259259255</v>
      </c>
      <c r="BI72" s="35">
        <v>0.56417824074074074</v>
      </c>
      <c r="BJ72" s="44"/>
      <c r="BK72" s="45"/>
      <c r="BL72" s="55">
        <v>0.58578703703703705</v>
      </c>
      <c r="BM72" s="35">
        <v>0.58578703703703705</v>
      </c>
      <c r="BN72" s="35">
        <v>0.56851851851851853</v>
      </c>
      <c r="BO72" s="44"/>
      <c r="BP72" s="45"/>
      <c r="BQ72" s="55">
        <v>0.60496527777777775</v>
      </c>
      <c r="BR72" s="35">
        <v>0.60496527777777775</v>
      </c>
      <c r="BS72" s="35">
        <v>0.57300925925925927</v>
      </c>
      <c r="BT72" s="44" t="s">
        <v>44</v>
      </c>
      <c r="BU72" s="45"/>
      <c r="BV72" s="263"/>
      <c r="BW72" s="263"/>
      <c r="BX72" s="55">
        <v>0.59439814814814818</v>
      </c>
      <c r="BY72" s="35">
        <v>0.59439814814814818</v>
      </c>
      <c r="BZ72" s="35">
        <v>0.55418981481481489</v>
      </c>
      <c r="CA72" s="44"/>
      <c r="CB72" s="45">
        <v>1800</v>
      </c>
      <c r="CC72" s="49">
        <v>0.6381944444444444</v>
      </c>
      <c r="CD72" s="42" t="s">
        <v>301</v>
      </c>
      <c r="CE72" s="38">
        <v>1200</v>
      </c>
      <c r="CF72" s="53">
        <v>0.65555555555555556</v>
      </c>
      <c r="CG72" s="61"/>
      <c r="CH72" s="55">
        <v>0.67413194444444446</v>
      </c>
      <c r="CI72" s="35">
        <v>1.8576388888888906E-2</v>
      </c>
      <c r="CJ72" s="35">
        <v>7.7314814814814989E-3</v>
      </c>
      <c r="CK72" s="44" t="s">
        <v>301</v>
      </c>
      <c r="CL72" s="45">
        <v>668</v>
      </c>
      <c r="CM72" s="55">
        <v>0.68086805555555552</v>
      </c>
      <c r="CN72" s="35">
        <v>2.531249999999996E-2</v>
      </c>
      <c r="CO72" s="35">
        <v>8.4606481481481095E-3</v>
      </c>
      <c r="CP72" s="44" t="s">
        <v>301</v>
      </c>
      <c r="CQ72" s="45">
        <v>731</v>
      </c>
      <c r="CR72" s="85"/>
      <c r="CS72" s="38">
        <v>600</v>
      </c>
      <c r="CT72" s="85">
        <v>0.64652777777777781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0.40833333333333338</v>
      </c>
      <c r="DA72" s="47"/>
      <c r="DB72" s="70">
        <v>131.6</v>
      </c>
      <c r="DC72" s="71">
        <v>131.6</v>
      </c>
      <c r="DD72" s="72">
        <v>20</v>
      </c>
      <c r="DE72" s="43"/>
      <c r="DF72" s="43"/>
      <c r="DG72" s="39">
        <v>3465.6</v>
      </c>
      <c r="DH72" s="46">
        <v>8880</v>
      </c>
      <c r="DI72" s="40"/>
      <c r="DJ72" s="63">
        <v>12345.6</v>
      </c>
      <c r="DK72" s="43"/>
      <c r="DL72" s="268" t="s">
        <v>192</v>
      </c>
      <c r="DM72" s="269" t="s">
        <v>587</v>
      </c>
      <c r="DN72" s="269" t="s">
        <v>178</v>
      </c>
      <c r="DO72" s="269">
        <v>201</v>
      </c>
      <c r="DP72" s="269">
        <v>0</v>
      </c>
      <c r="DQ72" s="56"/>
      <c r="DR72" s="56"/>
      <c r="DS72" s="36"/>
      <c r="DT72" s="41"/>
      <c r="DU72" s="41"/>
      <c r="DV72" s="41">
        <v>1.1100000000000001</v>
      </c>
      <c r="DW72" s="41" t="s">
        <v>197</v>
      </c>
      <c r="DX72" s="41"/>
      <c r="DY72" s="151">
        <v>295.92600000000004</v>
      </c>
      <c r="DZ72" s="41">
        <v>295.92600000000004</v>
      </c>
      <c r="EA72" s="41">
        <v>9999</v>
      </c>
      <c r="EB72" s="41">
        <v>999999</v>
      </c>
      <c r="EC72" s="41">
        <v>999999</v>
      </c>
      <c r="ED72" s="41"/>
      <c r="EE72" s="41"/>
      <c r="EF72" s="41"/>
      <c r="EG72" s="41">
        <v>2</v>
      </c>
      <c r="EH72" s="195">
        <v>240</v>
      </c>
      <c r="EI72" s="195">
        <v>3960</v>
      </c>
      <c r="EJ72" s="196">
        <v>115</v>
      </c>
      <c r="EK72" s="195">
        <v>0</v>
      </c>
      <c r="EL72" s="195">
        <v>2880</v>
      </c>
      <c r="EM72" s="195">
        <v>1800</v>
      </c>
      <c r="EN72" s="195">
        <v>1200</v>
      </c>
      <c r="EO72" s="195">
        <v>1399</v>
      </c>
      <c r="EP72" s="195">
        <v>600</v>
      </c>
      <c r="EQ72" s="195">
        <v>151.6</v>
      </c>
      <c r="ER72" s="195" t="e">
        <v>#REF!</v>
      </c>
      <c r="ES72" s="195" t="e">
        <v>#REF!</v>
      </c>
      <c r="ET72" s="195" t="e">
        <v>#REF!</v>
      </c>
      <c r="EU72" s="196" t="e">
        <v>#REF!</v>
      </c>
      <c r="EV72" s="195"/>
      <c r="EW72" s="195"/>
      <c r="EX72" s="195"/>
      <c r="EY72" s="195"/>
      <c r="EZ72" s="196"/>
      <c r="FA72" s="195"/>
      <c r="FB72" s="41"/>
      <c r="FC72" s="41">
        <v>2</v>
      </c>
      <c r="FD72" s="195">
        <v>240</v>
      </c>
      <c r="FE72" s="195">
        <v>4200</v>
      </c>
      <c r="FF72" s="195">
        <v>4315</v>
      </c>
      <c r="FG72" s="195">
        <v>4315</v>
      </c>
      <c r="FH72" s="195">
        <v>7195</v>
      </c>
      <c r="FI72" s="195">
        <v>8995</v>
      </c>
      <c r="FJ72" s="195">
        <v>10195</v>
      </c>
      <c r="FK72" s="195">
        <v>11594</v>
      </c>
      <c r="FL72" s="195">
        <v>12194</v>
      </c>
      <c r="FM72" s="195">
        <v>12345.6</v>
      </c>
      <c r="FN72" s="195" t="e">
        <v>#REF!</v>
      </c>
      <c r="FO72" s="195" t="e">
        <v>#REF!</v>
      </c>
      <c r="FP72" s="195" t="e">
        <v>#REF!</v>
      </c>
      <c r="FQ72" s="195" t="e">
        <v>#REF!</v>
      </c>
      <c r="FR72" s="195" t="e">
        <v>#REF!</v>
      </c>
      <c r="FS72" s="195" t="e">
        <v>#REF!</v>
      </c>
      <c r="FT72" s="195" t="e">
        <v>#REF!</v>
      </c>
      <c r="FU72" s="195" t="e">
        <v>#REF!</v>
      </c>
      <c r="FV72" s="195" t="e">
        <v>#REF!</v>
      </c>
    </row>
    <row r="73" spans="1:178" ht="13.5" thickBot="1" x14ac:dyDescent="0.25">
      <c r="A73" s="75"/>
      <c r="B73" s="34">
        <v>30</v>
      </c>
      <c r="C73" s="293">
        <v>30</v>
      </c>
      <c r="D73" s="260" t="s">
        <v>495</v>
      </c>
      <c r="E73" s="260" t="s">
        <v>496</v>
      </c>
      <c r="F73" s="260" t="s">
        <v>589</v>
      </c>
      <c r="G73" s="43">
        <v>0.31249999999999994</v>
      </c>
      <c r="H73" s="47">
        <v>0.31249999999999994</v>
      </c>
      <c r="I73" s="58" t="s">
        <v>44</v>
      </c>
      <c r="J73" s="52">
        <v>0</v>
      </c>
      <c r="K73" s="43">
        <v>0.39583333333333331</v>
      </c>
      <c r="L73" s="47">
        <v>0.39583333333333331</v>
      </c>
      <c r="M73" s="42" t="s">
        <v>44</v>
      </c>
      <c r="N73" s="38">
        <v>0</v>
      </c>
      <c r="O73" s="85">
        <v>0.39652777777777781</v>
      </c>
      <c r="P73" s="38"/>
      <c r="Q73" s="261"/>
      <c r="R73" s="85"/>
      <c r="S73" s="38">
        <v>0</v>
      </c>
      <c r="T73" s="85">
        <v>0.47083333333333338</v>
      </c>
      <c r="U73" s="86"/>
      <c r="V73" s="52">
        <v>0</v>
      </c>
      <c r="W73" s="85">
        <v>0.49305555555555558</v>
      </c>
      <c r="X73" s="38"/>
      <c r="Y73" s="85">
        <v>0.49374999999999997</v>
      </c>
      <c r="Z73" s="86"/>
      <c r="AA73" s="52">
        <v>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0.50694444444444442</v>
      </c>
      <c r="AL73" s="42" t="s">
        <v>301</v>
      </c>
      <c r="AM73" s="38">
        <v>1800</v>
      </c>
      <c r="AN73" s="43">
        <v>0.52500000000000002</v>
      </c>
      <c r="AO73" s="47">
        <v>0.5541666666666667</v>
      </c>
      <c r="AP73" s="70">
        <v>115.3</v>
      </c>
      <c r="AQ73" s="71">
        <v>115.3</v>
      </c>
      <c r="AR73" s="72"/>
      <c r="AS73" s="49">
        <v>0.54861111111111105</v>
      </c>
      <c r="AT73" s="42" t="s">
        <v>44</v>
      </c>
      <c r="AU73" s="280">
        <v>0</v>
      </c>
      <c r="AV73" s="72"/>
      <c r="AW73" s="49">
        <v>0.61458333333333337</v>
      </c>
      <c r="AX73" s="42" t="s">
        <v>44</v>
      </c>
      <c r="AY73" s="38">
        <v>0</v>
      </c>
      <c r="AZ73" s="53">
        <v>0.61736111111111114</v>
      </c>
      <c r="BA73" s="61"/>
      <c r="BB73" s="55">
        <v>0.62372685185185184</v>
      </c>
      <c r="BC73" s="35">
        <v>6.3657407407406996E-3</v>
      </c>
      <c r="BD73" s="35">
        <v>8.5648148148144074E-4</v>
      </c>
      <c r="BE73" s="44" t="s">
        <v>301</v>
      </c>
      <c r="BF73" s="45">
        <v>74</v>
      </c>
      <c r="BG73" s="55">
        <v>0.63334490740740745</v>
      </c>
      <c r="BH73" s="35">
        <v>1.5983796296296315E-2</v>
      </c>
      <c r="BI73" s="35">
        <v>2.5694444444444645E-3</v>
      </c>
      <c r="BJ73" s="44" t="s">
        <v>301</v>
      </c>
      <c r="BK73" s="45">
        <v>222</v>
      </c>
      <c r="BL73" s="55">
        <v>0.63437500000000002</v>
      </c>
      <c r="BM73" s="35">
        <v>1.7013888888888884E-2</v>
      </c>
      <c r="BN73" s="35">
        <v>2.546296296296359E-4</v>
      </c>
      <c r="BO73" s="44" t="s">
        <v>45</v>
      </c>
      <c r="BP73" s="45">
        <v>22</v>
      </c>
      <c r="BQ73" s="55">
        <v>0.66249999999999998</v>
      </c>
      <c r="BR73" s="35">
        <v>4.513888888888884E-2</v>
      </c>
      <c r="BS73" s="35">
        <v>1.3182870370370324E-2</v>
      </c>
      <c r="BT73" s="44" t="s">
        <v>301</v>
      </c>
      <c r="BU73" s="45">
        <v>1139</v>
      </c>
      <c r="BV73" s="263"/>
      <c r="BW73" s="263"/>
      <c r="BX73" s="55">
        <v>0.64717592592592588</v>
      </c>
      <c r="BY73" s="35">
        <v>2.9814814814814738E-2</v>
      </c>
      <c r="BZ73" s="35">
        <v>1.0393518518518594E-2</v>
      </c>
      <c r="CA73" s="44" t="s">
        <v>45</v>
      </c>
      <c r="CB73" s="45">
        <v>898</v>
      </c>
      <c r="CC73" s="49">
        <v>0.6972222222222223</v>
      </c>
      <c r="CD73" s="42" t="s">
        <v>301</v>
      </c>
      <c r="CE73" s="38">
        <v>1200</v>
      </c>
      <c r="CF73" s="53">
        <v>0.69930555555555562</v>
      </c>
      <c r="CG73" s="61"/>
      <c r="CH73" s="55">
        <v>0.71180555555555547</v>
      </c>
      <c r="CI73" s="35">
        <v>1.2499999999999845E-2</v>
      </c>
      <c r="CJ73" s="35">
        <v>1.6550925925924373E-3</v>
      </c>
      <c r="CK73" s="44" t="s">
        <v>301</v>
      </c>
      <c r="CL73" s="45">
        <v>143</v>
      </c>
      <c r="CM73" s="55">
        <v>0.71892361111111114</v>
      </c>
      <c r="CN73" s="35">
        <v>1.9618055555555514E-2</v>
      </c>
      <c r="CO73" s="35">
        <v>2.7662037037036631E-3</v>
      </c>
      <c r="CP73" s="44" t="s">
        <v>301</v>
      </c>
      <c r="CQ73" s="45">
        <v>239</v>
      </c>
      <c r="CR73" s="85"/>
      <c r="CS73" s="38">
        <v>600</v>
      </c>
      <c r="CT73" s="85">
        <v>1.8131944444444399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161.19999999999999</v>
      </c>
      <c r="DC73" s="71">
        <v>161.19999999999999</v>
      </c>
      <c r="DD73" s="72"/>
      <c r="DE73" s="43"/>
      <c r="DF73" s="43"/>
      <c r="DG73" s="39">
        <v>3013.5</v>
      </c>
      <c r="DH73" s="46">
        <v>5400</v>
      </c>
      <c r="DI73" s="40"/>
      <c r="DJ73" s="63">
        <v>8413.5</v>
      </c>
      <c r="DK73" s="43"/>
      <c r="DL73" s="268" t="s">
        <v>192</v>
      </c>
      <c r="DM73" s="269" t="s">
        <v>589</v>
      </c>
      <c r="DN73" s="269" t="s">
        <v>178</v>
      </c>
      <c r="DO73" s="269">
        <v>99</v>
      </c>
      <c r="DP73" s="269" t="s">
        <v>620</v>
      </c>
      <c r="DQ73" s="56"/>
      <c r="DR73" s="56"/>
      <c r="DS73" s="36"/>
      <c r="DV73" s="41">
        <v>1.05</v>
      </c>
      <c r="DW73" s="41" t="s">
        <v>198</v>
      </c>
      <c r="DX73" s="41"/>
      <c r="DY73" s="151">
        <v>290.32499999999999</v>
      </c>
      <c r="DZ73" s="41">
        <v>9999</v>
      </c>
      <c r="EA73" s="41">
        <v>290.32499999999999</v>
      </c>
      <c r="EB73" s="41">
        <v>999999</v>
      </c>
      <c r="EC73" s="41">
        <v>999999</v>
      </c>
      <c r="EG73" s="41">
        <v>30</v>
      </c>
      <c r="EH73" s="195">
        <v>0</v>
      </c>
      <c r="EI73" s="195">
        <v>3600</v>
      </c>
      <c r="EJ73" s="196">
        <v>115.3</v>
      </c>
      <c r="EK73" s="195">
        <v>0</v>
      </c>
      <c r="EL73" s="195">
        <v>0</v>
      </c>
      <c r="EM73" s="195">
        <v>2355</v>
      </c>
      <c r="EN73" s="195">
        <v>1200</v>
      </c>
      <c r="EO73" s="195">
        <v>382</v>
      </c>
      <c r="EP73" s="195">
        <v>600</v>
      </c>
      <c r="EQ73" s="195">
        <v>161.19999999999999</v>
      </c>
      <c r="ER73" s="195" t="e">
        <v>#REF!</v>
      </c>
      <c r="ES73" s="195" t="e">
        <v>#REF!</v>
      </c>
      <c r="ET73" s="195" t="e">
        <v>#REF!</v>
      </c>
      <c r="EU73" s="196" t="e">
        <v>#REF!</v>
      </c>
      <c r="EV73" s="195"/>
      <c r="EW73" s="195"/>
      <c r="EX73" s="195"/>
      <c r="EY73" s="195"/>
      <c r="EZ73" s="196"/>
      <c r="FA73" s="195"/>
      <c r="FC73" s="41">
        <v>30</v>
      </c>
      <c r="FD73" s="195">
        <v>0</v>
      </c>
      <c r="FE73" s="195">
        <v>3600</v>
      </c>
      <c r="FF73" s="195">
        <v>3715.3</v>
      </c>
      <c r="FG73" s="195">
        <v>3715.3</v>
      </c>
      <c r="FH73" s="195">
        <v>3715.3</v>
      </c>
      <c r="FI73" s="195">
        <v>6070.3</v>
      </c>
      <c r="FJ73" s="195">
        <v>7270.3</v>
      </c>
      <c r="FK73" s="195">
        <v>7652.3</v>
      </c>
      <c r="FL73" s="195">
        <v>8252.2999999999993</v>
      </c>
      <c r="FM73" s="195">
        <v>8413.5</v>
      </c>
      <c r="FN73" s="195" t="e">
        <v>#REF!</v>
      </c>
      <c r="FO73" s="195" t="e">
        <v>#REF!</v>
      </c>
      <c r="FP73" s="195" t="e">
        <v>#REF!</v>
      </c>
      <c r="FQ73" s="195" t="e">
        <v>#REF!</v>
      </c>
      <c r="FR73" s="195" t="e">
        <v>#REF!</v>
      </c>
      <c r="FS73" s="195" t="e">
        <v>#REF!</v>
      </c>
      <c r="FT73" s="195" t="e">
        <v>#REF!</v>
      </c>
      <c r="FU73" s="195" t="e">
        <v>#REF!</v>
      </c>
      <c r="FV73" s="195" t="e">
        <v>#REF!</v>
      </c>
    </row>
    <row r="74" spans="1:178" ht="13.5" thickBot="1" x14ac:dyDescent="0.25">
      <c r="A74" s="75"/>
      <c r="B74" s="34">
        <v>52</v>
      </c>
      <c r="C74" s="293">
        <v>53</v>
      </c>
      <c r="D74" s="260" t="s">
        <v>528</v>
      </c>
      <c r="E74" s="260" t="s">
        <v>529</v>
      </c>
      <c r="F74" s="260" t="s">
        <v>582</v>
      </c>
      <c r="G74" s="43">
        <v>0.32777777777777767</v>
      </c>
      <c r="H74" s="47">
        <v>0.32777777777777767</v>
      </c>
      <c r="I74" s="58" t="s">
        <v>44</v>
      </c>
      <c r="J74" s="52">
        <v>0</v>
      </c>
      <c r="K74" s="43">
        <v>0.41111111111111104</v>
      </c>
      <c r="L74" s="47">
        <v>0.41111111111111104</v>
      </c>
      <c r="M74" s="42" t="s">
        <v>44</v>
      </c>
      <c r="N74" s="38">
        <v>0</v>
      </c>
      <c r="O74" s="85">
        <v>0.41250000000000003</v>
      </c>
      <c r="P74" s="38"/>
      <c r="Q74" s="261"/>
      <c r="R74" s="85">
        <v>0.47916666666666669</v>
      </c>
      <c r="S74" s="38">
        <v>300</v>
      </c>
      <c r="T74" s="85" t="s">
        <v>308</v>
      </c>
      <c r="U74" s="86"/>
      <c r="V74" s="52">
        <v>600</v>
      </c>
      <c r="W74" s="85"/>
      <c r="X74" s="38">
        <v>600</v>
      </c>
      <c r="Y74" s="85"/>
      <c r="Z74" s="86"/>
      <c r="AA74" s="52">
        <v>600</v>
      </c>
      <c r="AB74" s="261"/>
      <c r="AC74" s="85"/>
      <c r="AD74" s="38">
        <v>600</v>
      </c>
      <c r="AE74" s="85" t="s">
        <v>308</v>
      </c>
      <c r="AF74" s="86"/>
      <c r="AG74" s="52">
        <v>600</v>
      </c>
      <c r="AH74" s="261"/>
      <c r="AI74" s="85"/>
      <c r="AJ74" s="38">
        <v>600</v>
      </c>
      <c r="AK74" s="73">
        <v>0.52847222222222223</v>
      </c>
      <c r="AL74" s="42" t="s">
        <v>301</v>
      </c>
      <c r="AM74" s="38">
        <v>2340</v>
      </c>
      <c r="AN74" s="43">
        <v>0.57430555555555551</v>
      </c>
      <c r="AO74" s="47">
        <v>0.57708333333333328</v>
      </c>
      <c r="AP74" s="70">
        <v>115.3</v>
      </c>
      <c r="AQ74" s="71">
        <v>115.3</v>
      </c>
      <c r="AR74" s="72"/>
      <c r="AS74" s="49">
        <v>0.57013888888888886</v>
      </c>
      <c r="AT74" s="42" t="s">
        <v>44</v>
      </c>
      <c r="AU74" s="280">
        <v>0</v>
      </c>
      <c r="AV74" s="72"/>
      <c r="AW74" s="49">
        <v>0.6381944444444444</v>
      </c>
      <c r="AX74" s="42" t="s">
        <v>301</v>
      </c>
      <c r="AY74" s="38">
        <v>2040</v>
      </c>
      <c r="AZ74" s="53">
        <v>0.64027777777777783</v>
      </c>
      <c r="BA74" s="61"/>
      <c r="BB74" s="55">
        <v>0.64651620370370366</v>
      </c>
      <c r="BC74" s="35">
        <v>6.2384259259258279E-3</v>
      </c>
      <c r="BD74" s="35">
        <v>7.2916666666656901E-4</v>
      </c>
      <c r="BE74" s="44" t="s">
        <v>301</v>
      </c>
      <c r="BF74" s="45">
        <v>63</v>
      </c>
      <c r="BG74" s="55">
        <v>0.65547453703703706</v>
      </c>
      <c r="BH74" s="35">
        <v>1.5196759259259229E-2</v>
      </c>
      <c r="BI74" s="35">
        <v>1.7824074074073784E-3</v>
      </c>
      <c r="BJ74" s="44" t="s">
        <v>301</v>
      </c>
      <c r="BK74" s="45">
        <v>154</v>
      </c>
      <c r="BL74" s="55">
        <v>0.66118055555555555</v>
      </c>
      <c r="BM74" s="35">
        <v>2.0902777777777715E-2</v>
      </c>
      <c r="BN74" s="35">
        <v>3.6342592592591948E-3</v>
      </c>
      <c r="BO74" s="44" t="s">
        <v>301</v>
      </c>
      <c r="BP74" s="45">
        <v>314</v>
      </c>
      <c r="BQ74" s="55">
        <v>0.68521990740740746</v>
      </c>
      <c r="BR74" s="35">
        <v>4.4942129629629624E-2</v>
      </c>
      <c r="BS74" s="35">
        <v>1.2986111111111108E-2</v>
      </c>
      <c r="BT74" s="44" t="s">
        <v>301</v>
      </c>
      <c r="BU74" s="45">
        <v>1122</v>
      </c>
      <c r="BV74" s="263"/>
      <c r="BW74" s="263"/>
      <c r="BX74" s="55">
        <v>0.67222222222222217</v>
      </c>
      <c r="BY74" s="35">
        <v>3.1944444444444331E-2</v>
      </c>
      <c r="BZ74" s="35">
        <v>8.2638888888890011E-3</v>
      </c>
      <c r="CA74" s="44" t="s">
        <v>45</v>
      </c>
      <c r="CB74" s="45">
        <v>1014</v>
      </c>
      <c r="CC74" s="49">
        <v>0.75</v>
      </c>
      <c r="CD74" s="42" t="s">
        <v>301</v>
      </c>
      <c r="CE74" s="38">
        <v>180</v>
      </c>
      <c r="CF74" s="53"/>
      <c r="CG74" s="61"/>
      <c r="CH74" s="55"/>
      <c r="CI74" s="35">
        <v>0</v>
      </c>
      <c r="CJ74" s="35">
        <v>1.0844907407407407E-2</v>
      </c>
      <c r="CK74" s="44" t="s">
        <v>44</v>
      </c>
      <c r="CL74" s="45"/>
      <c r="CM74" s="55"/>
      <c r="CN74" s="35">
        <v>0</v>
      </c>
      <c r="CO74" s="35">
        <v>1.6851851851851851E-2</v>
      </c>
      <c r="CP74" s="44"/>
      <c r="CQ74" s="45">
        <v>1800</v>
      </c>
      <c r="CR74" s="85"/>
      <c r="CS74" s="38">
        <v>600</v>
      </c>
      <c r="CT74" s="85">
        <v>2.7298611111111102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/>
      <c r="DC74" s="71">
        <v>1800</v>
      </c>
      <c r="DD74" s="72"/>
      <c r="DE74" s="43"/>
      <c r="DF74" s="43"/>
      <c r="DG74" s="39">
        <v>6382.3</v>
      </c>
      <c r="DH74" s="46">
        <v>9060</v>
      </c>
      <c r="DI74" s="40"/>
      <c r="DJ74" s="63">
        <v>15442.3</v>
      </c>
      <c r="DK74" s="43"/>
      <c r="DL74" s="268" t="s">
        <v>192</v>
      </c>
      <c r="DM74" s="269" t="s">
        <v>582</v>
      </c>
      <c r="DN74" s="269" t="s">
        <v>178</v>
      </c>
      <c r="DO74" s="269">
        <v>114</v>
      </c>
      <c r="DP74" s="269">
        <v>0</v>
      </c>
      <c r="DQ74" s="56"/>
      <c r="DR74" s="56"/>
      <c r="DS74" s="36"/>
      <c r="DV74" s="41">
        <v>1.08</v>
      </c>
      <c r="DW74" s="41" t="s">
        <v>197</v>
      </c>
      <c r="DX74" s="41"/>
      <c r="DY74" s="151">
        <v>2068.5239999999999</v>
      </c>
      <c r="DZ74" s="41">
        <v>2068.5239999999999</v>
      </c>
      <c r="EA74" s="41">
        <v>9999</v>
      </c>
      <c r="EB74" s="41">
        <v>999999</v>
      </c>
      <c r="EC74" s="41">
        <v>999999</v>
      </c>
      <c r="EG74" s="41">
        <v>53</v>
      </c>
      <c r="EH74" s="195">
        <v>0</v>
      </c>
      <c r="EI74" s="195">
        <v>6240</v>
      </c>
      <c r="EJ74" s="196">
        <v>115.3</v>
      </c>
      <c r="EK74" s="195">
        <v>0</v>
      </c>
      <c r="EL74" s="195">
        <v>2040</v>
      </c>
      <c r="EM74" s="195">
        <v>2667</v>
      </c>
      <c r="EN74" s="195">
        <v>180</v>
      </c>
      <c r="EO74" s="195">
        <v>1800</v>
      </c>
      <c r="EP74" s="195">
        <v>600</v>
      </c>
      <c r="EQ74" s="195">
        <v>1800</v>
      </c>
      <c r="ER74" s="195" t="e">
        <v>#REF!</v>
      </c>
      <c r="ES74" s="195" t="e">
        <v>#REF!</v>
      </c>
      <c r="ET74" s="195" t="e">
        <v>#REF!</v>
      </c>
      <c r="EU74" s="196" t="e">
        <v>#REF!</v>
      </c>
      <c r="EV74" s="195"/>
      <c r="EW74" s="195"/>
      <c r="EX74" s="195"/>
      <c r="EY74" s="195"/>
      <c r="EZ74" s="196"/>
      <c r="FA74" s="195"/>
      <c r="FC74" s="41">
        <v>53</v>
      </c>
      <c r="FD74" s="195">
        <v>0</v>
      </c>
      <c r="FE74" s="195">
        <v>6240</v>
      </c>
      <c r="FF74" s="195">
        <v>6355.3</v>
      </c>
      <c r="FG74" s="195">
        <v>6355.3</v>
      </c>
      <c r="FH74" s="195">
        <v>8395.2999999999993</v>
      </c>
      <c r="FI74" s="195">
        <v>11062.3</v>
      </c>
      <c r="FJ74" s="195">
        <v>11242.3</v>
      </c>
      <c r="FK74" s="195">
        <v>13042.3</v>
      </c>
      <c r="FL74" s="195">
        <v>13642.3</v>
      </c>
      <c r="FM74" s="195">
        <v>15442.3</v>
      </c>
      <c r="FN74" s="195" t="e">
        <v>#REF!</v>
      </c>
      <c r="FO74" s="195" t="e">
        <v>#REF!</v>
      </c>
      <c r="FP74" s="195" t="e">
        <v>#REF!</v>
      </c>
      <c r="FQ74" s="195" t="e">
        <v>#REF!</v>
      </c>
      <c r="FR74" s="195" t="e">
        <v>#REF!</v>
      </c>
      <c r="FS74" s="195" t="e">
        <v>#REF!</v>
      </c>
      <c r="FT74" s="195" t="e">
        <v>#REF!</v>
      </c>
      <c r="FU74" s="195" t="e">
        <v>#REF!</v>
      </c>
      <c r="FV74" s="195" t="e">
        <v>#REF!</v>
      </c>
    </row>
    <row r="75" spans="1:178" ht="13.5" thickBot="1" x14ac:dyDescent="0.25">
      <c r="A75" s="75"/>
      <c r="B75" s="34">
        <v>34</v>
      </c>
      <c r="C75" s="293">
        <v>34</v>
      </c>
      <c r="D75" s="260" t="s">
        <v>502</v>
      </c>
      <c r="E75" s="260" t="s">
        <v>503</v>
      </c>
      <c r="F75" s="260" t="s">
        <v>572</v>
      </c>
      <c r="G75" s="43">
        <v>0.31527777777777771</v>
      </c>
      <c r="H75" s="47">
        <v>0.31527777777777771</v>
      </c>
      <c r="I75" s="58" t="s">
        <v>44</v>
      </c>
      <c r="J75" s="52">
        <v>0</v>
      </c>
      <c r="K75" s="43">
        <v>0.39861111111111108</v>
      </c>
      <c r="L75" s="47">
        <v>0.39861111111111108</v>
      </c>
      <c r="M75" s="42" t="s">
        <v>44</v>
      </c>
      <c r="N75" s="38">
        <v>0</v>
      </c>
      <c r="O75" s="85">
        <v>0.39930555555555558</v>
      </c>
      <c r="P75" s="38"/>
      <c r="Q75" s="261"/>
      <c r="R75" s="85">
        <v>0.45347222222222222</v>
      </c>
      <c r="S75" s="38">
        <v>300</v>
      </c>
      <c r="T75" s="85">
        <v>0.47083333333333338</v>
      </c>
      <c r="U75" s="86"/>
      <c r="V75" s="52">
        <v>0</v>
      </c>
      <c r="W75" s="85"/>
      <c r="X75" s="38">
        <v>600</v>
      </c>
      <c r="Y75" s="85"/>
      <c r="Z75" s="86"/>
      <c r="AA75" s="52">
        <v>600</v>
      </c>
      <c r="AB75" s="261"/>
      <c r="AC75" s="85"/>
      <c r="AD75" s="38">
        <v>600</v>
      </c>
      <c r="AE75" s="85" t="s">
        <v>308</v>
      </c>
      <c r="AF75" s="86"/>
      <c r="AG75" s="52">
        <v>600</v>
      </c>
      <c r="AH75" s="261"/>
      <c r="AI75" s="85"/>
      <c r="AJ75" s="38">
        <v>600</v>
      </c>
      <c r="AK75" s="73">
        <v>0.49305555555555558</v>
      </c>
      <c r="AL75" s="42" t="s">
        <v>301</v>
      </c>
      <c r="AM75" s="38">
        <v>360</v>
      </c>
      <c r="AN75" s="43">
        <v>0.49444444444444446</v>
      </c>
      <c r="AO75" s="47">
        <v>0.52083333333333337</v>
      </c>
      <c r="AP75" s="70">
        <v>106</v>
      </c>
      <c r="AQ75" s="71">
        <v>106</v>
      </c>
      <c r="AR75" s="72">
        <v>10</v>
      </c>
      <c r="AS75" s="49">
        <v>0.53472222222222221</v>
      </c>
      <c r="AT75" s="42" t="s">
        <v>44</v>
      </c>
      <c r="AU75" s="280">
        <v>0</v>
      </c>
      <c r="AV75" s="72"/>
      <c r="AW75" s="49">
        <v>0.59861111111111109</v>
      </c>
      <c r="AX75" s="42" t="s">
        <v>44</v>
      </c>
      <c r="AY75" s="38">
        <v>0</v>
      </c>
      <c r="AZ75" s="53">
        <v>0.60069444444444442</v>
      </c>
      <c r="BA75" s="61"/>
      <c r="BB75" s="55">
        <v>0.60620370370370369</v>
      </c>
      <c r="BC75" s="35">
        <v>5.5092592592592693E-3</v>
      </c>
      <c r="BD75" s="35">
        <v>1.0408340855860843E-17</v>
      </c>
      <c r="BE75" s="44" t="s">
        <v>44</v>
      </c>
      <c r="BF75" s="45">
        <v>0</v>
      </c>
      <c r="BG75" s="55">
        <v>0.61373842592592587</v>
      </c>
      <c r="BH75" s="35">
        <v>1.3043981481481448E-2</v>
      </c>
      <c r="BI75" s="35">
        <v>3.7037037037040282E-4</v>
      </c>
      <c r="BJ75" s="44" t="s">
        <v>45</v>
      </c>
      <c r="BK75" s="45">
        <v>32</v>
      </c>
      <c r="BL75" s="55">
        <v>0.61793981481481486</v>
      </c>
      <c r="BM75" s="35">
        <v>1.7245370370370439E-2</v>
      </c>
      <c r="BN75" s="35">
        <v>2.3148148148081221E-5</v>
      </c>
      <c r="BO75" s="44" t="s">
        <v>45</v>
      </c>
      <c r="BP75" s="45">
        <v>2</v>
      </c>
      <c r="BQ75" s="55">
        <v>0.63633101851851859</v>
      </c>
      <c r="BR75" s="35">
        <v>3.5636574074074168E-2</v>
      </c>
      <c r="BS75" s="35">
        <v>3.6805555555556521E-3</v>
      </c>
      <c r="BT75" s="44" t="s">
        <v>301</v>
      </c>
      <c r="BU75" s="45">
        <v>318</v>
      </c>
      <c r="BV75" s="263"/>
      <c r="BW75" s="263"/>
      <c r="BX75" s="55">
        <v>0.62685185185185188</v>
      </c>
      <c r="BY75" s="35">
        <v>2.6157407407407463E-2</v>
      </c>
      <c r="BZ75" s="35">
        <v>1.405092592592587E-2</v>
      </c>
      <c r="CA75" s="44" t="s">
        <v>45</v>
      </c>
      <c r="CB75" s="45">
        <v>1514</v>
      </c>
      <c r="CC75" s="49">
        <v>0.66527777777777775</v>
      </c>
      <c r="CD75" s="42" t="s">
        <v>45</v>
      </c>
      <c r="CE75" s="38">
        <v>120</v>
      </c>
      <c r="CF75" s="53">
        <v>0.66805555555555562</v>
      </c>
      <c r="CG75" s="61"/>
      <c r="CH75" s="55">
        <v>0.679224537037037</v>
      </c>
      <c r="CI75" s="35">
        <v>1.1168981481481377E-2</v>
      </c>
      <c r="CJ75" s="35">
        <v>3.2407407407396976E-4</v>
      </c>
      <c r="CK75" s="44" t="s">
        <v>301</v>
      </c>
      <c r="CL75" s="45">
        <v>28</v>
      </c>
      <c r="CM75" s="55">
        <v>0.6850694444444444</v>
      </c>
      <c r="CN75" s="35">
        <v>1.7013888888888773E-2</v>
      </c>
      <c r="CO75" s="35">
        <v>1.6203703703692243E-4</v>
      </c>
      <c r="CP75" s="44" t="s">
        <v>301</v>
      </c>
      <c r="CQ75" s="45">
        <v>14</v>
      </c>
      <c r="CR75" s="85" t="s">
        <v>632</v>
      </c>
      <c r="CS75" s="38"/>
      <c r="CT75" s="85">
        <v>1.97986111111111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109.7</v>
      </c>
      <c r="DC75" s="71">
        <v>109.7</v>
      </c>
      <c r="DD75" s="72"/>
      <c r="DE75" s="43"/>
      <c r="DF75" s="43"/>
      <c r="DG75" s="39">
        <v>2133.6999999999998</v>
      </c>
      <c r="DH75" s="46">
        <v>3780</v>
      </c>
      <c r="DI75" s="40"/>
      <c r="DJ75" s="63">
        <v>5913.7</v>
      </c>
      <c r="DK75" s="43"/>
      <c r="DL75" s="268" t="s">
        <v>192</v>
      </c>
      <c r="DM75" s="269" t="s">
        <v>572</v>
      </c>
      <c r="DN75" s="269" t="s">
        <v>178</v>
      </c>
      <c r="DO75" s="269">
        <v>87</v>
      </c>
      <c r="DP75" s="269">
        <v>0</v>
      </c>
      <c r="DQ75" s="56"/>
      <c r="DR75" s="56"/>
      <c r="DS75" s="36"/>
      <c r="DV75" s="41">
        <v>1.05</v>
      </c>
      <c r="DW75" s="41" t="s">
        <v>197</v>
      </c>
      <c r="DX75" s="41"/>
      <c r="DY75" s="151">
        <v>236.98499999999999</v>
      </c>
      <c r="DZ75" s="41">
        <v>236.98499999999999</v>
      </c>
      <c r="EA75" s="41">
        <v>9999</v>
      </c>
      <c r="EB75" s="41">
        <v>999999</v>
      </c>
      <c r="EC75" s="41">
        <v>999999</v>
      </c>
      <c r="EG75" s="41">
        <v>34</v>
      </c>
      <c r="EH75" s="195">
        <v>0</v>
      </c>
      <c r="EI75" s="195">
        <v>3660</v>
      </c>
      <c r="EJ75" s="196">
        <v>116</v>
      </c>
      <c r="EK75" s="195">
        <v>0</v>
      </c>
      <c r="EL75" s="195">
        <v>0</v>
      </c>
      <c r="EM75" s="195">
        <v>1866</v>
      </c>
      <c r="EN75" s="195">
        <v>120</v>
      </c>
      <c r="EO75" s="195">
        <v>42</v>
      </c>
      <c r="EP75" s="195">
        <v>0</v>
      </c>
      <c r="EQ75" s="195">
        <v>109.7</v>
      </c>
      <c r="ER75" s="195" t="e">
        <v>#REF!</v>
      </c>
      <c r="ES75" s="195" t="e">
        <v>#REF!</v>
      </c>
      <c r="ET75" s="195" t="e">
        <v>#REF!</v>
      </c>
      <c r="EU75" s="196" t="e">
        <v>#REF!</v>
      </c>
      <c r="EV75" s="195"/>
      <c r="EW75" s="195"/>
      <c r="EX75" s="195"/>
      <c r="EY75" s="195"/>
      <c r="EZ75" s="196"/>
      <c r="FA75" s="195"/>
      <c r="FC75" s="41">
        <v>34</v>
      </c>
      <c r="FD75" s="195">
        <v>0</v>
      </c>
      <c r="FE75" s="195">
        <v>3660</v>
      </c>
      <c r="FF75" s="195">
        <v>3776</v>
      </c>
      <c r="FG75" s="195">
        <v>3776</v>
      </c>
      <c r="FH75" s="195">
        <v>3776</v>
      </c>
      <c r="FI75" s="195">
        <v>5642</v>
      </c>
      <c r="FJ75" s="195">
        <v>5762</v>
      </c>
      <c r="FK75" s="195">
        <v>5804</v>
      </c>
      <c r="FL75" s="195">
        <v>5804</v>
      </c>
      <c r="FM75" s="195">
        <v>5913.7</v>
      </c>
      <c r="FN75" s="195" t="e">
        <v>#REF!</v>
      </c>
      <c r="FO75" s="195" t="e">
        <v>#REF!</v>
      </c>
      <c r="FP75" s="195" t="e">
        <v>#REF!</v>
      </c>
      <c r="FQ75" s="195" t="e">
        <v>#REF!</v>
      </c>
      <c r="FR75" s="195" t="e">
        <v>#REF!</v>
      </c>
      <c r="FS75" s="195" t="e">
        <v>#REF!</v>
      </c>
      <c r="FT75" s="195" t="e">
        <v>#REF!</v>
      </c>
      <c r="FU75" s="195" t="e">
        <v>#REF!</v>
      </c>
      <c r="FV75" s="195" t="e">
        <v>#REF!</v>
      </c>
    </row>
    <row r="76" spans="1:178" ht="13.5" thickBot="1" x14ac:dyDescent="0.25">
      <c r="A76" s="75"/>
      <c r="B76" s="34">
        <v>37</v>
      </c>
      <c r="C76" s="293">
        <v>37</v>
      </c>
      <c r="D76" s="260" t="s">
        <v>506</v>
      </c>
      <c r="E76" s="260" t="s">
        <v>507</v>
      </c>
      <c r="F76" s="260" t="s">
        <v>584</v>
      </c>
      <c r="G76" s="43">
        <v>0.31736111111111104</v>
      </c>
      <c r="H76" s="47">
        <v>0.31736111111111104</v>
      </c>
      <c r="I76" s="58" t="s">
        <v>44</v>
      </c>
      <c r="J76" s="52">
        <v>0</v>
      </c>
      <c r="K76" s="43">
        <v>0.40069444444444441</v>
      </c>
      <c r="L76" s="47">
        <v>0.40069444444444441</v>
      </c>
      <c r="M76" s="42" t="s">
        <v>44</v>
      </c>
      <c r="N76" s="38">
        <v>0</v>
      </c>
      <c r="O76" s="85"/>
      <c r="P76" s="38">
        <v>600</v>
      </c>
      <c r="Q76" s="261"/>
      <c r="R76" s="85"/>
      <c r="S76" s="38">
        <v>0</v>
      </c>
      <c r="T76" s="85" t="s">
        <v>308</v>
      </c>
      <c r="U76" s="86"/>
      <c r="V76" s="52">
        <v>600</v>
      </c>
      <c r="W76" s="85"/>
      <c r="X76" s="38">
        <v>600</v>
      </c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0.4916666666666667</v>
      </c>
      <c r="AL76" s="42" t="s">
        <v>301</v>
      </c>
      <c r="AM76" s="38">
        <v>60</v>
      </c>
      <c r="AN76" s="43">
        <v>0.49652777777777773</v>
      </c>
      <c r="AO76" s="47">
        <v>0.50763888888888886</v>
      </c>
      <c r="AP76" s="70">
        <v>117.5</v>
      </c>
      <c r="AQ76" s="71">
        <v>117.5</v>
      </c>
      <c r="AR76" s="72"/>
      <c r="AS76" s="49">
        <v>0.53333333333333333</v>
      </c>
      <c r="AT76" s="42" t="s">
        <v>44</v>
      </c>
      <c r="AU76" s="280">
        <v>0</v>
      </c>
      <c r="AV76" s="72"/>
      <c r="AW76" s="49">
        <v>0.57430555555555551</v>
      </c>
      <c r="AX76" s="42" t="s">
        <v>45</v>
      </c>
      <c r="AY76" s="38">
        <v>60</v>
      </c>
      <c r="AZ76" s="53">
        <v>0.57777777777777783</v>
      </c>
      <c r="BA76" s="61"/>
      <c r="BB76" s="55">
        <v>0.58374999999999999</v>
      </c>
      <c r="BC76" s="35">
        <v>5.9722222222221566E-3</v>
      </c>
      <c r="BD76" s="35">
        <v>4.6296296296289771E-4</v>
      </c>
      <c r="BE76" s="44" t="s">
        <v>301</v>
      </c>
      <c r="BF76" s="45">
        <v>40</v>
      </c>
      <c r="BG76" s="55">
        <v>0.59215277777777775</v>
      </c>
      <c r="BH76" s="35">
        <v>1.4374999999999916E-2</v>
      </c>
      <c r="BI76" s="35">
        <v>9.6064814814806471E-4</v>
      </c>
      <c r="BJ76" s="44" t="s">
        <v>301</v>
      </c>
      <c r="BK76" s="45">
        <v>83</v>
      </c>
      <c r="BL76" s="55">
        <v>0.59752314814814811</v>
      </c>
      <c r="BM76" s="35">
        <v>1.9745370370370274E-2</v>
      </c>
      <c r="BN76" s="35">
        <v>2.4768518518517545E-3</v>
      </c>
      <c r="BO76" s="44" t="s">
        <v>301</v>
      </c>
      <c r="BP76" s="45">
        <v>214</v>
      </c>
      <c r="BQ76" s="55">
        <v>0.62246527777777783</v>
      </c>
      <c r="BR76" s="35">
        <v>4.4687499999999991E-2</v>
      </c>
      <c r="BS76" s="35">
        <v>1.2731481481481476E-2</v>
      </c>
      <c r="BT76" s="44" t="s">
        <v>301</v>
      </c>
      <c r="BU76" s="45">
        <v>1100</v>
      </c>
      <c r="BV76" s="263"/>
      <c r="BW76" s="263"/>
      <c r="BX76" s="55">
        <v>0.61121527777777784</v>
      </c>
      <c r="BY76" s="35">
        <v>3.3437500000000009E-2</v>
      </c>
      <c r="BZ76" s="35">
        <v>6.7708333333333232E-3</v>
      </c>
      <c r="CA76" s="44" t="s">
        <v>45</v>
      </c>
      <c r="CB76" s="45">
        <v>885</v>
      </c>
      <c r="CC76" s="49">
        <v>0.6958333333333333</v>
      </c>
      <c r="CD76" s="42" t="s">
        <v>301</v>
      </c>
      <c r="CE76" s="38">
        <v>900</v>
      </c>
      <c r="CF76" s="53">
        <v>0.70138888888888884</v>
      </c>
      <c r="CG76" s="61"/>
      <c r="CH76" s="55">
        <v>0.71480324074074064</v>
      </c>
      <c r="CI76" s="35">
        <v>1.3414351851851802E-2</v>
      </c>
      <c r="CJ76" s="35">
        <v>2.5694444444443951E-3</v>
      </c>
      <c r="CK76" s="44" t="s">
        <v>301</v>
      </c>
      <c r="CL76" s="45">
        <v>222</v>
      </c>
      <c r="CM76" s="55">
        <v>0.72342592592592592</v>
      </c>
      <c r="CN76" s="35">
        <v>2.2037037037037077E-2</v>
      </c>
      <c r="CO76" s="35">
        <v>5.1851851851852267E-3</v>
      </c>
      <c r="CP76" s="44" t="s">
        <v>301</v>
      </c>
      <c r="CQ76" s="45">
        <v>448</v>
      </c>
      <c r="CR76" s="85" t="s">
        <v>632</v>
      </c>
      <c r="CS76" s="38"/>
      <c r="CT76" s="85">
        <v>2.1048611111111102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124</v>
      </c>
      <c r="DC76" s="71">
        <v>124</v>
      </c>
      <c r="DD76" s="72"/>
      <c r="DE76" s="43"/>
      <c r="DF76" s="43"/>
      <c r="DG76" s="39">
        <v>3233.5</v>
      </c>
      <c r="DH76" s="46">
        <v>5220</v>
      </c>
      <c r="DI76" s="40"/>
      <c r="DJ76" s="63">
        <v>8453.5</v>
      </c>
      <c r="DK76" s="43"/>
      <c r="DL76" s="268" t="s">
        <v>192</v>
      </c>
      <c r="DM76" s="269" t="s">
        <v>584</v>
      </c>
      <c r="DN76" s="269" t="s">
        <v>178</v>
      </c>
      <c r="DO76" s="269">
        <v>90</v>
      </c>
      <c r="DP76" s="269">
        <v>0</v>
      </c>
      <c r="DQ76" s="56"/>
      <c r="DR76" s="56"/>
      <c r="DS76" s="36"/>
      <c r="DV76" s="41">
        <v>1.05</v>
      </c>
      <c r="DW76" s="41" t="s">
        <v>198</v>
      </c>
      <c r="DX76" s="41"/>
      <c r="DY76" s="151">
        <v>253.57500000000002</v>
      </c>
      <c r="DZ76" s="41">
        <v>9999</v>
      </c>
      <c r="EA76" s="41">
        <v>253.57500000000002</v>
      </c>
      <c r="EB76" s="41">
        <v>999999</v>
      </c>
      <c r="EC76" s="41">
        <v>999999</v>
      </c>
      <c r="EG76" s="41">
        <v>37</v>
      </c>
      <c r="EH76" s="195">
        <v>0</v>
      </c>
      <c r="EI76" s="195">
        <v>4260</v>
      </c>
      <c r="EJ76" s="196">
        <v>117.5</v>
      </c>
      <c r="EK76" s="195">
        <v>0</v>
      </c>
      <c r="EL76" s="195">
        <v>60</v>
      </c>
      <c r="EM76" s="195">
        <v>2322</v>
      </c>
      <c r="EN76" s="195">
        <v>900</v>
      </c>
      <c r="EO76" s="195">
        <v>670</v>
      </c>
      <c r="EP76" s="195">
        <v>0</v>
      </c>
      <c r="EQ76" s="195">
        <v>124</v>
      </c>
      <c r="ER76" s="195" t="e">
        <v>#REF!</v>
      </c>
      <c r="ES76" s="195" t="e">
        <v>#REF!</v>
      </c>
      <c r="ET76" s="195" t="e">
        <v>#REF!</v>
      </c>
      <c r="EU76" s="196" t="e">
        <v>#REF!</v>
      </c>
      <c r="EV76" s="195"/>
      <c r="EW76" s="195"/>
      <c r="EX76" s="195"/>
      <c r="EY76" s="195"/>
      <c r="EZ76" s="196"/>
      <c r="FA76" s="195"/>
      <c r="FC76" s="41">
        <v>37</v>
      </c>
      <c r="FD76" s="195">
        <v>0</v>
      </c>
      <c r="FE76" s="195">
        <v>4260</v>
      </c>
      <c r="FF76" s="195">
        <v>4377.5</v>
      </c>
      <c r="FG76" s="195">
        <v>4377.5</v>
      </c>
      <c r="FH76" s="195">
        <v>4437.5</v>
      </c>
      <c r="FI76" s="195">
        <v>6759.5</v>
      </c>
      <c r="FJ76" s="195">
        <v>7659.5</v>
      </c>
      <c r="FK76" s="195">
        <v>8329.5</v>
      </c>
      <c r="FL76" s="195">
        <v>8329.5</v>
      </c>
      <c r="FM76" s="195">
        <v>8453.5</v>
      </c>
      <c r="FN76" s="195" t="e">
        <v>#REF!</v>
      </c>
      <c r="FO76" s="195" t="e">
        <v>#REF!</v>
      </c>
      <c r="FP76" s="195" t="e">
        <v>#REF!</v>
      </c>
      <c r="FQ76" s="195" t="e">
        <v>#REF!</v>
      </c>
      <c r="FR76" s="195" t="e">
        <v>#REF!</v>
      </c>
      <c r="FS76" s="195" t="e">
        <v>#REF!</v>
      </c>
      <c r="FT76" s="195" t="e">
        <v>#REF!</v>
      </c>
      <c r="FU76" s="195" t="e">
        <v>#REF!</v>
      </c>
      <c r="FV76" s="195" t="e">
        <v>#REF!</v>
      </c>
    </row>
    <row r="77" spans="1:178" ht="13.5" thickBot="1" x14ac:dyDescent="0.25">
      <c r="B77" s="34">
        <v>61</v>
      </c>
      <c r="C77" s="293">
        <v>70</v>
      </c>
      <c r="D77" s="260" t="s">
        <v>538</v>
      </c>
      <c r="E77" s="260" t="s">
        <v>539</v>
      </c>
      <c r="F77" s="260" t="s">
        <v>609</v>
      </c>
      <c r="G77" s="43">
        <v>0.33402777777777765</v>
      </c>
      <c r="H77" s="47">
        <v>0.33402777777777765</v>
      </c>
      <c r="I77" s="58" t="s">
        <v>44</v>
      </c>
      <c r="J77" s="52">
        <v>0</v>
      </c>
      <c r="K77" s="43">
        <v>0.41736111111111102</v>
      </c>
      <c r="L77" s="47">
        <v>0.41736111111111102</v>
      </c>
      <c r="M77" s="42" t="s">
        <v>44</v>
      </c>
      <c r="N77" s="38">
        <v>0</v>
      </c>
      <c r="O77" s="85">
        <v>0.4236111111111111</v>
      </c>
      <c r="P77" s="38">
        <v>300</v>
      </c>
      <c r="Q77" s="261"/>
      <c r="R77" s="85">
        <v>0.42638888888888887</v>
      </c>
      <c r="S77" s="38">
        <v>300</v>
      </c>
      <c r="T77" s="85">
        <v>0.47569444444444442</v>
      </c>
      <c r="U77" s="86"/>
      <c r="V77" s="52">
        <v>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>
        <v>0.51458333333333328</v>
      </c>
      <c r="AL77" s="42" t="s">
        <v>301</v>
      </c>
      <c r="AM77" s="38">
        <v>600</v>
      </c>
      <c r="AN77" s="43">
        <v>0.52777777777777779</v>
      </c>
      <c r="AO77" s="47">
        <v>0.55694444444444446</v>
      </c>
      <c r="AP77" s="70">
        <v>112.1</v>
      </c>
      <c r="AQ77" s="71">
        <v>112.1</v>
      </c>
      <c r="AR77" s="72">
        <v>10</v>
      </c>
      <c r="AS77" s="49">
        <v>0.55624999999999991</v>
      </c>
      <c r="AT77" s="42" t="s">
        <v>44</v>
      </c>
      <c r="AU77" s="280">
        <v>0</v>
      </c>
      <c r="AV77" s="72"/>
      <c r="AW77" s="49">
        <v>0.61388888888888882</v>
      </c>
      <c r="AX77" s="42" t="s">
        <v>44</v>
      </c>
      <c r="AY77" s="38">
        <v>0</v>
      </c>
      <c r="AZ77" s="53">
        <v>0.6166666666666667</v>
      </c>
      <c r="BA77" s="61"/>
      <c r="BB77" s="55">
        <v>0.62640046296296303</v>
      </c>
      <c r="BC77" s="35">
        <v>9.7337962962963376E-3</v>
      </c>
      <c r="BD77" s="35">
        <v>4.2245370370370787E-3</v>
      </c>
      <c r="BE77" s="44" t="s">
        <v>301</v>
      </c>
      <c r="BF77" s="45">
        <v>365</v>
      </c>
      <c r="BG77" s="55">
        <v>0.63434027777777779</v>
      </c>
      <c r="BH77" s="35">
        <v>1.7673611111111098E-2</v>
      </c>
      <c r="BI77" s="35">
        <v>4.2592592592592474E-3</v>
      </c>
      <c r="BJ77" s="44" t="s">
        <v>301</v>
      </c>
      <c r="BK77" s="45">
        <v>368</v>
      </c>
      <c r="BL77" s="55"/>
      <c r="BM77" s="35">
        <v>-0.6166666666666667</v>
      </c>
      <c r="BN77" s="35">
        <v>0.63393518518518521</v>
      </c>
      <c r="BO77" s="44"/>
      <c r="BP77" s="45">
        <v>600</v>
      </c>
      <c r="BQ77" s="55">
        <v>0.69885416666666667</v>
      </c>
      <c r="BR77" s="35">
        <v>8.2187499999999969E-2</v>
      </c>
      <c r="BS77" s="35">
        <v>5.0231481481481453E-2</v>
      </c>
      <c r="BT77" s="44" t="s">
        <v>301</v>
      </c>
      <c r="BU77" s="45">
        <v>4340</v>
      </c>
      <c r="BV77" s="263"/>
      <c r="BW77" s="263"/>
      <c r="BX77" s="55">
        <v>0.68663194444444453</v>
      </c>
      <c r="BY77" s="35">
        <v>6.9965277777777835E-2</v>
      </c>
      <c r="BZ77" s="35">
        <v>2.9756944444444502E-2</v>
      </c>
      <c r="CA77" s="44" t="s">
        <v>301</v>
      </c>
      <c r="CB77" s="45">
        <v>2871</v>
      </c>
      <c r="CC77" s="49"/>
      <c r="CD77" s="42" t="s">
        <v>44</v>
      </c>
      <c r="CE77" s="38">
        <v>1800</v>
      </c>
      <c r="CF77" s="53"/>
      <c r="CG77" s="61"/>
      <c r="CH77" s="55"/>
      <c r="CI77" s="35">
        <v>0</v>
      </c>
      <c r="CJ77" s="35">
        <v>1.0844907407407407E-2</v>
      </c>
      <c r="CK77" s="44" t="s">
        <v>44</v>
      </c>
      <c r="CL77" s="45"/>
      <c r="CM77" s="55"/>
      <c r="CN77" s="35">
        <v>0</v>
      </c>
      <c r="CO77" s="35">
        <v>1.6851851851851851E-2</v>
      </c>
      <c r="CP77" s="44"/>
      <c r="CQ77" s="45">
        <v>1800</v>
      </c>
      <c r="CR77" s="85" t="s">
        <v>632</v>
      </c>
      <c r="CS77" s="38"/>
      <c r="CT77" s="85">
        <v>3.1048611111111102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118</v>
      </c>
      <c r="DC77" s="71">
        <v>118</v>
      </c>
      <c r="DD77" s="72"/>
      <c r="DE77" s="43"/>
      <c r="DF77" s="43"/>
      <c r="DG77" s="39">
        <v>10584.1</v>
      </c>
      <c r="DH77" s="46">
        <v>6000</v>
      </c>
      <c r="DI77" s="40"/>
      <c r="DJ77" s="63">
        <v>16584.099999999999</v>
      </c>
      <c r="DK77" s="43"/>
      <c r="DL77" s="268" t="s">
        <v>191</v>
      </c>
      <c r="DM77" s="269" t="s">
        <v>609</v>
      </c>
      <c r="DN77" s="269" t="s">
        <v>179</v>
      </c>
      <c r="DO77" s="269">
        <v>74</v>
      </c>
      <c r="DP77" s="269">
        <v>0</v>
      </c>
      <c r="DQ77" s="56"/>
      <c r="DR77" s="56"/>
      <c r="DS77" s="36"/>
      <c r="DV77" s="41">
        <v>1</v>
      </c>
      <c r="DW77" s="41" t="s">
        <v>197</v>
      </c>
      <c r="DX77" s="41"/>
      <c r="DY77" s="151">
        <v>240.1</v>
      </c>
      <c r="DZ77" s="41">
        <v>240.1</v>
      </c>
      <c r="EA77" s="41">
        <v>9999</v>
      </c>
      <c r="EB77" s="41">
        <v>999999</v>
      </c>
      <c r="EC77" s="41">
        <v>16584.099999999999</v>
      </c>
      <c r="EG77" s="41">
        <v>70</v>
      </c>
      <c r="EH77" s="195">
        <v>0</v>
      </c>
      <c r="EI77" s="195">
        <v>4200</v>
      </c>
      <c r="EJ77" s="196">
        <v>122.1</v>
      </c>
      <c r="EK77" s="195">
        <v>0</v>
      </c>
      <c r="EL77" s="195">
        <v>0</v>
      </c>
      <c r="EM77" s="195">
        <v>8544</v>
      </c>
      <c r="EN77" s="195">
        <v>1800</v>
      </c>
      <c r="EO77" s="195">
        <v>1800</v>
      </c>
      <c r="EP77" s="195">
        <v>0</v>
      </c>
      <c r="EQ77" s="195">
        <v>118</v>
      </c>
      <c r="FC77" s="41">
        <v>70</v>
      </c>
      <c r="FD77" s="195">
        <v>0</v>
      </c>
      <c r="FE77" s="195">
        <v>4200</v>
      </c>
      <c r="FF77" s="195">
        <v>4322.1000000000004</v>
      </c>
      <c r="FG77" s="195">
        <v>4322.1000000000004</v>
      </c>
      <c r="FH77" s="195">
        <v>4322.1000000000004</v>
      </c>
      <c r="FI77" s="195">
        <v>12866.1</v>
      </c>
      <c r="FJ77" s="195">
        <v>14666.1</v>
      </c>
      <c r="FK77" s="195">
        <v>16466.099999999999</v>
      </c>
      <c r="FL77" s="195">
        <v>16466.099999999999</v>
      </c>
      <c r="FM77" s="195">
        <v>16584.099999999999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D4:CE4"/>
    <mergeCell ref="AT3:AU3"/>
    <mergeCell ref="AX3:AY3"/>
    <mergeCell ref="BJ3:BK3"/>
    <mergeCell ref="CA3:CB3"/>
    <mergeCell ref="D2:E2"/>
    <mergeCell ref="D3:F3"/>
    <mergeCell ref="G3:J3"/>
    <mergeCell ref="K3:N3"/>
    <mergeCell ref="AP3:AR3"/>
    <mergeCell ref="W3:X3"/>
    <mergeCell ref="Z3:AB3"/>
    <mergeCell ref="AF3:AH3"/>
    <mergeCell ref="AI3:AJ3"/>
    <mergeCell ref="I4:J4"/>
    <mergeCell ref="M4:N4"/>
    <mergeCell ref="AZ3:BA3"/>
    <mergeCell ref="AC3:AD3"/>
    <mergeCell ref="O3:P3"/>
    <mergeCell ref="K1:N2"/>
    <mergeCell ref="AL3:AM3"/>
    <mergeCell ref="AN3:AO3"/>
    <mergeCell ref="CF3:CG3"/>
    <mergeCell ref="CK3:CL3"/>
    <mergeCell ref="CP3:CQ3"/>
    <mergeCell ref="CR3:CS3"/>
    <mergeCell ref="BE3:BF3"/>
    <mergeCell ref="BO3:BP3"/>
    <mergeCell ref="BT3:BU3"/>
    <mergeCell ref="CD3:CE3"/>
    <mergeCell ref="CT3:CU3"/>
    <mergeCell ref="DB3:DD3"/>
    <mergeCell ref="DL3:DL4"/>
    <mergeCell ref="DM3:DM4"/>
    <mergeCell ref="DN3:DN4"/>
    <mergeCell ref="DO3:DO4"/>
    <mergeCell ref="CZ3:DA3"/>
    <mergeCell ref="CX4:CY4"/>
    <mergeCell ref="CX3:CY3"/>
    <mergeCell ref="R3:S3"/>
    <mergeCell ref="U3:V3"/>
    <mergeCell ref="U4:V4"/>
    <mergeCell ref="DP3:DP4"/>
    <mergeCell ref="DQ3:DS3"/>
    <mergeCell ref="AX4:AY4"/>
    <mergeCell ref="Z4:AA4"/>
    <mergeCell ref="AF4:AG4"/>
    <mergeCell ref="AL4:AM4"/>
    <mergeCell ref="AT4:AU4"/>
  </mergeCells>
  <phoneticPr fontId="9" type="noConversion"/>
  <conditionalFormatting sqref="DL5:DS82">
    <cfRule type="cellIs" dxfId="3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2"/>
      <c r="B5" s="34">
        <v>62</v>
      </c>
      <c r="C5" s="293">
        <v>71</v>
      </c>
      <c r="D5" s="260" t="s">
        <v>35</v>
      </c>
      <c r="E5" s="260" t="s">
        <v>99</v>
      </c>
      <c r="F5" s="260" t="s">
        <v>579</v>
      </c>
      <c r="G5" s="43">
        <v>0.33472222222222209</v>
      </c>
      <c r="H5" s="47">
        <v>0.33472222222222209</v>
      </c>
      <c r="I5" s="278" t="s">
        <v>44</v>
      </c>
      <c r="J5" s="216">
        <v>0</v>
      </c>
      <c r="K5" s="43">
        <v>0.41805555555555546</v>
      </c>
      <c r="L5" s="47">
        <v>0.41805555555555546</v>
      </c>
      <c r="M5" s="279" t="s">
        <v>44</v>
      </c>
      <c r="N5" s="280">
        <v>0</v>
      </c>
      <c r="O5" s="85">
        <v>0.41875000000000001</v>
      </c>
      <c r="P5" s="280"/>
      <c r="Q5" s="261"/>
      <c r="R5" s="85"/>
      <c r="S5" s="38">
        <v>0</v>
      </c>
      <c r="T5" s="85">
        <v>0.45416666666666666</v>
      </c>
      <c r="U5" s="281"/>
      <c r="V5" s="52">
        <v>0</v>
      </c>
      <c r="W5" s="85">
        <v>0.47361111111111115</v>
      </c>
      <c r="X5" s="280"/>
      <c r="Y5" s="85">
        <v>0.47430555555555554</v>
      </c>
      <c r="Z5" s="281"/>
      <c r="AA5" s="216">
        <v>0</v>
      </c>
      <c r="AB5" s="261"/>
      <c r="AC5" s="85">
        <v>0.49513888888888885</v>
      </c>
      <c r="AD5" s="280"/>
      <c r="AE5" s="85">
        <v>0.50972222222222219</v>
      </c>
      <c r="AF5" s="281"/>
      <c r="AG5" s="216">
        <v>0</v>
      </c>
      <c r="AH5" s="261"/>
      <c r="AI5" s="85"/>
      <c r="AJ5" s="280">
        <v>600</v>
      </c>
      <c r="AK5" s="73">
        <v>0.51527777777777783</v>
      </c>
      <c r="AL5" s="279" t="s">
        <v>301</v>
      </c>
      <c r="AM5" s="280">
        <v>600</v>
      </c>
      <c r="AN5" s="43">
        <v>0.51666666666666672</v>
      </c>
      <c r="AO5" s="47">
        <v>0.54861111111111105</v>
      </c>
      <c r="AP5" s="282">
        <v>88.9</v>
      </c>
      <c r="AQ5" s="283">
        <v>88.9</v>
      </c>
      <c r="AR5" s="284">
        <v>10</v>
      </c>
      <c r="AS5" s="49">
        <v>0.55694444444444446</v>
      </c>
      <c r="AT5" s="42" t="s">
        <v>44</v>
      </c>
      <c r="AU5" s="280">
        <v>0</v>
      </c>
      <c r="AV5" s="284"/>
      <c r="AW5" s="49">
        <v>0.60277777777777775</v>
      </c>
      <c r="AX5" s="279" t="s">
        <v>44</v>
      </c>
      <c r="AY5" s="38">
        <v>0</v>
      </c>
      <c r="AZ5" s="53">
        <v>0.60486111111111118</v>
      </c>
      <c r="BA5" s="285"/>
      <c r="BB5" s="55">
        <v>0.6103587962962963</v>
      </c>
      <c r="BC5" s="286">
        <v>5.4976851851851194E-3</v>
      </c>
      <c r="BD5" s="286">
        <v>1.157407407413949E-5</v>
      </c>
      <c r="BE5" s="287" t="s">
        <v>45</v>
      </c>
      <c r="BF5" s="288">
        <v>1</v>
      </c>
      <c r="BG5" s="55">
        <v>0.61826388888888884</v>
      </c>
      <c r="BH5" s="286">
        <v>1.3402777777777652E-2</v>
      </c>
      <c r="BI5" s="286">
        <v>1.157407407419847E-5</v>
      </c>
      <c r="BJ5" s="287" t="s">
        <v>45</v>
      </c>
      <c r="BK5" s="288">
        <v>1</v>
      </c>
      <c r="BL5" s="55">
        <v>0.62230324074074073</v>
      </c>
      <c r="BM5" s="286">
        <v>1.7442129629629544E-2</v>
      </c>
      <c r="BN5" s="286">
        <v>1.7361111111102376E-4</v>
      </c>
      <c r="BO5" s="287" t="s">
        <v>301</v>
      </c>
      <c r="BP5" s="288">
        <v>15</v>
      </c>
      <c r="BQ5" s="55">
        <v>0.63721064814814821</v>
      </c>
      <c r="BR5" s="286">
        <v>3.2349537037037024E-2</v>
      </c>
      <c r="BS5" s="286">
        <v>3.9351851851850833E-4</v>
      </c>
      <c r="BT5" s="287" t="s">
        <v>301</v>
      </c>
      <c r="BU5" s="288">
        <v>34</v>
      </c>
      <c r="BV5" s="263"/>
      <c r="BW5" s="263"/>
      <c r="BX5" s="55">
        <v>0.64550925925925928</v>
      </c>
      <c r="BY5" s="286">
        <v>4.06481481481481E-2</v>
      </c>
      <c r="BZ5" s="286">
        <v>4.3981481481476792E-4</v>
      </c>
      <c r="CA5" s="287" t="s">
        <v>301</v>
      </c>
      <c r="CB5" s="288">
        <v>38</v>
      </c>
      <c r="CC5" s="49">
        <v>0.67083333333333339</v>
      </c>
      <c r="CD5" s="279" t="s">
        <v>44</v>
      </c>
      <c r="CE5" s="280">
        <v>0</v>
      </c>
      <c r="CF5" s="53">
        <v>0.67291666666666661</v>
      </c>
      <c r="CG5" s="285"/>
      <c r="CH5" s="55">
        <v>0.68372685185185178</v>
      </c>
      <c r="CI5" s="286">
        <v>1.0810185185185173E-2</v>
      </c>
      <c r="CJ5" s="286">
        <v>3.4722222222234589E-5</v>
      </c>
      <c r="CK5" s="287" t="s">
        <v>45</v>
      </c>
      <c r="CL5" s="288">
        <v>3</v>
      </c>
      <c r="CM5" s="55">
        <v>0.68984953703703711</v>
      </c>
      <c r="CN5" s="286">
        <v>1.6932870370370501E-2</v>
      </c>
      <c r="CO5" s="286">
        <v>8.1018518518650301E-5</v>
      </c>
      <c r="CP5" s="287" t="s">
        <v>301</v>
      </c>
      <c r="CQ5" s="288">
        <v>7</v>
      </c>
      <c r="CR5" s="85" t="s">
        <v>632</v>
      </c>
      <c r="CS5" s="280"/>
      <c r="CT5" s="85">
        <v>3.1465277777777798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100.1</v>
      </c>
      <c r="DC5" s="283">
        <v>100.1</v>
      </c>
      <c r="DD5" s="284"/>
      <c r="DE5" s="43"/>
      <c r="DF5" s="43"/>
      <c r="DG5" s="39">
        <v>298</v>
      </c>
      <c r="DH5" s="46">
        <v>1200</v>
      </c>
      <c r="DI5" s="40"/>
      <c r="DJ5" s="63">
        <v>1498</v>
      </c>
      <c r="DK5" s="43"/>
      <c r="DL5" s="264" t="s">
        <v>191</v>
      </c>
      <c r="DM5" s="265" t="s">
        <v>579</v>
      </c>
      <c r="DN5" s="265" t="s">
        <v>178</v>
      </c>
      <c r="DO5" s="265">
        <v>78</v>
      </c>
      <c r="DP5" s="265" t="s">
        <v>183</v>
      </c>
      <c r="DQ5" s="266"/>
      <c r="DR5" s="266"/>
      <c r="DS5" s="267"/>
      <c r="DT5" s="22"/>
      <c r="DU5" s="22"/>
      <c r="DV5" s="41">
        <v>1.05</v>
      </c>
      <c r="DW5" s="41" t="s">
        <v>197</v>
      </c>
      <c r="DY5" s="151">
        <v>208.95000000000002</v>
      </c>
      <c r="DZ5" s="41">
        <v>208.95000000000002</v>
      </c>
      <c r="EA5" s="41">
        <v>9999</v>
      </c>
      <c r="EB5" s="41">
        <v>999999</v>
      </c>
      <c r="EC5" s="41">
        <v>999999</v>
      </c>
      <c r="ED5" s="22"/>
      <c r="EE5" s="22"/>
      <c r="EF5" s="22"/>
      <c r="EG5" s="41">
        <v>71</v>
      </c>
      <c r="EH5" s="195">
        <v>0</v>
      </c>
      <c r="EI5" s="195">
        <v>1200</v>
      </c>
      <c r="EJ5" s="196">
        <v>98.9</v>
      </c>
      <c r="EK5" s="195">
        <v>0</v>
      </c>
      <c r="EL5" s="195">
        <v>0</v>
      </c>
      <c r="EM5" s="195">
        <v>89</v>
      </c>
      <c r="EN5" s="195">
        <v>0</v>
      </c>
      <c r="EO5" s="195">
        <v>10</v>
      </c>
      <c r="EP5" s="195">
        <v>0</v>
      </c>
      <c r="EQ5" s="195">
        <v>100.1</v>
      </c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41">
        <v>71</v>
      </c>
      <c r="FD5" s="195">
        <v>0</v>
      </c>
      <c r="FE5" s="195">
        <v>1200</v>
      </c>
      <c r="FF5" s="195">
        <v>1298.9000000000001</v>
      </c>
      <c r="FG5" s="195">
        <v>1298.9000000000001</v>
      </c>
      <c r="FH5" s="195">
        <v>1298.9000000000001</v>
      </c>
      <c r="FI5" s="195">
        <v>1387.9</v>
      </c>
      <c r="FJ5" s="195">
        <v>1387.9</v>
      </c>
      <c r="FK5" s="195">
        <v>1397.9</v>
      </c>
      <c r="FL5" s="195">
        <v>1397.9</v>
      </c>
      <c r="FM5" s="195">
        <v>1498</v>
      </c>
      <c r="FN5" s="22"/>
      <c r="FO5" s="22"/>
      <c r="FP5" s="22"/>
      <c r="FQ5" s="22"/>
      <c r="FR5" s="22"/>
      <c r="FS5" s="22"/>
      <c r="FT5" s="22"/>
      <c r="FU5" s="22"/>
      <c r="FV5" s="22"/>
    </row>
    <row r="6" spans="1:178" s="41" customFormat="1" ht="13.5" thickBot="1" x14ac:dyDescent="0.25">
      <c r="A6" s="132"/>
      <c r="B6" s="34">
        <v>25</v>
      </c>
      <c r="C6" s="293">
        <v>25</v>
      </c>
      <c r="D6" s="260" t="s">
        <v>116</v>
      </c>
      <c r="E6" s="260" t="s">
        <v>117</v>
      </c>
      <c r="F6" s="260" t="s">
        <v>568</v>
      </c>
      <c r="G6" s="43">
        <v>0.30902777777777773</v>
      </c>
      <c r="H6" s="47">
        <v>0.30902777777777773</v>
      </c>
      <c r="I6" s="58" t="s">
        <v>44</v>
      </c>
      <c r="J6" s="52">
        <v>0</v>
      </c>
      <c r="K6" s="43">
        <v>0.3923611111111111</v>
      </c>
      <c r="L6" s="47">
        <v>0.3923611111111111</v>
      </c>
      <c r="M6" s="42" t="s">
        <v>44</v>
      </c>
      <c r="N6" s="38">
        <v>0</v>
      </c>
      <c r="O6" s="85">
        <v>0.39305555555555555</v>
      </c>
      <c r="P6" s="38"/>
      <c r="Q6" s="261"/>
      <c r="R6" s="85"/>
      <c r="S6" s="38">
        <v>0</v>
      </c>
      <c r="T6" s="85">
        <v>0.42986111111111108</v>
      </c>
      <c r="U6" s="86"/>
      <c r="V6" s="52">
        <v>0</v>
      </c>
      <c r="W6" s="85">
        <v>0.46180555555555558</v>
      </c>
      <c r="X6" s="38"/>
      <c r="Y6" s="85">
        <v>0.46319444444444446</v>
      </c>
      <c r="Z6" s="86"/>
      <c r="AA6" s="52">
        <v>0</v>
      </c>
      <c r="AB6" s="261"/>
      <c r="AC6" s="85">
        <v>0.46458333333333335</v>
      </c>
      <c r="AD6" s="38"/>
      <c r="AE6" s="85">
        <v>0.48194444444444445</v>
      </c>
      <c r="AF6" s="86"/>
      <c r="AG6" s="52">
        <v>0</v>
      </c>
      <c r="AH6" s="261"/>
      <c r="AI6" s="85">
        <v>0.48819444444444443</v>
      </c>
      <c r="AJ6" s="38">
        <v>300</v>
      </c>
      <c r="AK6" s="73">
        <v>0.48958333333333331</v>
      </c>
      <c r="AL6" s="42" t="s">
        <v>301</v>
      </c>
      <c r="AM6" s="38">
        <v>600</v>
      </c>
      <c r="AN6" s="43">
        <v>0.50763888888888886</v>
      </c>
      <c r="AO6" s="47">
        <v>0.51111111111111118</v>
      </c>
      <c r="AP6" s="70">
        <v>96.4</v>
      </c>
      <c r="AQ6" s="71">
        <v>96.4</v>
      </c>
      <c r="AR6" s="72"/>
      <c r="AS6" s="49">
        <v>0.53125</v>
      </c>
      <c r="AT6" s="42" t="s">
        <v>44</v>
      </c>
      <c r="AU6" s="280">
        <v>0</v>
      </c>
      <c r="AV6" s="72"/>
      <c r="AW6" s="49">
        <v>0.57291666666666663</v>
      </c>
      <c r="AX6" s="42" t="s">
        <v>44</v>
      </c>
      <c r="AY6" s="38">
        <v>0</v>
      </c>
      <c r="AZ6" s="53">
        <v>0.57500000000000007</v>
      </c>
      <c r="BA6" s="61"/>
      <c r="BB6" s="55">
        <v>0.58052083333333326</v>
      </c>
      <c r="BC6" s="35">
        <v>5.5208333333331971E-3</v>
      </c>
      <c r="BD6" s="35">
        <v>1.1574074073938262E-5</v>
      </c>
      <c r="BE6" s="44" t="s">
        <v>301</v>
      </c>
      <c r="BF6" s="45">
        <v>1</v>
      </c>
      <c r="BG6" s="55">
        <v>0.58740740740740738</v>
      </c>
      <c r="BH6" s="35">
        <v>1.2407407407407312E-2</v>
      </c>
      <c r="BI6" s="35">
        <v>1.0069444444445394E-3</v>
      </c>
      <c r="BJ6" s="44" t="s">
        <v>45</v>
      </c>
      <c r="BK6" s="45">
        <v>87</v>
      </c>
      <c r="BL6" s="55">
        <v>0.59133101851851855</v>
      </c>
      <c r="BM6" s="35">
        <v>1.6331018518518481E-2</v>
      </c>
      <c r="BN6" s="35">
        <v>9.37500000000039E-4</v>
      </c>
      <c r="BO6" s="44" t="s">
        <v>45</v>
      </c>
      <c r="BP6" s="45">
        <v>81</v>
      </c>
      <c r="BQ6" s="55">
        <v>0.60626157407407411</v>
      </c>
      <c r="BR6" s="35">
        <v>3.1261574074074039E-2</v>
      </c>
      <c r="BS6" s="35">
        <v>6.9444444444447667E-4</v>
      </c>
      <c r="BT6" s="44" t="s">
        <v>45</v>
      </c>
      <c r="BU6" s="45">
        <v>60</v>
      </c>
      <c r="BV6" s="263"/>
      <c r="BW6" s="263"/>
      <c r="BX6" s="55">
        <v>0.61524305555555558</v>
      </c>
      <c r="BY6" s="35">
        <v>4.0243055555555518E-2</v>
      </c>
      <c r="BZ6" s="35">
        <v>3.4722222222186017E-5</v>
      </c>
      <c r="CA6" s="44" t="s">
        <v>301</v>
      </c>
      <c r="CB6" s="45">
        <v>3</v>
      </c>
      <c r="CC6" s="49">
        <v>0.64097222222222217</v>
      </c>
      <c r="CD6" s="42" t="s">
        <v>44</v>
      </c>
      <c r="CE6" s="38">
        <v>0</v>
      </c>
      <c r="CF6" s="53">
        <v>0.65694444444444444</v>
      </c>
      <c r="CG6" s="61"/>
      <c r="CH6" s="55">
        <v>0.6677777777777778</v>
      </c>
      <c r="CI6" s="35">
        <v>1.0833333333333361E-2</v>
      </c>
      <c r="CJ6" s="35">
        <v>1.1574074074045815E-5</v>
      </c>
      <c r="CK6" s="44" t="s">
        <v>45</v>
      </c>
      <c r="CL6" s="45">
        <v>1</v>
      </c>
      <c r="CM6" s="55">
        <v>0.67361111111111116</v>
      </c>
      <c r="CN6" s="35">
        <v>1.6666666666666718E-2</v>
      </c>
      <c r="CO6" s="35">
        <v>1.8518518518513202E-4</v>
      </c>
      <c r="CP6" s="44" t="s">
        <v>45</v>
      </c>
      <c r="CQ6" s="45">
        <v>16</v>
      </c>
      <c r="CR6" s="85" t="s">
        <v>632</v>
      </c>
      <c r="CS6" s="38"/>
      <c r="CT6" s="85">
        <v>1.60486111111111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92.9</v>
      </c>
      <c r="DC6" s="71">
        <v>92.9</v>
      </c>
      <c r="DD6" s="72"/>
      <c r="DE6" s="43"/>
      <c r="DF6" s="43"/>
      <c r="DG6" s="39">
        <v>438.29999999999995</v>
      </c>
      <c r="DH6" s="46">
        <v>900</v>
      </c>
      <c r="DI6" s="40"/>
      <c r="DJ6" s="63">
        <v>1338.3</v>
      </c>
      <c r="DK6" s="43"/>
      <c r="DL6" s="268" t="s">
        <v>190</v>
      </c>
      <c r="DM6" s="269" t="s">
        <v>568</v>
      </c>
      <c r="DN6" s="269" t="s">
        <v>177</v>
      </c>
      <c r="DO6" s="269">
        <v>125</v>
      </c>
      <c r="DP6" s="269" t="s">
        <v>183</v>
      </c>
      <c r="DQ6" s="56"/>
      <c r="DR6" s="56"/>
      <c r="DS6" s="36"/>
      <c r="DT6" s="22"/>
      <c r="DU6" s="22"/>
      <c r="DV6" s="41">
        <v>1.1100000000000001</v>
      </c>
      <c r="DW6" s="41" t="s">
        <v>197</v>
      </c>
      <c r="DY6" s="151">
        <v>210.12300000000002</v>
      </c>
      <c r="DZ6" s="41">
        <v>210.12300000000002</v>
      </c>
      <c r="EA6" s="41">
        <v>9999</v>
      </c>
      <c r="EB6" s="41">
        <v>999999</v>
      </c>
      <c r="EC6" s="41">
        <v>999999</v>
      </c>
      <c r="ED6" s="22"/>
      <c r="EE6" s="22"/>
      <c r="EF6" s="22"/>
      <c r="EG6" s="41">
        <v>25</v>
      </c>
      <c r="EH6" s="195">
        <v>0</v>
      </c>
      <c r="EI6" s="195">
        <v>900</v>
      </c>
      <c r="EJ6" s="196">
        <v>96.4</v>
      </c>
      <c r="EK6" s="195">
        <v>0</v>
      </c>
      <c r="EL6" s="195">
        <v>0</v>
      </c>
      <c r="EM6" s="195">
        <v>232</v>
      </c>
      <c r="EN6" s="195">
        <v>0</v>
      </c>
      <c r="EO6" s="195">
        <v>17</v>
      </c>
      <c r="EP6" s="195">
        <v>0</v>
      </c>
      <c r="EQ6" s="195">
        <v>92.9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B6" s="22"/>
      <c r="FC6" s="41">
        <v>25</v>
      </c>
      <c r="FD6" s="195">
        <v>0</v>
      </c>
      <c r="FE6" s="195">
        <v>900</v>
      </c>
      <c r="FF6" s="195">
        <v>996.4</v>
      </c>
      <c r="FG6" s="195">
        <v>996.4</v>
      </c>
      <c r="FH6" s="195">
        <v>996.4</v>
      </c>
      <c r="FI6" s="195">
        <v>1228.4000000000001</v>
      </c>
      <c r="FJ6" s="195">
        <v>1228.4000000000001</v>
      </c>
      <c r="FK6" s="195">
        <v>1245.4000000000001</v>
      </c>
      <c r="FL6" s="195">
        <v>1245.4000000000001</v>
      </c>
      <c r="FM6" s="195">
        <v>1338.3000000000002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13.5" collapsed="1" thickBot="1" x14ac:dyDescent="0.25">
      <c r="A7" s="132"/>
      <c r="B7" s="34">
        <v>74</v>
      </c>
      <c r="C7" s="293">
        <v>87</v>
      </c>
      <c r="D7" s="260" t="s">
        <v>558</v>
      </c>
      <c r="E7" s="260" t="s">
        <v>559</v>
      </c>
      <c r="F7" s="260" t="s">
        <v>573</v>
      </c>
      <c r="G7" s="43">
        <v>0.34305555555555539</v>
      </c>
      <c r="H7" s="47">
        <v>0.34305555555555539</v>
      </c>
      <c r="I7" s="58" t="s">
        <v>44</v>
      </c>
      <c r="J7" s="52">
        <v>0</v>
      </c>
      <c r="K7" s="43">
        <v>0.42638888888888876</v>
      </c>
      <c r="L7" s="47">
        <v>0.42638888888888876</v>
      </c>
      <c r="M7" s="42" t="s">
        <v>44</v>
      </c>
      <c r="N7" s="38">
        <v>0</v>
      </c>
      <c r="O7" s="85">
        <v>0.4291666666666667</v>
      </c>
      <c r="P7" s="38"/>
      <c r="Q7" s="261"/>
      <c r="R7" s="85"/>
      <c r="S7" s="38">
        <v>0</v>
      </c>
      <c r="T7" s="85">
        <v>0.46319444444444446</v>
      </c>
      <c r="U7" s="86"/>
      <c r="V7" s="52">
        <v>0</v>
      </c>
      <c r="W7" s="85">
        <v>0.48333333333333334</v>
      </c>
      <c r="X7" s="38"/>
      <c r="Y7" s="85">
        <v>0.48472222222222222</v>
      </c>
      <c r="Z7" s="86"/>
      <c r="AA7" s="52">
        <v>0</v>
      </c>
      <c r="AB7" s="261"/>
      <c r="AC7" s="85">
        <v>0.48680555555555555</v>
      </c>
      <c r="AD7" s="38"/>
      <c r="AE7" s="85">
        <v>0.50624999999999998</v>
      </c>
      <c r="AF7" s="86"/>
      <c r="AG7" s="52">
        <v>0</v>
      </c>
      <c r="AH7" s="261"/>
      <c r="AI7" s="85">
        <v>0.51388888888888895</v>
      </c>
      <c r="AJ7" s="38">
        <v>300</v>
      </c>
      <c r="AK7" s="73">
        <v>0.51666666666666672</v>
      </c>
      <c r="AL7" s="42" t="s">
        <v>44</v>
      </c>
      <c r="AM7" s="38">
        <v>0</v>
      </c>
      <c r="AN7" s="43">
        <v>0.52777777777777779</v>
      </c>
      <c r="AO7" s="47">
        <v>0.5708333333333333</v>
      </c>
      <c r="AP7" s="70">
        <v>88.5</v>
      </c>
      <c r="AQ7" s="71">
        <v>88.5</v>
      </c>
      <c r="AR7" s="72"/>
      <c r="AS7" s="49">
        <v>0.55833333333333335</v>
      </c>
      <c r="AT7" s="42" t="s">
        <v>44</v>
      </c>
      <c r="AU7" s="280">
        <v>0</v>
      </c>
      <c r="AV7" s="72"/>
      <c r="AW7" s="49">
        <v>0.6166666666666667</v>
      </c>
      <c r="AX7" s="42" t="s">
        <v>44</v>
      </c>
      <c r="AY7" s="38">
        <v>0</v>
      </c>
      <c r="AZ7" s="53">
        <v>0.61944444444444446</v>
      </c>
      <c r="BA7" s="61"/>
      <c r="BB7" s="55">
        <v>0.62496527777777777</v>
      </c>
      <c r="BC7" s="35">
        <v>5.5208333333333082E-3</v>
      </c>
      <c r="BD7" s="35">
        <v>1.1574074074049284E-5</v>
      </c>
      <c r="BE7" s="44" t="s">
        <v>301</v>
      </c>
      <c r="BF7" s="45">
        <v>1</v>
      </c>
      <c r="BG7" s="55">
        <v>0.63248842592592591</v>
      </c>
      <c r="BH7" s="35">
        <v>1.3043981481481448E-2</v>
      </c>
      <c r="BI7" s="35">
        <v>3.7037037037040282E-4</v>
      </c>
      <c r="BJ7" s="44" t="s">
        <v>45</v>
      </c>
      <c r="BK7" s="45">
        <v>32</v>
      </c>
      <c r="BL7" s="55">
        <v>0.63645833333333335</v>
      </c>
      <c r="BM7" s="35">
        <v>1.7013888888888884E-2</v>
      </c>
      <c r="BN7" s="35">
        <v>2.546296296296359E-4</v>
      </c>
      <c r="BO7" s="44" t="s">
        <v>45</v>
      </c>
      <c r="BP7" s="45">
        <v>22</v>
      </c>
      <c r="BQ7" s="55">
        <v>0.65084490740740741</v>
      </c>
      <c r="BR7" s="35">
        <v>3.1400462962962949E-2</v>
      </c>
      <c r="BS7" s="35">
        <v>5.5555555555556607E-4</v>
      </c>
      <c r="BT7" s="44" t="s">
        <v>45</v>
      </c>
      <c r="BU7" s="45">
        <v>48</v>
      </c>
      <c r="BV7" s="263"/>
      <c r="BW7" s="263"/>
      <c r="BX7" s="55">
        <v>0.66123842592592597</v>
      </c>
      <c r="BY7" s="35">
        <v>4.1793981481481501E-2</v>
      </c>
      <c r="BZ7" s="35">
        <v>1.5856481481481693E-3</v>
      </c>
      <c r="CA7" s="44" t="s">
        <v>301</v>
      </c>
      <c r="CB7" s="45">
        <v>137</v>
      </c>
      <c r="CC7" s="49">
        <v>0.69930555555555562</v>
      </c>
      <c r="CD7" s="42" t="s">
        <v>301</v>
      </c>
      <c r="CE7" s="38">
        <v>1200</v>
      </c>
      <c r="CF7" s="53">
        <v>0.70277777777777783</v>
      </c>
      <c r="CG7" s="61"/>
      <c r="CH7" s="55">
        <v>0.71353009259259259</v>
      </c>
      <c r="CI7" s="35">
        <v>1.0752314814814756E-2</v>
      </c>
      <c r="CJ7" s="35">
        <v>9.2592592592651013E-5</v>
      </c>
      <c r="CK7" s="44" t="s">
        <v>45</v>
      </c>
      <c r="CL7" s="45">
        <v>8</v>
      </c>
      <c r="CM7" s="55">
        <v>0.71988425925925925</v>
      </c>
      <c r="CN7" s="35">
        <v>1.7106481481481417E-2</v>
      </c>
      <c r="CO7" s="35">
        <v>2.5462962962956651E-4</v>
      </c>
      <c r="CP7" s="44" t="s">
        <v>301</v>
      </c>
      <c r="CQ7" s="45">
        <v>22</v>
      </c>
      <c r="CR7" s="85"/>
      <c r="CS7" s="38">
        <v>600</v>
      </c>
      <c r="CT7" s="85">
        <v>3.6465277777777798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109.6</v>
      </c>
      <c r="DC7" s="71">
        <v>109.6</v>
      </c>
      <c r="DD7" s="72"/>
      <c r="DE7" s="43"/>
      <c r="DF7" s="43"/>
      <c r="DG7" s="39">
        <v>468.1</v>
      </c>
      <c r="DH7" s="46">
        <v>2100</v>
      </c>
      <c r="DI7" s="40"/>
      <c r="DJ7" s="63">
        <v>2568.1</v>
      </c>
      <c r="DK7" s="43"/>
      <c r="DL7" s="268" t="s">
        <v>191</v>
      </c>
      <c r="DM7" s="269" t="s">
        <v>573</v>
      </c>
      <c r="DN7" s="269" t="s">
        <v>178</v>
      </c>
      <c r="DO7" s="269">
        <v>112</v>
      </c>
      <c r="DP7" s="269" t="s">
        <v>621</v>
      </c>
      <c r="DQ7" s="56"/>
      <c r="DR7" s="56"/>
      <c r="DS7" s="36"/>
      <c r="DT7" s="22"/>
      <c r="DU7" s="22"/>
      <c r="DV7" s="41">
        <v>1.08</v>
      </c>
      <c r="DW7" s="41" t="s">
        <v>197</v>
      </c>
      <c r="DY7" s="151">
        <v>213.94800000000001</v>
      </c>
      <c r="DZ7" s="41">
        <v>213.94800000000001</v>
      </c>
      <c r="EA7" s="41">
        <v>9999</v>
      </c>
      <c r="EB7" s="41">
        <v>999999</v>
      </c>
      <c r="EC7" s="41">
        <v>999999</v>
      </c>
      <c r="ED7" s="22"/>
      <c r="EE7" s="22"/>
      <c r="EF7" s="22"/>
      <c r="EG7" s="41">
        <v>87</v>
      </c>
      <c r="EH7" s="195">
        <v>0</v>
      </c>
      <c r="EI7" s="195">
        <v>300</v>
      </c>
      <c r="EJ7" s="196">
        <v>88.5</v>
      </c>
      <c r="EK7" s="195">
        <v>0</v>
      </c>
      <c r="EL7" s="195">
        <v>0</v>
      </c>
      <c r="EM7" s="195">
        <v>240</v>
      </c>
      <c r="EN7" s="195">
        <v>1200</v>
      </c>
      <c r="EO7" s="195">
        <v>30</v>
      </c>
      <c r="EP7" s="195">
        <v>600</v>
      </c>
      <c r="EQ7" s="195">
        <v>109.6</v>
      </c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41">
        <v>87</v>
      </c>
      <c r="FD7" s="195">
        <v>0</v>
      </c>
      <c r="FE7" s="195">
        <v>300</v>
      </c>
      <c r="FF7" s="195">
        <v>388.5</v>
      </c>
      <c r="FG7" s="195">
        <v>388.5</v>
      </c>
      <c r="FH7" s="195">
        <v>388.5</v>
      </c>
      <c r="FI7" s="195">
        <v>628.5</v>
      </c>
      <c r="FJ7" s="195">
        <v>1828.5</v>
      </c>
      <c r="FK7" s="195">
        <v>1858.5</v>
      </c>
      <c r="FL7" s="195">
        <v>2458.5</v>
      </c>
      <c r="FM7" s="195">
        <v>2568.1</v>
      </c>
      <c r="FN7" s="22"/>
      <c r="FO7" s="22"/>
      <c r="FP7" s="22"/>
      <c r="FQ7" s="22"/>
      <c r="FR7" s="22"/>
      <c r="FS7" s="22"/>
      <c r="FT7" s="22"/>
      <c r="FU7" s="22"/>
      <c r="FV7" s="22"/>
    </row>
    <row r="8" spans="1:178" s="41" customFormat="1" ht="13.5" thickBot="1" x14ac:dyDescent="0.25">
      <c r="A8" s="132"/>
      <c r="B8" s="34">
        <v>16</v>
      </c>
      <c r="C8" s="293">
        <v>16</v>
      </c>
      <c r="D8" s="260" t="s">
        <v>109</v>
      </c>
      <c r="E8" s="260" t="s">
        <v>110</v>
      </c>
      <c r="F8" s="260" t="s">
        <v>578</v>
      </c>
      <c r="G8" s="43">
        <v>0.30277777777777776</v>
      </c>
      <c r="H8" s="47">
        <v>0.30277777777777776</v>
      </c>
      <c r="I8" s="58" t="s">
        <v>44</v>
      </c>
      <c r="J8" s="52">
        <v>0</v>
      </c>
      <c r="K8" s="43">
        <v>0.38611111111111113</v>
      </c>
      <c r="L8" s="47">
        <v>0.38611111111111113</v>
      </c>
      <c r="M8" s="42" t="s">
        <v>44</v>
      </c>
      <c r="N8" s="38">
        <v>0</v>
      </c>
      <c r="O8" s="85">
        <v>0.38680555555555557</v>
      </c>
      <c r="P8" s="38"/>
      <c r="Q8" s="261"/>
      <c r="R8" s="85"/>
      <c r="S8" s="38">
        <v>0</v>
      </c>
      <c r="T8" s="85">
        <v>0.43194444444444446</v>
      </c>
      <c r="U8" s="86"/>
      <c r="V8" s="52">
        <v>0</v>
      </c>
      <c r="W8" s="85">
        <v>0.45069444444444445</v>
      </c>
      <c r="X8" s="38"/>
      <c r="Y8" s="85">
        <v>0.4513888888888889</v>
      </c>
      <c r="Z8" s="86"/>
      <c r="AA8" s="52">
        <v>0</v>
      </c>
      <c r="AB8" s="261"/>
      <c r="AC8" s="85">
        <v>0.45347222222222222</v>
      </c>
      <c r="AD8" s="38"/>
      <c r="AE8" s="85">
        <v>0.47013888888888888</v>
      </c>
      <c r="AF8" s="86"/>
      <c r="AG8" s="52">
        <v>0</v>
      </c>
      <c r="AH8" s="261"/>
      <c r="AI8" s="85"/>
      <c r="AJ8" s="38">
        <v>600</v>
      </c>
      <c r="AK8" s="73">
        <v>0.4777777777777778</v>
      </c>
      <c r="AL8" s="42" t="s">
        <v>301</v>
      </c>
      <c r="AM8" s="38">
        <v>120</v>
      </c>
      <c r="AN8" s="43">
        <v>0.47986111111111113</v>
      </c>
      <c r="AO8" s="47">
        <v>0.48194444444444445</v>
      </c>
      <c r="AP8" s="70">
        <v>93.1</v>
      </c>
      <c r="AQ8" s="71">
        <v>93.1</v>
      </c>
      <c r="AR8" s="72"/>
      <c r="AS8" s="49">
        <v>0.51944444444444449</v>
      </c>
      <c r="AT8" s="42" t="s">
        <v>44</v>
      </c>
      <c r="AU8" s="280">
        <v>0</v>
      </c>
      <c r="AV8" s="72"/>
      <c r="AW8" s="49">
        <v>0.5625</v>
      </c>
      <c r="AX8" s="42" t="s">
        <v>44</v>
      </c>
      <c r="AY8" s="38">
        <v>0</v>
      </c>
      <c r="AZ8" s="53">
        <v>0.56527777777777777</v>
      </c>
      <c r="BA8" s="61"/>
      <c r="BB8" s="55">
        <v>0.57100694444444444</v>
      </c>
      <c r="BC8" s="35">
        <v>5.7291666666666741E-3</v>
      </c>
      <c r="BD8" s="35">
        <v>2.1990740740741518E-4</v>
      </c>
      <c r="BE8" s="44" t="s">
        <v>301</v>
      </c>
      <c r="BF8" s="45">
        <v>19</v>
      </c>
      <c r="BG8" s="55">
        <v>0.5776041666666667</v>
      </c>
      <c r="BH8" s="35">
        <v>1.2326388888888928E-2</v>
      </c>
      <c r="BI8" s="35">
        <v>1.0879629629629226E-3</v>
      </c>
      <c r="BJ8" s="44" t="s">
        <v>45</v>
      </c>
      <c r="BK8" s="45">
        <v>94</v>
      </c>
      <c r="BL8" s="55">
        <v>0.5816782407407407</v>
      </c>
      <c r="BM8" s="35">
        <v>1.6400462962962936E-2</v>
      </c>
      <c r="BN8" s="35">
        <v>8.680555555555837E-4</v>
      </c>
      <c r="BO8" s="44" t="s">
        <v>45</v>
      </c>
      <c r="BP8" s="45">
        <v>75</v>
      </c>
      <c r="BQ8" s="55">
        <v>0.59679398148148144</v>
      </c>
      <c r="BR8" s="35">
        <v>3.1516203703703671E-2</v>
      </c>
      <c r="BS8" s="35">
        <v>4.3981481481484425E-4</v>
      </c>
      <c r="BT8" s="44" t="s">
        <v>45</v>
      </c>
      <c r="BU8" s="45">
        <v>38</v>
      </c>
      <c r="BV8" s="263"/>
      <c r="BW8" s="263"/>
      <c r="BX8" s="55">
        <v>0.60531250000000003</v>
      </c>
      <c r="BY8" s="35">
        <v>4.0034722222222263E-2</v>
      </c>
      <c r="BZ8" s="35">
        <v>1.7361111111106886E-4</v>
      </c>
      <c r="CA8" s="44" t="s">
        <v>45</v>
      </c>
      <c r="CB8" s="45">
        <v>15</v>
      </c>
      <c r="CC8" s="49">
        <v>0.63124999999999998</v>
      </c>
      <c r="CD8" s="42" t="s">
        <v>44</v>
      </c>
      <c r="CE8" s="38">
        <v>0</v>
      </c>
      <c r="CF8" s="53">
        <v>0.64930555555555558</v>
      </c>
      <c r="CG8" s="61"/>
      <c r="CH8" s="55">
        <v>0.66011574074074075</v>
      </c>
      <c r="CI8" s="35">
        <v>1.0810185185185173E-2</v>
      </c>
      <c r="CJ8" s="35">
        <v>3.4722222222234589E-5</v>
      </c>
      <c r="CK8" s="44" t="s">
        <v>45</v>
      </c>
      <c r="CL8" s="45">
        <v>3</v>
      </c>
      <c r="CM8" s="55">
        <v>0.66628472222222224</v>
      </c>
      <c r="CN8" s="35">
        <v>1.6979166666666656E-2</v>
      </c>
      <c r="CO8" s="35">
        <v>1.273148148148058E-4</v>
      </c>
      <c r="CP8" s="44" t="s">
        <v>301</v>
      </c>
      <c r="CQ8" s="45">
        <v>11</v>
      </c>
      <c r="CR8" s="85" t="s">
        <v>632</v>
      </c>
      <c r="CS8" s="38"/>
      <c r="CT8" s="85">
        <v>1.22986111111111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100.7</v>
      </c>
      <c r="DC8" s="71">
        <v>100.7</v>
      </c>
      <c r="DD8" s="72"/>
      <c r="DE8" s="43"/>
      <c r="DF8" s="43"/>
      <c r="DG8" s="39">
        <v>448.8</v>
      </c>
      <c r="DH8" s="46">
        <v>720</v>
      </c>
      <c r="DI8" s="40"/>
      <c r="DJ8" s="63">
        <v>1168.8</v>
      </c>
      <c r="DK8" s="43"/>
      <c r="DL8" s="268" t="s">
        <v>190</v>
      </c>
      <c r="DM8" s="269" t="s">
        <v>578</v>
      </c>
      <c r="DN8" s="269" t="s">
        <v>178</v>
      </c>
      <c r="DO8" s="269">
        <v>77</v>
      </c>
      <c r="DP8" s="269" t="s">
        <v>183</v>
      </c>
      <c r="DQ8" s="56"/>
      <c r="DR8" s="56"/>
      <c r="DS8" s="36"/>
      <c r="DT8" s="22"/>
      <c r="DU8" s="22"/>
      <c r="DV8" s="41">
        <v>1.05</v>
      </c>
      <c r="DW8" s="41" t="s">
        <v>197</v>
      </c>
      <c r="DY8" s="151">
        <v>203.49</v>
      </c>
      <c r="DZ8" s="41">
        <v>203.49</v>
      </c>
      <c r="EA8" s="41">
        <v>9999</v>
      </c>
      <c r="EB8" s="41">
        <v>999999</v>
      </c>
      <c r="EC8" s="41">
        <v>999999</v>
      </c>
      <c r="ED8" s="22"/>
      <c r="EE8" s="22"/>
      <c r="EF8" s="22"/>
      <c r="EG8" s="41">
        <v>16</v>
      </c>
      <c r="EH8" s="195">
        <v>0</v>
      </c>
      <c r="EI8" s="195">
        <v>720</v>
      </c>
      <c r="EJ8" s="196">
        <v>93.1</v>
      </c>
      <c r="EK8" s="195">
        <v>0</v>
      </c>
      <c r="EL8" s="195">
        <v>0</v>
      </c>
      <c r="EM8" s="195">
        <v>241</v>
      </c>
      <c r="EN8" s="195">
        <v>0</v>
      </c>
      <c r="EO8" s="195">
        <v>14</v>
      </c>
      <c r="EP8" s="195">
        <v>0</v>
      </c>
      <c r="EQ8" s="195">
        <v>100.7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B8" s="22"/>
      <c r="FC8" s="41">
        <v>16</v>
      </c>
      <c r="FD8" s="195">
        <v>0</v>
      </c>
      <c r="FE8" s="195">
        <v>720</v>
      </c>
      <c r="FF8" s="195">
        <v>813.1</v>
      </c>
      <c r="FG8" s="195">
        <v>813.1</v>
      </c>
      <c r="FH8" s="195">
        <v>813.1</v>
      </c>
      <c r="FI8" s="195">
        <v>1054.0999999999999</v>
      </c>
      <c r="FJ8" s="195">
        <v>1054.0999999999999</v>
      </c>
      <c r="FK8" s="195">
        <v>1068.0999999999999</v>
      </c>
      <c r="FL8" s="195">
        <v>1068.0999999999999</v>
      </c>
      <c r="FM8" s="195">
        <v>1168.8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13.5" thickBot="1" x14ac:dyDescent="0.25">
      <c r="A9" s="131"/>
      <c r="B9" s="34">
        <v>11</v>
      </c>
      <c r="C9" s="293">
        <v>11</v>
      </c>
      <c r="D9" s="260" t="s">
        <v>239</v>
      </c>
      <c r="E9" s="260" t="s">
        <v>28</v>
      </c>
      <c r="F9" s="260" t="s">
        <v>573</v>
      </c>
      <c r="G9" s="43">
        <v>0.29930555555555555</v>
      </c>
      <c r="H9" s="47">
        <v>0.29930555555555555</v>
      </c>
      <c r="I9" s="58" t="s">
        <v>44</v>
      </c>
      <c r="J9" s="52">
        <v>0</v>
      </c>
      <c r="K9" s="43">
        <v>0.38263888888888892</v>
      </c>
      <c r="L9" s="47">
        <v>0.38263888888888892</v>
      </c>
      <c r="M9" s="42" t="s">
        <v>44</v>
      </c>
      <c r="N9" s="38">
        <v>0</v>
      </c>
      <c r="O9" s="85">
        <v>0.3833333333333333</v>
      </c>
      <c r="P9" s="38"/>
      <c r="Q9" s="261"/>
      <c r="R9" s="85"/>
      <c r="S9" s="38">
        <v>0</v>
      </c>
      <c r="T9" s="85">
        <v>0.42499999999999999</v>
      </c>
      <c r="U9" s="86"/>
      <c r="V9" s="52">
        <v>0</v>
      </c>
      <c r="W9" s="85">
        <v>0.44444444444444442</v>
      </c>
      <c r="X9" s="38"/>
      <c r="Y9" s="85">
        <v>0.44513888888888892</v>
      </c>
      <c r="Z9" s="86"/>
      <c r="AA9" s="52">
        <v>0</v>
      </c>
      <c r="AB9" s="261"/>
      <c r="AC9" s="85">
        <v>0.4465277777777778</v>
      </c>
      <c r="AD9" s="38"/>
      <c r="AE9" s="85">
        <v>0.46597222222222223</v>
      </c>
      <c r="AF9" s="86"/>
      <c r="AG9" s="52">
        <v>0</v>
      </c>
      <c r="AH9" s="261"/>
      <c r="AI9" s="85"/>
      <c r="AJ9" s="38">
        <v>600</v>
      </c>
      <c r="AK9" s="73">
        <v>0.47500000000000003</v>
      </c>
      <c r="AL9" s="42" t="s">
        <v>301</v>
      </c>
      <c r="AM9" s="38">
        <v>180</v>
      </c>
      <c r="AN9" s="43">
        <v>0.47638888888888892</v>
      </c>
      <c r="AO9" s="47">
        <v>0.48680555555555555</v>
      </c>
      <c r="AP9" s="70">
        <v>92.1</v>
      </c>
      <c r="AQ9" s="71">
        <v>92.1</v>
      </c>
      <c r="AR9" s="72"/>
      <c r="AS9" s="49">
        <v>0.51666666666666672</v>
      </c>
      <c r="AT9" s="42" t="s">
        <v>44</v>
      </c>
      <c r="AU9" s="280">
        <v>0</v>
      </c>
      <c r="AV9" s="72"/>
      <c r="AW9" s="49">
        <v>0.55833333333333335</v>
      </c>
      <c r="AX9" s="42" t="s">
        <v>44</v>
      </c>
      <c r="AY9" s="38">
        <v>0</v>
      </c>
      <c r="AZ9" s="53">
        <v>0.56041666666666667</v>
      </c>
      <c r="BA9" s="61"/>
      <c r="BB9" s="55">
        <v>0.56596064814814817</v>
      </c>
      <c r="BC9" s="35">
        <v>5.5439814814814969E-3</v>
      </c>
      <c r="BD9" s="35">
        <v>3.4722222222238058E-5</v>
      </c>
      <c r="BE9" s="44" t="s">
        <v>301</v>
      </c>
      <c r="BF9" s="45">
        <v>3</v>
      </c>
      <c r="BG9" s="55">
        <v>0.5728240740740741</v>
      </c>
      <c r="BH9" s="35">
        <v>1.2407407407407423E-2</v>
      </c>
      <c r="BI9" s="35">
        <v>1.0069444444444284E-3</v>
      </c>
      <c r="BJ9" s="44" t="s">
        <v>45</v>
      </c>
      <c r="BK9" s="45">
        <v>87</v>
      </c>
      <c r="BL9" s="55">
        <v>0.57671296296296293</v>
      </c>
      <c r="BM9" s="35">
        <v>1.6296296296296253E-2</v>
      </c>
      <c r="BN9" s="35">
        <v>9.7222222222226665E-4</v>
      </c>
      <c r="BO9" s="44" t="s">
        <v>45</v>
      </c>
      <c r="BP9" s="45">
        <v>84</v>
      </c>
      <c r="BQ9" s="55">
        <v>0.59211805555555552</v>
      </c>
      <c r="BR9" s="35">
        <v>3.1701388888888848E-2</v>
      </c>
      <c r="BS9" s="35">
        <v>2.5462962962966712E-4</v>
      </c>
      <c r="BT9" s="44" t="s">
        <v>45</v>
      </c>
      <c r="BU9" s="45">
        <v>22</v>
      </c>
      <c r="BV9" s="263"/>
      <c r="BW9" s="263"/>
      <c r="BX9" s="55">
        <v>0.60005787037037039</v>
      </c>
      <c r="BY9" s="35">
        <v>3.964120370370372E-2</v>
      </c>
      <c r="BZ9" s="35">
        <v>5.6712962962961189E-4</v>
      </c>
      <c r="CA9" s="44" t="s">
        <v>45</v>
      </c>
      <c r="CB9" s="45">
        <v>49</v>
      </c>
      <c r="CC9" s="49">
        <v>0.62638888888888888</v>
      </c>
      <c r="CD9" s="42" t="s">
        <v>44</v>
      </c>
      <c r="CE9" s="38">
        <v>0</v>
      </c>
      <c r="CF9" s="53">
        <v>0.64652777777777781</v>
      </c>
      <c r="CG9" s="61"/>
      <c r="CH9" s="55">
        <v>0.65734953703703702</v>
      </c>
      <c r="CI9" s="35">
        <v>1.0821759259259212E-2</v>
      </c>
      <c r="CJ9" s="35">
        <v>2.3148148148195713E-5</v>
      </c>
      <c r="CK9" s="44" t="s">
        <v>45</v>
      </c>
      <c r="CL9" s="45">
        <v>2</v>
      </c>
      <c r="CM9" s="55">
        <v>0.66351851851851851</v>
      </c>
      <c r="CN9" s="35">
        <v>1.6990740740740695E-2</v>
      </c>
      <c r="CO9" s="35">
        <v>1.3888888888884468E-4</v>
      </c>
      <c r="CP9" s="44" t="s">
        <v>301</v>
      </c>
      <c r="CQ9" s="45">
        <v>12</v>
      </c>
      <c r="CR9" s="85" t="s">
        <v>632</v>
      </c>
      <c r="CS9" s="38"/>
      <c r="CT9" s="85">
        <v>1.02152777777778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93.6</v>
      </c>
      <c r="DC9" s="71">
        <v>93.6</v>
      </c>
      <c r="DD9" s="72"/>
      <c r="DE9" s="43"/>
      <c r="DF9" s="43"/>
      <c r="DG9" s="39">
        <v>444.70000000000005</v>
      </c>
      <c r="DH9" s="46">
        <v>780</v>
      </c>
      <c r="DI9" s="40"/>
      <c r="DJ9" s="63">
        <v>1224.7</v>
      </c>
      <c r="DK9" s="43"/>
      <c r="DL9" s="268" t="s">
        <v>191</v>
      </c>
      <c r="DM9" s="269" t="s">
        <v>573</v>
      </c>
      <c r="DN9" s="269" t="s">
        <v>178</v>
      </c>
      <c r="DO9" s="269">
        <v>122</v>
      </c>
      <c r="DP9" s="269" t="s">
        <v>623</v>
      </c>
      <c r="DQ9" s="56"/>
      <c r="DR9" s="56"/>
      <c r="DS9" s="36"/>
      <c r="DV9" s="41">
        <v>1.08</v>
      </c>
      <c r="DW9" s="41" t="s">
        <v>197</v>
      </c>
      <c r="DY9" s="151">
        <v>200.55600000000001</v>
      </c>
      <c r="DZ9" s="41">
        <v>200.55600000000001</v>
      </c>
      <c r="EA9" s="41">
        <v>9999</v>
      </c>
      <c r="EB9" s="41">
        <v>999999</v>
      </c>
      <c r="EC9" s="41">
        <v>999999</v>
      </c>
      <c r="EG9" s="41">
        <v>11</v>
      </c>
      <c r="EH9" s="195">
        <v>0</v>
      </c>
      <c r="EI9" s="195">
        <v>780</v>
      </c>
      <c r="EJ9" s="196">
        <v>92.1</v>
      </c>
      <c r="EK9" s="195">
        <v>0</v>
      </c>
      <c r="EL9" s="195">
        <v>0</v>
      </c>
      <c r="EM9" s="195">
        <v>245</v>
      </c>
      <c r="EN9" s="195">
        <v>0</v>
      </c>
      <c r="EO9" s="195">
        <v>14</v>
      </c>
      <c r="EP9" s="195">
        <v>0</v>
      </c>
      <c r="EQ9" s="195">
        <v>93.6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C9" s="41">
        <v>11</v>
      </c>
      <c r="FD9" s="195">
        <v>0</v>
      </c>
      <c r="FE9" s="195">
        <v>780</v>
      </c>
      <c r="FF9" s="195">
        <v>872.1</v>
      </c>
      <c r="FG9" s="195">
        <v>872.1</v>
      </c>
      <c r="FH9" s="195">
        <v>872.1</v>
      </c>
      <c r="FI9" s="195">
        <v>1117.0999999999999</v>
      </c>
      <c r="FJ9" s="195">
        <v>1117.0999999999999</v>
      </c>
      <c r="FK9" s="195">
        <v>1131.0999999999999</v>
      </c>
      <c r="FL9" s="195">
        <v>1131.0999999999999</v>
      </c>
      <c r="FM9" s="195">
        <v>1224.6999999999998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26.25" thickBot="1" x14ac:dyDescent="0.25">
      <c r="A10" s="131"/>
      <c r="B10" s="34">
        <v>12</v>
      </c>
      <c r="C10" s="293">
        <v>12</v>
      </c>
      <c r="D10" s="260" t="s">
        <v>476</v>
      </c>
      <c r="E10" s="260" t="s">
        <v>477</v>
      </c>
      <c r="F10" s="260" t="s">
        <v>574</v>
      </c>
      <c r="G10" s="43">
        <v>0.3</v>
      </c>
      <c r="H10" s="47">
        <v>0.3</v>
      </c>
      <c r="I10" s="58" t="s">
        <v>44</v>
      </c>
      <c r="J10" s="52">
        <v>0</v>
      </c>
      <c r="K10" s="43">
        <v>0.38333333333333336</v>
      </c>
      <c r="L10" s="47">
        <v>0.38333333333333336</v>
      </c>
      <c r="M10" s="42" t="s">
        <v>44</v>
      </c>
      <c r="N10" s="38">
        <v>0</v>
      </c>
      <c r="O10" s="85">
        <v>0.38750000000000001</v>
      </c>
      <c r="P10" s="38"/>
      <c r="Q10" s="261"/>
      <c r="R10" s="85"/>
      <c r="S10" s="38">
        <v>0</v>
      </c>
      <c r="T10" s="85">
        <v>0.41944444444444445</v>
      </c>
      <c r="U10" s="86"/>
      <c r="V10" s="52">
        <v>0</v>
      </c>
      <c r="W10" s="85">
        <v>0.4375</v>
      </c>
      <c r="X10" s="38"/>
      <c r="Y10" s="85">
        <v>0.43888888888888888</v>
      </c>
      <c r="Z10" s="86"/>
      <c r="AA10" s="52">
        <v>0</v>
      </c>
      <c r="AB10" s="261"/>
      <c r="AC10" s="85">
        <v>0.44027777777777777</v>
      </c>
      <c r="AD10" s="38"/>
      <c r="AE10" s="85">
        <v>0.46111111111111108</v>
      </c>
      <c r="AF10" s="86"/>
      <c r="AG10" s="52">
        <v>0</v>
      </c>
      <c r="AH10" s="261"/>
      <c r="AI10" s="85">
        <v>0.46736111111111112</v>
      </c>
      <c r="AJ10" s="38"/>
      <c r="AK10" s="73">
        <v>0.47361111111111115</v>
      </c>
      <c r="AL10" s="42" t="s">
        <v>44</v>
      </c>
      <c r="AM10" s="38">
        <v>0</v>
      </c>
      <c r="AN10" s="43">
        <v>0.4826388888888889</v>
      </c>
      <c r="AO10" s="47">
        <v>0.4909722222222222</v>
      </c>
      <c r="AP10" s="70">
        <v>102.6</v>
      </c>
      <c r="AQ10" s="71">
        <v>102.6</v>
      </c>
      <c r="AR10" s="72"/>
      <c r="AS10" s="49">
        <v>0.51527777777777783</v>
      </c>
      <c r="AT10" s="42" t="s">
        <v>44</v>
      </c>
      <c r="AU10" s="280">
        <v>0</v>
      </c>
      <c r="AV10" s="72"/>
      <c r="AW10" s="49">
        <v>0.55694444444444446</v>
      </c>
      <c r="AX10" s="42" t="s">
        <v>44</v>
      </c>
      <c r="AY10" s="38">
        <v>0</v>
      </c>
      <c r="AZ10" s="53">
        <v>0.55902777777777779</v>
      </c>
      <c r="BA10" s="61"/>
      <c r="BB10" s="55">
        <v>0.56457175925925929</v>
      </c>
      <c r="BC10" s="35">
        <v>5.5439814814814969E-3</v>
      </c>
      <c r="BD10" s="35">
        <v>3.4722222222238058E-5</v>
      </c>
      <c r="BE10" s="44" t="s">
        <v>301</v>
      </c>
      <c r="BF10" s="45">
        <v>3</v>
      </c>
      <c r="BG10" s="55">
        <v>0.57152777777777775</v>
      </c>
      <c r="BH10" s="35">
        <v>1.2499999999999956E-2</v>
      </c>
      <c r="BI10" s="35">
        <v>9.1435185185189533E-4</v>
      </c>
      <c r="BJ10" s="44" t="s">
        <v>45</v>
      </c>
      <c r="BK10" s="45">
        <v>79</v>
      </c>
      <c r="BL10" s="55">
        <v>0.57541666666666669</v>
      </c>
      <c r="BM10" s="35">
        <v>1.6388888888888897E-2</v>
      </c>
      <c r="BN10" s="35">
        <v>8.7962962962962257E-4</v>
      </c>
      <c r="BO10" s="44" t="s">
        <v>45</v>
      </c>
      <c r="BP10" s="45">
        <v>76</v>
      </c>
      <c r="BQ10" s="55">
        <v>0.59062500000000007</v>
      </c>
      <c r="BR10" s="35">
        <v>3.1597222222222276E-2</v>
      </c>
      <c r="BS10" s="35">
        <v>3.5879629629623905E-4</v>
      </c>
      <c r="BT10" s="44" t="s">
        <v>45</v>
      </c>
      <c r="BU10" s="45">
        <v>31</v>
      </c>
      <c r="BV10" s="263"/>
      <c r="BW10" s="263"/>
      <c r="BX10" s="55">
        <v>0.59837962962962965</v>
      </c>
      <c r="BY10" s="35">
        <v>3.935185185185186E-2</v>
      </c>
      <c r="BZ10" s="35">
        <v>8.5648148148147196E-4</v>
      </c>
      <c r="CA10" s="44" t="s">
        <v>45</v>
      </c>
      <c r="CB10" s="45">
        <v>74</v>
      </c>
      <c r="CC10" s="49">
        <v>0.625</v>
      </c>
      <c r="CD10" s="42" t="s">
        <v>44</v>
      </c>
      <c r="CE10" s="38">
        <v>0</v>
      </c>
      <c r="CF10" s="53">
        <v>0.64583333333333337</v>
      </c>
      <c r="CG10" s="61"/>
      <c r="CH10" s="55">
        <v>0.65650462962962963</v>
      </c>
      <c r="CI10" s="35">
        <v>1.0671296296296262E-2</v>
      </c>
      <c r="CJ10" s="35">
        <v>1.7361111111114519E-4</v>
      </c>
      <c r="CK10" s="44" t="s">
        <v>45</v>
      </c>
      <c r="CL10" s="45">
        <v>15</v>
      </c>
      <c r="CM10" s="55">
        <v>0.66275462962962961</v>
      </c>
      <c r="CN10" s="35">
        <v>1.692129629629624E-2</v>
      </c>
      <c r="CO10" s="35">
        <v>6.944444444438938E-5</v>
      </c>
      <c r="CP10" s="44" t="s">
        <v>301</v>
      </c>
      <c r="CQ10" s="45">
        <v>6</v>
      </c>
      <c r="CR10" s="85"/>
      <c r="CS10" s="38">
        <v>600</v>
      </c>
      <c r="CT10" s="85">
        <v>1.0631944444444399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117</v>
      </c>
      <c r="DC10" s="71">
        <v>117</v>
      </c>
      <c r="DD10" s="72"/>
      <c r="DE10" s="43"/>
      <c r="DF10" s="43"/>
      <c r="DG10" s="39">
        <v>503.6</v>
      </c>
      <c r="DH10" s="46">
        <v>600</v>
      </c>
      <c r="DI10" s="40"/>
      <c r="DJ10" s="63">
        <v>1103.5999999999999</v>
      </c>
      <c r="DK10" s="43"/>
      <c r="DL10" s="268" t="s">
        <v>619</v>
      </c>
      <c r="DM10" s="269" t="s">
        <v>574</v>
      </c>
      <c r="DN10" s="269" t="s">
        <v>177</v>
      </c>
      <c r="DO10" s="269">
        <v>220</v>
      </c>
      <c r="DP10" s="269" t="s">
        <v>623</v>
      </c>
      <c r="DQ10" s="56"/>
      <c r="DR10" s="56"/>
      <c r="DS10" s="36"/>
      <c r="DV10" s="41">
        <v>1.1299999999999999</v>
      </c>
      <c r="DW10" s="41" t="s">
        <v>197</v>
      </c>
      <c r="DX10" s="41" t="s">
        <v>465</v>
      </c>
      <c r="DY10" s="151">
        <v>248.14799999999997</v>
      </c>
      <c r="DZ10" s="41">
        <v>248.14799999999997</v>
      </c>
      <c r="EA10" s="41">
        <v>9999</v>
      </c>
      <c r="EB10" s="41">
        <v>1103.5999999999999</v>
      </c>
      <c r="EC10" s="41">
        <v>999999</v>
      </c>
      <c r="EG10" s="41">
        <v>12</v>
      </c>
      <c r="EH10" s="195">
        <v>0</v>
      </c>
      <c r="EI10" s="195">
        <v>0</v>
      </c>
      <c r="EJ10" s="196">
        <v>102.6</v>
      </c>
      <c r="EK10" s="195">
        <v>0</v>
      </c>
      <c r="EL10" s="195">
        <v>0</v>
      </c>
      <c r="EM10" s="195">
        <v>263</v>
      </c>
      <c r="EN10" s="195">
        <v>0</v>
      </c>
      <c r="EO10" s="195">
        <v>21</v>
      </c>
      <c r="EP10" s="195">
        <v>600</v>
      </c>
      <c r="EQ10" s="195">
        <v>117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12</v>
      </c>
      <c r="FD10" s="195">
        <v>0</v>
      </c>
      <c r="FE10" s="195">
        <v>0</v>
      </c>
      <c r="FF10" s="195">
        <v>102.6</v>
      </c>
      <c r="FG10" s="195">
        <v>102.6</v>
      </c>
      <c r="FH10" s="195">
        <v>102.6</v>
      </c>
      <c r="FI10" s="195">
        <v>365.6</v>
      </c>
      <c r="FJ10" s="195">
        <v>365.6</v>
      </c>
      <c r="FK10" s="195">
        <v>386.6</v>
      </c>
      <c r="FL10" s="195">
        <v>986.6</v>
      </c>
      <c r="FM10" s="195">
        <v>1103.5999999999999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1"/>
      <c r="B11" s="34">
        <v>3</v>
      </c>
      <c r="C11" s="293">
        <v>3</v>
      </c>
      <c r="D11" s="260" t="s">
        <v>92</v>
      </c>
      <c r="E11" s="260" t="s">
        <v>469</v>
      </c>
      <c r="F11" s="260" t="s">
        <v>568</v>
      </c>
      <c r="G11" s="43">
        <v>0.29375000000000001</v>
      </c>
      <c r="H11" s="47">
        <v>0.29375000000000001</v>
      </c>
      <c r="I11" s="58" t="s">
        <v>44</v>
      </c>
      <c r="J11" s="52">
        <v>0</v>
      </c>
      <c r="K11" s="43">
        <v>0.37708333333333338</v>
      </c>
      <c r="L11" s="47">
        <v>0.37708333333333338</v>
      </c>
      <c r="M11" s="42" t="s">
        <v>44</v>
      </c>
      <c r="N11" s="38">
        <v>0</v>
      </c>
      <c r="O11" s="85">
        <v>0.37916666666666665</v>
      </c>
      <c r="P11" s="38"/>
      <c r="Q11" s="261"/>
      <c r="R11" s="85">
        <v>0.40833333333333338</v>
      </c>
      <c r="S11" s="38">
        <v>300</v>
      </c>
      <c r="T11" s="85">
        <v>0.41319444444444442</v>
      </c>
      <c r="U11" s="86"/>
      <c r="V11" s="52">
        <v>0</v>
      </c>
      <c r="W11" s="85">
        <v>0.43611111111111112</v>
      </c>
      <c r="X11" s="38"/>
      <c r="Y11" s="85">
        <v>0.5625</v>
      </c>
      <c r="Z11" s="86"/>
      <c r="AA11" s="52">
        <v>0</v>
      </c>
      <c r="AB11" s="261"/>
      <c r="AC11" s="85">
        <v>0.44861111111111113</v>
      </c>
      <c r="AD11" s="38"/>
      <c r="AE11" s="85">
        <v>0.47083333333333338</v>
      </c>
      <c r="AF11" s="86"/>
      <c r="AG11" s="52">
        <v>0</v>
      </c>
      <c r="AH11" s="261"/>
      <c r="AI11" s="85"/>
      <c r="AJ11" s="38">
        <v>600</v>
      </c>
      <c r="AK11" s="73">
        <v>0.47847222222222219</v>
      </c>
      <c r="AL11" s="42" t="s">
        <v>301</v>
      </c>
      <c r="AM11" s="38">
        <v>960</v>
      </c>
      <c r="AN11" s="43">
        <v>0.48125000000000001</v>
      </c>
      <c r="AO11" s="47">
        <v>0.49444444444444446</v>
      </c>
      <c r="AP11" s="70">
        <v>94</v>
      </c>
      <c r="AQ11" s="71">
        <v>94</v>
      </c>
      <c r="AR11" s="72"/>
      <c r="AS11" s="49">
        <v>0.52013888888888882</v>
      </c>
      <c r="AT11" s="42" t="s">
        <v>44</v>
      </c>
      <c r="AU11" s="280">
        <v>0</v>
      </c>
      <c r="AV11" s="72"/>
      <c r="AW11" s="49">
        <v>0.56180555555555556</v>
      </c>
      <c r="AX11" s="42" t="s">
        <v>44</v>
      </c>
      <c r="AY11" s="38">
        <v>0</v>
      </c>
      <c r="AZ11" s="53">
        <v>0.56458333333333333</v>
      </c>
      <c r="BA11" s="61"/>
      <c r="BB11" s="55">
        <v>0.57011574074074078</v>
      </c>
      <c r="BC11" s="35">
        <v>5.5324074074074581E-3</v>
      </c>
      <c r="BD11" s="35">
        <v>2.3148148148199182E-5</v>
      </c>
      <c r="BE11" s="44" t="s">
        <v>301</v>
      </c>
      <c r="BF11" s="45">
        <v>2</v>
      </c>
      <c r="BG11" s="55">
        <v>0.57709490740740743</v>
      </c>
      <c r="BH11" s="35">
        <v>1.2511574074074105E-2</v>
      </c>
      <c r="BI11" s="35">
        <v>9.0277777777774543E-4</v>
      </c>
      <c r="BJ11" s="44" t="s">
        <v>45</v>
      </c>
      <c r="BK11" s="45">
        <v>78</v>
      </c>
      <c r="BL11" s="55">
        <v>0.58092592592592596</v>
      </c>
      <c r="BM11" s="35">
        <v>1.6342592592592631E-2</v>
      </c>
      <c r="BN11" s="35">
        <v>9.259259259258891E-4</v>
      </c>
      <c r="BO11" s="44" t="s">
        <v>45</v>
      </c>
      <c r="BP11" s="45">
        <v>80</v>
      </c>
      <c r="BQ11" s="55">
        <v>0.59598379629629628</v>
      </c>
      <c r="BR11" s="35">
        <v>3.1400462962962949E-2</v>
      </c>
      <c r="BS11" s="35">
        <v>5.5555555555556607E-4</v>
      </c>
      <c r="BT11" s="44" t="s">
        <v>45</v>
      </c>
      <c r="BU11" s="45">
        <v>48</v>
      </c>
      <c r="BV11" s="263"/>
      <c r="BW11" s="263"/>
      <c r="BX11" s="55">
        <v>0.60547453703703702</v>
      </c>
      <c r="BY11" s="35">
        <v>4.0891203703703694E-2</v>
      </c>
      <c r="BZ11" s="35">
        <v>6.8287037037036147E-4</v>
      </c>
      <c r="CA11" s="44" t="s">
        <v>301</v>
      </c>
      <c r="CB11" s="45">
        <v>59</v>
      </c>
      <c r="CC11" s="49">
        <v>0.63055555555555554</v>
      </c>
      <c r="CD11" s="42" t="s">
        <v>44</v>
      </c>
      <c r="CE11" s="38">
        <v>0</v>
      </c>
      <c r="CF11" s="53">
        <v>0.64861111111111114</v>
      </c>
      <c r="CG11" s="61"/>
      <c r="CH11" s="55">
        <v>0.65938657407407408</v>
      </c>
      <c r="CI11" s="35">
        <v>1.0775462962962945E-2</v>
      </c>
      <c r="CJ11" s="35">
        <v>6.9444444444462239E-5</v>
      </c>
      <c r="CK11" s="44" t="s">
        <v>45</v>
      </c>
      <c r="CL11" s="45">
        <v>6</v>
      </c>
      <c r="CM11" s="55">
        <v>0.66571759259259256</v>
      </c>
      <c r="CN11" s="35">
        <v>1.7106481481481417E-2</v>
      </c>
      <c r="CO11" s="35">
        <v>2.5462962962956651E-4</v>
      </c>
      <c r="CP11" s="44" t="s">
        <v>301</v>
      </c>
      <c r="CQ11" s="45">
        <v>22</v>
      </c>
      <c r="CR11" s="85" t="s">
        <v>632</v>
      </c>
      <c r="CS11" s="38"/>
      <c r="CT11" s="85">
        <v>0.688194444444444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97.4</v>
      </c>
      <c r="DC11" s="71">
        <v>97.4</v>
      </c>
      <c r="DD11" s="72"/>
      <c r="DE11" s="43"/>
      <c r="DF11" s="43"/>
      <c r="DG11" s="39">
        <v>486.4</v>
      </c>
      <c r="DH11" s="46">
        <v>1860</v>
      </c>
      <c r="DI11" s="40"/>
      <c r="DJ11" s="63">
        <v>2346.4</v>
      </c>
      <c r="DK11" s="43"/>
      <c r="DL11" s="268" t="s">
        <v>190</v>
      </c>
      <c r="DM11" s="269" t="s">
        <v>568</v>
      </c>
      <c r="DN11" s="269" t="s">
        <v>177</v>
      </c>
      <c r="DO11" s="269">
        <v>150</v>
      </c>
      <c r="DP11" s="269" t="s">
        <v>623</v>
      </c>
      <c r="DQ11" s="56"/>
      <c r="DR11" s="56"/>
      <c r="DS11" s="36"/>
      <c r="DV11" s="41">
        <v>1.1299999999999999</v>
      </c>
      <c r="DW11" s="41" t="s">
        <v>197</v>
      </c>
      <c r="DY11" s="151">
        <v>216.28199999999998</v>
      </c>
      <c r="DZ11" s="41">
        <v>216.28199999999998</v>
      </c>
      <c r="EA11" s="41">
        <v>9999</v>
      </c>
      <c r="EB11" s="41">
        <v>999999</v>
      </c>
      <c r="EC11" s="41">
        <v>999999</v>
      </c>
      <c r="EG11" s="41">
        <v>3</v>
      </c>
      <c r="EH11" s="195">
        <v>0</v>
      </c>
      <c r="EI11" s="195">
        <v>1860</v>
      </c>
      <c r="EJ11" s="196">
        <v>94</v>
      </c>
      <c r="EK11" s="195">
        <v>0</v>
      </c>
      <c r="EL11" s="195">
        <v>0</v>
      </c>
      <c r="EM11" s="195">
        <v>267</v>
      </c>
      <c r="EN11" s="195">
        <v>0</v>
      </c>
      <c r="EO11" s="195">
        <v>28</v>
      </c>
      <c r="EP11" s="195">
        <v>0</v>
      </c>
      <c r="EQ11" s="195">
        <v>97.4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C11" s="41">
        <v>3</v>
      </c>
      <c r="FD11" s="195">
        <v>0</v>
      </c>
      <c r="FE11" s="195">
        <v>1860</v>
      </c>
      <c r="FF11" s="195">
        <v>1954</v>
      </c>
      <c r="FG11" s="195">
        <v>1954</v>
      </c>
      <c r="FH11" s="195">
        <v>1954</v>
      </c>
      <c r="FI11" s="195">
        <v>2221</v>
      </c>
      <c r="FJ11" s="195">
        <v>2221</v>
      </c>
      <c r="FK11" s="195">
        <v>2249</v>
      </c>
      <c r="FL11" s="195">
        <v>2249</v>
      </c>
      <c r="FM11" s="195">
        <v>2346.4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13.5" thickBot="1" x14ac:dyDescent="0.25">
      <c r="A12" s="132"/>
      <c r="B12" s="34">
        <v>8</v>
      </c>
      <c r="C12" s="293">
        <v>8</v>
      </c>
      <c r="D12" s="260" t="s">
        <v>90</v>
      </c>
      <c r="E12" s="260" t="s">
        <v>91</v>
      </c>
      <c r="F12" s="260" t="s">
        <v>568</v>
      </c>
      <c r="G12" s="43">
        <v>0.29722222222222222</v>
      </c>
      <c r="H12" s="47">
        <v>0.29722222222222222</v>
      </c>
      <c r="I12" s="58" t="s">
        <v>44</v>
      </c>
      <c r="J12" s="52">
        <v>0</v>
      </c>
      <c r="K12" s="43">
        <v>0.38055555555555559</v>
      </c>
      <c r="L12" s="47">
        <v>0.38055555555555559</v>
      </c>
      <c r="M12" s="42" t="s">
        <v>44</v>
      </c>
      <c r="N12" s="38">
        <v>0</v>
      </c>
      <c r="O12" s="85">
        <v>0.38125000000000003</v>
      </c>
      <c r="P12" s="38"/>
      <c r="Q12" s="261"/>
      <c r="R12" s="85"/>
      <c r="S12" s="38">
        <v>0</v>
      </c>
      <c r="T12" s="85">
        <v>0.42083333333333334</v>
      </c>
      <c r="U12" s="86"/>
      <c r="V12" s="52">
        <v>0</v>
      </c>
      <c r="W12" s="85">
        <v>0.45277777777777778</v>
      </c>
      <c r="X12" s="38"/>
      <c r="Y12" s="85">
        <v>0.45347222222222222</v>
      </c>
      <c r="Z12" s="86"/>
      <c r="AA12" s="52">
        <v>0</v>
      </c>
      <c r="AB12" s="261"/>
      <c r="AC12" s="85">
        <v>0.45555555555555555</v>
      </c>
      <c r="AD12" s="38"/>
      <c r="AE12" s="85">
        <v>0.47361111111111115</v>
      </c>
      <c r="AF12" s="86"/>
      <c r="AG12" s="52">
        <v>0</v>
      </c>
      <c r="AH12" s="261"/>
      <c r="AI12" s="85"/>
      <c r="AJ12" s="38">
        <v>600</v>
      </c>
      <c r="AK12" s="73">
        <v>0.47986111111111113</v>
      </c>
      <c r="AL12" s="42" t="s">
        <v>301</v>
      </c>
      <c r="AM12" s="38">
        <v>780</v>
      </c>
      <c r="AN12" s="43">
        <v>0.4861111111111111</v>
      </c>
      <c r="AO12" s="47">
        <v>0.48680555555555555</v>
      </c>
      <c r="AP12" s="70">
        <v>87.9</v>
      </c>
      <c r="AQ12" s="71">
        <v>87.9</v>
      </c>
      <c r="AR12" s="72"/>
      <c r="AS12" s="49">
        <v>0.52152777777777781</v>
      </c>
      <c r="AT12" s="42" t="s">
        <v>44</v>
      </c>
      <c r="AU12" s="280">
        <v>0</v>
      </c>
      <c r="AV12" s="72"/>
      <c r="AW12" s="49">
        <v>0.56319444444444444</v>
      </c>
      <c r="AX12" s="42" t="s">
        <v>44</v>
      </c>
      <c r="AY12" s="38">
        <v>0</v>
      </c>
      <c r="AZ12" s="53">
        <v>0.56597222222222221</v>
      </c>
      <c r="BA12" s="61"/>
      <c r="BB12" s="55">
        <v>0.57150462962962967</v>
      </c>
      <c r="BC12" s="35">
        <v>5.5324074074074581E-3</v>
      </c>
      <c r="BD12" s="35">
        <v>2.3148148148199182E-5</v>
      </c>
      <c r="BE12" s="44" t="s">
        <v>301</v>
      </c>
      <c r="BF12" s="45">
        <v>2</v>
      </c>
      <c r="BG12" s="55">
        <v>0.57835648148148155</v>
      </c>
      <c r="BH12" s="35">
        <v>1.2384259259259345E-2</v>
      </c>
      <c r="BI12" s="35">
        <v>1.0300925925925061E-3</v>
      </c>
      <c r="BJ12" s="44" t="s">
        <v>45</v>
      </c>
      <c r="BK12" s="45">
        <v>89</v>
      </c>
      <c r="BL12" s="55">
        <v>0.58211805555555551</v>
      </c>
      <c r="BM12" s="35">
        <v>1.6145833333333304E-2</v>
      </c>
      <c r="BN12" s="35">
        <v>1.1226851851852161E-3</v>
      </c>
      <c r="BO12" s="44" t="s">
        <v>45</v>
      </c>
      <c r="BP12" s="45">
        <v>97</v>
      </c>
      <c r="BQ12" s="55">
        <v>0.59710648148148149</v>
      </c>
      <c r="BR12" s="35">
        <v>3.1134259259259278E-2</v>
      </c>
      <c r="BS12" s="35">
        <v>8.2175925925923737E-4</v>
      </c>
      <c r="BT12" s="44" t="s">
        <v>45</v>
      </c>
      <c r="BU12" s="45">
        <v>71</v>
      </c>
      <c r="BV12" s="263"/>
      <c r="BW12" s="263"/>
      <c r="BX12" s="55">
        <v>0.60546296296296298</v>
      </c>
      <c r="BY12" s="35">
        <v>3.9490740740740771E-2</v>
      </c>
      <c r="BZ12" s="35">
        <v>7.1759259259256136E-4</v>
      </c>
      <c r="CA12" s="44" t="s">
        <v>45</v>
      </c>
      <c r="CB12" s="45">
        <v>62</v>
      </c>
      <c r="CC12" s="49">
        <v>0.63194444444444442</v>
      </c>
      <c r="CD12" s="42" t="s">
        <v>44</v>
      </c>
      <c r="CE12" s="38">
        <v>0</v>
      </c>
      <c r="CF12" s="53">
        <v>0.65</v>
      </c>
      <c r="CG12" s="61"/>
      <c r="CH12" s="55">
        <v>0.66069444444444447</v>
      </c>
      <c r="CI12" s="35">
        <v>1.0694444444444451E-2</v>
      </c>
      <c r="CJ12" s="35">
        <v>1.5046296296295641E-4</v>
      </c>
      <c r="CK12" s="44" t="s">
        <v>45</v>
      </c>
      <c r="CL12" s="45">
        <v>13</v>
      </c>
      <c r="CM12" s="55">
        <v>0.66699074074074083</v>
      </c>
      <c r="CN12" s="35">
        <v>1.6990740740740806E-2</v>
      </c>
      <c r="CO12" s="35">
        <v>1.388888888889557E-4</v>
      </c>
      <c r="CP12" s="44" t="s">
        <v>301</v>
      </c>
      <c r="CQ12" s="45">
        <v>12</v>
      </c>
      <c r="CR12" s="85"/>
      <c r="CS12" s="38">
        <v>600</v>
      </c>
      <c r="CT12" s="85">
        <v>0.89652777777777803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88</v>
      </c>
      <c r="DC12" s="71">
        <v>88</v>
      </c>
      <c r="DD12" s="72"/>
      <c r="DE12" s="43"/>
      <c r="DF12" s="43"/>
      <c r="DG12" s="39">
        <v>521.9</v>
      </c>
      <c r="DH12" s="46">
        <v>1980</v>
      </c>
      <c r="DI12" s="40"/>
      <c r="DJ12" s="63">
        <v>2501.9</v>
      </c>
      <c r="DK12" s="43"/>
      <c r="DL12" s="268" t="s">
        <v>191</v>
      </c>
      <c r="DM12" s="269" t="s">
        <v>568</v>
      </c>
      <c r="DN12" s="269" t="s">
        <v>177</v>
      </c>
      <c r="DO12" s="269">
        <v>150</v>
      </c>
      <c r="DP12" s="269" t="s">
        <v>623</v>
      </c>
      <c r="DQ12" s="56"/>
      <c r="DR12" s="56"/>
      <c r="DS12" s="36"/>
      <c r="DV12" s="41">
        <v>1.1299999999999999</v>
      </c>
      <c r="DW12" s="41" t="s">
        <v>197</v>
      </c>
      <c r="DY12" s="151">
        <v>198.767</v>
      </c>
      <c r="DZ12" s="41">
        <v>198.767</v>
      </c>
      <c r="EA12" s="41">
        <v>9999</v>
      </c>
      <c r="EB12" s="41">
        <v>999999</v>
      </c>
      <c r="EC12" s="41">
        <v>999999</v>
      </c>
      <c r="EG12" s="41">
        <v>8</v>
      </c>
      <c r="EH12" s="195">
        <v>0</v>
      </c>
      <c r="EI12" s="195">
        <v>1380</v>
      </c>
      <c r="EJ12" s="196">
        <v>87.9</v>
      </c>
      <c r="EK12" s="195">
        <v>0</v>
      </c>
      <c r="EL12" s="195">
        <v>0</v>
      </c>
      <c r="EM12" s="195">
        <v>321</v>
      </c>
      <c r="EN12" s="195">
        <v>0</v>
      </c>
      <c r="EO12" s="195">
        <v>25</v>
      </c>
      <c r="EP12" s="195">
        <v>600</v>
      </c>
      <c r="EQ12" s="195">
        <v>88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C12" s="41">
        <v>8</v>
      </c>
      <c r="FD12" s="195">
        <v>0</v>
      </c>
      <c r="FE12" s="195">
        <v>1380</v>
      </c>
      <c r="FF12" s="195">
        <v>1467.9</v>
      </c>
      <c r="FG12" s="195">
        <v>1467.9</v>
      </c>
      <c r="FH12" s="195">
        <v>1467.9</v>
      </c>
      <c r="FI12" s="195">
        <v>1788.9</v>
      </c>
      <c r="FJ12" s="195">
        <v>1788.9</v>
      </c>
      <c r="FK12" s="195">
        <v>1813.9</v>
      </c>
      <c r="FL12" s="195">
        <v>2413.9</v>
      </c>
      <c r="FM12" s="195">
        <v>2501.9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1"/>
      <c r="B13" s="34">
        <v>7</v>
      </c>
      <c r="C13" s="293">
        <v>7</v>
      </c>
      <c r="D13" s="260" t="s">
        <v>94</v>
      </c>
      <c r="E13" s="260" t="s">
        <v>95</v>
      </c>
      <c r="F13" s="260" t="s">
        <v>571</v>
      </c>
      <c r="G13" s="43">
        <v>0.29652777777777778</v>
      </c>
      <c r="H13" s="47">
        <v>0.29652777777777778</v>
      </c>
      <c r="I13" s="58" t="s">
        <v>44</v>
      </c>
      <c r="J13" s="52">
        <v>0</v>
      </c>
      <c r="K13" s="43">
        <v>0.37986111111111115</v>
      </c>
      <c r="L13" s="47">
        <v>0.37986111111111115</v>
      </c>
      <c r="M13" s="42" t="s">
        <v>44</v>
      </c>
      <c r="N13" s="38">
        <v>0</v>
      </c>
      <c r="O13" s="85">
        <v>0.38055555555555554</v>
      </c>
      <c r="P13" s="38"/>
      <c r="Q13" s="261"/>
      <c r="R13" s="85"/>
      <c r="S13" s="38">
        <v>0</v>
      </c>
      <c r="T13" s="85">
        <v>0.41875000000000001</v>
      </c>
      <c r="U13" s="86"/>
      <c r="V13" s="52">
        <v>0</v>
      </c>
      <c r="W13" s="85">
        <v>0.4368055555555555</v>
      </c>
      <c r="X13" s="38"/>
      <c r="Y13" s="85">
        <v>0.4381944444444445</v>
      </c>
      <c r="Z13" s="86"/>
      <c r="AA13" s="52">
        <v>0</v>
      </c>
      <c r="AB13" s="261"/>
      <c r="AC13" s="85">
        <v>0.44027777777777777</v>
      </c>
      <c r="AD13" s="38"/>
      <c r="AE13" s="85">
        <v>0.4604166666666667</v>
      </c>
      <c r="AF13" s="86"/>
      <c r="AG13" s="52">
        <v>0</v>
      </c>
      <c r="AH13" s="261"/>
      <c r="AI13" s="85">
        <v>0.46736111111111112</v>
      </c>
      <c r="AJ13" s="38"/>
      <c r="AK13" s="73">
        <v>0.47013888888888888</v>
      </c>
      <c r="AL13" s="42" t="s">
        <v>44</v>
      </c>
      <c r="AM13" s="38">
        <v>0</v>
      </c>
      <c r="AN13" s="43">
        <v>0.47083333333333338</v>
      </c>
      <c r="AO13" s="47">
        <v>0.47500000000000003</v>
      </c>
      <c r="AP13" s="70">
        <v>96.8</v>
      </c>
      <c r="AQ13" s="71">
        <v>96.8</v>
      </c>
      <c r="AR13" s="72"/>
      <c r="AS13" s="49">
        <v>0.51180555555555551</v>
      </c>
      <c r="AT13" s="42" t="s">
        <v>44</v>
      </c>
      <c r="AU13" s="280">
        <v>0</v>
      </c>
      <c r="AV13" s="72"/>
      <c r="AW13" s="49">
        <v>0.55347222222222225</v>
      </c>
      <c r="AX13" s="42" t="s">
        <v>44</v>
      </c>
      <c r="AY13" s="38">
        <v>0</v>
      </c>
      <c r="AZ13" s="53">
        <v>0.55555555555555558</v>
      </c>
      <c r="BA13" s="61"/>
      <c r="BB13" s="55">
        <v>0.56122685185185184</v>
      </c>
      <c r="BC13" s="35">
        <v>5.6712962962962576E-3</v>
      </c>
      <c r="BD13" s="35">
        <v>1.6203703703699876E-4</v>
      </c>
      <c r="BE13" s="44" t="s">
        <v>301</v>
      </c>
      <c r="BF13" s="45">
        <v>14</v>
      </c>
      <c r="BG13" s="55">
        <v>0.5685069444444445</v>
      </c>
      <c r="BH13" s="35">
        <v>1.2951388888888915E-2</v>
      </c>
      <c r="BI13" s="35">
        <v>4.6296296296293588E-4</v>
      </c>
      <c r="BJ13" s="44" t="s">
        <v>45</v>
      </c>
      <c r="BK13" s="45">
        <v>40</v>
      </c>
      <c r="BL13" s="55">
        <v>0.57283564814814814</v>
      </c>
      <c r="BM13" s="35">
        <v>1.7280092592592555E-2</v>
      </c>
      <c r="BN13" s="35">
        <v>1.1574074074035406E-5</v>
      </c>
      <c r="BO13" s="44" t="s">
        <v>301</v>
      </c>
      <c r="BP13" s="45">
        <v>1</v>
      </c>
      <c r="BQ13" s="55">
        <v>0.5884490740740741</v>
      </c>
      <c r="BR13" s="35">
        <v>3.2893518518518516E-2</v>
      </c>
      <c r="BS13" s="35">
        <v>9.3750000000000083E-4</v>
      </c>
      <c r="BT13" s="44" t="s">
        <v>301</v>
      </c>
      <c r="BU13" s="45">
        <v>81</v>
      </c>
      <c r="BV13" s="263"/>
      <c r="BW13" s="263"/>
      <c r="BX13" s="55">
        <v>0.59799768518518526</v>
      </c>
      <c r="BY13" s="35">
        <v>4.2442129629629677E-2</v>
      </c>
      <c r="BZ13" s="35">
        <v>2.2337962962963448E-3</v>
      </c>
      <c r="CA13" s="44" t="s">
        <v>301</v>
      </c>
      <c r="CB13" s="45">
        <v>193</v>
      </c>
      <c r="CC13" s="49">
        <v>0.62152777777777779</v>
      </c>
      <c r="CD13" s="42" t="s">
        <v>44</v>
      </c>
      <c r="CE13" s="38">
        <v>0</v>
      </c>
      <c r="CF13" s="53">
        <v>0.64444444444444449</v>
      </c>
      <c r="CG13" s="61"/>
      <c r="CH13" s="55">
        <v>0.65532407407407411</v>
      </c>
      <c r="CI13" s="35">
        <v>1.0879629629629628E-2</v>
      </c>
      <c r="CJ13" s="35">
        <v>3.4722222222220711E-5</v>
      </c>
      <c r="CK13" s="44" t="s">
        <v>301</v>
      </c>
      <c r="CL13" s="45">
        <v>3</v>
      </c>
      <c r="CM13" s="55">
        <v>0.66127314814814808</v>
      </c>
      <c r="CN13" s="35">
        <v>1.6828703703703596E-2</v>
      </c>
      <c r="CO13" s="35">
        <v>2.3148148148254694E-5</v>
      </c>
      <c r="CP13" s="44" t="s">
        <v>45</v>
      </c>
      <c r="CQ13" s="45">
        <v>2</v>
      </c>
      <c r="CR13" s="85" t="s">
        <v>632</v>
      </c>
      <c r="CS13" s="38"/>
      <c r="CT13" s="85">
        <v>0.85486111111111096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107.5</v>
      </c>
      <c r="DC13" s="71">
        <v>107.5</v>
      </c>
      <c r="DD13" s="72"/>
      <c r="DE13" s="43"/>
      <c r="DF13" s="43"/>
      <c r="DG13" s="39">
        <v>538.29999999999995</v>
      </c>
      <c r="DH13" s="46">
        <v>0</v>
      </c>
      <c r="DI13" s="40"/>
      <c r="DJ13" s="63">
        <v>538.29999999999995</v>
      </c>
      <c r="DK13" s="43"/>
      <c r="DL13" s="268" t="s">
        <v>190</v>
      </c>
      <c r="DM13" s="269" t="s">
        <v>571</v>
      </c>
      <c r="DN13" s="269" t="s">
        <v>178</v>
      </c>
      <c r="DO13" s="269">
        <v>140</v>
      </c>
      <c r="DP13" s="269">
        <v>0</v>
      </c>
      <c r="DQ13" s="56"/>
      <c r="DR13" s="56"/>
      <c r="DS13" s="36"/>
      <c r="DV13" s="41">
        <v>1.08</v>
      </c>
      <c r="DW13" s="41" t="s">
        <v>197</v>
      </c>
      <c r="DY13" s="151">
        <v>220.64400000000003</v>
      </c>
      <c r="DZ13" s="41">
        <v>220.64400000000003</v>
      </c>
      <c r="EA13" s="41">
        <v>9999</v>
      </c>
      <c r="EB13" s="41">
        <v>999999</v>
      </c>
      <c r="EC13" s="41">
        <v>999999</v>
      </c>
      <c r="EG13" s="41">
        <v>7</v>
      </c>
      <c r="EH13" s="195">
        <v>0</v>
      </c>
      <c r="EI13" s="195">
        <v>0</v>
      </c>
      <c r="EJ13" s="196">
        <v>96.8</v>
      </c>
      <c r="EK13" s="195">
        <v>0</v>
      </c>
      <c r="EL13" s="195">
        <v>0</v>
      </c>
      <c r="EM13" s="195">
        <v>329</v>
      </c>
      <c r="EN13" s="195">
        <v>0</v>
      </c>
      <c r="EO13" s="195">
        <v>5</v>
      </c>
      <c r="EP13" s="195">
        <v>0</v>
      </c>
      <c r="EQ13" s="195">
        <v>107.5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C13" s="41">
        <v>7</v>
      </c>
      <c r="FD13" s="195">
        <v>0</v>
      </c>
      <c r="FE13" s="195">
        <v>0</v>
      </c>
      <c r="FF13" s="195">
        <v>96.8</v>
      </c>
      <c r="FG13" s="195">
        <v>96.8</v>
      </c>
      <c r="FH13" s="195">
        <v>96.8</v>
      </c>
      <c r="FI13" s="195">
        <v>425.8</v>
      </c>
      <c r="FJ13" s="195">
        <v>425.8</v>
      </c>
      <c r="FK13" s="195">
        <v>430.8</v>
      </c>
      <c r="FL13" s="195">
        <v>430.8</v>
      </c>
      <c r="FM13" s="195">
        <v>538.29999999999995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13.5" thickBot="1" x14ac:dyDescent="0.25">
      <c r="A14" s="131"/>
      <c r="B14" s="34">
        <v>10</v>
      </c>
      <c r="C14" s="293">
        <v>10</v>
      </c>
      <c r="D14" s="260" t="s">
        <v>29</v>
      </c>
      <c r="E14" s="260" t="s">
        <v>54</v>
      </c>
      <c r="F14" s="260" t="s">
        <v>595</v>
      </c>
      <c r="G14" s="43">
        <v>0.2986111111111111</v>
      </c>
      <c r="H14" s="47">
        <v>0.2986111111111111</v>
      </c>
      <c r="I14" s="58" t="s">
        <v>44</v>
      </c>
      <c r="J14" s="52">
        <v>0</v>
      </c>
      <c r="K14" s="43">
        <v>0.38194444444444448</v>
      </c>
      <c r="L14" s="47">
        <v>0.38194444444444448</v>
      </c>
      <c r="M14" s="42" t="s">
        <v>44</v>
      </c>
      <c r="N14" s="38">
        <v>0</v>
      </c>
      <c r="O14" s="85">
        <v>0.38263888888888892</v>
      </c>
      <c r="P14" s="38"/>
      <c r="Q14" s="261"/>
      <c r="R14" s="85"/>
      <c r="S14" s="38">
        <v>0</v>
      </c>
      <c r="T14" s="85">
        <v>0.43611111111111112</v>
      </c>
      <c r="U14" s="86"/>
      <c r="V14" s="52">
        <v>0</v>
      </c>
      <c r="W14" s="85">
        <v>0.45416666666666666</v>
      </c>
      <c r="X14" s="38"/>
      <c r="Y14" s="85">
        <v>0.45555555555555555</v>
      </c>
      <c r="Z14" s="86"/>
      <c r="AA14" s="52">
        <v>0</v>
      </c>
      <c r="AB14" s="261"/>
      <c r="AC14" s="85"/>
      <c r="AD14" s="38">
        <v>600</v>
      </c>
      <c r="AE14" s="85" t="s">
        <v>308</v>
      </c>
      <c r="AF14" s="86"/>
      <c r="AG14" s="52">
        <v>600</v>
      </c>
      <c r="AH14" s="261"/>
      <c r="AI14" s="85"/>
      <c r="AJ14" s="38">
        <v>600</v>
      </c>
      <c r="AK14" s="73">
        <v>0.48402777777777778</v>
      </c>
      <c r="AL14" s="42" t="s">
        <v>301</v>
      </c>
      <c r="AM14" s="38">
        <v>1020</v>
      </c>
      <c r="AN14" s="43">
        <v>0.48541666666666666</v>
      </c>
      <c r="AO14" s="47">
        <v>0.50138888888888888</v>
      </c>
      <c r="AP14" s="70">
        <v>93.6</v>
      </c>
      <c r="AQ14" s="71">
        <v>93.6</v>
      </c>
      <c r="AR14" s="72"/>
      <c r="AS14" s="49">
        <v>0.52569444444444446</v>
      </c>
      <c r="AT14" s="42" t="s">
        <v>44</v>
      </c>
      <c r="AU14" s="280">
        <v>0</v>
      </c>
      <c r="AV14" s="72"/>
      <c r="AW14" s="49">
        <v>0.57152777777777775</v>
      </c>
      <c r="AX14" s="42" t="s">
        <v>44</v>
      </c>
      <c r="AY14" s="38">
        <v>0</v>
      </c>
      <c r="AZ14" s="53">
        <v>0.57361111111111118</v>
      </c>
      <c r="BA14" s="61"/>
      <c r="BB14" s="55">
        <v>0.57807870370370373</v>
      </c>
      <c r="BC14" s="35">
        <v>4.4675925925925508E-3</v>
      </c>
      <c r="BD14" s="35">
        <v>1.0416666666667081E-3</v>
      </c>
      <c r="BE14" s="44" t="s">
        <v>45</v>
      </c>
      <c r="BF14" s="45">
        <v>90</v>
      </c>
      <c r="BG14" s="55">
        <v>0.5856365740740741</v>
      </c>
      <c r="BH14" s="35">
        <v>1.2025462962962918E-2</v>
      </c>
      <c r="BI14" s="35">
        <v>1.3888888888889325E-3</v>
      </c>
      <c r="BJ14" s="44" t="s">
        <v>45</v>
      </c>
      <c r="BK14" s="45">
        <v>120</v>
      </c>
      <c r="BL14" s="55">
        <v>0.5902546296296296</v>
      </c>
      <c r="BM14" s="35">
        <v>1.6643518518518419E-2</v>
      </c>
      <c r="BN14" s="35">
        <v>6.2500000000010117E-4</v>
      </c>
      <c r="BO14" s="44" t="s">
        <v>45</v>
      </c>
      <c r="BP14" s="45">
        <v>54</v>
      </c>
      <c r="BQ14" s="55">
        <v>0.60577546296296292</v>
      </c>
      <c r="BR14" s="35">
        <v>3.2164351851851736E-2</v>
      </c>
      <c r="BS14" s="35">
        <v>2.0833333333322018E-4</v>
      </c>
      <c r="BT14" s="44" t="s">
        <v>301</v>
      </c>
      <c r="BU14" s="45">
        <v>18</v>
      </c>
      <c r="BV14" s="263"/>
      <c r="BW14" s="263"/>
      <c r="BX14" s="55">
        <v>0.614375</v>
      </c>
      <c r="BY14" s="35">
        <v>4.0763888888888822E-2</v>
      </c>
      <c r="BZ14" s="35">
        <v>5.5555555555548974E-4</v>
      </c>
      <c r="CA14" s="44" t="s">
        <v>301</v>
      </c>
      <c r="CB14" s="45">
        <v>48</v>
      </c>
      <c r="CC14" s="49">
        <v>0.63958333333333328</v>
      </c>
      <c r="CD14" s="42" t="s">
        <v>44</v>
      </c>
      <c r="CE14" s="38">
        <v>0</v>
      </c>
      <c r="CF14" s="53">
        <v>0.65069444444444446</v>
      </c>
      <c r="CG14" s="61"/>
      <c r="CH14" s="55">
        <v>0.66152777777777783</v>
      </c>
      <c r="CI14" s="35">
        <v>1.0833333333333361E-2</v>
      </c>
      <c r="CJ14" s="35">
        <v>1.1574074074045815E-5</v>
      </c>
      <c r="CK14" s="44" t="s">
        <v>45</v>
      </c>
      <c r="CL14" s="45">
        <v>1</v>
      </c>
      <c r="CM14" s="55">
        <v>0.66760416666666667</v>
      </c>
      <c r="CN14" s="35">
        <v>1.6909722222222201E-2</v>
      </c>
      <c r="CO14" s="35">
        <v>5.7870370370350505E-5</v>
      </c>
      <c r="CP14" s="44" t="s">
        <v>301</v>
      </c>
      <c r="CQ14" s="45">
        <v>5</v>
      </c>
      <c r="CR14" s="85" t="s">
        <v>632</v>
      </c>
      <c r="CS14" s="38"/>
      <c r="CT14" s="85">
        <v>0.97986111111111096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130.1</v>
      </c>
      <c r="DC14" s="71">
        <v>130.1</v>
      </c>
      <c r="DD14" s="72"/>
      <c r="DE14" s="43"/>
      <c r="DF14" s="43"/>
      <c r="DG14" s="39">
        <v>559.70000000000005</v>
      </c>
      <c r="DH14" s="46">
        <v>2820</v>
      </c>
      <c r="DI14" s="40"/>
      <c r="DJ14" s="63">
        <v>3379.7</v>
      </c>
      <c r="DK14" s="43"/>
      <c r="DL14" s="268" t="s">
        <v>191</v>
      </c>
      <c r="DM14" s="269" t="s">
        <v>595</v>
      </c>
      <c r="DN14" s="269" t="s">
        <v>178</v>
      </c>
      <c r="DO14" s="269">
        <v>89</v>
      </c>
      <c r="DP14" s="269" t="s">
        <v>623</v>
      </c>
      <c r="DQ14" s="56"/>
      <c r="DR14" s="56"/>
      <c r="DS14" s="36"/>
      <c r="DV14" s="41">
        <v>1.05</v>
      </c>
      <c r="DW14" s="41" t="s">
        <v>197</v>
      </c>
      <c r="DY14" s="151">
        <v>234.88499999999999</v>
      </c>
      <c r="DZ14" s="41">
        <v>234.88499999999999</v>
      </c>
      <c r="EA14" s="41">
        <v>9999</v>
      </c>
      <c r="EB14" s="41">
        <v>999999</v>
      </c>
      <c r="EC14" s="41">
        <v>999999</v>
      </c>
      <c r="EG14" s="41">
        <v>10</v>
      </c>
      <c r="EH14" s="195">
        <v>0</v>
      </c>
      <c r="EI14" s="195">
        <v>2820</v>
      </c>
      <c r="EJ14" s="196">
        <v>93.6</v>
      </c>
      <c r="EK14" s="195">
        <v>0</v>
      </c>
      <c r="EL14" s="195">
        <v>0</v>
      </c>
      <c r="EM14" s="195">
        <v>330</v>
      </c>
      <c r="EN14" s="195">
        <v>0</v>
      </c>
      <c r="EO14" s="195">
        <v>6</v>
      </c>
      <c r="EP14" s="195">
        <v>0</v>
      </c>
      <c r="EQ14" s="195">
        <v>130.1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C14" s="41">
        <v>10</v>
      </c>
      <c r="FD14" s="195">
        <v>0</v>
      </c>
      <c r="FE14" s="195">
        <v>2820</v>
      </c>
      <c r="FF14" s="195">
        <v>2913.6</v>
      </c>
      <c r="FG14" s="195">
        <v>2913.6</v>
      </c>
      <c r="FH14" s="195">
        <v>2913.6</v>
      </c>
      <c r="FI14" s="195">
        <v>3243.6</v>
      </c>
      <c r="FJ14" s="195">
        <v>3243.6</v>
      </c>
      <c r="FK14" s="195">
        <v>3249.6</v>
      </c>
      <c r="FL14" s="195">
        <v>3249.6</v>
      </c>
      <c r="FM14" s="195">
        <v>3379.7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13.5" collapsed="1" thickBot="1" x14ac:dyDescent="0.25">
      <c r="A15" s="132"/>
      <c r="B15" s="34">
        <v>38</v>
      </c>
      <c r="C15" s="293">
        <v>38</v>
      </c>
      <c r="D15" s="260" t="s">
        <v>102</v>
      </c>
      <c r="E15" s="260" t="s">
        <v>103</v>
      </c>
      <c r="F15" s="260" t="s">
        <v>578</v>
      </c>
      <c r="G15" s="43">
        <v>0.31805555555555548</v>
      </c>
      <c r="H15" s="47">
        <v>0.31805555555555548</v>
      </c>
      <c r="I15" s="58" t="s">
        <v>44</v>
      </c>
      <c r="J15" s="52">
        <v>0</v>
      </c>
      <c r="K15" s="43">
        <v>0.40138888888888885</v>
      </c>
      <c r="L15" s="47">
        <v>0.40138888888888885</v>
      </c>
      <c r="M15" s="42" t="s">
        <v>44</v>
      </c>
      <c r="N15" s="38">
        <v>0</v>
      </c>
      <c r="O15" s="85">
        <v>0.40208333333333335</v>
      </c>
      <c r="P15" s="38"/>
      <c r="Q15" s="261"/>
      <c r="R15" s="85"/>
      <c r="S15" s="38">
        <v>0</v>
      </c>
      <c r="T15" s="85" t="s">
        <v>308</v>
      </c>
      <c r="U15" s="86"/>
      <c r="V15" s="52">
        <v>600</v>
      </c>
      <c r="W15" s="85"/>
      <c r="X15" s="38">
        <v>600</v>
      </c>
      <c r="Y15" s="85"/>
      <c r="Z15" s="86"/>
      <c r="AA15" s="52">
        <v>600</v>
      </c>
      <c r="AB15" s="261"/>
      <c r="AC15" s="85"/>
      <c r="AD15" s="38">
        <v>600</v>
      </c>
      <c r="AE15" s="85">
        <v>0.45416666666666666</v>
      </c>
      <c r="AF15" s="86"/>
      <c r="AG15" s="52">
        <v>1920</v>
      </c>
      <c r="AH15" s="261"/>
      <c r="AI15" s="85"/>
      <c r="AJ15" s="38">
        <v>600</v>
      </c>
      <c r="AK15" s="73">
        <v>0.50069444444444444</v>
      </c>
      <c r="AL15" s="42" t="s">
        <v>301</v>
      </c>
      <c r="AM15" s="38">
        <v>780</v>
      </c>
      <c r="AN15" s="43">
        <v>0.53194444444444444</v>
      </c>
      <c r="AO15" s="47">
        <v>0.53541666666666665</v>
      </c>
      <c r="AP15" s="70">
        <v>92</v>
      </c>
      <c r="AQ15" s="71">
        <v>92</v>
      </c>
      <c r="AR15" s="72">
        <v>10</v>
      </c>
      <c r="AS15" s="49">
        <v>0.54236111111111107</v>
      </c>
      <c r="AT15" s="42" t="s">
        <v>44</v>
      </c>
      <c r="AU15" s="280">
        <v>0</v>
      </c>
      <c r="AV15" s="72"/>
      <c r="AW15" s="49">
        <v>0.58472222222222225</v>
      </c>
      <c r="AX15" s="42" t="s">
        <v>44</v>
      </c>
      <c r="AY15" s="38">
        <v>0</v>
      </c>
      <c r="AZ15" s="53">
        <v>0.58958333333333335</v>
      </c>
      <c r="BA15" s="61"/>
      <c r="BB15" s="55">
        <v>0.59509259259259262</v>
      </c>
      <c r="BC15" s="35">
        <v>5.5092592592592693E-3</v>
      </c>
      <c r="BD15" s="35">
        <v>1.0408340855860843E-17</v>
      </c>
      <c r="BE15" s="44" t="s">
        <v>44</v>
      </c>
      <c r="BF15" s="45">
        <v>0</v>
      </c>
      <c r="BG15" s="55">
        <v>0.60222222222222221</v>
      </c>
      <c r="BH15" s="35">
        <v>1.2638888888888866E-2</v>
      </c>
      <c r="BI15" s="35">
        <v>7.7546296296298473E-4</v>
      </c>
      <c r="BJ15" s="44" t="s">
        <v>45</v>
      </c>
      <c r="BK15" s="45">
        <v>67</v>
      </c>
      <c r="BL15" s="55">
        <v>0.60578703703703707</v>
      </c>
      <c r="BM15" s="35">
        <v>1.620370370370372E-2</v>
      </c>
      <c r="BN15" s="35">
        <v>1.0648148148147997E-3</v>
      </c>
      <c r="BO15" s="44" t="s">
        <v>45</v>
      </c>
      <c r="BP15" s="45">
        <v>92</v>
      </c>
      <c r="BQ15" s="55">
        <v>0.62254629629629632</v>
      </c>
      <c r="BR15" s="35">
        <v>3.2962962962962972E-2</v>
      </c>
      <c r="BS15" s="35">
        <v>1.0069444444444561E-3</v>
      </c>
      <c r="BT15" s="44" t="s">
        <v>301</v>
      </c>
      <c r="BU15" s="45">
        <v>87</v>
      </c>
      <c r="BV15" s="263"/>
      <c r="BW15" s="263"/>
      <c r="BX15" s="55">
        <v>0.63118055555555552</v>
      </c>
      <c r="BY15" s="35">
        <v>4.1597222222222174E-2</v>
      </c>
      <c r="BZ15" s="35">
        <v>1.3888888888888423E-3</v>
      </c>
      <c r="CA15" s="44" t="s">
        <v>301</v>
      </c>
      <c r="CB15" s="45">
        <v>120</v>
      </c>
      <c r="CC15" s="49">
        <v>0.65555555555555556</v>
      </c>
      <c r="CD15" s="42" t="s">
        <v>44</v>
      </c>
      <c r="CE15" s="38">
        <v>0</v>
      </c>
      <c r="CF15" s="53">
        <v>0.66319444444444442</v>
      </c>
      <c r="CG15" s="61"/>
      <c r="CH15" s="55">
        <v>0.6740624999999999</v>
      </c>
      <c r="CI15" s="35">
        <v>1.0868055555555478E-2</v>
      </c>
      <c r="CJ15" s="35">
        <v>2.3148148148070813E-5</v>
      </c>
      <c r="CK15" s="44" t="s">
        <v>301</v>
      </c>
      <c r="CL15" s="45">
        <v>2</v>
      </c>
      <c r="CM15" s="55">
        <v>0.68070601851851853</v>
      </c>
      <c r="CN15" s="35">
        <v>1.751157407407411E-2</v>
      </c>
      <c r="CO15" s="35">
        <v>6.5972222222225943E-4</v>
      </c>
      <c r="CP15" s="44" t="s">
        <v>301</v>
      </c>
      <c r="CQ15" s="45">
        <v>57</v>
      </c>
      <c r="CR15" s="85" t="s">
        <v>632</v>
      </c>
      <c r="CS15" s="38"/>
      <c r="CT15" s="85">
        <v>2.1465277777777798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100</v>
      </c>
      <c r="DC15" s="71">
        <v>100</v>
      </c>
      <c r="DD15" s="72"/>
      <c r="DE15" s="43"/>
      <c r="DF15" s="43"/>
      <c r="DG15" s="39">
        <v>627</v>
      </c>
      <c r="DH15" s="46">
        <v>5700</v>
      </c>
      <c r="DI15" s="40"/>
      <c r="DJ15" s="63">
        <v>6327</v>
      </c>
      <c r="DK15" s="43"/>
      <c r="DL15" s="268" t="s">
        <v>190</v>
      </c>
      <c r="DM15" s="269" t="s">
        <v>578</v>
      </c>
      <c r="DN15" s="269" t="s">
        <v>178</v>
      </c>
      <c r="DO15" s="269">
        <v>80</v>
      </c>
      <c r="DP15" s="269" t="s">
        <v>183</v>
      </c>
      <c r="DQ15" s="56"/>
      <c r="DR15" s="56"/>
      <c r="DS15" s="36"/>
      <c r="DT15" s="22"/>
      <c r="DU15" s="22"/>
      <c r="DV15" s="41">
        <v>1.05</v>
      </c>
      <c r="DW15" s="41" t="s">
        <v>197</v>
      </c>
      <c r="DY15" s="151">
        <v>212.10000000000002</v>
      </c>
      <c r="DZ15" s="41">
        <v>212.10000000000002</v>
      </c>
      <c r="EA15" s="41">
        <v>9999</v>
      </c>
      <c r="EB15" s="41">
        <v>999999</v>
      </c>
      <c r="EC15" s="41">
        <v>999999</v>
      </c>
      <c r="ED15" s="22"/>
      <c r="EE15" s="22"/>
      <c r="EF15" s="22"/>
      <c r="EG15" s="41">
        <v>38</v>
      </c>
      <c r="EH15" s="195">
        <v>0</v>
      </c>
      <c r="EI15" s="195">
        <v>5700</v>
      </c>
      <c r="EJ15" s="196">
        <v>102</v>
      </c>
      <c r="EK15" s="195">
        <v>0</v>
      </c>
      <c r="EL15" s="195">
        <v>0</v>
      </c>
      <c r="EM15" s="195">
        <v>366</v>
      </c>
      <c r="EN15" s="195">
        <v>0</v>
      </c>
      <c r="EO15" s="195">
        <v>59</v>
      </c>
      <c r="EP15" s="195">
        <v>0</v>
      </c>
      <c r="EQ15" s="195">
        <v>100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B15" s="22"/>
      <c r="FC15" s="41">
        <v>38</v>
      </c>
      <c r="FD15" s="195">
        <v>0</v>
      </c>
      <c r="FE15" s="195">
        <v>5700</v>
      </c>
      <c r="FF15" s="195">
        <v>5802</v>
      </c>
      <c r="FG15" s="195">
        <v>5802</v>
      </c>
      <c r="FH15" s="195">
        <v>5802</v>
      </c>
      <c r="FI15" s="195">
        <v>6168</v>
      </c>
      <c r="FJ15" s="195">
        <v>6168</v>
      </c>
      <c r="FK15" s="195">
        <v>6227</v>
      </c>
      <c r="FL15" s="195">
        <v>6227</v>
      </c>
      <c r="FM15" s="195">
        <v>6327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1"/>
      <c r="B16" s="34">
        <v>4</v>
      </c>
      <c r="C16" s="293">
        <v>4</v>
      </c>
      <c r="D16" s="260" t="s">
        <v>89</v>
      </c>
      <c r="E16" s="260" t="s">
        <v>30</v>
      </c>
      <c r="F16" s="260" t="s">
        <v>568</v>
      </c>
      <c r="G16" s="43">
        <v>0.29444444444444445</v>
      </c>
      <c r="H16" s="47">
        <v>0.29444444444444445</v>
      </c>
      <c r="I16" s="58" t="s">
        <v>44</v>
      </c>
      <c r="J16" s="52">
        <v>0</v>
      </c>
      <c r="K16" s="43">
        <v>0.37777777777777782</v>
      </c>
      <c r="L16" s="47">
        <v>0.37777777777777782</v>
      </c>
      <c r="M16" s="42" t="s">
        <v>44</v>
      </c>
      <c r="N16" s="38">
        <v>0</v>
      </c>
      <c r="O16" s="85">
        <v>0.37847222222222227</v>
      </c>
      <c r="P16" s="38"/>
      <c r="Q16" s="261"/>
      <c r="R16" s="85"/>
      <c r="S16" s="38">
        <v>0</v>
      </c>
      <c r="T16" s="85">
        <v>0.41319444444444442</v>
      </c>
      <c r="U16" s="86"/>
      <c r="V16" s="52">
        <v>0</v>
      </c>
      <c r="W16" s="85">
        <v>0.43055555555555558</v>
      </c>
      <c r="X16" s="38"/>
      <c r="Y16" s="85">
        <v>0.43194444444444446</v>
      </c>
      <c r="Z16" s="86"/>
      <c r="AA16" s="52">
        <v>0</v>
      </c>
      <c r="AB16" s="261"/>
      <c r="AC16" s="85">
        <v>0.43402777777777773</v>
      </c>
      <c r="AD16" s="38"/>
      <c r="AE16" s="85">
        <v>0.45347222222222222</v>
      </c>
      <c r="AF16" s="86"/>
      <c r="AG16" s="52">
        <v>0</v>
      </c>
      <c r="AH16" s="261"/>
      <c r="AI16" s="85">
        <v>0.4604166666666667</v>
      </c>
      <c r="AJ16" s="38"/>
      <c r="AK16" s="73">
        <v>0.4680555555555555</v>
      </c>
      <c r="AL16" s="42" t="s">
        <v>44</v>
      </c>
      <c r="AM16" s="38">
        <v>0</v>
      </c>
      <c r="AN16" s="43">
        <v>0.46875</v>
      </c>
      <c r="AO16" s="47">
        <v>0.47152777777777777</v>
      </c>
      <c r="AP16" s="70">
        <v>81.599999999999994</v>
      </c>
      <c r="AQ16" s="71">
        <v>81.599999999999994</v>
      </c>
      <c r="AR16" s="72"/>
      <c r="AS16" s="49">
        <v>0.50972222222222219</v>
      </c>
      <c r="AT16" s="42" t="s">
        <v>44</v>
      </c>
      <c r="AU16" s="280">
        <v>0</v>
      </c>
      <c r="AV16" s="72"/>
      <c r="AW16" s="49">
        <v>0.55138888888888882</v>
      </c>
      <c r="AX16" s="42" t="s">
        <v>44</v>
      </c>
      <c r="AY16" s="38">
        <v>0</v>
      </c>
      <c r="AZ16" s="53">
        <v>0.55347222222222225</v>
      </c>
      <c r="BA16" s="61"/>
      <c r="BB16" s="55">
        <v>0.55876157407407401</v>
      </c>
      <c r="BC16" s="35">
        <v>5.2893518518517535E-3</v>
      </c>
      <c r="BD16" s="35">
        <v>2.1990740740750539E-4</v>
      </c>
      <c r="BE16" s="44" t="s">
        <v>45</v>
      </c>
      <c r="BF16" s="45">
        <v>19</v>
      </c>
      <c r="BG16" s="55">
        <v>0.56591435185185179</v>
      </c>
      <c r="BH16" s="35">
        <v>1.2442129629629539E-2</v>
      </c>
      <c r="BI16" s="35">
        <v>9.7222222222231175E-4</v>
      </c>
      <c r="BJ16" s="44" t="s">
        <v>45</v>
      </c>
      <c r="BK16" s="45">
        <v>84</v>
      </c>
      <c r="BL16" s="55">
        <v>0.56964120370370364</v>
      </c>
      <c r="BM16" s="35">
        <v>1.6168981481481381E-2</v>
      </c>
      <c r="BN16" s="35">
        <v>1.0995370370371384E-3</v>
      </c>
      <c r="BO16" s="44" t="s">
        <v>45</v>
      </c>
      <c r="BP16" s="45">
        <v>95</v>
      </c>
      <c r="BQ16" s="55">
        <v>0.58453703703703697</v>
      </c>
      <c r="BR16" s="35">
        <v>3.1064814814814712E-2</v>
      </c>
      <c r="BS16" s="35">
        <v>8.912037037038037E-4</v>
      </c>
      <c r="BT16" s="44" t="s">
        <v>45</v>
      </c>
      <c r="BU16" s="45">
        <v>77</v>
      </c>
      <c r="BV16" s="263"/>
      <c r="BW16" s="263"/>
      <c r="BX16" s="55">
        <v>0.59247685185185184</v>
      </c>
      <c r="BY16" s="35">
        <v>3.9004629629629584E-2</v>
      </c>
      <c r="BZ16" s="35">
        <v>1.2037037037037485E-3</v>
      </c>
      <c r="CA16" s="44" t="s">
        <v>45</v>
      </c>
      <c r="CB16" s="45">
        <v>104</v>
      </c>
      <c r="CC16" s="49">
        <v>0.61944444444444446</v>
      </c>
      <c r="CD16" s="42" t="s">
        <v>44</v>
      </c>
      <c r="CE16" s="38">
        <v>0</v>
      </c>
      <c r="CF16" s="53">
        <v>0.6430555555555556</v>
      </c>
      <c r="CG16" s="61"/>
      <c r="CH16" s="55">
        <v>0.65392361111111108</v>
      </c>
      <c r="CI16" s="35">
        <v>1.0868055555555478E-2</v>
      </c>
      <c r="CJ16" s="35">
        <v>2.3148148148070813E-5</v>
      </c>
      <c r="CK16" s="44" t="s">
        <v>301</v>
      </c>
      <c r="CL16" s="45">
        <v>2</v>
      </c>
      <c r="CM16" s="55">
        <v>0.6599652777777778</v>
      </c>
      <c r="CN16" s="35">
        <v>1.6909722222222201E-2</v>
      </c>
      <c r="CO16" s="35">
        <v>5.7870370370350505E-5</v>
      </c>
      <c r="CP16" s="44" t="s">
        <v>301</v>
      </c>
      <c r="CQ16" s="45">
        <v>5</v>
      </c>
      <c r="CR16" s="85" t="s">
        <v>632</v>
      </c>
      <c r="CS16" s="38"/>
      <c r="CT16" s="85">
        <v>0.72986111111111096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89</v>
      </c>
      <c r="DC16" s="71">
        <v>89</v>
      </c>
      <c r="DD16" s="72"/>
      <c r="DE16" s="43"/>
      <c r="DF16" s="43"/>
      <c r="DG16" s="39">
        <v>556.6</v>
      </c>
      <c r="DH16" s="46">
        <v>0</v>
      </c>
      <c r="DI16" s="40"/>
      <c r="DJ16" s="63">
        <v>556.6</v>
      </c>
      <c r="DK16" s="43"/>
      <c r="DL16" s="268" t="s">
        <v>190</v>
      </c>
      <c r="DM16" s="269" t="s">
        <v>568</v>
      </c>
      <c r="DN16" s="269" t="s">
        <v>177</v>
      </c>
      <c r="DO16" s="269">
        <v>230</v>
      </c>
      <c r="DP16" s="269" t="s">
        <v>633</v>
      </c>
      <c r="DQ16" s="56"/>
      <c r="DR16" s="56"/>
      <c r="DS16" s="36"/>
      <c r="DV16" s="41">
        <v>1.1299999999999999</v>
      </c>
      <c r="DW16" s="41" t="s">
        <v>197</v>
      </c>
      <c r="DY16" s="151">
        <v>192.77799999999996</v>
      </c>
      <c r="DZ16" s="41">
        <v>192.77799999999996</v>
      </c>
      <c r="EA16" s="41">
        <v>9999</v>
      </c>
      <c r="EB16" s="41">
        <v>999999</v>
      </c>
      <c r="EC16" s="41">
        <v>999999</v>
      </c>
      <c r="EG16" s="41">
        <v>4</v>
      </c>
      <c r="EH16" s="195">
        <v>0</v>
      </c>
      <c r="EI16" s="195">
        <v>0</v>
      </c>
      <c r="EJ16" s="196">
        <v>81.599999999999994</v>
      </c>
      <c r="EK16" s="195">
        <v>0</v>
      </c>
      <c r="EL16" s="195">
        <v>0</v>
      </c>
      <c r="EM16" s="195">
        <v>379</v>
      </c>
      <c r="EN16" s="195">
        <v>0</v>
      </c>
      <c r="EO16" s="195">
        <v>7</v>
      </c>
      <c r="EP16" s="195">
        <v>0</v>
      </c>
      <c r="EQ16" s="195">
        <v>89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C16" s="41">
        <v>4</v>
      </c>
      <c r="FD16" s="195">
        <v>0</v>
      </c>
      <c r="FE16" s="195">
        <v>0</v>
      </c>
      <c r="FF16" s="195">
        <v>81.599999999999994</v>
      </c>
      <c r="FG16" s="195">
        <v>81.599999999999994</v>
      </c>
      <c r="FH16" s="195">
        <v>81.599999999999994</v>
      </c>
      <c r="FI16" s="195">
        <v>460.6</v>
      </c>
      <c r="FJ16" s="195">
        <v>460.6</v>
      </c>
      <c r="FK16" s="195">
        <v>467.6</v>
      </c>
      <c r="FL16" s="195">
        <v>467.6</v>
      </c>
      <c r="FM16" s="195">
        <v>556.6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2"/>
      <c r="B17" s="34">
        <v>18</v>
      </c>
      <c r="C17" s="293">
        <v>18</v>
      </c>
      <c r="D17" s="260" t="s">
        <v>138</v>
      </c>
      <c r="E17" s="260" t="s">
        <v>56</v>
      </c>
      <c r="F17" s="260" t="s">
        <v>578</v>
      </c>
      <c r="G17" s="43">
        <v>0.30416666666666664</v>
      </c>
      <c r="H17" s="47">
        <v>0.30416666666666664</v>
      </c>
      <c r="I17" s="58" t="s">
        <v>44</v>
      </c>
      <c r="J17" s="52">
        <v>0</v>
      </c>
      <c r="K17" s="43">
        <v>0.38750000000000001</v>
      </c>
      <c r="L17" s="47">
        <v>0.38750000000000001</v>
      </c>
      <c r="M17" s="42" t="s">
        <v>44</v>
      </c>
      <c r="N17" s="38">
        <v>0</v>
      </c>
      <c r="O17" s="85">
        <v>0.38819444444444445</v>
      </c>
      <c r="P17" s="38"/>
      <c r="Q17" s="261"/>
      <c r="R17" s="85">
        <v>0.4201388888888889</v>
      </c>
      <c r="S17" s="38">
        <v>300</v>
      </c>
      <c r="T17" s="85">
        <v>0.43402777777777773</v>
      </c>
      <c r="U17" s="86"/>
      <c r="V17" s="52">
        <v>0</v>
      </c>
      <c r="W17" s="85">
        <v>0.45277777777777778</v>
      </c>
      <c r="X17" s="38"/>
      <c r="Y17" s="85">
        <v>0.45416666666666666</v>
      </c>
      <c r="Z17" s="86"/>
      <c r="AA17" s="52">
        <v>0</v>
      </c>
      <c r="AB17" s="261"/>
      <c r="AC17" s="85">
        <v>0.45624999999999999</v>
      </c>
      <c r="AD17" s="38"/>
      <c r="AE17" s="85">
        <v>0.47638888888888892</v>
      </c>
      <c r="AF17" s="86"/>
      <c r="AG17" s="52">
        <v>0</v>
      </c>
      <c r="AH17" s="261"/>
      <c r="AI17" s="85">
        <v>0.48194444444444445</v>
      </c>
      <c r="AJ17" s="38">
        <v>300</v>
      </c>
      <c r="AK17" s="73">
        <v>0.48333333333333334</v>
      </c>
      <c r="AL17" s="42" t="s">
        <v>301</v>
      </c>
      <c r="AM17" s="38">
        <v>480</v>
      </c>
      <c r="AN17" s="43">
        <v>0.48472222222222222</v>
      </c>
      <c r="AO17" s="47">
        <v>0.50416666666666665</v>
      </c>
      <c r="AP17" s="70">
        <v>84.2</v>
      </c>
      <c r="AQ17" s="71">
        <v>84.2</v>
      </c>
      <c r="AR17" s="72"/>
      <c r="AS17" s="49">
        <v>0.52500000000000002</v>
      </c>
      <c r="AT17" s="42" t="s">
        <v>44</v>
      </c>
      <c r="AU17" s="280">
        <v>0</v>
      </c>
      <c r="AV17" s="72"/>
      <c r="AW17" s="49">
        <v>0.56666666666666665</v>
      </c>
      <c r="AX17" s="42" t="s">
        <v>44</v>
      </c>
      <c r="AY17" s="38">
        <v>0</v>
      </c>
      <c r="AZ17" s="53">
        <v>0.56874999999999998</v>
      </c>
      <c r="BA17" s="61"/>
      <c r="BB17" s="55">
        <v>0.57494212962962965</v>
      </c>
      <c r="BC17" s="35">
        <v>6.1921296296296724E-3</v>
      </c>
      <c r="BD17" s="35">
        <v>6.8287037037041351E-4</v>
      </c>
      <c r="BE17" s="44" t="s">
        <v>301</v>
      </c>
      <c r="BF17" s="45">
        <v>59</v>
      </c>
      <c r="BG17" s="55">
        <v>0.58158564814814817</v>
      </c>
      <c r="BH17" s="35">
        <v>1.2835648148148193E-2</v>
      </c>
      <c r="BI17" s="35">
        <v>5.787037037036577E-4</v>
      </c>
      <c r="BJ17" s="44" t="s">
        <v>45</v>
      </c>
      <c r="BK17" s="45">
        <v>50</v>
      </c>
      <c r="BL17" s="55">
        <v>0.58538194444444447</v>
      </c>
      <c r="BM17" s="35">
        <v>1.6631944444444491E-2</v>
      </c>
      <c r="BN17" s="35">
        <v>6.3657407407402902E-4</v>
      </c>
      <c r="BO17" s="44" t="s">
        <v>45</v>
      </c>
      <c r="BP17" s="45">
        <v>55</v>
      </c>
      <c r="BQ17" s="55">
        <v>0.60072916666666665</v>
      </c>
      <c r="BR17" s="35">
        <v>3.197916666666667E-2</v>
      </c>
      <c r="BS17" s="35">
        <v>2.314814814815408E-5</v>
      </c>
      <c r="BT17" s="44" t="s">
        <v>301</v>
      </c>
      <c r="BU17" s="45">
        <v>2</v>
      </c>
      <c r="BV17" s="263"/>
      <c r="BW17" s="263"/>
      <c r="BX17" s="55">
        <v>0.61224537037037041</v>
      </c>
      <c r="BY17" s="35">
        <v>4.3495370370370434E-2</v>
      </c>
      <c r="BZ17" s="35">
        <v>3.2870370370371021E-3</v>
      </c>
      <c r="CA17" s="44" t="s">
        <v>301</v>
      </c>
      <c r="CB17" s="45">
        <v>284</v>
      </c>
      <c r="CC17" s="49">
        <v>0.63472222222222219</v>
      </c>
      <c r="CD17" s="42" t="s">
        <v>44</v>
      </c>
      <c r="CE17" s="38">
        <v>0</v>
      </c>
      <c r="CF17" s="53">
        <v>0.65208333333333335</v>
      </c>
      <c r="CG17" s="61"/>
      <c r="CH17" s="55">
        <v>0.66263888888888889</v>
      </c>
      <c r="CI17" s="35">
        <v>1.055555555555554E-2</v>
      </c>
      <c r="CJ17" s="35">
        <v>2.8935185185186701E-4</v>
      </c>
      <c r="CK17" s="44" t="s">
        <v>45</v>
      </c>
      <c r="CL17" s="45">
        <v>25</v>
      </c>
      <c r="CM17" s="55">
        <v>0.66859953703703701</v>
      </c>
      <c r="CN17" s="35">
        <v>1.6516203703703658E-2</v>
      </c>
      <c r="CO17" s="35">
        <v>3.3564814814819252E-4</v>
      </c>
      <c r="CP17" s="44" t="s">
        <v>45</v>
      </c>
      <c r="CQ17" s="45">
        <v>29</v>
      </c>
      <c r="CR17" s="85" t="s">
        <v>632</v>
      </c>
      <c r="CS17" s="38"/>
      <c r="CT17" s="85">
        <v>1.3131944444444399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101.8</v>
      </c>
      <c r="DC17" s="71">
        <v>101.8</v>
      </c>
      <c r="DD17" s="72"/>
      <c r="DE17" s="43"/>
      <c r="DF17" s="43"/>
      <c r="DG17" s="39">
        <v>690</v>
      </c>
      <c r="DH17" s="46">
        <v>1080</v>
      </c>
      <c r="DI17" s="40"/>
      <c r="DJ17" s="63">
        <v>1770</v>
      </c>
      <c r="DK17" s="43"/>
      <c r="DL17" s="268" t="s">
        <v>192</v>
      </c>
      <c r="DM17" s="269" t="s">
        <v>578</v>
      </c>
      <c r="DN17" s="269" t="s">
        <v>178</v>
      </c>
      <c r="DO17" s="269">
        <v>76</v>
      </c>
      <c r="DP17" s="269" t="s">
        <v>294</v>
      </c>
      <c r="DQ17" s="56"/>
      <c r="DR17" s="56"/>
      <c r="DS17" s="36"/>
      <c r="DT17" s="22"/>
      <c r="DU17" s="22"/>
      <c r="DV17" s="41">
        <v>1.05</v>
      </c>
      <c r="DW17" s="41" t="s">
        <v>197</v>
      </c>
      <c r="DY17" s="151">
        <v>195.3</v>
      </c>
      <c r="DZ17" s="41">
        <v>195.3</v>
      </c>
      <c r="EA17" s="41">
        <v>9999</v>
      </c>
      <c r="EB17" s="41">
        <v>999999</v>
      </c>
      <c r="EC17" s="41">
        <v>999999</v>
      </c>
      <c r="ED17" s="22"/>
      <c r="EE17" s="22"/>
      <c r="EF17" s="22"/>
      <c r="EG17" s="41">
        <v>18</v>
      </c>
      <c r="EH17" s="195">
        <v>0</v>
      </c>
      <c r="EI17" s="195">
        <v>1080</v>
      </c>
      <c r="EJ17" s="196">
        <v>84.2</v>
      </c>
      <c r="EK17" s="195">
        <v>0</v>
      </c>
      <c r="EL17" s="195">
        <v>0</v>
      </c>
      <c r="EM17" s="195">
        <v>450</v>
      </c>
      <c r="EN17" s="195">
        <v>0</v>
      </c>
      <c r="EO17" s="195">
        <v>54</v>
      </c>
      <c r="EP17" s="195">
        <v>0</v>
      </c>
      <c r="EQ17" s="195">
        <v>101.8</v>
      </c>
      <c r="ER17" s="195" t="e">
        <v>#REF!</v>
      </c>
      <c r="ES17" s="195" t="s">
        <v>316</v>
      </c>
      <c r="ET17" s="195" t="e">
        <v>#REF!</v>
      </c>
      <c r="EU17" s="195" t="s">
        <v>316</v>
      </c>
      <c r="EV17" s="195"/>
      <c r="EW17" s="195"/>
      <c r="EX17" s="195"/>
      <c r="EY17" s="195"/>
      <c r="EZ17" s="196"/>
      <c r="FA17" s="195"/>
      <c r="FB17" s="22"/>
      <c r="FC17" s="41">
        <v>18</v>
      </c>
      <c r="FD17" s="195">
        <v>0</v>
      </c>
      <c r="FE17" s="195">
        <v>1080</v>
      </c>
      <c r="FF17" s="195">
        <v>1164.2</v>
      </c>
      <c r="FG17" s="195">
        <v>1164.2</v>
      </c>
      <c r="FH17" s="195">
        <v>1164.2</v>
      </c>
      <c r="FI17" s="195">
        <v>1614.2</v>
      </c>
      <c r="FJ17" s="195">
        <v>1614.2</v>
      </c>
      <c r="FK17" s="195">
        <v>1668.2</v>
      </c>
      <c r="FL17" s="195">
        <v>1668.2</v>
      </c>
      <c r="FM17" s="195">
        <v>1770</v>
      </c>
      <c r="FN17" s="195" t="e">
        <v>#VALUE!</v>
      </c>
      <c r="FO17" s="195" t="e">
        <v>#VALUE!</v>
      </c>
      <c r="FP17" s="195" t="e">
        <v>#VALUE!</v>
      </c>
      <c r="FQ17" s="195" t="e">
        <v>#VALUE!</v>
      </c>
      <c r="FR17" s="195" t="e">
        <v>#VALUE!</v>
      </c>
      <c r="FS17" s="195" t="e">
        <v>#VALUE!</v>
      </c>
      <c r="FT17" s="195" t="e">
        <v>#VALUE!</v>
      </c>
      <c r="FU17" s="195" t="e">
        <v>#VALUE!</v>
      </c>
      <c r="FV17" s="195" t="e">
        <v>#VALUE!</v>
      </c>
    </row>
    <row r="18" spans="1:178" ht="13.5" thickBot="1" x14ac:dyDescent="0.25">
      <c r="A18" s="131"/>
      <c r="B18" s="34">
        <v>1</v>
      </c>
      <c r="C18" s="293">
        <v>1</v>
      </c>
      <c r="D18" s="260" t="s">
        <v>104</v>
      </c>
      <c r="E18" s="260" t="s">
        <v>55</v>
      </c>
      <c r="F18" s="260" t="s">
        <v>567</v>
      </c>
      <c r="G18" s="43" t="s">
        <v>566</v>
      </c>
      <c r="H18" s="47">
        <v>0.29236111111111113</v>
      </c>
      <c r="I18" s="58" t="s">
        <v>44</v>
      </c>
      <c r="J18" s="52">
        <v>0</v>
      </c>
      <c r="K18" s="43">
        <v>0.3756944444444445</v>
      </c>
      <c r="L18" s="47">
        <v>0.3756944444444445</v>
      </c>
      <c r="M18" s="42" t="s">
        <v>44</v>
      </c>
      <c r="N18" s="38">
        <v>0</v>
      </c>
      <c r="O18" s="85">
        <v>0.37638888888888888</v>
      </c>
      <c r="P18" s="38"/>
      <c r="Q18" s="261"/>
      <c r="R18" s="85"/>
      <c r="S18" s="38">
        <v>0</v>
      </c>
      <c r="T18" s="85">
        <v>0.43055555555555558</v>
      </c>
      <c r="U18" s="86"/>
      <c r="V18" s="52">
        <v>0</v>
      </c>
      <c r="W18" s="85">
        <v>0.4548611111111111</v>
      </c>
      <c r="X18" s="38"/>
      <c r="Y18" s="85">
        <v>0.45555555555555555</v>
      </c>
      <c r="Z18" s="86"/>
      <c r="AA18" s="52">
        <v>0</v>
      </c>
      <c r="AB18" s="261"/>
      <c r="AC18" s="85">
        <v>0.45694444444444443</v>
      </c>
      <c r="AD18" s="38"/>
      <c r="AE18" s="85">
        <v>0.47847222222222219</v>
      </c>
      <c r="AF18" s="86"/>
      <c r="AG18" s="52">
        <v>0</v>
      </c>
      <c r="AH18" s="261"/>
      <c r="AI18" s="85"/>
      <c r="AJ18" s="38">
        <v>600</v>
      </c>
      <c r="AK18" s="73">
        <v>0.48680555555555555</v>
      </c>
      <c r="AL18" s="42" t="s">
        <v>301</v>
      </c>
      <c r="AM18" s="38">
        <v>1800</v>
      </c>
      <c r="AN18" s="43">
        <v>0.48958333333333331</v>
      </c>
      <c r="AO18" s="47">
        <v>0.50138888888888888</v>
      </c>
      <c r="AP18" s="70">
        <v>98.5</v>
      </c>
      <c r="AQ18" s="71">
        <v>98.5</v>
      </c>
      <c r="AR18" s="72"/>
      <c r="AS18" s="49">
        <v>0.52847222222222223</v>
      </c>
      <c r="AT18" s="42" t="s">
        <v>44</v>
      </c>
      <c r="AU18" s="280">
        <v>0</v>
      </c>
      <c r="AV18" s="72"/>
      <c r="AW18" s="49">
        <v>0.57361111111111118</v>
      </c>
      <c r="AX18" s="42" t="s">
        <v>44</v>
      </c>
      <c r="AY18" s="38">
        <v>0</v>
      </c>
      <c r="AZ18" s="53">
        <v>0.57638888888888895</v>
      </c>
      <c r="BA18" s="61"/>
      <c r="BB18" s="55">
        <v>0.58136574074074077</v>
      </c>
      <c r="BC18" s="35">
        <v>4.9768518518518157E-3</v>
      </c>
      <c r="BD18" s="35">
        <v>5.3240740740744322E-4</v>
      </c>
      <c r="BE18" s="44" t="s">
        <v>45</v>
      </c>
      <c r="BF18" s="45">
        <v>46</v>
      </c>
      <c r="BG18" s="55">
        <v>0.58856481481481482</v>
      </c>
      <c r="BH18" s="35">
        <v>1.2175925925925868E-2</v>
      </c>
      <c r="BI18" s="35">
        <v>1.2384259259259831E-3</v>
      </c>
      <c r="BJ18" s="44" t="s">
        <v>45</v>
      </c>
      <c r="BK18" s="45">
        <v>107</v>
      </c>
      <c r="BL18" s="55">
        <v>0.59254629629629629</v>
      </c>
      <c r="BM18" s="35">
        <v>1.6157407407407343E-2</v>
      </c>
      <c r="BN18" s="35">
        <v>1.1111111111111772E-3</v>
      </c>
      <c r="BO18" s="44" t="s">
        <v>45</v>
      </c>
      <c r="BP18" s="45">
        <v>96</v>
      </c>
      <c r="BQ18" s="55">
        <v>0.60811342592592588</v>
      </c>
      <c r="BR18" s="35">
        <v>3.1724537037036926E-2</v>
      </c>
      <c r="BS18" s="35">
        <v>2.3148148148158937E-4</v>
      </c>
      <c r="BT18" s="44" t="s">
        <v>45</v>
      </c>
      <c r="BU18" s="45">
        <v>20</v>
      </c>
      <c r="BV18" s="263"/>
      <c r="BW18" s="263"/>
      <c r="BX18" s="55">
        <v>0.61937500000000001</v>
      </c>
      <c r="BY18" s="35">
        <v>4.2986111111111058E-2</v>
      </c>
      <c r="BZ18" s="35">
        <v>2.7777777777777263E-3</v>
      </c>
      <c r="CA18" s="44" t="s">
        <v>301</v>
      </c>
      <c r="CB18" s="45">
        <v>240</v>
      </c>
      <c r="CC18" s="49">
        <v>0.64236111111111105</v>
      </c>
      <c r="CD18" s="42" t="s">
        <v>44</v>
      </c>
      <c r="CE18" s="38">
        <v>0</v>
      </c>
      <c r="CF18" s="53">
        <v>0.65625</v>
      </c>
      <c r="CG18" s="61"/>
      <c r="CH18" s="55">
        <v>0.666875</v>
      </c>
      <c r="CI18" s="35">
        <v>1.0624999999999996E-2</v>
      </c>
      <c r="CJ18" s="35">
        <v>2.1990740740741171E-4</v>
      </c>
      <c r="CK18" s="44" t="s">
        <v>45</v>
      </c>
      <c r="CL18" s="45">
        <v>19</v>
      </c>
      <c r="CM18" s="55">
        <v>0.67291666666666661</v>
      </c>
      <c r="CN18" s="35">
        <v>1.6666666666666607E-2</v>
      </c>
      <c r="CO18" s="35">
        <v>1.8518518518524305E-4</v>
      </c>
      <c r="CP18" s="44" t="s">
        <v>45</v>
      </c>
      <c r="CQ18" s="45">
        <v>16</v>
      </c>
      <c r="CR18" s="85" t="s">
        <v>632</v>
      </c>
      <c r="CS18" s="38"/>
      <c r="CT18" s="85">
        <v>0.64097222222222217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0.41319444444444442</v>
      </c>
      <c r="DA18" s="47"/>
      <c r="DB18" s="70">
        <v>111.5</v>
      </c>
      <c r="DC18" s="71">
        <v>111.5</v>
      </c>
      <c r="DD18" s="72"/>
      <c r="DE18" s="43"/>
      <c r="DF18" s="43"/>
      <c r="DG18" s="39">
        <v>754</v>
      </c>
      <c r="DH18" s="46">
        <v>2400</v>
      </c>
      <c r="DI18" s="40"/>
      <c r="DJ18" s="63">
        <v>3154</v>
      </c>
      <c r="DK18" s="43"/>
      <c r="DL18" s="268" t="s">
        <v>192</v>
      </c>
      <c r="DM18" s="269" t="s">
        <v>567</v>
      </c>
      <c r="DN18" s="269" t="s">
        <v>178</v>
      </c>
      <c r="DO18" s="269">
        <v>102</v>
      </c>
      <c r="DP18" s="269" t="s">
        <v>293</v>
      </c>
      <c r="DQ18" s="56"/>
      <c r="DR18" s="56"/>
      <c r="DS18" s="36"/>
      <c r="DT18" s="41"/>
      <c r="DU18" s="41"/>
      <c r="DV18" s="41">
        <v>1.08</v>
      </c>
      <c r="DW18" s="41" t="s">
        <v>197</v>
      </c>
      <c r="DX18" s="41"/>
      <c r="DY18" s="151">
        <v>226.8</v>
      </c>
      <c r="DZ18" s="41">
        <v>226.8</v>
      </c>
      <c r="EA18" s="41">
        <v>9999</v>
      </c>
      <c r="EB18" s="41">
        <v>999999</v>
      </c>
      <c r="EC18" s="41">
        <v>999999</v>
      </c>
      <c r="ED18" s="41"/>
      <c r="EE18" s="41"/>
      <c r="EF18" s="41"/>
      <c r="EG18" s="41">
        <v>1</v>
      </c>
      <c r="EH18" s="195">
        <v>0</v>
      </c>
      <c r="EI18" s="195">
        <v>2400</v>
      </c>
      <c r="EJ18" s="196">
        <v>98.5</v>
      </c>
      <c r="EK18" s="195">
        <v>0</v>
      </c>
      <c r="EL18" s="195">
        <v>0</v>
      </c>
      <c r="EM18" s="195">
        <v>509</v>
      </c>
      <c r="EN18" s="195">
        <v>0</v>
      </c>
      <c r="EO18" s="195">
        <v>35</v>
      </c>
      <c r="EP18" s="195">
        <v>0</v>
      </c>
      <c r="EQ18" s="195">
        <v>111.5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B18" s="41"/>
      <c r="FC18" s="41">
        <v>1</v>
      </c>
      <c r="FD18" s="195">
        <v>0</v>
      </c>
      <c r="FE18" s="195">
        <v>2400</v>
      </c>
      <c r="FF18" s="195">
        <v>2498.5</v>
      </c>
      <c r="FG18" s="195">
        <v>2498.5</v>
      </c>
      <c r="FH18" s="195">
        <v>2498.5</v>
      </c>
      <c r="FI18" s="195">
        <v>3007.5</v>
      </c>
      <c r="FJ18" s="195">
        <v>3007.5</v>
      </c>
      <c r="FK18" s="195">
        <v>3042.5</v>
      </c>
      <c r="FL18" s="195">
        <v>3042.5</v>
      </c>
      <c r="FM18" s="195">
        <v>3154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2"/>
      <c r="B19" s="34">
        <v>21</v>
      </c>
      <c r="C19" s="293">
        <v>21</v>
      </c>
      <c r="D19" s="260" t="s">
        <v>152</v>
      </c>
      <c r="E19" s="260" t="s">
        <v>153</v>
      </c>
      <c r="F19" s="260" t="s">
        <v>581</v>
      </c>
      <c r="G19" s="43">
        <v>0.30624999999999997</v>
      </c>
      <c r="H19" s="47">
        <v>0.30624999999999997</v>
      </c>
      <c r="I19" s="58" t="s">
        <v>44</v>
      </c>
      <c r="J19" s="52">
        <v>0</v>
      </c>
      <c r="K19" s="43">
        <v>0.38958333333333334</v>
      </c>
      <c r="L19" s="47">
        <v>0.38958333333333334</v>
      </c>
      <c r="M19" s="42" t="s">
        <v>44</v>
      </c>
      <c r="N19" s="38">
        <v>0</v>
      </c>
      <c r="O19" s="85">
        <v>0.39027777777777778</v>
      </c>
      <c r="P19" s="38"/>
      <c r="Q19" s="261"/>
      <c r="R19" s="85"/>
      <c r="S19" s="38">
        <v>0</v>
      </c>
      <c r="T19" s="85">
        <v>0.44236111111111115</v>
      </c>
      <c r="U19" s="86"/>
      <c r="V19" s="52">
        <v>0</v>
      </c>
      <c r="W19" s="85">
        <v>0.46388888888888885</v>
      </c>
      <c r="X19" s="38"/>
      <c r="Y19" s="85">
        <v>0.46875</v>
      </c>
      <c r="Z19" s="86"/>
      <c r="AA19" s="52">
        <v>0</v>
      </c>
      <c r="AB19" s="261"/>
      <c r="AC19" s="85">
        <v>0.47083333333333338</v>
      </c>
      <c r="AD19" s="38"/>
      <c r="AE19" s="85">
        <v>0.42708333333333331</v>
      </c>
      <c r="AF19" s="86"/>
      <c r="AG19" s="52">
        <v>3240</v>
      </c>
      <c r="AH19" s="261">
        <v>300</v>
      </c>
      <c r="AI19" s="85"/>
      <c r="AJ19" s="38">
        <v>600</v>
      </c>
      <c r="AK19" s="73">
        <v>0.48055555555555557</v>
      </c>
      <c r="AL19" s="42" t="s">
        <v>301</v>
      </c>
      <c r="AM19" s="38">
        <v>60</v>
      </c>
      <c r="AN19" s="43">
        <v>0.52708333333333335</v>
      </c>
      <c r="AO19" s="47">
        <v>0.53263888888888888</v>
      </c>
      <c r="AP19" s="70">
        <v>101</v>
      </c>
      <c r="AQ19" s="71">
        <v>101</v>
      </c>
      <c r="AR19" s="72"/>
      <c r="AS19" s="49">
        <v>0.52222222222222225</v>
      </c>
      <c r="AT19" s="42" t="s">
        <v>44</v>
      </c>
      <c r="AU19" s="280">
        <v>0</v>
      </c>
      <c r="AV19" s="72"/>
      <c r="AW19" s="49">
        <v>0.58263888888888882</v>
      </c>
      <c r="AX19" s="42" t="s">
        <v>301</v>
      </c>
      <c r="AY19" s="38">
        <v>1140</v>
      </c>
      <c r="AZ19" s="53">
        <v>0.58472222222222225</v>
      </c>
      <c r="BA19" s="61"/>
      <c r="BB19" s="55">
        <v>0.58952546296296293</v>
      </c>
      <c r="BC19" s="35">
        <v>4.8032407407406774E-3</v>
      </c>
      <c r="BD19" s="35">
        <v>7.0601851851858147E-4</v>
      </c>
      <c r="BE19" s="44" t="s">
        <v>45</v>
      </c>
      <c r="BF19" s="45">
        <v>61</v>
      </c>
      <c r="BG19" s="55">
        <v>0.59687499999999993</v>
      </c>
      <c r="BH19" s="35">
        <v>1.2152777777777679E-2</v>
      </c>
      <c r="BI19" s="35">
        <v>1.2615740740741718E-3</v>
      </c>
      <c r="BJ19" s="44" t="s">
        <v>45</v>
      </c>
      <c r="BK19" s="45">
        <v>109</v>
      </c>
      <c r="BL19" s="55">
        <v>0.60034722222222225</v>
      </c>
      <c r="BM19" s="35">
        <v>1.5625E-2</v>
      </c>
      <c r="BN19" s="35">
        <v>1.6435185185185198E-3</v>
      </c>
      <c r="BO19" s="44" t="s">
        <v>45</v>
      </c>
      <c r="BP19" s="45">
        <v>142</v>
      </c>
      <c r="BQ19" s="55">
        <v>0.61517361111111113</v>
      </c>
      <c r="BR19" s="35">
        <v>3.0451388888888875E-2</v>
      </c>
      <c r="BS19" s="35">
        <v>1.5046296296296405E-3</v>
      </c>
      <c r="BT19" s="44" t="s">
        <v>45</v>
      </c>
      <c r="BU19" s="45">
        <v>130</v>
      </c>
      <c r="BV19" s="263"/>
      <c r="BW19" s="263"/>
      <c r="BX19" s="55">
        <v>0.62306712962962962</v>
      </c>
      <c r="BY19" s="35">
        <v>3.8344907407407369E-2</v>
      </c>
      <c r="BZ19" s="35">
        <v>1.8634259259259628E-3</v>
      </c>
      <c r="CA19" s="44" t="s">
        <v>45</v>
      </c>
      <c r="CB19" s="45">
        <v>161</v>
      </c>
      <c r="CC19" s="49">
        <v>0.65069444444444446</v>
      </c>
      <c r="CD19" s="42" t="s">
        <v>44</v>
      </c>
      <c r="CE19" s="38">
        <v>0</v>
      </c>
      <c r="CF19" s="53">
        <v>0.65972222222222221</v>
      </c>
      <c r="CG19" s="61"/>
      <c r="CH19" s="55">
        <v>0.67126157407407405</v>
      </c>
      <c r="CI19" s="35">
        <v>1.1539351851851842E-2</v>
      </c>
      <c r="CJ19" s="35">
        <v>6.9444444444443504E-4</v>
      </c>
      <c r="CK19" s="44" t="s">
        <v>301</v>
      </c>
      <c r="CL19" s="45">
        <v>60</v>
      </c>
      <c r="CM19" s="55">
        <v>0.67650462962962965</v>
      </c>
      <c r="CN19" s="35">
        <v>1.678240740740744E-2</v>
      </c>
      <c r="CO19" s="35">
        <v>6.9444444444410197E-5</v>
      </c>
      <c r="CP19" s="44" t="s">
        <v>45</v>
      </c>
      <c r="CQ19" s="45">
        <v>6</v>
      </c>
      <c r="CR19" s="85" t="s">
        <v>632</v>
      </c>
      <c r="CS19" s="38"/>
      <c r="CT19" s="85">
        <v>1.4381944444444399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106.2</v>
      </c>
      <c r="DC19" s="71">
        <v>106.2</v>
      </c>
      <c r="DD19" s="72"/>
      <c r="DE19" s="43"/>
      <c r="DF19" s="43"/>
      <c r="DG19" s="39">
        <v>876.2</v>
      </c>
      <c r="DH19" s="46">
        <v>5340</v>
      </c>
      <c r="DI19" s="40"/>
      <c r="DJ19" s="63">
        <v>6216.2</v>
      </c>
      <c r="DK19" s="43"/>
      <c r="DL19" s="268" t="s">
        <v>190</v>
      </c>
      <c r="DM19" s="269" t="s">
        <v>581</v>
      </c>
      <c r="DN19" s="269" t="s">
        <v>178</v>
      </c>
      <c r="DO19" s="269">
        <v>115</v>
      </c>
      <c r="DP19" s="269">
        <v>0</v>
      </c>
      <c r="DQ19" s="56"/>
      <c r="DR19" s="56"/>
      <c r="DS19" s="36"/>
      <c r="DV19" s="41">
        <v>1.08</v>
      </c>
      <c r="DW19" s="41" t="s">
        <v>197</v>
      </c>
      <c r="DX19" s="41"/>
      <c r="DY19" s="151">
        <v>223.77600000000001</v>
      </c>
      <c r="DZ19" s="41">
        <v>223.77600000000001</v>
      </c>
      <c r="EA19" s="41">
        <v>9999</v>
      </c>
      <c r="EB19" s="41">
        <v>999999</v>
      </c>
      <c r="EC19" s="41">
        <v>999999</v>
      </c>
      <c r="EG19" s="41">
        <v>21</v>
      </c>
      <c r="EH19" s="195">
        <v>0</v>
      </c>
      <c r="EI19" s="195">
        <v>4200</v>
      </c>
      <c r="EJ19" s="196">
        <v>101</v>
      </c>
      <c r="EK19" s="195">
        <v>0</v>
      </c>
      <c r="EL19" s="195">
        <v>1140</v>
      </c>
      <c r="EM19" s="195">
        <v>603</v>
      </c>
      <c r="EN19" s="195">
        <v>0</v>
      </c>
      <c r="EO19" s="195">
        <v>66</v>
      </c>
      <c r="EP19" s="195">
        <v>0</v>
      </c>
      <c r="EQ19" s="195">
        <v>106.2</v>
      </c>
      <c r="ER19" s="195" t="e">
        <v>#REF!</v>
      </c>
      <c r="ES19" s="195" t="e">
        <v>#REF!</v>
      </c>
      <c r="ET19" s="195" t="e">
        <v>#REF!</v>
      </c>
      <c r="EU19" s="196" t="e">
        <v>#REF!</v>
      </c>
      <c r="EV19" s="195"/>
      <c r="EW19" s="195"/>
      <c r="EX19" s="195"/>
      <c r="EY19" s="195"/>
      <c r="EZ19" s="196"/>
      <c r="FA19" s="195"/>
      <c r="FC19" s="41">
        <v>21</v>
      </c>
      <c r="FD19" s="195">
        <v>0</v>
      </c>
      <c r="FE19" s="195">
        <v>4200</v>
      </c>
      <c r="FF19" s="195">
        <v>4301</v>
      </c>
      <c r="FG19" s="195">
        <v>4301</v>
      </c>
      <c r="FH19" s="195">
        <v>5441</v>
      </c>
      <c r="FI19" s="195">
        <v>6044</v>
      </c>
      <c r="FJ19" s="195">
        <v>6044</v>
      </c>
      <c r="FK19" s="195">
        <v>6110</v>
      </c>
      <c r="FL19" s="195">
        <v>6110</v>
      </c>
      <c r="FM19" s="195">
        <v>6216.2</v>
      </c>
      <c r="FN19" s="195" t="e">
        <v>#REF!</v>
      </c>
      <c r="FO19" s="195" t="e">
        <v>#REF!</v>
      </c>
      <c r="FP19" s="195" t="e">
        <v>#REF!</v>
      </c>
      <c r="FQ19" s="195" t="e">
        <v>#REF!</v>
      </c>
      <c r="FR19" s="195" t="e">
        <v>#REF!</v>
      </c>
      <c r="FS19" s="195" t="e">
        <v>#REF!</v>
      </c>
      <c r="FT19" s="195" t="e">
        <v>#REF!</v>
      </c>
      <c r="FU19" s="195" t="e">
        <v>#REF!</v>
      </c>
      <c r="FV19" s="195" t="e">
        <v>#REF!</v>
      </c>
    </row>
    <row r="20" spans="1:178" ht="13.5" thickBot="1" x14ac:dyDescent="0.25">
      <c r="A20" s="132"/>
      <c r="B20" s="34">
        <v>17</v>
      </c>
      <c r="C20" s="293">
        <v>17</v>
      </c>
      <c r="D20" s="260" t="s">
        <v>36</v>
      </c>
      <c r="E20" s="260" t="s">
        <v>37</v>
      </c>
      <c r="F20" s="260" t="s">
        <v>579</v>
      </c>
      <c r="G20" s="43">
        <v>0.3034722222222222</v>
      </c>
      <c r="H20" s="47">
        <v>0.3034722222222222</v>
      </c>
      <c r="I20" s="58" t="s">
        <v>44</v>
      </c>
      <c r="J20" s="52">
        <v>0</v>
      </c>
      <c r="K20" s="43">
        <v>0.38680555555555557</v>
      </c>
      <c r="L20" s="47">
        <v>0.38680555555555557</v>
      </c>
      <c r="M20" s="42" t="s">
        <v>44</v>
      </c>
      <c r="N20" s="38">
        <v>0</v>
      </c>
      <c r="O20" s="85">
        <v>0.38819444444444445</v>
      </c>
      <c r="P20" s="38"/>
      <c r="Q20" s="261"/>
      <c r="R20" s="85"/>
      <c r="S20" s="38">
        <v>0</v>
      </c>
      <c r="T20" s="85">
        <v>0.43263888888888885</v>
      </c>
      <c r="U20" s="86"/>
      <c r="V20" s="52">
        <v>0</v>
      </c>
      <c r="W20" s="85">
        <v>0.45555555555555555</v>
      </c>
      <c r="X20" s="38"/>
      <c r="Y20" s="85">
        <v>0.45694444444444443</v>
      </c>
      <c r="Z20" s="86"/>
      <c r="AA20" s="52">
        <v>0</v>
      </c>
      <c r="AB20" s="261"/>
      <c r="AC20" s="85">
        <v>0.4597222222222222</v>
      </c>
      <c r="AD20" s="38"/>
      <c r="AE20" s="85">
        <v>0.47986111111111113</v>
      </c>
      <c r="AF20" s="86"/>
      <c r="AG20" s="52">
        <v>0</v>
      </c>
      <c r="AH20" s="261"/>
      <c r="AI20" s="85">
        <v>0.4861111111111111</v>
      </c>
      <c r="AJ20" s="38"/>
      <c r="AK20" s="73">
        <v>0.48680555555555555</v>
      </c>
      <c r="AL20" s="42" t="s">
        <v>301</v>
      </c>
      <c r="AM20" s="38">
        <v>840</v>
      </c>
      <c r="AN20" s="43">
        <v>0.4916666666666667</v>
      </c>
      <c r="AO20" s="47">
        <v>0.51388888888888895</v>
      </c>
      <c r="AP20" s="70">
        <v>96</v>
      </c>
      <c r="AQ20" s="71">
        <v>96</v>
      </c>
      <c r="AR20" s="72"/>
      <c r="AS20" s="49">
        <v>0.52847222222222223</v>
      </c>
      <c r="AT20" s="42" t="s">
        <v>44</v>
      </c>
      <c r="AU20" s="280">
        <v>0</v>
      </c>
      <c r="AV20" s="72"/>
      <c r="AW20" s="49">
        <v>0.57013888888888886</v>
      </c>
      <c r="AX20" s="42" t="s">
        <v>44</v>
      </c>
      <c r="AY20" s="38">
        <v>0</v>
      </c>
      <c r="AZ20" s="53">
        <v>0.57222222222222219</v>
      </c>
      <c r="BA20" s="61"/>
      <c r="BB20" s="55">
        <v>0.577662037037037</v>
      </c>
      <c r="BC20" s="35">
        <v>5.439814814814814E-3</v>
      </c>
      <c r="BD20" s="35">
        <v>6.9444444444444892E-5</v>
      </c>
      <c r="BE20" s="44" t="s">
        <v>45</v>
      </c>
      <c r="BF20" s="45">
        <v>6</v>
      </c>
      <c r="BG20" s="55">
        <v>0.58562499999999995</v>
      </c>
      <c r="BH20" s="35">
        <v>1.3402777777777763E-2</v>
      </c>
      <c r="BI20" s="35">
        <v>1.1574074074087448E-5</v>
      </c>
      <c r="BJ20" s="44" t="s">
        <v>45</v>
      </c>
      <c r="BK20" s="45">
        <v>1</v>
      </c>
      <c r="BL20" s="55">
        <v>0.59024305555555556</v>
      </c>
      <c r="BM20" s="35">
        <v>1.8020833333333375E-2</v>
      </c>
      <c r="BN20" s="35">
        <v>7.5231481481485493E-4</v>
      </c>
      <c r="BO20" s="44" t="s">
        <v>301</v>
      </c>
      <c r="BP20" s="45">
        <v>65</v>
      </c>
      <c r="BQ20" s="55">
        <v>0.60750000000000004</v>
      </c>
      <c r="BR20" s="35">
        <v>3.5277777777777852E-2</v>
      </c>
      <c r="BS20" s="35">
        <v>3.3217592592593367E-3</v>
      </c>
      <c r="BT20" s="44" t="s">
        <v>301</v>
      </c>
      <c r="BU20" s="45">
        <v>287</v>
      </c>
      <c r="BV20" s="263"/>
      <c r="BW20" s="263"/>
      <c r="BX20" s="55">
        <v>0.61537037037037035</v>
      </c>
      <c r="BY20" s="35">
        <v>4.3148148148148158E-2</v>
      </c>
      <c r="BZ20" s="35">
        <v>2.9398148148148256E-3</v>
      </c>
      <c r="CA20" s="44" t="s">
        <v>301</v>
      </c>
      <c r="CB20" s="45">
        <v>254</v>
      </c>
      <c r="CC20" s="49">
        <v>0.6381944444444444</v>
      </c>
      <c r="CD20" s="42" t="s">
        <v>44</v>
      </c>
      <c r="CE20" s="38">
        <v>0</v>
      </c>
      <c r="CF20" s="53">
        <v>0.65486111111111112</v>
      </c>
      <c r="CG20" s="61"/>
      <c r="CH20" s="55">
        <v>0.66450231481481481</v>
      </c>
      <c r="CI20" s="35">
        <v>9.6412037037036935E-3</v>
      </c>
      <c r="CJ20" s="35">
        <v>1.2037037037037138E-3</v>
      </c>
      <c r="CK20" s="44" t="s">
        <v>45</v>
      </c>
      <c r="CL20" s="45">
        <v>104</v>
      </c>
      <c r="CM20" s="55">
        <v>0.67054398148148142</v>
      </c>
      <c r="CN20" s="35">
        <v>1.5682870370370305E-2</v>
      </c>
      <c r="CO20" s="35">
        <v>1.1689814814815451E-3</v>
      </c>
      <c r="CP20" s="44" t="s">
        <v>45</v>
      </c>
      <c r="CQ20" s="45">
        <v>101</v>
      </c>
      <c r="CR20" s="85" t="s">
        <v>632</v>
      </c>
      <c r="CS20" s="38"/>
      <c r="CT20" s="85">
        <v>1.27152777777778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116.8</v>
      </c>
      <c r="DC20" s="71">
        <v>116.8</v>
      </c>
      <c r="DD20" s="72"/>
      <c r="DE20" s="43"/>
      <c r="DF20" s="43"/>
      <c r="DG20" s="39">
        <v>1030.8</v>
      </c>
      <c r="DH20" s="46">
        <v>840</v>
      </c>
      <c r="DI20" s="40"/>
      <c r="DJ20" s="63">
        <v>1870.8</v>
      </c>
      <c r="DK20" s="43"/>
      <c r="DL20" s="268" t="s">
        <v>191</v>
      </c>
      <c r="DM20" s="269" t="s">
        <v>579</v>
      </c>
      <c r="DN20" s="269" t="s">
        <v>178</v>
      </c>
      <c r="DO20" s="269">
        <v>68</v>
      </c>
      <c r="DP20" s="269" t="s">
        <v>621</v>
      </c>
      <c r="DQ20" s="56"/>
      <c r="DR20" s="56"/>
      <c r="DS20" s="36"/>
      <c r="DV20" s="41">
        <v>1.05</v>
      </c>
      <c r="DW20" s="41" t="s">
        <v>197</v>
      </c>
      <c r="DX20" s="41"/>
      <c r="DY20" s="151">
        <v>223.44000000000003</v>
      </c>
      <c r="DZ20" s="41">
        <v>223.44000000000003</v>
      </c>
      <c r="EA20" s="41">
        <v>9999</v>
      </c>
      <c r="EB20" s="41">
        <v>999999</v>
      </c>
      <c r="EC20" s="41">
        <v>999999</v>
      </c>
      <c r="EG20" s="41">
        <v>17</v>
      </c>
      <c r="EH20" s="195">
        <v>0</v>
      </c>
      <c r="EI20" s="195">
        <v>840</v>
      </c>
      <c r="EJ20" s="196">
        <v>96</v>
      </c>
      <c r="EK20" s="195">
        <v>0</v>
      </c>
      <c r="EL20" s="195">
        <v>0</v>
      </c>
      <c r="EM20" s="195">
        <v>613</v>
      </c>
      <c r="EN20" s="195">
        <v>0</v>
      </c>
      <c r="EO20" s="195">
        <v>205</v>
      </c>
      <c r="EP20" s="195">
        <v>0</v>
      </c>
      <c r="EQ20" s="195">
        <v>116.8</v>
      </c>
      <c r="ER20" s="195" t="e">
        <v>#REF!</v>
      </c>
      <c r="ES20" s="195" t="e">
        <v>#REF!</v>
      </c>
      <c r="ET20" s="195" t="e">
        <v>#REF!</v>
      </c>
      <c r="EU20" s="196" t="e">
        <v>#REF!</v>
      </c>
      <c r="EV20" s="195"/>
      <c r="EW20" s="195"/>
      <c r="EX20" s="195"/>
      <c r="EY20" s="195"/>
      <c r="EZ20" s="196"/>
      <c r="FA20" s="195"/>
      <c r="FC20" s="41">
        <v>17</v>
      </c>
      <c r="FD20" s="195">
        <v>0</v>
      </c>
      <c r="FE20" s="195">
        <v>840</v>
      </c>
      <c r="FF20" s="195">
        <v>936</v>
      </c>
      <c r="FG20" s="195">
        <v>936</v>
      </c>
      <c r="FH20" s="195">
        <v>936</v>
      </c>
      <c r="FI20" s="195">
        <v>1549</v>
      </c>
      <c r="FJ20" s="195">
        <v>1549</v>
      </c>
      <c r="FK20" s="195">
        <v>1754</v>
      </c>
      <c r="FL20" s="195">
        <v>1754</v>
      </c>
      <c r="FM20" s="195">
        <v>1870.8</v>
      </c>
      <c r="FN20" s="195" t="e">
        <v>#REF!</v>
      </c>
      <c r="FO20" s="195" t="e">
        <v>#REF!</v>
      </c>
      <c r="FP20" s="195" t="e">
        <v>#REF!</v>
      </c>
      <c r="FQ20" s="195" t="e">
        <v>#REF!</v>
      </c>
      <c r="FR20" s="195" t="e">
        <v>#REF!</v>
      </c>
      <c r="FS20" s="195" t="e">
        <v>#REF!</v>
      </c>
      <c r="FT20" s="195" t="e">
        <v>#REF!</v>
      </c>
      <c r="FU20" s="195" t="e">
        <v>#REF!</v>
      </c>
      <c r="FV20" s="195" t="e">
        <v>#REF!</v>
      </c>
    </row>
    <row r="21" spans="1:178" ht="26.25" thickBot="1" x14ac:dyDescent="0.25">
      <c r="A21" s="132"/>
      <c r="B21" s="34">
        <v>43</v>
      </c>
      <c r="C21" s="293">
        <v>43</v>
      </c>
      <c r="D21" s="260" t="s">
        <v>60</v>
      </c>
      <c r="E21" s="260" t="s">
        <v>51</v>
      </c>
      <c r="F21" s="260" t="s">
        <v>596</v>
      </c>
      <c r="G21" s="43">
        <v>0.32152777777777769</v>
      </c>
      <c r="H21" s="47">
        <v>0.32152777777777769</v>
      </c>
      <c r="I21" s="58" t="s">
        <v>44</v>
      </c>
      <c r="J21" s="52">
        <v>0</v>
      </c>
      <c r="K21" s="43">
        <v>0.40486111111111106</v>
      </c>
      <c r="L21" s="47">
        <v>0.40486111111111106</v>
      </c>
      <c r="M21" s="42" t="s">
        <v>44</v>
      </c>
      <c r="N21" s="38">
        <v>0</v>
      </c>
      <c r="O21" s="85">
        <v>0.4055555555555555</v>
      </c>
      <c r="P21" s="38">
        <v>300</v>
      </c>
      <c r="Q21" s="261"/>
      <c r="R21" s="85"/>
      <c r="S21" s="38">
        <v>0</v>
      </c>
      <c r="T21" s="85" t="s">
        <v>308</v>
      </c>
      <c r="U21" s="86"/>
      <c r="V21" s="52">
        <v>600</v>
      </c>
      <c r="W21" s="85"/>
      <c r="X21" s="38">
        <v>600</v>
      </c>
      <c r="Y21" s="85"/>
      <c r="Z21" s="86"/>
      <c r="AA21" s="52">
        <v>600</v>
      </c>
      <c r="AB21" s="261"/>
      <c r="AC21" s="85"/>
      <c r="AD21" s="38">
        <v>600</v>
      </c>
      <c r="AE21" s="85">
        <v>0.46180555555555558</v>
      </c>
      <c r="AF21" s="86"/>
      <c r="AG21" s="52">
        <v>1560</v>
      </c>
      <c r="AH21" s="261"/>
      <c r="AI21" s="85"/>
      <c r="AJ21" s="38">
        <v>600</v>
      </c>
      <c r="AK21" s="73">
        <v>0.4993055555555555</v>
      </c>
      <c r="AL21" s="42" t="s">
        <v>301</v>
      </c>
      <c r="AM21" s="38">
        <v>360</v>
      </c>
      <c r="AN21" s="43">
        <v>0.50347222222222221</v>
      </c>
      <c r="AO21" s="47">
        <v>0.5444444444444444</v>
      </c>
      <c r="AP21" s="70">
        <v>97.7</v>
      </c>
      <c r="AQ21" s="71">
        <v>97.7</v>
      </c>
      <c r="AR21" s="72"/>
      <c r="AS21" s="49">
        <v>0.54097222222222219</v>
      </c>
      <c r="AT21" s="42" t="s">
        <v>44</v>
      </c>
      <c r="AU21" s="280">
        <v>0</v>
      </c>
      <c r="AV21" s="72"/>
      <c r="AW21" s="49">
        <v>0.59861111111111109</v>
      </c>
      <c r="AX21" s="42" t="s">
        <v>44</v>
      </c>
      <c r="AY21" s="38">
        <v>0</v>
      </c>
      <c r="AZ21" s="53">
        <v>0.6020833333333333</v>
      </c>
      <c r="BA21" s="61"/>
      <c r="BB21" s="55">
        <v>0.60746527777777781</v>
      </c>
      <c r="BC21" s="35">
        <v>5.3819444444445086E-3</v>
      </c>
      <c r="BD21" s="35">
        <v>1.2731481481475029E-4</v>
      </c>
      <c r="BE21" s="44" t="s">
        <v>45</v>
      </c>
      <c r="BF21" s="45">
        <v>11</v>
      </c>
      <c r="BG21" s="55">
        <v>0.61494212962962969</v>
      </c>
      <c r="BH21" s="35">
        <v>1.2858796296296382E-2</v>
      </c>
      <c r="BI21" s="35">
        <v>5.5555555555546893E-4</v>
      </c>
      <c r="BJ21" s="44" t="s">
        <v>45</v>
      </c>
      <c r="BK21" s="45">
        <v>48</v>
      </c>
      <c r="BL21" s="55">
        <v>0.6194560185185185</v>
      </c>
      <c r="BM21" s="35">
        <v>1.7372685185185199E-2</v>
      </c>
      <c r="BN21" s="35">
        <v>1.0416666666667948E-4</v>
      </c>
      <c r="BO21" s="44" t="s">
        <v>301</v>
      </c>
      <c r="BP21" s="45">
        <v>9</v>
      </c>
      <c r="BQ21" s="55">
        <v>0.6363657407407407</v>
      </c>
      <c r="BR21" s="35">
        <v>3.42824074074074E-2</v>
      </c>
      <c r="BS21" s="35">
        <v>2.3263888888888848E-3</v>
      </c>
      <c r="BT21" s="44" t="s">
        <v>301</v>
      </c>
      <c r="BU21" s="45">
        <v>201</v>
      </c>
      <c r="BV21" s="263"/>
      <c r="BW21" s="263"/>
      <c r="BX21" s="55">
        <v>0.64665509259259257</v>
      </c>
      <c r="BY21" s="35">
        <v>4.4571759259259269E-2</v>
      </c>
      <c r="BZ21" s="35">
        <v>4.3634259259259373E-3</v>
      </c>
      <c r="CA21" s="44" t="s">
        <v>301</v>
      </c>
      <c r="CB21" s="45">
        <v>377</v>
      </c>
      <c r="CC21" s="49">
        <v>0.66666666666666663</v>
      </c>
      <c r="CD21" s="42" t="s">
        <v>45</v>
      </c>
      <c r="CE21" s="38">
        <v>120</v>
      </c>
      <c r="CF21" s="53">
        <v>0.66875000000000007</v>
      </c>
      <c r="CG21" s="61"/>
      <c r="CH21" s="55">
        <v>0.67969907407407415</v>
      </c>
      <c r="CI21" s="35">
        <v>1.0949074074074083E-2</v>
      </c>
      <c r="CJ21" s="35">
        <v>1.0416666666667601E-4</v>
      </c>
      <c r="CK21" s="44" t="s">
        <v>301</v>
      </c>
      <c r="CL21" s="45">
        <v>9</v>
      </c>
      <c r="CM21" s="55">
        <v>0.75109953703703702</v>
      </c>
      <c r="CN21" s="35">
        <v>8.2349537037036957E-2</v>
      </c>
      <c r="CO21" s="35">
        <v>6.5497685185185103E-2</v>
      </c>
      <c r="CP21" s="44" t="s">
        <v>301</v>
      </c>
      <c r="CQ21" s="45">
        <v>5659</v>
      </c>
      <c r="CR21" s="85" t="s">
        <v>632</v>
      </c>
      <c r="CS21" s="38"/>
      <c r="CT21" s="85">
        <v>2.3548611111111102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112.5</v>
      </c>
      <c r="DC21" s="71">
        <v>112.5</v>
      </c>
      <c r="DD21" s="72"/>
      <c r="DE21" s="43"/>
      <c r="DF21" s="43"/>
      <c r="DG21" s="39">
        <v>6524.2</v>
      </c>
      <c r="DH21" s="46">
        <v>5340</v>
      </c>
      <c r="DI21" s="40"/>
      <c r="DJ21" s="63">
        <v>11864.2</v>
      </c>
      <c r="DK21" s="43"/>
      <c r="DL21" s="268" t="s">
        <v>192</v>
      </c>
      <c r="DM21" s="269" t="s">
        <v>596</v>
      </c>
      <c r="DN21" s="269" t="s">
        <v>178</v>
      </c>
      <c r="DO21" s="269">
        <v>143</v>
      </c>
      <c r="DP21" s="269" t="s">
        <v>293</v>
      </c>
      <c r="DQ21" s="56"/>
      <c r="DR21" s="56"/>
      <c r="DS21" s="36"/>
      <c r="DV21" s="41">
        <v>1.08</v>
      </c>
      <c r="DW21" s="41" t="s">
        <v>197</v>
      </c>
      <c r="DX21" s="41"/>
      <c r="DY21" s="151">
        <v>227.01599999999999</v>
      </c>
      <c r="DZ21" s="41">
        <v>227.01599999999999</v>
      </c>
      <c r="EA21" s="41">
        <v>9999</v>
      </c>
      <c r="EB21" s="41">
        <v>999999</v>
      </c>
      <c r="EC21" s="41">
        <v>999999</v>
      </c>
      <c r="EG21" s="41">
        <v>43</v>
      </c>
      <c r="EH21" s="195">
        <v>0</v>
      </c>
      <c r="EI21" s="195">
        <v>5220</v>
      </c>
      <c r="EJ21" s="196">
        <v>97.7</v>
      </c>
      <c r="EK21" s="195">
        <v>0</v>
      </c>
      <c r="EL21" s="195">
        <v>0</v>
      </c>
      <c r="EM21" s="195">
        <v>646</v>
      </c>
      <c r="EN21" s="195">
        <v>120</v>
      </c>
      <c r="EO21" s="195">
        <v>5668</v>
      </c>
      <c r="EP21" s="195">
        <v>0</v>
      </c>
      <c r="EQ21" s="195">
        <v>112.5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C21" s="41">
        <v>43</v>
      </c>
      <c r="FD21" s="195">
        <v>0</v>
      </c>
      <c r="FE21" s="195">
        <v>5220</v>
      </c>
      <c r="FF21" s="195">
        <v>5317.7</v>
      </c>
      <c r="FG21" s="195">
        <v>5317.7</v>
      </c>
      <c r="FH21" s="195">
        <v>5317.7</v>
      </c>
      <c r="FI21" s="195">
        <v>5963.7</v>
      </c>
      <c r="FJ21" s="195">
        <v>6083.7</v>
      </c>
      <c r="FK21" s="195">
        <v>11751.7</v>
      </c>
      <c r="FL21" s="195">
        <v>11751.7</v>
      </c>
      <c r="FM21" s="195">
        <v>11864.2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2"/>
      <c r="B22" s="34">
        <v>19</v>
      </c>
      <c r="C22" s="293">
        <v>19</v>
      </c>
      <c r="D22" s="260" t="s">
        <v>53</v>
      </c>
      <c r="E22" s="260" t="s">
        <v>481</v>
      </c>
      <c r="F22" s="260" t="s">
        <v>579</v>
      </c>
      <c r="G22" s="43">
        <v>0.30486111111111108</v>
      </c>
      <c r="H22" s="47">
        <v>0.30486111111111108</v>
      </c>
      <c r="I22" s="58" t="s">
        <v>44</v>
      </c>
      <c r="J22" s="52">
        <v>0</v>
      </c>
      <c r="K22" s="43">
        <v>0.38819444444444445</v>
      </c>
      <c r="L22" s="47">
        <v>0.38819444444444445</v>
      </c>
      <c r="M22" s="42" t="s">
        <v>44</v>
      </c>
      <c r="N22" s="38">
        <v>0</v>
      </c>
      <c r="O22" s="85">
        <v>0.38958333333333334</v>
      </c>
      <c r="P22" s="38"/>
      <c r="Q22" s="261"/>
      <c r="R22" s="85"/>
      <c r="S22" s="38">
        <v>0</v>
      </c>
      <c r="T22" s="85">
        <v>0.43333333333333335</v>
      </c>
      <c r="U22" s="86"/>
      <c r="V22" s="52">
        <v>0</v>
      </c>
      <c r="W22" s="85">
        <v>0.45347222222222222</v>
      </c>
      <c r="X22" s="38"/>
      <c r="Y22" s="85">
        <v>0.4548611111111111</v>
      </c>
      <c r="Z22" s="86"/>
      <c r="AA22" s="52">
        <v>0</v>
      </c>
      <c r="AB22" s="261"/>
      <c r="AC22" s="85">
        <v>0.45624999999999999</v>
      </c>
      <c r="AD22" s="38"/>
      <c r="AE22" s="85">
        <v>0.4777777777777778</v>
      </c>
      <c r="AF22" s="86"/>
      <c r="AG22" s="52">
        <v>0</v>
      </c>
      <c r="AH22" s="261"/>
      <c r="AI22" s="85"/>
      <c r="AJ22" s="38">
        <v>600</v>
      </c>
      <c r="AK22" s="73">
        <v>0.4861111111111111</v>
      </c>
      <c r="AL22" s="42" t="s">
        <v>301</v>
      </c>
      <c r="AM22" s="38">
        <v>660</v>
      </c>
      <c r="AN22" s="43">
        <v>0.48749999999999999</v>
      </c>
      <c r="AO22" s="47">
        <v>0.50416666666666665</v>
      </c>
      <c r="AP22" s="70">
        <v>109.2</v>
      </c>
      <c r="AQ22" s="71">
        <v>109.2</v>
      </c>
      <c r="AR22" s="72"/>
      <c r="AS22" s="49">
        <v>0.52777777777777779</v>
      </c>
      <c r="AT22" s="42" t="s">
        <v>44</v>
      </c>
      <c r="AU22" s="280">
        <v>0</v>
      </c>
      <c r="AV22" s="72"/>
      <c r="AW22" s="49">
        <v>0.56944444444444442</v>
      </c>
      <c r="AX22" s="42" t="s">
        <v>44</v>
      </c>
      <c r="AY22" s="38">
        <v>0</v>
      </c>
      <c r="AZ22" s="53">
        <v>0.57152777777777775</v>
      </c>
      <c r="BA22" s="61"/>
      <c r="BB22" s="55">
        <v>0.57723379629629623</v>
      </c>
      <c r="BC22" s="35">
        <v>5.7060185185184853E-3</v>
      </c>
      <c r="BD22" s="35">
        <v>1.9675925925922641E-4</v>
      </c>
      <c r="BE22" s="44" t="s">
        <v>301</v>
      </c>
      <c r="BF22" s="45">
        <v>17</v>
      </c>
      <c r="BG22" s="55">
        <v>0.58564814814814814</v>
      </c>
      <c r="BH22" s="35">
        <v>1.4120370370370394E-2</v>
      </c>
      <c r="BI22" s="35">
        <v>7.060185185185433E-4</v>
      </c>
      <c r="BJ22" s="44" t="s">
        <v>301</v>
      </c>
      <c r="BK22" s="45">
        <v>61</v>
      </c>
      <c r="BL22" s="55">
        <v>0.59027777777777779</v>
      </c>
      <c r="BM22" s="35">
        <v>1.8750000000000044E-2</v>
      </c>
      <c r="BN22" s="35">
        <v>1.4814814814815246E-3</v>
      </c>
      <c r="BO22" s="44" t="s">
        <v>301</v>
      </c>
      <c r="BP22" s="45">
        <v>128</v>
      </c>
      <c r="BQ22" s="55">
        <v>0.60606481481481478</v>
      </c>
      <c r="BR22" s="35">
        <v>3.4537037037037033E-2</v>
      </c>
      <c r="BS22" s="35">
        <v>2.5810185185185172E-3</v>
      </c>
      <c r="BT22" s="44" t="s">
        <v>301</v>
      </c>
      <c r="BU22" s="45">
        <v>223</v>
      </c>
      <c r="BV22" s="263"/>
      <c r="BW22" s="263"/>
      <c r="BX22" s="55">
        <v>0.61579861111111112</v>
      </c>
      <c r="BY22" s="35">
        <v>4.427083333333337E-2</v>
      </c>
      <c r="BZ22" s="35">
        <v>4.0625000000000383E-3</v>
      </c>
      <c r="CA22" s="44" t="s">
        <v>301</v>
      </c>
      <c r="CB22" s="45">
        <v>351</v>
      </c>
      <c r="CC22" s="49">
        <v>0.63750000000000007</v>
      </c>
      <c r="CD22" s="42" t="s">
        <v>44</v>
      </c>
      <c r="CE22" s="38">
        <v>0</v>
      </c>
      <c r="CF22" s="53">
        <v>0.65416666666666667</v>
      </c>
      <c r="CG22" s="61"/>
      <c r="CH22" s="55">
        <v>0.66439814814814813</v>
      </c>
      <c r="CI22" s="35">
        <v>1.0231481481481453E-2</v>
      </c>
      <c r="CJ22" s="35">
        <v>6.1342592592595474E-4</v>
      </c>
      <c r="CK22" s="44" t="s">
        <v>45</v>
      </c>
      <c r="CL22" s="45">
        <v>53</v>
      </c>
      <c r="CM22" s="55">
        <v>0.67093749999999996</v>
      </c>
      <c r="CN22" s="35">
        <v>1.677083333333329E-2</v>
      </c>
      <c r="CO22" s="35">
        <v>8.1018518518560095E-5</v>
      </c>
      <c r="CP22" s="44" t="s">
        <v>45</v>
      </c>
      <c r="CQ22" s="45">
        <v>7</v>
      </c>
      <c r="CR22" s="85" t="s">
        <v>632</v>
      </c>
      <c r="CS22" s="38"/>
      <c r="CT22" s="85">
        <v>1.35486111111111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109.2</v>
      </c>
      <c r="DC22" s="71">
        <v>109.2</v>
      </c>
      <c r="DD22" s="72"/>
      <c r="DE22" s="43"/>
      <c r="DF22" s="43"/>
      <c r="DG22" s="39">
        <v>1058.4000000000001</v>
      </c>
      <c r="DH22" s="46">
        <v>1260</v>
      </c>
      <c r="DI22" s="40"/>
      <c r="DJ22" s="63">
        <v>2318.4</v>
      </c>
      <c r="DK22" s="43"/>
      <c r="DL22" s="268" t="s">
        <v>192</v>
      </c>
      <c r="DM22" s="269" t="s">
        <v>579</v>
      </c>
      <c r="DN22" s="269" t="s">
        <v>178</v>
      </c>
      <c r="DO22" s="269">
        <v>70</v>
      </c>
      <c r="DP22" s="269" t="s">
        <v>294</v>
      </c>
      <c r="DQ22" s="56"/>
      <c r="DR22" s="56"/>
      <c r="DS22" s="36"/>
      <c r="DV22" s="41">
        <v>1.05</v>
      </c>
      <c r="DW22" s="41" t="s">
        <v>197</v>
      </c>
      <c r="DX22" s="41"/>
      <c r="DY22" s="151">
        <v>229.32000000000002</v>
      </c>
      <c r="DZ22" s="41">
        <v>229.32000000000002</v>
      </c>
      <c r="EA22" s="41">
        <v>9999</v>
      </c>
      <c r="EB22" s="41">
        <v>999999</v>
      </c>
      <c r="EC22" s="41">
        <v>999999</v>
      </c>
      <c r="EG22" s="41">
        <v>19</v>
      </c>
      <c r="EH22" s="195">
        <v>0</v>
      </c>
      <c r="EI22" s="195">
        <v>1260</v>
      </c>
      <c r="EJ22" s="196">
        <v>109.2</v>
      </c>
      <c r="EK22" s="195">
        <v>0</v>
      </c>
      <c r="EL22" s="195">
        <v>0</v>
      </c>
      <c r="EM22" s="195">
        <v>780</v>
      </c>
      <c r="EN22" s="195">
        <v>0</v>
      </c>
      <c r="EO22" s="195">
        <v>60</v>
      </c>
      <c r="EP22" s="195">
        <v>0</v>
      </c>
      <c r="EQ22" s="195">
        <v>109.2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C22" s="41">
        <v>19</v>
      </c>
      <c r="FD22" s="195">
        <v>0</v>
      </c>
      <c r="FE22" s="195">
        <v>1260</v>
      </c>
      <c r="FF22" s="195">
        <v>1369.2</v>
      </c>
      <c r="FG22" s="195">
        <v>1369.2</v>
      </c>
      <c r="FH22" s="195">
        <v>1369.2</v>
      </c>
      <c r="FI22" s="195">
        <v>2149.1999999999998</v>
      </c>
      <c r="FJ22" s="195">
        <v>2149.1999999999998</v>
      </c>
      <c r="FK22" s="195">
        <v>2209.1999999999998</v>
      </c>
      <c r="FL22" s="195">
        <v>2209.1999999999998</v>
      </c>
      <c r="FM22" s="195">
        <v>2318.3999999999996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2"/>
      <c r="B23" s="34">
        <v>42</v>
      </c>
      <c r="C23" s="293">
        <v>42</v>
      </c>
      <c r="D23" s="260" t="s">
        <v>512</v>
      </c>
      <c r="E23" s="260" t="s">
        <v>513</v>
      </c>
      <c r="F23" s="260" t="s">
        <v>570</v>
      </c>
      <c r="G23" s="43">
        <v>0.32083333333333325</v>
      </c>
      <c r="H23" s="47">
        <v>0.32083333333333325</v>
      </c>
      <c r="I23" s="58" t="s">
        <v>44</v>
      </c>
      <c r="J23" s="52">
        <v>0</v>
      </c>
      <c r="K23" s="43">
        <v>0.40416666666666662</v>
      </c>
      <c r="L23" s="47">
        <v>0.40416666666666662</v>
      </c>
      <c r="M23" s="42" t="s">
        <v>44</v>
      </c>
      <c r="N23" s="38">
        <v>0</v>
      </c>
      <c r="O23" s="85">
        <v>0.40486111111111112</v>
      </c>
      <c r="P23" s="38"/>
      <c r="Q23" s="261"/>
      <c r="R23" s="85">
        <v>0.43888888888888888</v>
      </c>
      <c r="S23" s="38">
        <v>300</v>
      </c>
      <c r="T23" s="85">
        <v>0.47013888888888888</v>
      </c>
      <c r="U23" s="86"/>
      <c r="V23" s="52">
        <v>0</v>
      </c>
      <c r="W23" s="85"/>
      <c r="X23" s="38">
        <v>600</v>
      </c>
      <c r="Y23" s="85"/>
      <c r="Z23" s="86"/>
      <c r="AA23" s="52">
        <v>600</v>
      </c>
      <c r="AB23" s="261"/>
      <c r="AC23" s="85">
        <v>0.49652777777777773</v>
      </c>
      <c r="AD23" s="38"/>
      <c r="AE23" s="85">
        <v>0.45208333333333334</v>
      </c>
      <c r="AF23" s="86"/>
      <c r="AG23" s="52">
        <v>2340</v>
      </c>
      <c r="AH23" s="261">
        <v>300</v>
      </c>
      <c r="AI23" s="85">
        <v>0.52777777777777779</v>
      </c>
      <c r="AJ23" s="38"/>
      <c r="AK23" s="73" t="s">
        <v>308</v>
      </c>
      <c r="AL23" s="42" t="s">
        <v>44</v>
      </c>
      <c r="AM23" s="38">
        <v>1800</v>
      </c>
      <c r="AN23" s="43">
        <v>0.58611111111111114</v>
      </c>
      <c r="AO23" s="47">
        <v>0.58819444444444446</v>
      </c>
      <c r="AP23" s="70">
        <v>109.6</v>
      </c>
      <c r="AQ23" s="71">
        <v>109.6</v>
      </c>
      <c r="AR23" s="72"/>
      <c r="AS23" s="49" t="e">
        <v>#VALUE!</v>
      </c>
      <c r="AT23" s="42"/>
      <c r="AU23" s="280">
        <v>0</v>
      </c>
      <c r="AV23" s="72"/>
      <c r="AW23" s="49">
        <v>0.63194444444444442</v>
      </c>
      <c r="AX23" s="42"/>
      <c r="AY23" s="38">
        <v>0</v>
      </c>
      <c r="AZ23" s="53">
        <v>0.6333333333333333</v>
      </c>
      <c r="BA23" s="61"/>
      <c r="BB23" s="55">
        <v>0.638738425925926</v>
      </c>
      <c r="BC23" s="35">
        <v>5.4050925925926974E-3</v>
      </c>
      <c r="BD23" s="35">
        <v>1.0416666666656152E-4</v>
      </c>
      <c r="BE23" s="44" t="s">
        <v>45</v>
      </c>
      <c r="BF23" s="45">
        <v>9</v>
      </c>
      <c r="BG23" s="55">
        <v>0.64604166666666674</v>
      </c>
      <c r="BH23" s="35">
        <v>1.2708333333333433E-2</v>
      </c>
      <c r="BI23" s="35">
        <v>7.060185185184184E-4</v>
      </c>
      <c r="BJ23" s="44" t="s">
        <v>45</v>
      </c>
      <c r="BK23" s="45">
        <v>61</v>
      </c>
      <c r="BL23" s="55">
        <v>0.65099537037037036</v>
      </c>
      <c r="BM23" s="35">
        <v>1.7662037037037059E-2</v>
      </c>
      <c r="BN23" s="35">
        <v>3.9351851851853956E-4</v>
      </c>
      <c r="BO23" s="44" t="s">
        <v>301</v>
      </c>
      <c r="BP23" s="45">
        <v>34</v>
      </c>
      <c r="BQ23" s="55">
        <v>0.66806712962962955</v>
      </c>
      <c r="BR23" s="35">
        <v>3.4733796296296249E-2</v>
      </c>
      <c r="BS23" s="35">
        <v>2.7777777777777332E-3</v>
      </c>
      <c r="BT23" s="44" t="s">
        <v>301</v>
      </c>
      <c r="BU23" s="45">
        <v>240</v>
      </c>
      <c r="BV23" s="263"/>
      <c r="BW23" s="263"/>
      <c r="BX23" s="55">
        <v>0.67931712962962953</v>
      </c>
      <c r="BY23" s="35">
        <v>4.5983796296296231E-2</v>
      </c>
      <c r="BZ23" s="35">
        <v>5.775462962962899E-3</v>
      </c>
      <c r="CA23" s="44" t="s">
        <v>301</v>
      </c>
      <c r="CB23" s="45">
        <v>499</v>
      </c>
      <c r="CC23" s="49">
        <v>0.69791666666666663</v>
      </c>
      <c r="CD23" s="42" t="s">
        <v>45</v>
      </c>
      <c r="CE23" s="38">
        <v>120</v>
      </c>
      <c r="CF23" s="53">
        <v>0.7006944444444444</v>
      </c>
      <c r="CG23" s="61"/>
      <c r="CH23" s="55">
        <v>0.71165509259259263</v>
      </c>
      <c r="CI23" s="35">
        <v>1.0960648148148233E-2</v>
      </c>
      <c r="CJ23" s="35">
        <v>1.1574074074082591E-4</v>
      </c>
      <c r="CK23" s="44" t="s">
        <v>301</v>
      </c>
      <c r="CL23" s="45">
        <v>10</v>
      </c>
      <c r="CM23" s="55">
        <v>0.71765046296296298</v>
      </c>
      <c r="CN23" s="35">
        <v>1.6956018518518579E-2</v>
      </c>
      <c r="CO23" s="35">
        <v>1.0416666666672805E-4</v>
      </c>
      <c r="CP23" s="44" t="s">
        <v>301</v>
      </c>
      <c r="CQ23" s="45">
        <v>9</v>
      </c>
      <c r="CR23" s="85"/>
      <c r="CS23" s="38">
        <v>600</v>
      </c>
      <c r="CT23" s="85">
        <v>2.3131944444444401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112.1</v>
      </c>
      <c r="DC23" s="71">
        <v>112.1</v>
      </c>
      <c r="DD23" s="72"/>
      <c r="DE23" s="43"/>
      <c r="DF23" s="43"/>
      <c r="DG23" s="39">
        <v>1083.7</v>
      </c>
      <c r="DH23" s="46">
        <v>6660</v>
      </c>
      <c r="DI23" s="40"/>
      <c r="DJ23" s="63">
        <v>7743.7</v>
      </c>
      <c r="DK23" s="43"/>
      <c r="DL23" s="268" t="s">
        <v>191</v>
      </c>
      <c r="DM23" s="269" t="s">
        <v>570</v>
      </c>
      <c r="DN23" s="269" t="s">
        <v>177</v>
      </c>
      <c r="DO23" s="269">
        <v>230</v>
      </c>
      <c r="DP23" s="269">
        <v>0</v>
      </c>
      <c r="DQ23" s="56"/>
      <c r="DR23" s="56"/>
      <c r="DS23" s="36"/>
      <c r="DV23" s="41">
        <v>1.1299999999999999</v>
      </c>
      <c r="DW23" s="41" t="s">
        <v>197</v>
      </c>
      <c r="DX23" s="41"/>
      <c r="DY23" s="151">
        <v>250.52099999999996</v>
      </c>
      <c r="DZ23" s="41">
        <v>250.52099999999996</v>
      </c>
      <c r="EA23" s="41">
        <v>9999</v>
      </c>
      <c r="EB23" s="41">
        <v>999999</v>
      </c>
      <c r="EC23" s="41">
        <v>999999</v>
      </c>
      <c r="EG23" s="41">
        <v>42</v>
      </c>
      <c r="EH23" s="195">
        <v>0</v>
      </c>
      <c r="EI23" s="195">
        <v>5940</v>
      </c>
      <c r="EJ23" s="196">
        <v>109.6</v>
      </c>
      <c r="EK23" s="195">
        <v>0</v>
      </c>
      <c r="EL23" s="195">
        <v>0</v>
      </c>
      <c r="EM23" s="195">
        <v>843</v>
      </c>
      <c r="EN23" s="195">
        <v>120</v>
      </c>
      <c r="EO23" s="195">
        <v>19</v>
      </c>
      <c r="EP23" s="195">
        <v>600</v>
      </c>
      <c r="EQ23" s="195">
        <v>112.1</v>
      </c>
      <c r="ER23" s="195" t="e">
        <v>#REF!</v>
      </c>
      <c r="ES23" s="195" t="e">
        <v>#REF!</v>
      </c>
      <c r="ET23" s="195" t="e">
        <v>#REF!</v>
      </c>
      <c r="EU23" s="196" t="e">
        <v>#REF!</v>
      </c>
      <c r="EV23" s="195"/>
      <c r="EW23" s="195"/>
      <c r="EX23" s="195"/>
      <c r="EY23" s="195"/>
      <c r="EZ23" s="196"/>
      <c r="FA23" s="195"/>
      <c r="FC23" s="41">
        <v>42</v>
      </c>
      <c r="FD23" s="195">
        <v>0</v>
      </c>
      <c r="FE23" s="195">
        <v>5940</v>
      </c>
      <c r="FF23" s="195">
        <v>6049.6</v>
      </c>
      <c r="FG23" s="195">
        <v>6049.6</v>
      </c>
      <c r="FH23" s="195">
        <v>6049.6</v>
      </c>
      <c r="FI23" s="195">
        <v>6892.6</v>
      </c>
      <c r="FJ23" s="195">
        <v>7012.6</v>
      </c>
      <c r="FK23" s="195">
        <v>7031.6</v>
      </c>
      <c r="FL23" s="195">
        <v>7631.6</v>
      </c>
      <c r="FM23" s="195">
        <v>7743.7000000000007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2"/>
      <c r="B24" s="34">
        <v>31</v>
      </c>
      <c r="C24" s="293">
        <v>31</v>
      </c>
      <c r="D24" s="260" t="s">
        <v>497</v>
      </c>
      <c r="E24" s="260" t="s">
        <v>264</v>
      </c>
      <c r="F24" s="260" t="s">
        <v>590</v>
      </c>
      <c r="G24" s="43">
        <v>0.31319444444444439</v>
      </c>
      <c r="H24" s="47">
        <v>0.31319444444444439</v>
      </c>
      <c r="I24" s="58" t="s">
        <v>44</v>
      </c>
      <c r="J24" s="52">
        <v>0</v>
      </c>
      <c r="K24" s="43">
        <v>0.39652777777777776</v>
      </c>
      <c r="L24" s="47">
        <v>0.39652777777777776</v>
      </c>
      <c r="M24" s="42" t="s">
        <v>44</v>
      </c>
      <c r="N24" s="38">
        <v>0</v>
      </c>
      <c r="O24" s="85">
        <v>0.39861111111111108</v>
      </c>
      <c r="P24" s="38"/>
      <c r="Q24" s="261"/>
      <c r="R24" s="85"/>
      <c r="S24" s="38">
        <v>0</v>
      </c>
      <c r="T24" s="85">
        <v>0.44166666666666665</v>
      </c>
      <c r="U24" s="86"/>
      <c r="V24" s="52">
        <v>0</v>
      </c>
      <c r="W24" s="85">
        <v>0.46527777777777773</v>
      </c>
      <c r="X24" s="38"/>
      <c r="Y24" s="85">
        <v>0.46736111111111112</v>
      </c>
      <c r="Z24" s="86"/>
      <c r="AA24" s="52">
        <v>0</v>
      </c>
      <c r="AB24" s="261"/>
      <c r="AC24" s="85">
        <v>0.4694444444444445</v>
      </c>
      <c r="AD24" s="38"/>
      <c r="AE24" s="85">
        <v>0.48888888888888887</v>
      </c>
      <c r="AF24" s="86"/>
      <c r="AG24" s="52">
        <v>0</v>
      </c>
      <c r="AH24" s="261"/>
      <c r="AI24" s="85">
        <v>0.49583333333333335</v>
      </c>
      <c r="AJ24" s="38"/>
      <c r="AK24" s="73">
        <v>0.49791666666666662</v>
      </c>
      <c r="AL24" s="42" t="s">
        <v>301</v>
      </c>
      <c r="AM24" s="38">
        <v>960</v>
      </c>
      <c r="AN24" s="43">
        <v>0.51736111111111105</v>
      </c>
      <c r="AO24" s="47">
        <v>0.52916666666666667</v>
      </c>
      <c r="AP24" s="70">
        <v>96.8</v>
      </c>
      <c r="AQ24" s="71">
        <v>96.8</v>
      </c>
      <c r="AR24" s="72"/>
      <c r="AS24" s="49">
        <v>0.5395833333333333</v>
      </c>
      <c r="AT24" s="42" t="s">
        <v>44</v>
      </c>
      <c r="AU24" s="280">
        <v>0</v>
      </c>
      <c r="AV24" s="72"/>
      <c r="AW24" s="49">
        <v>0.58333333333333337</v>
      </c>
      <c r="AX24" s="42" t="s">
        <v>44</v>
      </c>
      <c r="AY24" s="38">
        <v>0</v>
      </c>
      <c r="AZ24" s="53">
        <v>0.58680555555555558</v>
      </c>
      <c r="BA24" s="61"/>
      <c r="BB24" s="55">
        <v>0.59221064814814817</v>
      </c>
      <c r="BC24" s="35">
        <v>5.4050925925925863E-3</v>
      </c>
      <c r="BD24" s="35">
        <v>1.0416666666667254E-4</v>
      </c>
      <c r="BE24" s="44" t="s">
        <v>45</v>
      </c>
      <c r="BF24" s="45">
        <v>9</v>
      </c>
      <c r="BG24" s="55">
        <v>0.60064814814814815</v>
      </c>
      <c r="BH24" s="35">
        <v>1.3842592592592573E-2</v>
      </c>
      <c r="BI24" s="35">
        <v>4.282407407407221E-4</v>
      </c>
      <c r="BJ24" s="44" t="s">
        <v>301</v>
      </c>
      <c r="BK24" s="45">
        <v>37</v>
      </c>
      <c r="BL24" s="55">
        <v>0.60498842592592594</v>
      </c>
      <c r="BM24" s="35">
        <v>1.8182870370370363E-2</v>
      </c>
      <c r="BN24" s="35">
        <v>9.1435185185184328E-4</v>
      </c>
      <c r="BO24" s="44" t="s">
        <v>301</v>
      </c>
      <c r="BP24" s="45">
        <v>79</v>
      </c>
      <c r="BQ24" s="55">
        <v>0.6225694444444444</v>
      </c>
      <c r="BR24" s="35">
        <v>3.5763888888888817E-2</v>
      </c>
      <c r="BS24" s="35">
        <v>3.8078703703703018E-3</v>
      </c>
      <c r="BT24" s="44" t="s">
        <v>301</v>
      </c>
      <c r="BU24" s="45">
        <v>329</v>
      </c>
      <c r="BV24" s="263"/>
      <c r="BW24" s="263"/>
      <c r="BX24" s="55">
        <v>0.6320486111111111</v>
      </c>
      <c r="BY24" s="35">
        <v>4.5243055555555522E-2</v>
      </c>
      <c r="BZ24" s="35">
        <v>5.0347222222221905E-3</v>
      </c>
      <c r="CA24" s="44" t="s">
        <v>301</v>
      </c>
      <c r="CB24" s="45">
        <v>435</v>
      </c>
      <c r="CC24" s="49">
        <v>0.65277777777777779</v>
      </c>
      <c r="CD24" s="42" t="s">
        <v>44</v>
      </c>
      <c r="CE24" s="38">
        <v>0</v>
      </c>
      <c r="CF24" s="53">
        <v>0.66249999999999998</v>
      </c>
      <c r="CG24" s="61"/>
      <c r="CH24" s="55">
        <v>0.67409722222222224</v>
      </c>
      <c r="CI24" s="35">
        <v>1.1597222222222259E-2</v>
      </c>
      <c r="CJ24" s="35">
        <v>7.5231481481485146E-4</v>
      </c>
      <c r="CK24" s="44" t="s">
        <v>301</v>
      </c>
      <c r="CL24" s="45">
        <v>65</v>
      </c>
      <c r="CM24" s="55">
        <v>0.68146990740740743</v>
      </c>
      <c r="CN24" s="35">
        <v>1.8969907407407449E-2</v>
      </c>
      <c r="CO24" s="35">
        <v>2.1180555555555987E-3</v>
      </c>
      <c r="CP24" s="44" t="s">
        <v>301</v>
      </c>
      <c r="CQ24" s="45">
        <v>183</v>
      </c>
      <c r="CR24" s="85" t="s">
        <v>632</v>
      </c>
      <c r="CS24" s="38"/>
      <c r="CT24" s="85">
        <v>1.85486111111111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113.3</v>
      </c>
      <c r="DC24" s="71">
        <v>113.3</v>
      </c>
      <c r="DD24" s="72"/>
      <c r="DE24" s="43"/>
      <c r="DF24" s="43"/>
      <c r="DG24" s="39">
        <v>1347.1</v>
      </c>
      <c r="DH24" s="46">
        <v>960</v>
      </c>
      <c r="DI24" s="40"/>
      <c r="DJ24" s="63">
        <v>2307.1</v>
      </c>
      <c r="DK24" s="43"/>
      <c r="DL24" s="268" t="s">
        <v>191</v>
      </c>
      <c r="DM24" s="269" t="s">
        <v>590</v>
      </c>
      <c r="DN24" s="269" t="s">
        <v>179</v>
      </c>
      <c r="DO24" s="269">
        <v>64</v>
      </c>
      <c r="DP24" s="269" t="s">
        <v>622</v>
      </c>
      <c r="DQ24" s="56"/>
      <c r="DR24" s="56"/>
      <c r="DS24" s="36"/>
      <c r="DV24" s="41">
        <v>1</v>
      </c>
      <c r="DW24" s="41" t="s">
        <v>197</v>
      </c>
      <c r="DX24" s="41"/>
      <c r="DY24" s="151">
        <v>210.1</v>
      </c>
      <c r="DZ24" s="41">
        <v>210.1</v>
      </c>
      <c r="EA24" s="41">
        <v>9999</v>
      </c>
      <c r="EB24" s="41">
        <v>999999</v>
      </c>
      <c r="EC24" s="41">
        <v>2307.1</v>
      </c>
      <c r="EG24" s="41">
        <v>31</v>
      </c>
      <c r="EH24" s="195">
        <v>0</v>
      </c>
      <c r="EI24" s="195">
        <v>960</v>
      </c>
      <c r="EJ24" s="196">
        <v>96.8</v>
      </c>
      <c r="EK24" s="195">
        <v>0</v>
      </c>
      <c r="EL24" s="195">
        <v>0</v>
      </c>
      <c r="EM24" s="195">
        <v>889</v>
      </c>
      <c r="EN24" s="195">
        <v>0</v>
      </c>
      <c r="EO24" s="195">
        <v>248</v>
      </c>
      <c r="EP24" s="195">
        <v>0</v>
      </c>
      <c r="EQ24" s="195">
        <v>113.3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31</v>
      </c>
      <c r="FD24" s="195">
        <v>0</v>
      </c>
      <c r="FE24" s="195">
        <v>960</v>
      </c>
      <c r="FF24" s="195">
        <v>1056.8</v>
      </c>
      <c r="FG24" s="195">
        <v>1056.8</v>
      </c>
      <c r="FH24" s="195">
        <v>1056.8</v>
      </c>
      <c r="FI24" s="195">
        <v>1945.8</v>
      </c>
      <c r="FJ24" s="195">
        <v>1945.8</v>
      </c>
      <c r="FK24" s="195">
        <v>2193.8000000000002</v>
      </c>
      <c r="FL24" s="195">
        <v>2193.8000000000002</v>
      </c>
      <c r="FM24" s="195">
        <v>2307.1000000000004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2"/>
      <c r="B25" s="34">
        <v>33</v>
      </c>
      <c r="C25" s="293">
        <v>33</v>
      </c>
      <c r="D25" s="260" t="s">
        <v>500</v>
      </c>
      <c r="E25" s="260" t="s">
        <v>501</v>
      </c>
      <c r="F25" s="260" t="s">
        <v>592</v>
      </c>
      <c r="G25" s="43">
        <v>0.31458333333333327</v>
      </c>
      <c r="H25" s="47">
        <v>0.31458333333333327</v>
      </c>
      <c r="I25" s="58" t="s">
        <v>44</v>
      </c>
      <c r="J25" s="391">
        <v>0</v>
      </c>
      <c r="K25" s="43">
        <v>0.39791666666666664</v>
      </c>
      <c r="L25" s="47">
        <v>0.39791666666666664</v>
      </c>
      <c r="M25" s="42" t="s">
        <v>44</v>
      </c>
      <c r="N25" s="38">
        <v>0</v>
      </c>
      <c r="O25" s="85">
        <v>0.39861111111111108</v>
      </c>
      <c r="P25" s="38"/>
      <c r="Q25" s="261"/>
      <c r="R25" s="85"/>
      <c r="S25" s="38">
        <v>0</v>
      </c>
      <c r="T25" s="85">
        <v>0.44166666666666665</v>
      </c>
      <c r="U25" s="86"/>
      <c r="V25" s="52">
        <v>0</v>
      </c>
      <c r="W25" s="85">
        <v>0.46527777777777773</v>
      </c>
      <c r="X25" s="38"/>
      <c r="Y25" s="85">
        <v>0.46736111111111112</v>
      </c>
      <c r="Z25" s="86"/>
      <c r="AA25" s="52">
        <v>0</v>
      </c>
      <c r="AB25" s="261"/>
      <c r="AC25" s="85">
        <v>0.4694444444444445</v>
      </c>
      <c r="AD25" s="38"/>
      <c r="AE25" s="85">
        <v>0.48888888888888887</v>
      </c>
      <c r="AF25" s="86"/>
      <c r="AG25" s="52">
        <v>0</v>
      </c>
      <c r="AH25" s="261"/>
      <c r="AI25" s="85"/>
      <c r="AJ25" s="38">
        <v>600</v>
      </c>
      <c r="AK25" s="73">
        <v>0.49791666666666662</v>
      </c>
      <c r="AL25" s="42" t="s">
        <v>301</v>
      </c>
      <c r="AM25" s="38">
        <v>840</v>
      </c>
      <c r="AN25" s="43">
        <v>0.51736111111111105</v>
      </c>
      <c r="AO25" s="47">
        <v>0.52916666666666667</v>
      </c>
      <c r="AP25" s="70">
        <v>107.5</v>
      </c>
      <c r="AQ25" s="71">
        <v>107.5</v>
      </c>
      <c r="AR25" s="72"/>
      <c r="AS25" s="49">
        <v>0.5395833333333333</v>
      </c>
      <c r="AT25" s="42" t="s">
        <v>44</v>
      </c>
      <c r="AU25" s="280">
        <v>0</v>
      </c>
      <c r="AV25" s="72"/>
      <c r="AW25" s="49">
        <v>0.58402777777777781</v>
      </c>
      <c r="AX25" s="42" t="s">
        <v>44</v>
      </c>
      <c r="AY25" s="38">
        <v>0</v>
      </c>
      <c r="AZ25" s="53">
        <v>0.58819444444444446</v>
      </c>
      <c r="BA25" s="61"/>
      <c r="BB25" s="55">
        <v>0.59349537037037037</v>
      </c>
      <c r="BC25" s="35">
        <v>5.3009259259259034E-3</v>
      </c>
      <c r="BD25" s="35">
        <v>2.0833333333335549E-4</v>
      </c>
      <c r="BE25" s="44" t="s">
        <v>45</v>
      </c>
      <c r="BF25" s="45">
        <v>18</v>
      </c>
      <c r="BG25" s="55">
        <v>0.60130787037037037</v>
      </c>
      <c r="BH25" s="35">
        <v>1.3113425925925903E-2</v>
      </c>
      <c r="BI25" s="35">
        <v>3.0092592592594752E-4</v>
      </c>
      <c r="BJ25" s="44" t="s">
        <v>45</v>
      </c>
      <c r="BK25" s="45">
        <v>26</v>
      </c>
      <c r="BL25" s="55">
        <v>0.60909722222222229</v>
      </c>
      <c r="BM25" s="35">
        <v>2.0902777777777826E-2</v>
      </c>
      <c r="BN25" s="35">
        <v>3.6342592592593058E-3</v>
      </c>
      <c r="BO25" s="44" t="s">
        <v>301</v>
      </c>
      <c r="BP25" s="45">
        <v>314</v>
      </c>
      <c r="BQ25" s="55">
        <v>0.62385416666666671</v>
      </c>
      <c r="BR25" s="35">
        <v>3.5659722222222245E-2</v>
      </c>
      <c r="BS25" s="35">
        <v>3.7037037037037299E-3</v>
      </c>
      <c r="BT25" s="44" t="s">
        <v>301</v>
      </c>
      <c r="BU25" s="45">
        <v>320</v>
      </c>
      <c r="BV25" s="263"/>
      <c r="BW25" s="263"/>
      <c r="BX25" s="55">
        <v>0.63305555555555559</v>
      </c>
      <c r="BY25" s="35">
        <v>4.4861111111111129E-2</v>
      </c>
      <c r="BZ25" s="35">
        <v>4.6527777777777973E-3</v>
      </c>
      <c r="CA25" s="44" t="s">
        <v>301</v>
      </c>
      <c r="CB25" s="45">
        <v>402</v>
      </c>
      <c r="CC25" s="49">
        <v>0.65416666666666667</v>
      </c>
      <c r="CD25" s="42" t="s">
        <v>44</v>
      </c>
      <c r="CE25" s="38">
        <v>0</v>
      </c>
      <c r="CF25" s="53">
        <v>0.66180555555555554</v>
      </c>
      <c r="CG25" s="61"/>
      <c r="CH25" s="55">
        <v>0.67262731481481486</v>
      </c>
      <c r="CI25" s="35">
        <v>1.0821759259259323E-2</v>
      </c>
      <c r="CJ25" s="35">
        <v>2.3148148148084691E-5</v>
      </c>
      <c r="CK25" s="44" t="s">
        <v>45</v>
      </c>
      <c r="CL25" s="45">
        <v>2</v>
      </c>
      <c r="CM25" s="55">
        <v>0.68009259259259258</v>
      </c>
      <c r="CN25" s="35">
        <v>1.8287037037037046E-2</v>
      </c>
      <c r="CO25" s="35">
        <v>1.4351851851851956E-3</v>
      </c>
      <c r="CP25" s="44" t="s">
        <v>301</v>
      </c>
      <c r="CQ25" s="45">
        <v>124</v>
      </c>
      <c r="CR25" s="85" t="s">
        <v>632</v>
      </c>
      <c r="CS25" s="38"/>
      <c r="CT25" s="85">
        <v>1.9381944444444399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128</v>
      </c>
      <c r="DC25" s="71">
        <v>128</v>
      </c>
      <c r="DD25" s="72"/>
      <c r="DE25" s="43"/>
      <c r="DF25" s="43"/>
      <c r="DG25" s="39">
        <v>1441.5</v>
      </c>
      <c r="DH25" s="46">
        <v>1440</v>
      </c>
      <c r="DI25" s="40"/>
      <c r="DJ25" s="63">
        <v>2881.5</v>
      </c>
      <c r="DK25" s="43"/>
      <c r="DL25" s="268" t="s">
        <v>191</v>
      </c>
      <c r="DM25" s="269" t="s">
        <v>592</v>
      </c>
      <c r="DN25" s="269" t="s">
        <v>179</v>
      </c>
      <c r="DO25" s="269">
        <v>80</v>
      </c>
      <c r="DP25" s="269" t="s">
        <v>622</v>
      </c>
      <c r="DQ25" s="56"/>
      <c r="DR25" s="56"/>
      <c r="DS25" s="36"/>
      <c r="DV25" s="41">
        <v>1</v>
      </c>
      <c r="DW25" s="41" t="s">
        <v>197</v>
      </c>
      <c r="DX25" s="41"/>
      <c r="DY25" s="151">
        <v>235.5</v>
      </c>
      <c r="DZ25" s="41">
        <v>235.5</v>
      </c>
      <c r="EA25" s="41">
        <v>9999</v>
      </c>
      <c r="EB25" s="41">
        <v>999999</v>
      </c>
      <c r="EC25" s="41">
        <v>2881.5</v>
      </c>
      <c r="EG25" s="41">
        <v>33</v>
      </c>
      <c r="EH25" s="195">
        <v>0</v>
      </c>
      <c r="EI25" s="195">
        <v>1440</v>
      </c>
      <c r="EJ25" s="196">
        <v>107.5</v>
      </c>
      <c r="EK25" s="195">
        <v>0</v>
      </c>
      <c r="EL25" s="195">
        <v>0</v>
      </c>
      <c r="EM25" s="195">
        <v>1080</v>
      </c>
      <c r="EN25" s="195">
        <v>0</v>
      </c>
      <c r="EO25" s="195">
        <v>126</v>
      </c>
      <c r="EP25" s="195">
        <v>0</v>
      </c>
      <c r="EQ25" s="195">
        <v>128</v>
      </c>
      <c r="ER25" s="195" t="e">
        <v>#REF!</v>
      </c>
      <c r="ES25" s="195" t="e">
        <v>#REF!</v>
      </c>
      <c r="ET25" s="195" t="e">
        <v>#REF!</v>
      </c>
      <c r="EU25" s="196" t="e">
        <v>#REF!</v>
      </c>
      <c r="EV25" s="195"/>
      <c r="EW25" s="195"/>
      <c r="EX25" s="195"/>
      <c r="EY25" s="195"/>
      <c r="EZ25" s="196"/>
      <c r="FA25" s="195"/>
      <c r="FC25" s="41">
        <v>33</v>
      </c>
      <c r="FD25" s="195">
        <v>0</v>
      </c>
      <c r="FE25" s="195">
        <v>1440</v>
      </c>
      <c r="FF25" s="195">
        <v>1547.5</v>
      </c>
      <c r="FG25" s="195">
        <v>1547.5</v>
      </c>
      <c r="FH25" s="195">
        <v>1547.5</v>
      </c>
      <c r="FI25" s="195">
        <v>2627.5</v>
      </c>
      <c r="FJ25" s="195">
        <v>2627.5</v>
      </c>
      <c r="FK25" s="195">
        <v>2753.5</v>
      </c>
      <c r="FL25" s="195">
        <v>2753.5</v>
      </c>
      <c r="FM25" s="195">
        <v>2881.5</v>
      </c>
      <c r="FN25" s="195" t="e">
        <v>#REF!</v>
      </c>
      <c r="FO25" s="195" t="e">
        <v>#REF!</v>
      </c>
      <c r="FP25" s="195" t="e">
        <v>#REF!</v>
      </c>
      <c r="FQ25" s="195" t="e">
        <v>#REF!</v>
      </c>
      <c r="FR25" s="195" t="e">
        <v>#REF!</v>
      </c>
      <c r="FS25" s="195" t="e">
        <v>#REF!</v>
      </c>
      <c r="FT25" s="195" t="e">
        <v>#REF!</v>
      </c>
      <c r="FU25" s="195" t="e">
        <v>#REF!</v>
      </c>
      <c r="FV25" s="195" t="e">
        <v>#REF!</v>
      </c>
    </row>
    <row r="26" spans="1:178" ht="13.5" thickBot="1" x14ac:dyDescent="0.25">
      <c r="A26" s="132"/>
      <c r="B26" s="34">
        <v>26</v>
      </c>
      <c r="C26" s="293">
        <v>26</v>
      </c>
      <c r="D26" s="260" t="s">
        <v>488</v>
      </c>
      <c r="E26" s="260" t="s">
        <v>489</v>
      </c>
      <c r="F26" s="260" t="s">
        <v>585</v>
      </c>
      <c r="G26" s="43">
        <v>0.30972222222222218</v>
      </c>
      <c r="H26" s="47">
        <v>0.30972222222222218</v>
      </c>
      <c r="I26" s="58" t="s">
        <v>44</v>
      </c>
      <c r="J26" s="52">
        <v>0</v>
      </c>
      <c r="K26" s="43">
        <v>0.39305555555555555</v>
      </c>
      <c r="L26" s="47">
        <v>0.39305555555555555</v>
      </c>
      <c r="M26" s="42" t="s">
        <v>44</v>
      </c>
      <c r="N26" s="38">
        <v>0</v>
      </c>
      <c r="O26" s="85">
        <v>0.39374999999999999</v>
      </c>
      <c r="P26" s="38"/>
      <c r="Q26" s="261"/>
      <c r="R26" s="85"/>
      <c r="S26" s="38">
        <v>0</v>
      </c>
      <c r="T26" s="85">
        <v>0.46249999999999997</v>
      </c>
      <c r="U26" s="86"/>
      <c r="V26" s="52">
        <v>0</v>
      </c>
      <c r="W26" s="85"/>
      <c r="X26" s="38">
        <v>600</v>
      </c>
      <c r="Y26" s="85"/>
      <c r="Z26" s="86"/>
      <c r="AA26" s="52">
        <v>600</v>
      </c>
      <c r="AB26" s="261"/>
      <c r="AC26" s="85"/>
      <c r="AD26" s="38">
        <v>600</v>
      </c>
      <c r="AE26" s="85" t="s">
        <v>308</v>
      </c>
      <c r="AF26" s="86"/>
      <c r="AG26" s="52">
        <v>600</v>
      </c>
      <c r="AH26" s="261"/>
      <c r="AI26" s="85"/>
      <c r="AJ26" s="38">
        <v>600</v>
      </c>
      <c r="AK26" s="73">
        <v>0.50347222222222221</v>
      </c>
      <c r="AL26" s="42" t="s">
        <v>301</v>
      </c>
      <c r="AM26" s="38">
        <v>1740</v>
      </c>
      <c r="AN26" s="43">
        <v>0.5083333333333333</v>
      </c>
      <c r="AO26" s="47">
        <v>0.53888888888888886</v>
      </c>
      <c r="AP26" s="70">
        <v>101.4</v>
      </c>
      <c r="AQ26" s="71">
        <v>101.4</v>
      </c>
      <c r="AR26" s="72"/>
      <c r="AS26" s="49">
        <v>0.54513888888888884</v>
      </c>
      <c r="AT26" s="42" t="s">
        <v>44</v>
      </c>
      <c r="AU26" s="280">
        <v>0</v>
      </c>
      <c r="AV26" s="72"/>
      <c r="AW26" s="49">
        <v>0.62222222222222223</v>
      </c>
      <c r="AX26" s="42" t="s">
        <v>301</v>
      </c>
      <c r="AY26" s="38">
        <v>420</v>
      </c>
      <c r="AZ26" s="53">
        <v>0.62430555555555556</v>
      </c>
      <c r="BA26" s="61"/>
      <c r="BB26" s="55">
        <v>0.62986111111111109</v>
      </c>
      <c r="BC26" s="35">
        <v>5.5555555555555358E-3</v>
      </c>
      <c r="BD26" s="35">
        <v>4.6296296296276934E-5</v>
      </c>
      <c r="BE26" s="44" t="s">
        <v>301</v>
      </c>
      <c r="BF26" s="45">
        <v>4</v>
      </c>
      <c r="BG26" s="55">
        <v>0.63800925925925933</v>
      </c>
      <c r="BH26" s="35">
        <v>1.3703703703703773E-2</v>
      </c>
      <c r="BI26" s="35">
        <v>2.8935185185192253E-4</v>
      </c>
      <c r="BJ26" s="44" t="s">
        <v>301</v>
      </c>
      <c r="BK26" s="45">
        <v>25</v>
      </c>
      <c r="BL26" s="55">
        <v>0.64263888888888887</v>
      </c>
      <c r="BM26" s="35">
        <v>1.8333333333333313E-2</v>
      </c>
      <c r="BN26" s="35">
        <v>1.0648148148147928E-3</v>
      </c>
      <c r="BO26" s="44" t="s">
        <v>301</v>
      </c>
      <c r="BP26" s="45">
        <v>92</v>
      </c>
      <c r="BQ26" s="55">
        <v>0.66046296296296292</v>
      </c>
      <c r="BR26" s="35">
        <v>3.615740740740736E-2</v>
      </c>
      <c r="BS26" s="35">
        <v>4.2013888888888448E-3</v>
      </c>
      <c r="BT26" s="44" t="s">
        <v>301</v>
      </c>
      <c r="BU26" s="45">
        <v>363</v>
      </c>
      <c r="BV26" s="263"/>
      <c r="BW26" s="263"/>
      <c r="BX26" s="55">
        <v>0.67254629629629636</v>
      </c>
      <c r="BY26" s="35">
        <v>4.8240740740740806E-2</v>
      </c>
      <c r="BZ26" s="35">
        <v>8.0324074074074742E-3</v>
      </c>
      <c r="CA26" s="44" t="s">
        <v>301</v>
      </c>
      <c r="CB26" s="45">
        <v>694</v>
      </c>
      <c r="CC26" s="49">
        <v>0.69027777777777777</v>
      </c>
      <c r="CD26" s="42" t="s">
        <v>44</v>
      </c>
      <c r="CE26" s="38">
        <v>0</v>
      </c>
      <c r="CF26" s="53">
        <v>0.69374999999999998</v>
      </c>
      <c r="CG26" s="61"/>
      <c r="CH26" s="55">
        <v>0.71803240740740737</v>
      </c>
      <c r="CI26" s="35">
        <v>2.4282407407407391E-2</v>
      </c>
      <c r="CJ26" s="35">
        <v>1.3437499999999984E-2</v>
      </c>
      <c r="CK26" s="44" t="s">
        <v>301</v>
      </c>
      <c r="CL26" s="45">
        <v>1161</v>
      </c>
      <c r="CM26" s="55">
        <v>0.72600694444444447</v>
      </c>
      <c r="CN26" s="35">
        <v>3.2256944444444491E-2</v>
      </c>
      <c r="CO26" s="35">
        <v>1.540509259259264E-2</v>
      </c>
      <c r="CP26" s="44" t="s">
        <v>301</v>
      </c>
      <c r="CQ26" s="45">
        <v>1331</v>
      </c>
      <c r="CR26" s="85" t="s">
        <v>632</v>
      </c>
      <c r="CS26" s="38"/>
      <c r="CT26" s="85">
        <v>1.64652777777778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109</v>
      </c>
      <c r="DC26" s="71">
        <v>109</v>
      </c>
      <c r="DD26" s="72"/>
      <c r="DE26" s="43"/>
      <c r="DF26" s="43"/>
      <c r="DG26" s="39">
        <v>3880.4</v>
      </c>
      <c r="DH26" s="46">
        <v>5160</v>
      </c>
      <c r="DI26" s="40"/>
      <c r="DJ26" s="63">
        <v>9040.4</v>
      </c>
      <c r="DK26" s="43"/>
      <c r="DL26" s="268" t="s">
        <v>191</v>
      </c>
      <c r="DM26" s="269" t="s">
        <v>585</v>
      </c>
      <c r="DN26" s="269" t="s">
        <v>179</v>
      </c>
      <c r="DO26" s="269">
        <v>74</v>
      </c>
      <c r="DP26" s="269" t="s">
        <v>624</v>
      </c>
      <c r="DQ26" s="56"/>
      <c r="DR26" s="56"/>
      <c r="DS26" s="36"/>
      <c r="DV26" s="41">
        <v>1</v>
      </c>
      <c r="DW26" s="41" t="s">
        <v>197</v>
      </c>
      <c r="DX26" s="41"/>
      <c r="DY26" s="151">
        <v>210.4</v>
      </c>
      <c r="DZ26" s="41">
        <v>210.4</v>
      </c>
      <c r="EA26" s="41">
        <v>9999</v>
      </c>
      <c r="EB26" s="41">
        <v>999999</v>
      </c>
      <c r="EC26" s="41">
        <v>9040.4</v>
      </c>
      <c r="EG26" s="41">
        <v>26</v>
      </c>
      <c r="EH26" s="195">
        <v>0</v>
      </c>
      <c r="EI26" s="195">
        <v>4740</v>
      </c>
      <c r="EJ26" s="196">
        <v>101.4</v>
      </c>
      <c r="EK26" s="195">
        <v>0</v>
      </c>
      <c r="EL26" s="195">
        <v>420</v>
      </c>
      <c r="EM26" s="195">
        <v>1178</v>
      </c>
      <c r="EN26" s="195">
        <v>0</v>
      </c>
      <c r="EO26" s="195">
        <v>2492</v>
      </c>
      <c r="EP26" s="195">
        <v>0</v>
      </c>
      <c r="EQ26" s="195">
        <v>109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C26" s="41">
        <v>26</v>
      </c>
      <c r="FD26" s="195">
        <v>0</v>
      </c>
      <c r="FE26" s="195">
        <v>4740</v>
      </c>
      <c r="FF26" s="195">
        <v>4841.3999999999996</v>
      </c>
      <c r="FG26" s="195">
        <v>4841.3999999999996</v>
      </c>
      <c r="FH26" s="195">
        <v>5261.4</v>
      </c>
      <c r="FI26" s="195">
        <v>6439.4</v>
      </c>
      <c r="FJ26" s="195">
        <v>6439.4</v>
      </c>
      <c r="FK26" s="195">
        <v>8931.4</v>
      </c>
      <c r="FL26" s="195">
        <v>8931.4</v>
      </c>
      <c r="FM26" s="195">
        <v>9040.4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36</v>
      </c>
      <c r="C27" s="293">
        <v>36</v>
      </c>
      <c r="D27" s="260" t="s">
        <v>251</v>
      </c>
      <c r="E27" s="260" t="s">
        <v>278</v>
      </c>
      <c r="F27" s="260" t="s">
        <v>567</v>
      </c>
      <c r="G27" s="43">
        <v>0.3166666666666666</v>
      </c>
      <c r="H27" s="47">
        <v>0.3166666666666666</v>
      </c>
      <c r="I27" s="58" t="s">
        <v>44</v>
      </c>
      <c r="J27" s="52">
        <v>0</v>
      </c>
      <c r="K27" s="43">
        <v>0.39999999999999997</v>
      </c>
      <c r="L27" s="47">
        <v>0.39999999999999997</v>
      </c>
      <c r="M27" s="42" t="s">
        <v>44</v>
      </c>
      <c r="N27" s="38">
        <v>0</v>
      </c>
      <c r="O27" s="85">
        <v>0.40347222222222223</v>
      </c>
      <c r="P27" s="38">
        <v>300</v>
      </c>
      <c r="Q27" s="261"/>
      <c r="R27" s="85">
        <v>0.44791666666666669</v>
      </c>
      <c r="S27" s="38">
        <v>300</v>
      </c>
      <c r="T27" s="85" t="s">
        <v>308</v>
      </c>
      <c r="U27" s="86"/>
      <c r="V27" s="52">
        <v>600</v>
      </c>
      <c r="W27" s="85">
        <v>0.5131944444444444</v>
      </c>
      <c r="X27" s="38"/>
      <c r="Y27" s="85">
        <v>0.51388888888888895</v>
      </c>
      <c r="Z27" s="86"/>
      <c r="AA27" s="52">
        <v>0</v>
      </c>
      <c r="AB27" s="261"/>
      <c r="AC27" s="85">
        <v>0.51736111111111105</v>
      </c>
      <c r="AD27" s="38"/>
      <c r="AE27" s="85">
        <v>0.46666666666666662</v>
      </c>
      <c r="AF27" s="86"/>
      <c r="AG27" s="52">
        <v>720</v>
      </c>
      <c r="AH27" s="261">
        <v>600</v>
      </c>
      <c r="AI27" s="85"/>
      <c r="AJ27" s="38">
        <v>600</v>
      </c>
      <c r="AK27" s="73">
        <v>0.5493055555555556</v>
      </c>
      <c r="AL27" s="42" t="s">
        <v>301</v>
      </c>
      <c r="AM27" s="38">
        <v>5100</v>
      </c>
      <c r="AN27" s="43">
        <v>0.55208333333333337</v>
      </c>
      <c r="AO27" s="47">
        <v>0.58819444444444446</v>
      </c>
      <c r="AP27" s="70">
        <v>101</v>
      </c>
      <c r="AQ27" s="71">
        <v>101</v>
      </c>
      <c r="AR27" s="72"/>
      <c r="AS27" s="49">
        <v>0.59097222222222223</v>
      </c>
      <c r="AT27" s="42" t="s">
        <v>44</v>
      </c>
      <c r="AU27" s="280">
        <v>0</v>
      </c>
      <c r="AV27" s="72"/>
      <c r="AW27" s="49">
        <v>0.63541666666666663</v>
      </c>
      <c r="AX27" s="42" t="s">
        <v>44</v>
      </c>
      <c r="AY27" s="38">
        <v>0</v>
      </c>
      <c r="AZ27" s="53">
        <v>0.6381944444444444</v>
      </c>
      <c r="BA27" s="61"/>
      <c r="BB27" s="55">
        <v>0.64371527777777782</v>
      </c>
      <c r="BC27" s="35">
        <v>5.5208333333334192E-3</v>
      </c>
      <c r="BD27" s="35">
        <v>1.1574074074160307E-5</v>
      </c>
      <c r="BE27" s="44" t="s">
        <v>301</v>
      </c>
      <c r="BF27" s="45">
        <v>1</v>
      </c>
      <c r="BG27" s="55">
        <v>0.65127314814814818</v>
      </c>
      <c r="BH27" s="35">
        <v>1.3078703703703787E-2</v>
      </c>
      <c r="BI27" s="35">
        <v>3.3564814814806415E-4</v>
      </c>
      <c r="BJ27" s="44" t="s">
        <v>45</v>
      </c>
      <c r="BK27" s="45">
        <v>29</v>
      </c>
      <c r="BL27" s="55">
        <v>0.65637731481481476</v>
      </c>
      <c r="BM27" s="35">
        <v>1.8182870370370363E-2</v>
      </c>
      <c r="BN27" s="35">
        <v>9.1435185185184328E-4</v>
      </c>
      <c r="BO27" s="44" t="s">
        <v>301</v>
      </c>
      <c r="BP27" s="45">
        <v>79</v>
      </c>
      <c r="BQ27" s="55">
        <v>0.67484953703703709</v>
      </c>
      <c r="BR27" s="35">
        <v>3.6655092592592697E-2</v>
      </c>
      <c r="BS27" s="35">
        <v>4.6990740740741818E-3</v>
      </c>
      <c r="BT27" s="44" t="s">
        <v>301</v>
      </c>
      <c r="BU27" s="45">
        <v>406</v>
      </c>
      <c r="BV27" s="263"/>
      <c r="BW27" s="263"/>
      <c r="BX27" s="55">
        <v>0.68812499999999999</v>
      </c>
      <c r="BY27" s="35">
        <v>4.9930555555555589E-2</v>
      </c>
      <c r="BZ27" s="35">
        <v>9.7222222222222571E-3</v>
      </c>
      <c r="CA27" s="44" t="s">
        <v>301</v>
      </c>
      <c r="CB27" s="45">
        <v>840</v>
      </c>
      <c r="CC27" s="49">
        <v>0.70416666666666661</v>
      </c>
      <c r="CD27" s="42" t="s">
        <v>44</v>
      </c>
      <c r="CE27" s="38">
        <v>0</v>
      </c>
      <c r="CF27" s="53">
        <v>0.70624999999999993</v>
      </c>
      <c r="CG27" s="61"/>
      <c r="CH27" s="55">
        <v>0.71877314814814808</v>
      </c>
      <c r="CI27" s="35">
        <v>1.2523148148148144E-2</v>
      </c>
      <c r="CJ27" s="35">
        <v>1.6782407407407371E-3</v>
      </c>
      <c r="CK27" s="44" t="s">
        <v>301</v>
      </c>
      <c r="CL27" s="45">
        <v>145</v>
      </c>
      <c r="CM27" s="55">
        <v>0.72618055555555561</v>
      </c>
      <c r="CN27" s="35">
        <v>1.9930555555555673E-2</v>
      </c>
      <c r="CO27" s="35">
        <v>3.078703703703823E-3</v>
      </c>
      <c r="CP27" s="44" t="s">
        <v>301</v>
      </c>
      <c r="CQ27" s="45">
        <v>266</v>
      </c>
      <c r="CR27" s="85"/>
      <c r="CS27" s="38">
        <v>600</v>
      </c>
      <c r="CT27" s="85">
        <v>2.0631944444444401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110.5</v>
      </c>
      <c r="DC27" s="71">
        <v>110.5</v>
      </c>
      <c r="DD27" s="72"/>
      <c r="DE27" s="43"/>
      <c r="DF27" s="43"/>
      <c r="DG27" s="39">
        <v>1977.5</v>
      </c>
      <c r="DH27" s="46">
        <v>8820</v>
      </c>
      <c r="DI27" s="40"/>
      <c r="DJ27" s="63">
        <v>10797.5</v>
      </c>
      <c r="DK27" s="43"/>
      <c r="DL27" s="268" t="s">
        <v>191</v>
      </c>
      <c r="DM27" s="269" t="s">
        <v>567</v>
      </c>
      <c r="DN27" s="269" t="s">
        <v>178</v>
      </c>
      <c r="DO27" s="269">
        <v>105</v>
      </c>
      <c r="DP27" s="269">
        <v>0</v>
      </c>
      <c r="DQ27" s="56"/>
      <c r="DR27" s="56"/>
      <c r="DS27" s="36"/>
      <c r="DV27" s="41">
        <v>1.08</v>
      </c>
      <c r="DW27" s="41" t="s">
        <v>198</v>
      </c>
      <c r="DX27" s="41"/>
      <c r="DY27" s="151">
        <v>228.42000000000002</v>
      </c>
      <c r="DZ27" s="41">
        <v>9999</v>
      </c>
      <c r="EA27" s="41">
        <v>228.42000000000002</v>
      </c>
      <c r="EB27" s="41">
        <v>999999</v>
      </c>
      <c r="EC27" s="41">
        <v>999999</v>
      </c>
      <c r="EG27" s="41">
        <v>36</v>
      </c>
      <c r="EH27" s="195">
        <v>0</v>
      </c>
      <c r="EI27" s="195">
        <v>8220</v>
      </c>
      <c r="EJ27" s="196">
        <v>101</v>
      </c>
      <c r="EK27" s="195">
        <v>0</v>
      </c>
      <c r="EL27" s="195">
        <v>0</v>
      </c>
      <c r="EM27" s="195">
        <v>1355</v>
      </c>
      <c r="EN27" s="195">
        <v>0</v>
      </c>
      <c r="EO27" s="195">
        <v>411</v>
      </c>
      <c r="EP27" s="195">
        <v>600</v>
      </c>
      <c r="EQ27" s="195">
        <v>110.5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36</v>
      </c>
      <c r="FD27" s="195">
        <v>0</v>
      </c>
      <c r="FE27" s="195">
        <v>8220</v>
      </c>
      <c r="FF27" s="195">
        <v>8321</v>
      </c>
      <c r="FG27" s="195">
        <v>8321</v>
      </c>
      <c r="FH27" s="195">
        <v>8321</v>
      </c>
      <c r="FI27" s="195">
        <v>9676</v>
      </c>
      <c r="FJ27" s="195">
        <v>9676</v>
      </c>
      <c r="FK27" s="195">
        <v>10087</v>
      </c>
      <c r="FL27" s="195">
        <v>10687</v>
      </c>
      <c r="FM27" s="195">
        <v>10797.5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64</v>
      </c>
      <c r="C28" s="293">
        <v>73</v>
      </c>
      <c r="D28" s="260" t="s">
        <v>260</v>
      </c>
      <c r="E28" s="260" t="s">
        <v>541</v>
      </c>
      <c r="F28" s="260" t="s">
        <v>610</v>
      </c>
      <c r="G28" s="43">
        <v>0.33611111111111097</v>
      </c>
      <c r="H28" s="47">
        <v>0.33611111111111097</v>
      </c>
      <c r="I28" s="58" t="s">
        <v>44</v>
      </c>
      <c r="J28" s="52">
        <v>0</v>
      </c>
      <c r="K28" s="43">
        <v>0.41944444444444434</v>
      </c>
      <c r="L28" s="47">
        <v>0.41944444444444434</v>
      </c>
      <c r="M28" s="42" t="s">
        <v>44</v>
      </c>
      <c r="N28" s="38">
        <v>0</v>
      </c>
      <c r="O28" s="85">
        <v>0.4201388888888889</v>
      </c>
      <c r="P28" s="38"/>
      <c r="Q28" s="261"/>
      <c r="R28" s="85"/>
      <c r="S28" s="38">
        <v>0</v>
      </c>
      <c r="T28" s="85">
        <v>0.4597222222222222</v>
      </c>
      <c r="U28" s="86"/>
      <c r="V28" s="52">
        <v>0</v>
      </c>
      <c r="W28" s="85">
        <v>0.49236111111111108</v>
      </c>
      <c r="X28" s="38"/>
      <c r="Y28" s="85">
        <v>0.49374999999999997</v>
      </c>
      <c r="Z28" s="86"/>
      <c r="AA28" s="52">
        <v>0</v>
      </c>
      <c r="AB28" s="261"/>
      <c r="AC28" s="85">
        <v>0.49583333333333335</v>
      </c>
      <c r="AD28" s="38"/>
      <c r="AE28" s="85">
        <v>0.52500000000000002</v>
      </c>
      <c r="AF28" s="86"/>
      <c r="AG28" s="52">
        <v>0</v>
      </c>
      <c r="AH28" s="261"/>
      <c r="AI28" s="85">
        <v>0.53125</v>
      </c>
      <c r="AJ28" s="38"/>
      <c r="AK28" s="73">
        <v>0.53263888888888888</v>
      </c>
      <c r="AL28" s="42" t="s">
        <v>301</v>
      </c>
      <c r="AM28" s="38">
        <v>1980</v>
      </c>
      <c r="AN28" s="43">
        <v>0.53541666666666665</v>
      </c>
      <c r="AO28" s="47">
        <v>0.55972222222222223</v>
      </c>
      <c r="AP28" s="70">
        <v>92.1</v>
      </c>
      <c r="AQ28" s="71">
        <v>92.1</v>
      </c>
      <c r="AR28" s="72"/>
      <c r="AS28" s="49">
        <v>0.57430555555555551</v>
      </c>
      <c r="AT28" s="42" t="s">
        <v>44</v>
      </c>
      <c r="AU28" s="280">
        <v>0</v>
      </c>
      <c r="AV28" s="72"/>
      <c r="AW28" s="49">
        <v>0.62152777777777779</v>
      </c>
      <c r="AX28" s="42" t="s">
        <v>44</v>
      </c>
      <c r="AY28" s="38">
        <v>0</v>
      </c>
      <c r="AZ28" s="53">
        <v>0.62291666666666667</v>
      </c>
      <c r="BA28" s="61"/>
      <c r="BB28" s="55">
        <v>0.62825231481481481</v>
      </c>
      <c r="BC28" s="35">
        <v>5.335648148148131E-3</v>
      </c>
      <c r="BD28" s="35">
        <v>1.7361111111112784E-4</v>
      </c>
      <c r="BE28" s="44" t="s">
        <v>45</v>
      </c>
      <c r="BF28" s="45">
        <v>15</v>
      </c>
      <c r="BG28" s="55">
        <v>0.63739583333333327</v>
      </c>
      <c r="BH28" s="35">
        <v>1.4479166666666599E-2</v>
      </c>
      <c r="BI28" s="35">
        <v>1.0648148148147477E-3</v>
      </c>
      <c r="BJ28" s="44" t="s">
        <v>301</v>
      </c>
      <c r="BK28" s="45">
        <v>92</v>
      </c>
      <c r="BL28" s="55">
        <v>0.64226851851851852</v>
      </c>
      <c r="BM28" s="35">
        <v>1.9351851851851842E-2</v>
      </c>
      <c r="BN28" s="35">
        <v>2.0833333333333225E-3</v>
      </c>
      <c r="BO28" s="44" t="s">
        <v>301</v>
      </c>
      <c r="BP28" s="45">
        <v>180</v>
      </c>
      <c r="BQ28" s="55">
        <v>0.66041666666666665</v>
      </c>
      <c r="BR28" s="35">
        <v>3.7499999999999978E-2</v>
      </c>
      <c r="BS28" s="35">
        <v>5.5439814814814622E-3</v>
      </c>
      <c r="BT28" s="44" t="s">
        <v>301</v>
      </c>
      <c r="BU28" s="45">
        <v>479</v>
      </c>
      <c r="BV28" s="263"/>
      <c r="BW28" s="263"/>
      <c r="BX28" s="55">
        <v>0.67249999999999999</v>
      </c>
      <c r="BY28" s="35">
        <v>4.9583333333333313E-2</v>
      </c>
      <c r="BZ28" s="35">
        <v>9.3749999999999806E-3</v>
      </c>
      <c r="CA28" s="44" t="s">
        <v>301</v>
      </c>
      <c r="CB28" s="45">
        <v>810</v>
      </c>
      <c r="CC28" s="49">
        <v>0.69027777777777777</v>
      </c>
      <c r="CD28" s="42" t="s">
        <v>301</v>
      </c>
      <c r="CE28" s="38">
        <v>120</v>
      </c>
      <c r="CF28" s="53">
        <v>0.69305555555555554</v>
      </c>
      <c r="CG28" s="61"/>
      <c r="CH28" s="55">
        <v>0.7047106481481481</v>
      </c>
      <c r="CI28" s="35">
        <v>1.1655092592592564E-2</v>
      </c>
      <c r="CJ28" s="35">
        <v>8.1018518518515686E-4</v>
      </c>
      <c r="CK28" s="44" t="s">
        <v>301</v>
      </c>
      <c r="CL28" s="45">
        <v>70</v>
      </c>
      <c r="CM28" s="55">
        <v>0.71148148148148149</v>
      </c>
      <c r="CN28" s="35">
        <v>1.8425925925925957E-2</v>
      </c>
      <c r="CO28" s="35">
        <v>1.5740740740741062E-3</v>
      </c>
      <c r="CP28" s="44" t="s">
        <v>301</v>
      </c>
      <c r="CQ28" s="45">
        <v>136</v>
      </c>
      <c r="CR28" s="85" t="s">
        <v>632</v>
      </c>
      <c r="CS28" s="38"/>
      <c r="CT28" s="85">
        <v>3.2298611111111102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113</v>
      </c>
      <c r="DC28" s="71">
        <v>113</v>
      </c>
      <c r="DD28" s="72"/>
      <c r="DE28" s="43"/>
      <c r="DF28" s="43"/>
      <c r="DG28" s="39">
        <v>1987.1</v>
      </c>
      <c r="DH28" s="46">
        <v>2100</v>
      </c>
      <c r="DI28" s="40"/>
      <c r="DJ28" s="63">
        <v>4087.1</v>
      </c>
      <c r="DK28" s="43"/>
      <c r="DL28" s="268" t="s">
        <v>190</v>
      </c>
      <c r="DM28" s="269" t="s">
        <v>610</v>
      </c>
      <c r="DN28" s="269" t="s">
        <v>178</v>
      </c>
      <c r="DO28" s="269">
        <v>81</v>
      </c>
      <c r="DP28" s="269" t="s">
        <v>620</v>
      </c>
      <c r="DQ28" s="56"/>
      <c r="DR28" s="56"/>
      <c r="DS28" s="36"/>
      <c r="DV28" s="41">
        <v>1.05</v>
      </c>
      <c r="DW28" s="41" t="s">
        <v>198</v>
      </c>
      <c r="DX28" s="41"/>
      <c r="DY28" s="151">
        <v>215.35499999999999</v>
      </c>
      <c r="DZ28" s="41">
        <v>9999</v>
      </c>
      <c r="EA28" s="41">
        <v>215.35499999999999</v>
      </c>
      <c r="EB28" s="41">
        <v>999999</v>
      </c>
      <c r="EC28" s="41">
        <v>999999</v>
      </c>
      <c r="EG28" s="41">
        <v>73</v>
      </c>
      <c r="EH28" s="195">
        <v>0</v>
      </c>
      <c r="EI28" s="195">
        <v>1980</v>
      </c>
      <c r="EJ28" s="196">
        <v>92.1</v>
      </c>
      <c r="EK28" s="195">
        <v>0</v>
      </c>
      <c r="EL28" s="195">
        <v>0</v>
      </c>
      <c r="EM28" s="195">
        <v>1576</v>
      </c>
      <c r="EN28" s="195">
        <v>120</v>
      </c>
      <c r="EO28" s="195">
        <v>206</v>
      </c>
      <c r="EP28" s="195">
        <v>0</v>
      </c>
      <c r="EQ28" s="195">
        <v>113</v>
      </c>
      <c r="FC28" s="41">
        <v>73</v>
      </c>
      <c r="FD28" s="195">
        <v>0</v>
      </c>
      <c r="FE28" s="195">
        <v>1980</v>
      </c>
      <c r="FF28" s="195">
        <v>2072.1</v>
      </c>
      <c r="FG28" s="195">
        <v>2072.1</v>
      </c>
      <c r="FH28" s="195">
        <v>2072.1</v>
      </c>
      <c r="FI28" s="195">
        <v>3648.1</v>
      </c>
      <c r="FJ28" s="195">
        <v>3768.1</v>
      </c>
      <c r="FK28" s="195">
        <v>3974.1</v>
      </c>
      <c r="FL28" s="195">
        <v>3974.1</v>
      </c>
      <c r="FM28" s="195">
        <v>4087.1</v>
      </c>
    </row>
    <row r="29" spans="1:178" ht="13.5" thickBot="1" x14ac:dyDescent="0.25">
      <c r="A29" s="132"/>
      <c r="B29" s="34">
        <v>15</v>
      </c>
      <c r="C29" s="293">
        <v>15</v>
      </c>
      <c r="D29" s="260" t="s">
        <v>147</v>
      </c>
      <c r="E29" s="260" t="s">
        <v>148</v>
      </c>
      <c r="F29" s="260" t="s">
        <v>577</v>
      </c>
      <c r="G29" s="43">
        <v>0.30208333333333331</v>
      </c>
      <c r="H29" s="47">
        <v>0.30208333333333331</v>
      </c>
      <c r="I29" s="58" t="s">
        <v>44</v>
      </c>
      <c r="J29" s="52">
        <v>0</v>
      </c>
      <c r="K29" s="43">
        <v>0.38541666666666669</v>
      </c>
      <c r="L29" s="47">
        <v>0.38541666666666669</v>
      </c>
      <c r="M29" s="42" t="s">
        <v>44</v>
      </c>
      <c r="N29" s="38">
        <v>0</v>
      </c>
      <c r="O29" s="85">
        <v>0.38611111111111113</v>
      </c>
      <c r="P29" s="38"/>
      <c r="Q29" s="261"/>
      <c r="R29" s="85"/>
      <c r="S29" s="38">
        <v>0</v>
      </c>
      <c r="T29" s="85" t="s">
        <v>308</v>
      </c>
      <c r="U29" s="86"/>
      <c r="V29" s="52">
        <v>600</v>
      </c>
      <c r="W29" s="85"/>
      <c r="X29" s="38">
        <v>600</v>
      </c>
      <c r="Y29" s="85"/>
      <c r="Z29" s="86"/>
      <c r="AA29" s="52">
        <v>600</v>
      </c>
      <c r="AB29" s="261"/>
      <c r="AC29" s="85"/>
      <c r="AD29" s="38">
        <v>600</v>
      </c>
      <c r="AE29" s="85">
        <v>0.44027777777777777</v>
      </c>
      <c r="AF29" s="86"/>
      <c r="AG29" s="52">
        <v>1740</v>
      </c>
      <c r="AH29" s="261"/>
      <c r="AI29" s="85"/>
      <c r="AJ29" s="38">
        <v>600</v>
      </c>
      <c r="AK29" s="73">
        <v>0.47569444444444442</v>
      </c>
      <c r="AL29" s="42" t="s">
        <v>44</v>
      </c>
      <c r="AM29" s="38">
        <v>0</v>
      </c>
      <c r="AN29" s="43">
        <v>0.49027777777777781</v>
      </c>
      <c r="AO29" s="47">
        <v>0.4909722222222222</v>
      </c>
      <c r="AP29" s="70">
        <v>94.6</v>
      </c>
      <c r="AQ29" s="71">
        <v>94.6</v>
      </c>
      <c r="AR29" s="72"/>
      <c r="AS29" s="49">
        <v>0.51736111111111105</v>
      </c>
      <c r="AT29" s="42" t="s">
        <v>44</v>
      </c>
      <c r="AU29" s="280">
        <v>0</v>
      </c>
      <c r="AV29" s="72"/>
      <c r="AW29" s="49">
        <v>0.55902777777777779</v>
      </c>
      <c r="AX29" s="42" t="s">
        <v>44</v>
      </c>
      <c r="AY29" s="38">
        <v>0</v>
      </c>
      <c r="AZ29" s="53">
        <v>0.56111111111111112</v>
      </c>
      <c r="BA29" s="61"/>
      <c r="BB29" s="55">
        <v>0.5663541666666666</v>
      </c>
      <c r="BC29" s="35">
        <v>5.243055555555487E-3</v>
      </c>
      <c r="BD29" s="35">
        <v>2.6620370370377192E-4</v>
      </c>
      <c r="BE29" s="44" t="s">
        <v>45</v>
      </c>
      <c r="BF29" s="45">
        <v>23</v>
      </c>
      <c r="BG29" s="55">
        <v>0.57337962962962963</v>
      </c>
      <c r="BH29" s="35">
        <v>1.2268518518518512E-2</v>
      </c>
      <c r="BI29" s="35">
        <v>1.145833333333339E-3</v>
      </c>
      <c r="BJ29" s="44" t="s">
        <v>45</v>
      </c>
      <c r="BK29" s="45">
        <v>99</v>
      </c>
      <c r="BL29" s="55">
        <v>0.57729166666666665</v>
      </c>
      <c r="BM29" s="35">
        <v>1.6180555555555531E-2</v>
      </c>
      <c r="BN29" s="35">
        <v>1.0879629629629885E-3</v>
      </c>
      <c r="BO29" s="44" t="s">
        <v>45</v>
      </c>
      <c r="BP29" s="45">
        <v>94</v>
      </c>
      <c r="BQ29" s="55">
        <v>0.59576388888888887</v>
      </c>
      <c r="BR29" s="35">
        <v>3.4652777777777755E-2</v>
      </c>
      <c r="BS29" s="35">
        <v>2.696759259259239E-3</v>
      </c>
      <c r="BT29" s="44" t="s">
        <v>301</v>
      </c>
      <c r="BU29" s="45">
        <v>233</v>
      </c>
      <c r="BV29" s="263"/>
      <c r="BW29" s="263"/>
      <c r="BX29" s="55">
        <v>0.58594907407407404</v>
      </c>
      <c r="BY29" s="35">
        <v>2.4837962962962923E-2</v>
      </c>
      <c r="BZ29" s="35">
        <v>1.5370370370370409E-2</v>
      </c>
      <c r="CA29" s="44" t="s">
        <v>45</v>
      </c>
      <c r="CB29" s="45">
        <v>1328</v>
      </c>
      <c r="CC29" s="49">
        <v>0.63611111111111118</v>
      </c>
      <c r="CD29" s="42" t="s">
        <v>301</v>
      </c>
      <c r="CE29" s="38">
        <v>780</v>
      </c>
      <c r="CF29" s="53">
        <v>0.65277777777777779</v>
      </c>
      <c r="CG29" s="61"/>
      <c r="CH29" s="55">
        <v>0.66331018518518514</v>
      </c>
      <c r="CI29" s="35">
        <v>1.0532407407407351E-2</v>
      </c>
      <c r="CJ29" s="35">
        <v>3.1250000000005579E-4</v>
      </c>
      <c r="CK29" s="44" t="s">
        <v>45</v>
      </c>
      <c r="CL29" s="45">
        <v>27</v>
      </c>
      <c r="CM29" s="55">
        <v>0.66923611111111114</v>
      </c>
      <c r="CN29" s="35">
        <v>1.6458333333333353E-2</v>
      </c>
      <c r="CO29" s="35">
        <v>3.9351851851849792E-4</v>
      </c>
      <c r="CP29" s="44" t="s">
        <v>45</v>
      </c>
      <c r="CQ29" s="45">
        <v>34</v>
      </c>
      <c r="CR29" s="85" t="s">
        <v>632</v>
      </c>
      <c r="CS29" s="38"/>
      <c r="CT29" s="85">
        <v>1.1881944444444399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94.2</v>
      </c>
      <c r="DC29" s="71">
        <v>94.2</v>
      </c>
      <c r="DD29" s="72"/>
      <c r="DE29" s="43"/>
      <c r="DF29" s="43"/>
      <c r="DG29" s="39">
        <v>2026.8</v>
      </c>
      <c r="DH29" s="46">
        <v>5520</v>
      </c>
      <c r="DI29" s="40"/>
      <c r="DJ29" s="63">
        <v>7546.8</v>
      </c>
      <c r="DK29" s="43"/>
      <c r="DL29" s="268" t="s">
        <v>191</v>
      </c>
      <c r="DM29" s="269" t="s">
        <v>577</v>
      </c>
      <c r="DN29" s="269" t="s">
        <v>177</v>
      </c>
      <c r="DO29" s="269">
        <v>143</v>
      </c>
      <c r="DP29" s="269">
        <v>0</v>
      </c>
      <c r="DQ29" s="56"/>
      <c r="DR29" s="56"/>
      <c r="DS29" s="36"/>
      <c r="DV29" s="41">
        <v>1.1299999999999999</v>
      </c>
      <c r="DW29" s="41" t="s">
        <v>197</v>
      </c>
      <c r="DX29" s="41"/>
      <c r="DY29" s="151">
        <v>213.34399999999999</v>
      </c>
      <c r="DZ29" s="41">
        <v>213.34399999999999</v>
      </c>
      <c r="EA29" s="41">
        <v>9999</v>
      </c>
      <c r="EB29" s="41">
        <v>999999</v>
      </c>
      <c r="EC29" s="41">
        <v>999999</v>
      </c>
      <c r="EG29" s="41">
        <v>15</v>
      </c>
      <c r="EH29" s="195">
        <v>0</v>
      </c>
      <c r="EI29" s="195">
        <v>4740</v>
      </c>
      <c r="EJ29" s="196">
        <v>94.6</v>
      </c>
      <c r="EK29" s="195">
        <v>0</v>
      </c>
      <c r="EL29" s="195">
        <v>0</v>
      </c>
      <c r="EM29" s="195">
        <v>1777</v>
      </c>
      <c r="EN29" s="195">
        <v>780</v>
      </c>
      <c r="EO29" s="195">
        <v>61</v>
      </c>
      <c r="EP29" s="195">
        <v>0</v>
      </c>
      <c r="EQ29" s="195">
        <v>94.2</v>
      </c>
      <c r="ER29" s="195" t="e">
        <v>#REF!</v>
      </c>
      <c r="ES29" s="195" t="s">
        <v>316</v>
      </c>
      <c r="ET29" s="195" t="e">
        <v>#REF!</v>
      </c>
      <c r="EU29" s="195" t="s">
        <v>316</v>
      </c>
      <c r="EV29" s="195"/>
      <c r="EW29" s="195"/>
      <c r="EX29" s="195"/>
      <c r="EY29" s="195"/>
      <c r="EZ29" s="196"/>
      <c r="FA29" s="195"/>
      <c r="FC29" s="41">
        <v>15</v>
      </c>
      <c r="FD29" s="195">
        <v>0</v>
      </c>
      <c r="FE29" s="195">
        <v>4740</v>
      </c>
      <c r="FF29" s="195">
        <v>4834.6000000000004</v>
      </c>
      <c r="FG29" s="195">
        <v>4834.6000000000004</v>
      </c>
      <c r="FH29" s="195">
        <v>4834.6000000000004</v>
      </c>
      <c r="FI29" s="195">
        <v>6611.6</v>
      </c>
      <c r="FJ29" s="195">
        <v>7391.6</v>
      </c>
      <c r="FK29" s="195">
        <v>7452.6</v>
      </c>
      <c r="FL29" s="195">
        <v>7452.6</v>
      </c>
      <c r="FM29" s="195">
        <v>7546.8</v>
      </c>
      <c r="FN29" s="195" t="e">
        <v>#VALUE!</v>
      </c>
      <c r="FO29" s="195" t="e">
        <v>#VALUE!</v>
      </c>
      <c r="FP29" s="195" t="e">
        <v>#VALUE!</v>
      </c>
      <c r="FQ29" s="195" t="e">
        <v>#VALUE!</v>
      </c>
      <c r="FR29" s="195" t="e">
        <v>#VALUE!</v>
      </c>
      <c r="FS29" s="195" t="e">
        <v>#VALUE!</v>
      </c>
      <c r="FT29" s="195" t="e">
        <v>#VALUE!</v>
      </c>
      <c r="FU29" s="195" t="e">
        <v>#VALUE!</v>
      </c>
      <c r="FV29" s="195" t="e">
        <v>#VALUE!</v>
      </c>
    </row>
    <row r="30" spans="1:178" ht="13.5" thickBot="1" x14ac:dyDescent="0.25">
      <c r="A30" s="131"/>
      <c r="B30" s="34">
        <v>2</v>
      </c>
      <c r="C30" s="293">
        <v>2</v>
      </c>
      <c r="D30" s="260" t="s">
        <v>467</v>
      </c>
      <c r="E30" s="260" t="s">
        <v>468</v>
      </c>
      <c r="F30" s="260" t="s">
        <v>587</v>
      </c>
      <c r="G30" s="43">
        <v>0.29305555555555557</v>
      </c>
      <c r="H30" s="47">
        <v>0.2951388888888889</v>
      </c>
      <c r="I30" s="58" t="s">
        <v>301</v>
      </c>
      <c r="J30" s="391">
        <v>180</v>
      </c>
      <c r="K30" s="43">
        <v>0.37638888888888894</v>
      </c>
      <c r="L30" s="47">
        <v>0.3756944444444445</v>
      </c>
      <c r="M30" s="42" t="s">
        <v>45</v>
      </c>
      <c r="N30" s="38">
        <v>60</v>
      </c>
      <c r="O30" s="85">
        <v>0.38263888888888892</v>
      </c>
      <c r="P30" s="38">
        <v>300</v>
      </c>
      <c r="Q30" s="261"/>
      <c r="R30" s="85"/>
      <c r="S30" s="38">
        <v>0</v>
      </c>
      <c r="T30" s="85" t="s">
        <v>308</v>
      </c>
      <c r="U30" s="86"/>
      <c r="V30" s="52">
        <v>600</v>
      </c>
      <c r="W30" s="85"/>
      <c r="X30" s="38">
        <v>600</v>
      </c>
      <c r="Y30" s="85"/>
      <c r="Z30" s="86"/>
      <c r="AA30" s="52">
        <v>600</v>
      </c>
      <c r="AB30" s="261"/>
      <c r="AC30" s="85"/>
      <c r="AD30" s="38">
        <v>600</v>
      </c>
      <c r="AE30" s="85" t="s">
        <v>308</v>
      </c>
      <c r="AF30" s="86"/>
      <c r="AG30" s="52">
        <v>600</v>
      </c>
      <c r="AH30" s="261"/>
      <c r="AI30" s="85"/>
      <c r="AJ30" s="38">
        <v>600</v>
      </c>
      <c r="AK30" s="73">
        <v>0.46666666666666662</v>
      </c>
      <c r="AL30" s="42" t="s">
        <v>301</v>
      </c>
      <c r="AM30" s="38">
        <v>60</v>
      </c>
      <c r="AN30" s="43">
        <v>0.46736111111111112</v>
      </c>
      <c r="AO30" s="47">
        <v>0.47152777777777777</v>
      </c>
      <c r="AP30" s="70">
        <v>115</v>
      </c>
      <c r="AQ30" s="71">
        <v>115</v>
      </c>
      <c r="AR30" s="72"/>
      <c r="AS30" s="49">
        <v>0.5083333333333333</v>
      </c>
      <c r="AT30" s="42" t="s">
        <v>44</v>
      </c>
      <c r="AU30" s="280">
        <v>0</v>
      </c>
      <c r="AV30" s="72"/>
      <c r="AW30" s="49">
        <v>0.51666666666666672</v>
      </c>
      <c r="AX30" s="42" t="s">
        <v>45</v>
      </c>
      <c r="AY30" s="38">
        <v>2880</v>
      </c>
      <c r="AZ30" s="53"/>
      <c r="BA30" s="61"/>
      <c r="BB30" s="55">
        <v>0.54076388888888893</v>
      </c>
      <c r="BC30" s="35">
        <v>0.54076388888888893</v>
      </c>
      <c r="BD30" s="35">
        <v>0.53525462962962966</v>
      </c>
      <c r="BE30" s="44"/>
      <c r="BF30" s="45"/>
      <c r="BG30" s="55">
        <v>0.57759259259259255</v>
      </c>
      <c r="BH30" s="35">
        <v>0.57759259259259255</v>
      </c>
      <c r="BI30" s="35">
        <v>0.56417824074074074</v>
      </c>
      <c r="BJ30" s="44"/>
      <c r="BK30" s="45"/>
      <c r="BL30" s="55">
        <v>0.58578703703703705</v>
      </c>
      <c r="BM30" s="35">
        <v>0.58578703703703705</v>
      </c>
      <c r="BN30" s="35">
        <v>0.56851851851851853</v>
      </c>
      <c r="BO30" s="44"/>
      <c r="BP30" s="45"/>
      <c r="BQ30" s="55">
        <v>0.60496527777777775</v>
      </c>
      <c r="BR30" s="35">
        <v>0.60496527777777775</v>
      </c>
      <c r="BS30" s="35">
        <v>0.57300925925925927</v>
      </c>
      <c r="BT30" s="44" t="s">
        <v>44</v>
      </c>
      <c r="BU30" s="45"/>
      <c r="BV30" s="263"/>
      <c r="BW30" s="263"/>
      <c r="BX30" s="55">
        <v>0.59439814814814818</v>
      </c>
      <c r="BY30" s="35">
        <v>0.59439814814814818</v>
      </c>
      <c r="BZ30" s="35">
        <v>0.55418981481481489</v>
      </c>
      <c r="CA30" s="44"/>
      <c r="CB30" s="45">
        <v>1800</v>
      </c>
      <c r="CC30" s="49">
        <v>0.6381944444444444</v>
      </c>
      <c r="CD30" s="42" t="s">
        <v>301</v>
      </c>
      <c r="CE30" s="38">
        <v>1200</v>
      </c>
      <c r="CF30" s="53">
        <v>0.65555555555555556</v>
      </c>
      <c r="CG30" s="61"/>
      <c r="CH30" s="55">
        <v>0.67413194444444446</v>
      </c>
      <c r="CI30" s="35">
        <v>1.8576388888888906E-2</v>
      </c>
      <c r="CJ30" s="35">
        <v>7.7314814814814989E-3</v>
      </c>
      <c r="CK30" s="44" t="s">
        <v>301</v>
      </c>
      <c r="CL30" s="45">
        <v>668</v>
      </c>
      <c r="CM30" s="55">
        <v>0.68086805555555552</v>
      </c>
      <c r="CN30" s="35">
        <v>2.531249999999996E-2</v>
      </c>
      <c r="CO30" s="35">
        <v>8.4606481481481095E-3</v>
      </c>
      <c r="CP30" s="44" t="s">
        <v>301</v>
      </c>
      <c r="CQ30" s="45">
        <v>731</v>
      </c>
      <c r="CR30" s="85"/>
      <c r="CS30" s="38">
        <v>600</v>
      </c>
      <c r="CT30" s="85">
        <v>0.64652777777777781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0.40833333333333338</v>
      </c>
      <c r="DA30" s="47"/>
      <c r="DB30" s="70">
        <v>131.6</v>
      </c>
      <c r="DC30" s="71">
        <v>131.6</v>
      </c>
      <c r="DD30" s="72">
        <v>20</v>
      </c>
      <c r="DE30" s="43"/>
      <c r="DF30" s="43"/>
      <c r="DG30" s="39">
        <v>3465.6</v>
      </c>
      <c r="DH30" s="46">
        <v>8880</v>
      </c>
      <c r="DI30" s="40"/>
      <c r="DJ30" s="63">
        <v>12345.6</v>
      </c>
      <c r="DK30" s="43"/>
      <c r="DL30" s="268" t="s">
        <v>192</v>
      </c>
      <c r="DM30" s="269" t="s">
        <v>587</v>
      </c>
      <c r="DN30" s="269" t="s">
        <v>178</v>
      </c>
      <c r="DO30" s="269">
        <v>201</v>
      </c>
      <c r="DP30" s="269">
        <v>0</v>
      </c>
      <c r="DQ30" s="56"/>
      <c r="DR30" s="56"/>
      <c r="DS30" s="36"/>
      <c r="DT30" s="41"/>
      <c r="DU30" s="41"/>
      <c r="DV30" s="41">
        <v>1.1100000000000001</v>
      </c>
      <c r="DW30" s="41" t="s">
        <v>197</v>
      </c>
      <c r="DX30" s="41"/>
      <c r="DY30" s="151">
        <v>295.92600000000004</v>
      </c>
      <c r="DZ30" s="41">
        <v>295.92600000000004</v>
      </c>
      <c r="EA30" s="41">
        <v>9999</v>
      </c>
      <c r="EB30" s="41">
        <v>999999</v>
      </c>
      <c r="EC30" s="41">
        <v>999999</v>
      </c>
      <c r="ED30" s="41"/>
      <c r="EE30" s="41"/>
      <c r="EF30" s="41"/>
      <c r="EG30" s="41">
        <v>2</v>
      </c>
      <c r="EH30" s="195">
        <v>240</v>
      </c>
      <c r="EI30" s="195">
        <v>3960</v>
      </c>
      <c r="EJ30" s="196">
        <v>115</v>
      </c>
      <c r="EK30" s="195">
        <v>0</v>
      </c>
      <c r="EL30" s="195">
        <v>2880</v>
      </c>
      <c r="EM30" s="195">
        <v>1800</v>
      </c>
      <c r="EN30" s="195">
        <v>1200</v>
      </c>
      <c r="EO30" s="195">
        <v>1399</v>
      </c>
      <c r="EP30" s="195">
        <v>600</v>
      </c>
      <c r="EQ30" s="195">
        <v>151.6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B30" s="41"/>
      <c r="FC30" s="41">
        <v>2</v>
      </c>
      <c r="FD30" s="195">
        <v>240</v>
      </c>
      <c r="FE30" s="195">
        <v>4200</v>
      </c>
      <c r="FF30" s="195">
        <v>4315</v>
      </c>
      <c r="FG30" s="195">
        <v>4315</v>
      </c>
      <c r="FH30" s="195">
        <v>7195</v>
      </c>
      <c r="FI30" s="195">
        <v>8995</v>
      </c>
      <c r="FJ30" s="195">
        <v>10195</v>
      </c>
      <c r="FK30" s="195">
        <v>11594</v>
      </c>
      <c r="FL30" s="195">
        <v>12194</v>
      </c>
      <c r="FM30" s="195">
        <v>12345.6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2"/>
      <c r="B31" s="34">
        <v>55</v>
      </c>
      <c r="C31" s="293">
        <v>60</v>
      </c>
      <c r="D31" s="260" t="s">
        <v>532</v>
      </c>
      <c r="E31" s="260" t="s">
        <v>533</v>
      </c>
      <c r="F31" s="260" t="s">
        <v>605</v>
      </c>
      <c r="G31" s="43">
        <v>0.32986111111111099</v>
      </c>
      <c r="H31" s="47">
        <v>0.32986111111111099</v>
      </c>
      <c r="I31" s="58" t="s">
        <v>44</v>
      </c>
      <c r="J31" s="52">
        <v>0</v>
      </c>
      <c r="K31" s="43">
        <v>0.41319444444444436</v>
      </c>
      <c r="L31" s="47">
        <v>0.41319444444444436</v>
      </c>
      <c r="M31" s="42" t="s">
        <v>44</v>
      </c>
      <c r="N31" s="38">
        <v>0</v>
      </c>
      <c r="O31" s="85"/>
      <c r="P31" s="38">
        <v>600</v>
      </c>
      <c r="Q31" s="261"/>
      <c r="R31" s="85"/>
      <c r="S31" s="38">
        <v>0</v>
      </c>
      <c r="T31" s="85" t="s">
        <v>308</v>
      </c>
      <c r="U31" s="86"/>
      <c r="V31" s="52">
        <v>600</v>
      </c>
      <c r="W31" s="85"/>
      <c r="X31" s="38">
        <v>600</v>
      </c>
      <c r="Y31" s="85"/>
      <c r="Z31" s="86"/>
      <c r="AA31" s="52">
        <v>600</v>
      </c>
      <c r="AB31" s="261"/>
      <c r="AC31" s="85"/>
      <c r="AD31" s="38">
        <v>600</v>
      </c>
      <c r="AE31" s="85">
        <v>0.49513888888888885</v>
      </c>
      <c r="AF31" s="86"/>
      <c r="AG31" s="52">
        <v>0</v>
      </c>
      <c r="AH31" s="261">
        <v>600</v>
      </c>
      <c r="AI31" s="85"/>
      <c r="AJ31" s="38">
        <v>600</v>
      </c>
      <c r="AK31" s="73">
        <v>0.54791666666666672</v>
      </c>
      <c r="AL31" s="42" t="s">
        <v>301</v>
      </c>
      <c r="AM31" s="38">
        <v>3840</v>
      </c>
      <c r="AN31" s="43">
        <v>0.55486111111111114</v>
      </c>
      <c r="AO31" s="47">
        <v>0.5625</v>
      </c>
      <c r="AP31" s="70">
        <v>101.7</v>
      </c>
      <c r="AQ31" s="71">
        <v>101.7</v>
      </c>
      <c r="AR31" s="72"/>
      <c r="AS31" s="49">
        <v>0.58958333333333335</v>
      </c>
      <c r="AT31" s="42" t="s">
        <v>44</v>
      </c>
      <c r="AU31" s="280">
        <v>0</v>
      </c>
      <c r="AV31" s="72"/>
      <c r="AW31" s="49" t="s">
        <v>308</v>
      </c>
      <c r="AX31" s="42" t="s">
        <v>301</v>
      </c>
      <c r="AY31" s="38">
        <v>1800</v>
      </c>
      <c r="AZ31" s="53"/>
      <c r="BA31" s="61"/>
      <c r="BB31" s="55">
        <v>0.67163194444444452</v>
      </c>
      <c r="BC31" s="35">
        <v>0.67163194444444452</v>
      </c>
      <c r="BD31" s="35">
        <v>0.66612268518518525</v>
      </c>
      <c r="BE31" s="44"/>
      <c r="BF31" s="45"/>
      <c r="BG31" s="55"/>
      <c r="BH31" s="35">
        <v>0</v>
      </c>
      <c r="BI31" s="35">
        <v>1.3414351851851851E-2</v>
      </c>
      <c r="BJ31" s="44"/>
      <c r="BK31" s="45"/>
      <c r="BL31" s="55"/>
      <c r="BM31" s="35">
        <v>0</v>
      </c>
      <c r="BN31" s="35">
        <v>1.726851851851852E-2</v>
      </c>
      <c r="BO31" s="44"/>
      <c r="BP31" s="45"/>
      <c r="BQ31" s="55">
        <v>0.7101736111111111</v>
      </c>
      <c r="BR31" s="35">
        <v>0.7101736111111111</v>
      </c>
      <c r="BS31" s="35">
        <v>0.67821759259259262</v>
      </c>
      <c r="BT31" s="44"/>
      <c r="BU31" s="45"/>
      <c r="BV31" s="263"/>
      <c r="BW31" s="263"/>
      <c r="BX31" s="55">
        <v>0.69967592592592587</v>
      </c>
      <c r="BY31" s="35">
        <v>0.69967592592592587</v>
      </c>
      <c r="BZ31" s="35">
        <v>0.65946759259259258</v>
      </c>
      <c r="CA31" s="44"/>
      <c r="CB31" s="45">
        <v>1800</v>
      </c>
      <c r="CC31" s="49"/>
      <c r="CD31" s="42" t="s">
        <v>44</v>
      </c>
      <c r="CE31" s="38">
        <v>1800</v>
      </c>
      <c r="CF31" s="53">
        <v>0.75555555555555554</v>
      </c>
      <c r="CG31" s="61"/>
      <c r="CH31" s="55">
        <v>0.76819444444444451</v>
      </c>
      <c r="CI31" s="35">
        <v>1.2638888888888977E-2</v>
      </c>
      <c r="CJ31" s="35">
        <v>1.7939814814815699E-3</v>
      </c>
      <c r="CK31" s="44" t="s">
        <v>301</v>
      </c>
      <c r="CL31" s="45">
        <v>155</v>
      </c>
      <c r="CM31" s="55">
        <v>0.77633101851851849</v>
      </c>
      <c r="CN31" s="35">
        <v>2.0775462962962954E-2</v>
      </c>
      <c r="CO31" s="35">
        <v>3.9236111111111034E-3</v>
      </c>
      <c r="CP31" s="44" t="s">
        <v>301</v>
      </c>
      <c r="CQ31" s="45">
        <v>339</v>
      </c>
      <c r="CR31" s="85"/>
      <c r="CS31" s="38">
        <v>600</v>
      </c>
      <c r="CT31" s="85">
        <v>2.8548611111111102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120.5</v>
      </c>
      <c r="DC31" s="71">
        <v>120.5</v>
      </c>
      <c r="DD31" s="72"/>
      <c r="DE31" s="43"/>
      <c r="DF31" s="43"/>
      <c r="DG31" s="39">
        <v>2516.1999999999998</v>
      </c>
      <c r="DH31" s="46">
        <v>12240</v>
      </c>
      <c r="DI31" s="40"/>
      <c r="DJ31" s="63">
        <v>14756.2</v>
      </c>
      <c r="DK31" s="43"/>
      <c r="DL31" s="268" t="s">
        <v>191</v>
      </c>
      <c r="DM31" s="269" t="s">
        <v>605</v>
      </c>
      <c r="DN31" s="269" t="s">
        <v>178</v>
      </c>
      <c r="DO31" s="269">
        <v>108</v>
      </c>
      <c r="DP31" s="269">
        <v>0</v>
      </c>
      <c r="DQ31" s="56"/>
      <c r="DR31" s="56"/>
      <c r="DS31" s="36"/>
      <c r="DV31" s="41">
        <v>1.08</v>
      </c>
      <c r="DW31" s="41" t="s">
        <v>197</v>
      </c>
      <c r="DX31" s="41"/>
      <c r="DY31" s="151">
        <v>239.976</v>
      </c>
      <c r="DZ31" s="41">
        <v>239.976</v>
      </c>
      <c r="EA31" s="41">
        <v>9999</v>
      </c>
      <c r="EB31" s="41">
        <v>999999</v>
      </c>
      <c r="EC31" s="41">
        <v>999999</v>
      </c>
      <c r="EG31" s="41">
        <v>60</v>
      </c>
      <c r="EH31" s="195">
        <v>0</v>
      </c>
      <c r="EI31" s="195">
        <v>8040</v>
      </c>
      <c r="EJ31" s="196">
        <v>101.7</v>
      </c>
      <c r="EK31" s="195">
        <v>0</v>
      </c>
      <c r="EL31" s="195">
        <v>1800</v>
      </c>
      <c r="EM31" s="195">
        <v>1800</v>
      </c>
      <c r="EN31" s="195">
        <v>1800</v>
      </c>
      <c r="EO31" s="195">
        <v>494</v>
      </c>
      <c r="EP31" s="195">
        <v>600</v>
      </c>
      <c r="EQ31" s="195">
        <v>120.5</v>
      </c>
      <c r="ER31" s="195" t="e">
        <v>#REF!</v>
      </c>
      <c r="ES31" s="196" t="s">
        <v>316</v>
      </c>
      <c r="ET31" s="195" t="e">
        <v>#REF!</v>
      </c>
      <c r="EU31" s="196" t="s">
        <v>316</v>
      </c>
      <c r="EV31" s="195"/>
      <c r="EW31" s="195"/>
      <c r="EX31" s="195"/>
      <c r="EY31" s="195"/>
      <c r="EZ31" s="196"/>
      <c r="FA31" s="195"/>
      <c r="FC31" s="41">
        <v>60</v>
      </c>
      <c r="FD31" s="195">
        <v>0</v>
      </c>
      <c r="FE31" s="195">
        <v>8040</v>
      </c>
      <c r="FF31" s="195">
        <v>8141.7</v>
      </c>
      <c r="FG31" s="195">
        <v>8141.7</v>
      </c>
      <c r="FH31" s="195">
        <v>9941.7000000000007</v>
      </c>
      <c r="FI31" s="195">
        <v>11741.7</v>
      </c>
      <c r="FJ31" s="195">
        <v>13541.7</v>
      </c>
      <c r="FK31" s="195">
        <v>14035.7</v>
      </c>
      <c r="FL31" s="195">
        <v>14635.7</v>
      </c>
      <c r="FM31" s="195">
        <v>14756.2</v>
      </c>
      <c r="FN31" s="195" t="e">
        <v>#VALUE!</v>
      </c>
      <c r="FO31" s="195" t="e">
        <v>#VALUE!</v>
      </c>
      <c r="FP31" s="195" t="e">
        <v>#VALUE!</v>
      </c>
      <c r="FQ31" s="195" t="e">
        <v>#VALUE!</v>
      </c>
      <c r="FR31" s="195" t="e">
        <v>#VALUE!</v>
      </c>
      <c r="FS31" s="195" t="e">
        <v>#VALUE!</v>
      </c>
      <c r="FT31" s="195" t="e">
        <v>#VALUE!</v>
      </c>
      <c r="FU31" s="195" t="e">
        <v>#VALUE!</v>
      </c>
      <c r="FV31" s="195" t="e">
        <v>#VALUE!</v>
      </c>
    </row>
    <row r="32" spans="1:178" ht="13.5" thickBot="1" x14ac:dyDescent="0.25">
      <c r="A32" s="132"/>
      <c r="B32" s="34">
        <v>34</v>
      </c>
      <c r="C32" s="293">
        <v>34</v>
      </c>
      <c r="D32" s="260" t="s">
        <v>502</v>
      </c>
      <c r="E32" s="260" t="s">
        <v>503</v>
      </c>
      <c r="F32" s="260" t="s">
        <v>572</v>
      </c>
      <c r="G32" s="43">
        <v>0.31527777777777771</v>
      </c>
      <c r="H32" s="47">
        <v>0.31527777777777771</v>
      </c>
      <c r="I32" s="58" t="s">
        <v>44</v>
      </c>
      <c r="J32" s="52">
        <v>0</v>
      </c>
      <c r="K32" s="43">
        <v>0.39861111111111108</v>
      </c>
      <c r="L32" s="47">
        <v>0.39861111111111108</v>
      </c>
      <c r="M32" s="42" t="s">
        <v>44</v>
      </c>
      <c r="N32" s="38">
        <v>0</v>
      </c>
      <c r="O32" s="85">
        <v>0.39930555555555558</v>
      </c>
      <c r="P32" s="38"/>
      <c r="Q32" s="261"/>
      <c r="R32" s="85">
        <v>0.45347222222222222</v>
      </c>
      <c r="S32" s="38">
        <v>300</v>
      </c>
      <c r="T32" s="85">
        <v>0.47083333333333338</v>
      </c>
      <c r="U32" s="86"/>
      <c r="V32" s="52">
        <v>0</v>
      </c>
      <c r="W32" s="85"/>
      <c r="X32" s="38">
        <v>600</v>
      </c>
      <c r="Y32" s="85"/>
      <c r="Z32" s="86"/>
      <c r="AA32" s="52">
        <v>600</v>
      </c>
      <c r="AB32" s="261"/>
      <c r="AC32" s="85"/>
      <c r="AD32" s="38">
        <v>600</v>
      </c>
      <c r="AE32" s="85" t="s">
        <v>308</v>
      </c>
      <c r="AF32" s="86"/>
      <c r="AG32" s="52">
        <v>600</v>
      </c>
      <c r="AH32" s="261"/>
      <c r="AI32" s="85"/>
      <c r="AJ32" s="38">
        <v>600</v>
      </c>
      <c r="AK32" s="73">
        <v>0.49305555555555558</v>
      </c>
      <c r="AL32" s="42" t="s">
        <v>301</v>
      </c>
      <c r="AM32" s="38">
        <v>360</v>
      </c>
      <c r="AN32" s="43">
        <v>0.49444444444444446</v>
      </c>
      <c r="AO32" s="47">
        <v>0.52083333333333337</v>
      </c>
      <c r="AP32" s="70">
        <v>106</v>
      </c>
      <c r="AQ32" s="71">
        <v>106</v>
      </c>
      <c r="AR32" s="72">
        <v>10</v>
      </c>
      <c r="AS32" s="49">
        <v>0.53472222222222221</v>
      </c>
      <c r="AT32" s="42" t="s">
        <v>44</v>
      </c>
      <c r="AU32" s="280">
        <v>0</v>
      </c>
      <c r="AV32" s="72"/>
      <c r="AW32" s="49">
        <v>0.59861111111111109</v>
      </c>
      <c r="AX32" s="42" t="s">
        <v>44</v>
      </c>
      <c r="AY32" s="38">
        <v>0</v>
      </c>
      <c r="AZ32" s="53">
        <v>0.60069444444444442</v>
      </c>
      <c r="BA32" s="61"/>
      <c r="BB32" s="55">
        <v>0.60620370370370369</v>
      </c>
      <c r="BC32" s="35">
        <v>5.5092592592592693E-3</v>
      </c>
      <c r="BD32" s="35">
        <v>1.0408340855860843E-17</v>
      </c>
      <c r="BE32" s="44" t="s">
        <v>44</v>
      </c>
      <c r="BF32" s="45">
        <v>0</v>
      </c>
      <c r="BG32" s="55">
        <v>0.61373842592592587</v>
      </c>
      <c r="BH32" s="35">
        <v>1.3043981481481448E-2</v>
      </c>
      <c r="BI32" s="35">
        <v>3.7037037037040282E-4</v>
      </c>
      <c r="BJ32" s="44" t="s">
        <v>45</v>
      </c>
      <c r="BK32" s="45">
        <v>32</v>
      </c>
      <c r="BL32" s="55">
        <v>0.61793981481481486</v>
      </c>
      <c r="BM32" s="35">
        <v>1.7245370370370439E-2</v>
      </c>
      <c r="BN32" s="35">
        <v>2.3148148148081221E-5</v>
      </c>
      <c r="BO32" s="44" t="s">
        <v>45</v>
      </c>
      <c r="BP32" s="45">
        <v>2</v>
      </c>
      <c r="BQ32" s="55">
        <v>0.63633101851851859</v>
      </c>
      <c r="BR32" s="35">
        <v>3.5636574074074168E-2</v>
      </c>
      <c r="BS32" s="35">
        <v>3.6805555555556521E-3</v>
      </c>
      <c r="BT32" s="44" t="s">
        <v>301</v>
      </c>
      <c r="BU32" s="45">
        <v>318</v>
      </c>
      <c r="BV32" s="263"/>
      <c r="BW32" s="263"/>
      <c r="BX32" s="55">
        <v>0.62685185185185188</v>
      </c>
      <c r="BY32" s="35">
        <v>2.6157407407407463E-2</v>
      </c>
      <c r="BZ32" s="35">
        <v>1.405092592592587E-2</v>
      </c>
      <c r="CA32" s="44" t="s">
        <v>45</v>
      </c>
      <c r="CB32" s="45">
        <v>1514</v>
      </c>
      <c r="CC32" s="49">
        <v>0.66527777777777775</v>
      </c>
      <c r="CD32" s="42" t="s">
        <v>45</v>
      </c>
      <c r="CE32" s="38">
        <v>120</v>
      </c>
      <c r="CF32" s="53">
        <v>0.66805555555555562</v>
      </c>
      <c r="CG32" s="61"/>
      <c r="CH32" s="55">
        <v>0.679224537037037</v>
      </c>
      <c r="CI32" s="35">
        <v>1.1168981481481377E-2</v>
      </c>
      <c r="CJ32" s="35">
        <v>3.2407407407396976E-4</v>
      </c>
      <c r="CK32" s="44" t="s">
        <v>301</v>
      </c>
      <c r="CL32" s="45">
        <v>28</v>
      </c>
      <c r="CM32" s="55">
        <v>0.6850694444444444</v>
      </c>
      <c r="CN32" s="35">
        <v>1.7013888888888773E-2</v>
      </c>
      <c r="CO32" s="35">
        <v>1.6203703703692243E-4</v>
      </c>
      <c r="CP32" s="44" t="s">
        <v>301</v>
      </c>
      <c r="CQ32" s="45">
        <v>14</v>
      </c>
      <c r="CR32" s="85" t="s">
        <v>632</v>
      </c>
      <c r="CS32" s="38"/>
      <c r="CT32" s="85">
        <v>1.97986111111111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109.7</v>
      </c>
      <c r="DC32" s="71">
        <v>109.7</v>
      </c>
      <c r="DD32" s="72"/>
      <c r="DE32" s="43"/>
      <c r="DF32" s="43"/>
      <c r="DG32" s="39">
        <v>2133.6999999999998</v>
      </c>
      <c r="DH32" s="46">
        <v>3780</v>
      </c>
      <c r="DI32" s="40"/>
      <c r="DJ32" s="63">
        <v>5913.7</v>
      </c>
      <c r="DK32" s="43"/>
      <c r="DL32" s="268" t="s">
        <v>192</v>
      </c>
      <c r="DM32" s="269" t="s">
        <v>572</v>
      </c>
      <c r="DN32" s="269" t="s">
        <v>178</v>
      </c>
      <c r="DO32" s="269">
        <v>87</v>
      </c>
      <c r="DP32" s="269">
        <v>0</v>
      </c>
      <c r="DQ32" s="56"/>
      <c r="DR32" s="56"/>
      <c r="DS32" s="36"/>
      <c r="DV32" s="41">
        <v>1.05</v>
      </c>
      <c r="DW32" s="41" t="s">
        <v>197</v>
      </c>
      <c r="DX32" s="41"/>
      <c r="DY32" s="151">
        <v>236.98499999999999</v>
      </c>
      <c r="DZ32" s="41">
        <v>236.98499999999999</v>
      </c>
      <c r="EA32" s="41">
        <v>9999</v>
      </c>
      <c r="EB32" s="41">
        <v>999999</v>
      </c>
      <c r="EC32" s="41">
        <v>999999</v>
      </c>
      <c r="EG32" s="41">
        <v>34</v>
      </c>
      <c r="EH32" s="195">
        <v>0</v>
      </c>
      <c r="EI32" s="195">
        <v>3660</v>
      </c>
      <c r="EJ32" s="196">
        <v>116</v>
      </c>
      <c r="EK32" s="195">
        <v>0</v>
      </c>
      <c r="EL32" s="195">
        <v>0</v>
      </c>
      <c r="EM32" s="195">
        <v>1866</v>
      </c>
      <c r="EN32" s="195">
        <v>120</v>
      </c>
      <c r="EO32" s="195">
        <v>42</v>
      </c>
      <c r="EP32" s="195">
        <v>0</v>
      </c>
      <c r="EQ32" s="195">
        <v>109.7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34</v>
      </c>
      <c r="FD32" s="195">
        <v>0</v>
      </c>
      <c r="FE32" s="195">
        <v>3660</v>
      </c>
      <c r="FF32" s="195">
        <v>3776</v>
      </c>
      <c r="FG32" s="195">
        <v>3776</v>
      </c>
      <c r="FH32" s="195">
        <v>3776</v>
      </c>
      <c r="FI32" s="195">
        <v>5642</v>
      </c>
      <c r="FJ32" s="195">
        <v>5762</v>
      </c>
      <c r="FK32" s="195">
        <v>5804</v>
      </c>
      <c r="FL32" s="195">
        <v>5804</v>
      </c>
      <c r="FM32" s="195">
        <v>5913.7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75</v>
      </c>
      <c r="C33" s="293">
        <v>88</v>
      </c>
      <c r="D33" s="260" t="s">
        <v>560</v>
      </c>
      <c r="E33" s="260" t="s">
        <v>561</v>
      </c>
      <c r="F33" s="260" t="s">
        <v>614</v>
      </c>
      <c r="G33" s="43">
        <v>0.34374999999999983</v>
      </c>
      <c r="H33" s="47">
        <v>0.34374999999999983</v>
      </c>
      <c r="I33" s="58" t="s">
        <v>44</v>
      </c>
      <c r="J33" s="52">
        <v>0</v>
      </c>
      <c r="K33" s="43">
        <v>0.4270833333333332</v>
      </c>
      <c r="L33" s="47">
        <v>0.4270833333333332</v>
      </c>
      <c r="M33" s="42" t="s">
        <v>44</v>
      </c>
      <c r="N33" s="38">
        <v>0</v>
      </c>
      <c r="O33" s="85">
        <v>0.4284722222222222</v>
      </c>
      <c r="P33" s="38">
        <v>300</v>
      </c>
      <c r="Q33" s="261"/>
      <c r="R33" s="85">
        <v>0.46111111111111108</v>
      </c>
      <c r="S33" s="38">
        <v>300</v>
      </c>
      <c r="T33" s="85">
        <v>0.48749999999999999</v>
      </c>
      <c r="U33" s="86"/>
      <c r="V33" s="52">
        <v>0</v>
      </c>
      <c r="W33" s="85">
        <v>0.51388888888888895</v>
      </c>
      <c r="X33" s="38"/>
      <c r="Y33" s="85">
        <v>0.51458333333333328</v>
      </c>
      <c r="Z33" s="86"/>
      <c r="AA33" s="52">
        <v>0</v>
      </c>
      <c r="AB33" s="261"/>
      <c r="AC33" s="85">
        <v>0.51666666666666672</v>
      </c>
      <c r="AD33" s="38"/>
      <c r="AE33" s="85">
        <v>0.47916666666666669</v>
      </c>
      <c r="AF33" s="86"/>
      <c r="AG33" s="52">
        <v>1980</v>
      </c>
      <c r="AH33" s="261">
        <v>600</v>
      </c>
      <c r="AI33" s="85"/>
      <c r="AJ33" s="38">
        <v>600</v>
      </c>
      <c r="AK33" s="73">
        <v>0.5493055555555556</v>
      </c>
      <c r="AL33" s="42" t="s">
        <v>301</v>
      </c>
      <c r="AM33" s="38">
        <v>2760</v>
      </c>
      <c r="AN33" s="43">
        <v>0.55625000000000002</v>
      </c>
      <c r="AO33" s="47">
        <v>0.5854166666666667</v>
      </c>
      <c r="AP33" s="70">
        <v>92.1</v>
      </c>
      <c r="AQ33" s="71">
        <v>92.1</v>
      </c>
      <c r="AR33" s="72"/>
      <c r="AS33" s="49">
        <v>0.59097222222222223</v>
      </c>
      <c r="AT33" s="42" t="s">
        <v>44</v>
      </c>
      <c r="AU33" s="280">
        <v>0</v>
      </c>
      <c r="AV33" s="72"/>
      <c r="AW33" s="49">
        <v>0.6333333333333333</v>
      </c>
      <c r="AX33" s="42" t="s">
        <v>44</v>
      </c>
      <c r="AY33" s="38">
        <v>0</v>
      </c>
      <c r="AZ33" s="53">
        <v>0.63680555555555551</v>
      </c>
      <c r="BA33" s="61"/>
      <c r="BB33" s="55">
        <v>0.6422106481481481</v>
      </c>
      <c r="BC33" s="35">
        <v>5.4050925925925863E-3</v>
      </c>
      <c r="BD33" s="35">
        <v>1.0416666666667254E-4</v>
      </c>
      <c r="BE33" s="44" t="s">
        <v>45</v>
      </c>
      <c r="BF33" s="45">
        <v>9</v>
      </c>
      <c r="BG33" s="55">
        <v>0.64954861111111117</v>
      </c>
      <c r="BH33" s="35">
        <v>1.274305555555566E-2</v>
      </c>
      <c r="BI33" s="35">
        <v>6.7129629629619075E-4</v>
      </c>
      <c r="BJ33" s="44" t="s">
        <v>45</v>
      </c>
      <c r="BK33" s="45">
        <v>58</v>
      </c>
      <c r="BL33" s="55">
        <v>0.65387731481481481</v>
      </c>
      <c r="BM33" s="35">
        <v>1.70717592592593E-2</v>
      </c>
      <c r="BN33" s="35">
        <v>1.9675925925921947E-4</v>
      </c>
      <c r="BO33" s="44" t="s">
        <v>45</v>
      </c>
      <c r="BP33" s="45">
        <v>17</v>
      </c>
      <c r="BQ33" s="55">
        <v>0.67113425925925929</v>
      </c>
      <c r="BR33" s="35">
        <v>3.4328703703703778E-2</v>
      </c>
      <c r="BS33" s="35">
        <v>2.3726851851852623E-3</v>
      </c>
      <c r="BT33" s="44" t="s">
        <v>301</v>
      </c>
      <c r="BU33" s="45">
        <v>205</v>
      </c>
      <c r="BV33" s="263"/>
      <c r="BW33" s="263"/>
      <c r="BX33" s="55">
        <v>0.66200231481481475</v>
      </c>
      <c r="BY33" s="35">
        <v>2.5196759259259238E-2</v>
      </c>
      <c r="BZ33" s="35">
        <v>1.5011574074074094E-2</v>
      </c>
      <c r="CA33" s="44" t="s">
        <v>45</v>
      </c>
      <c r="CB33" s="45">
        <v>1597</v>
      </c>
      <c r="CC33" s="49">
        <v>0.69513888888888886</v>
      </c>
      <c r="CD33" s="42" t="s">
        <v>45</v>
      </c>
      <c r="CE33" s="38">
        <v>660</v>
      </c>
      <c r="CF33" s="53">
        <v>0.69791666666666663</v>
      </c>
      <c r="CG33" s="61"/>
      <c r="CH33" s="55">
        <v>0.70847222222222228</v>
      </c>
      <c r="CI33" s="35">
        <v>1.0555555555555651E-2</v>
      </c>
      <c r="CJ33" s="35">
        <v>2.8935185185175599E-4</v>
      </c>
      <c r="CK33" s="44" t="s">
        <v>45</v>
      </c>
      <c r="CL33" s="45">
        <v>25</v>
      </c>
      <c r="CM33" s="55">
        <v>0.71483796296296298</v>
      </c>
      <c r="CN33" s="35">
        <v>1.6921296296296351E-2</v>
      </c>
      <c r="CO33" s="35">
        <v>6.9444444444500403E-5</v>
      </c>
      <c r="CP33" s="44" t="s">
        <v>301</v>
      </c>
      <c r="CQ33" s="45">
        <v>6</v>
      </c>
      <c r="CR33" s="85" t="s">
        <v>632</v>
      </c>
      <c r="CS33" s="38"/>
      <c r="CT33" s="85">
        <v>3.6881944444444401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107.6</v>
      </c>
      <c r="DC33" s="71">
        <v>107.6</v>
      </c>
      <c r="DD33" s="72"/>
      <c r="DE33" s="43"/>
      <c r="DF33" s="43"/>
      <c r="DG33" s="39">
        <v>2116.6999999999998</v>
      </c>
      <c r="DH33" s="46">
        <v>7200</v>
      </c>
      <c r="DI33" s="40"/>
      <c r="DJ33" s="63">
        <v>9316.7000000000007</v>
      </c>
      <c r="DK33" s="43"/>
      <c r="DL33" s="268" t="s">
        <v>191</v>
      </c>
      <c r="DM33" s="269" t="s">
        <v>614</v>
      </c>
      <c r="DN33" s="269" t="s">
        <v>178</v>
      </c>
      <c r="DO33" s="269">
        <v>102</v>
      </c>
      <c r="DP33" s="269" t="s">
        <v>621</v>
      </c>
      <c r="DQ33" s="56"/>
      <c r="DR33" s="56"/>
      <c r="DS33" s="36"/>
      <c r="DV33" s="41">
        <v>1.08</v>
      </c>
      <c r="DW33" s="41" t="s">
        <v>197</v>
      </c>
      <c r="DX33" s="41"/>
      <c r="DY33" s="151">
        <v>215.67599999999999</v>
      </c>
      <c r="DZ33" s="41">
        <v>215.67599999999999</v>
      </c>
      <c r="EA33" s="41">
        <v>9999</v>
      </c>
      <c r="EB33" s="41">
        <v>999999</v>
      </c>
      <c r="EC33" s="41">
        <v>999999</v>
      </c>
      <c r="EG33" s="41">
        <v>88</v>
      </c>
      <c r="EH33" s="195">
        <v>0</v>
      </c>
      <c r="EI33" s="195">
        <v>6540</v>
      </c>
      <c r="EJ33" s="196">
        <v>92.1</v>
      </c>
      <c r="EK33" s="195">
        <v>0</v>
      </c>
      <c r="EL33" s="195">
        <v>0</v>
      </c>
      <c r="EM33" s="195">
        <v>1886</v>
      </c>
      <c r="EN33" s="195">
        <v>660</v>
      </c>
      <c r="EO33" s="195">
        <v>31</v>
      </c>
      <c r="EP33" s="195">
        <v>0</v>
      </c>
      <c r="EQ33" s="195">
        <v>107.6</v>
      </c>
      <c r="FC33" s="41">
        <v>88</v>
      </c>
      <c r="FD33" s="195">
        <v>0</v>
      </c>
      <c r="FE33" s="195">
        <v>6540</v>
      </c>
      <c r="FF33" s="195">
        <v>6632.1</v>
      </c>
      <c r="FG33" s="195">
        <v>6632.1</v>
      </c>
      <c r="FH33" s="195">
        <v>6632.1</v>
      </c>
      <c r="FI33" s="195">
        <v>8518.1</v>
      </c>
      <c r="FJ33" s="195">
        <v>9178.1</v>
      </c>
      <c r="FK33" s="195">
        <v>9209.1</v>
      </c>
      <c r="FL33" s="195">
        <v>9209.1</v>
      </c>
      <c r="FM33" s="195">
        <v>9316.7000000000007</v>
      </c>
    </row>
    <row r="34" spans="1:178" ht="13.5" thickBot="1" x14ac:dyDescent="0.25">
      <c r="A34" s="132"/>
      <c r="B34" s="34">
        <v>69</v>
      </c>
      <c r="C34" s="293">
        <v>80</v>
      </c>
      <c r="D34" s="260" t="s">
        <v>279</v>
      </c>
      <c r="E34" s="260" t="s">
        <v>550</v>
      </c>
      <c r="F34" s="260" t="s">
        <v>568</v>
      </c>
      <c r="G34" s="43">
        <v>0.33958333333333318</v>
      </c>
      <c r="H34" s="47">
        <v>0.33958333333333318</v>
      </c>
      <c r="I34" s="58" t="s">
        <v>44</v>
      </c>
      <c r="J34" s="52">
        <v>0</v>
      </c>
      <c r="K34" s="43">
        <v>0.42291666666666655</v>
      </c>
      <c r="L34" s="47">
        <v>0.42291666666666655</v>
      </c>
      <c r="M34" s="42" t="s">
        <v>44</v>
      </c>
      <c r="N34" s="38">
        <v>0</v>
      </c>
      <c r="O34" s="85">
        <v>0.4236111111111111</v>
      </c>
      <c r="P34" s="38"/>
      <c r="Q34" s="261"/>
      <c r="R34" s="85"/>
      <c r="S34" s="38">
        <v>0</v>
      </c>
      <c r="T34" s="85">
        <v>0.47222222222222227</v>
      </c>
      <c r="U34" s="86"/>
      <c r="V34" s="52">
        <v>0</v>
      </c>
      <c r="W34" s="85"/>
      <c r="X34" s="38">
        <v>600</v>
      </c>
      <c r="Y34" s="85"/>
      <c r="Z34" s="86"/>
      <c r="AA34" s="52">
        <v>600</v>
      </c>
      <c r="AB34" s="261"/>
      <c r="AC34" s="85"/>
      <c r="AD34" s="38">
        <v>600</v>
      </c>
      <c r="AE34" s="85" t="s">
        <v>308</v>
      </c>
      <c r="AF34" s="86"/>
      <c r="AG34" s="52">
        <v>600</v>
      </c>
      <c r="AH34" s="261"/>
      <c r="AI34" s="85"/>
      <c r="AJ34" s="38">
        <v>600</v>
      </c>
      <c r="AK34" s="73">
        <v>0.53819444444444442</v>
      </c>
      <c r="AL34" s="42" t="s">
        <v>301</v>
      </c>
      <c r="AM34" s="38">
        <v>2160</v>
      </c>
      <c r="AN34" s="43">
        <v>0.53888888888888886</v>
      </c>
      <c r="AO34" s="47">
        <v>0.57986111111111105</v>
      </c>
      <c r="AP34" s="70">
        <v>79.599999999999994</v>
      </c>
      <c r="AQ34" s="71">
        <v>79.599999999999994</v>
      </c>
      <c r="AR34" s="72"/>
      <c r="AS34" s="49">
        <v>0.57986111111111105</v>
      </c>
      <c r="AT34" s="42" t="s">
        <v>44</v>
      </c>
      <c r="AU34" s="280">
        <v>0</v>
      </c>
      <c r="AV34" s="72"/>
      <c r="AW34" s="49">
        <v>0.62638888888888888</v>
      </c>
      <c r="AX34" s="42" t="s">
        <v>44</v>
      </c>
      <c r="AY34" s="38">
        <v>0</v>
      </c>
      <c r="AZ34" s="53">
        <v>0.62847222222222221</v>
      </c>
      <c r="BA34" s="61"/>
      <c r="BB34" s="55">
        <v>0.63495370370370374</v>
      </c>
      <c r="BC34" s="35">
        <v>6.4814814814815325E-3</v>
      </c>
      <c r="BD34" s="35">
        <v>9.7222222222227359E-4</v>
      </c>
      <c r="BE34" s="44" t="s">
        <v>301</v>
      </c>
      <c r="BF34" s="45">
        <v>84</v>
      </c>
      <c r="BG34" s="55">
        <v>0.64192129629629624</v>
      </c>
      <c r="BH34" s="35">
        <v>1.344907407407403E-2</v>
      </c>
      <c r="BI34" s="35">
        <v>3.4722222222179078E-5</v>
      </c>
      <c r="BJ34" s="44" t="s">
        <v>301</v>
      </c>
      <c r="BK34" s="45">
        <v>3</v>
      </c>
      <c r="BL34" s="55">
        <v>0.64626157407407414</v>
      </c>
      <c r="BM34" s="35">
        <v>1.7789351851851931E-2</v>
      </c>
      <c r="BN34" s="35">
        <v>5.2083333333341128E-4</v>
      </c>
      <c r="BO34" s="44" t="s">
        <v>301</v>
      </c>
      <c r="BP34" s="45">
        <v>45</v>
      </c>
      <c r="BQ34" s="55">
        <v>0.66391203703703705</v>
      </c>
      <c r="BR34" s="35">
        <v>3.5439814814814841E-2</v>
      </c>
      <c r="BS34" s="35">
        <v>3.4837962962963251E-3</v>
      </c>
      <c r="BT34" s="44" t="s">
        <v>301</v>
      </c>
      <c r="BU34" s="45">
        <v>301</v>
      </c>
      <c r="BV34" s="263"/>
      <c r="BW34" s="263"/>
      <c r="BX34" s="55">
        <v>0.65516203703703701</v>
      </c>
      <c r="BY34" s="35">
        <v>2.6689814814814805E-2</v>
      </c>
      <c r="BZ34" s="35">
        <v>1.3518518518518527E-2</v>
      </c>
      <c r="CA34" s="44" t="s">
        <v>45</v>
      </c>
      <c r="CB34" s="45">
        <v>1468</v>
      </c>
      <c r="CC34" s="49">
        <v>0.69444444444444453</v>
      </c>
      <c r="CD34" s="42" t="s">
        <v>44</v>
      </c>
      <c r="CE34" s="38">
        <v>0</v>
      </c>
      <c r="CF34" s="53">
        <v>0.69652777777777775</v>
      </c>
      <c r="CG34" s="61"/>
      <c r="CH34" s="55">
        <v>0.70798611111111109</v>
      </c>
      <c r="CI34" s="35">
        <v>1.1458333333333348E-2</v>
      </c>
      <c r="CJ34" s="35">
        <v>6.1342592592594086E-4</v>
      </c>
      <c r="CK34" s="44" t="s">
        <v>301</v>
      </c>
      <c r="CL34" s="45">
        <v>53</v>
      </c>
      <c r="CM34" s="55">
        <v>0.71504629629629635</v>
      </c>
      <c r="CN34" s="35">
        <v>1.8518518518518601E-2</v>
      </c>
      <c r="CO34" s="35">
        <v>1.6666666666667503E-3</v>
      </c>
      <c r="CP34" s="44" t="s">
        <v>301</v>
      </c>
      <c r="CQ34" s="45">
        <v>144</v>
      </c>
      <c r="CR34" s="85" t="s">
        <v>632</v>
      </c>
      <c r="CS34" s="38"/>
      <c r="CT34" s="85">
        <v>3.4381944444444401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85.5</v>
      </c>
      <c r="DC34" s="71">
        <v>85.5</v>
      </c>
      <c r="DD34" s="72"/>
      <c r="DE34" s="43"/>
      <c r="DF34" s="43"/>
      <c r="DG34" s="39">
        <v>2263.1</v>
      </c>
      <c r="DH34" s="46">
        <v>5160</v>
      </c>
      <c r="DI34" s="40"/>
      <c r="DJ34" s="63">
        <v>7423.1</v>
      </c>
      <c r="DK34" s="43"/>
      <c r="DL34" s="268" t="s">
        <v>191</v>
      </c>
      <c r="DM34" s="269" t="s">
        <v>568</v>
      </c>
      <c r="DN34" s="269" t="s">
        <v>177</v>
      </c>
      <c r="DO34" s="269">
        <v>230</v>
      </c>
      <c r="DP34" s="269">
        <v>0</v>
      </c>
      <c r="DQ34" s="56"/>
      <c r="DR34" s="56"/>
      <c r="DS34" s="36"/>
      <c r="DV34" s="41">
        <v>1.1299999999999999</v>
      </c>
      <c r="DW34" s="41" t="s">
        <v>197</v>
      </c>
      <c r="DX34" s="41"/>
      <c r="DY34" s="151">
        <v>186.56299999999999</v>
      </c>
      <c r="DZ34" s="41">
        <v>186.56299999999999</v>
      </c>
      <c r="EA34" s="41">
        <v>9999</v>
      </c>
      <c r="EB34" s="41">
        <v>999999</v>
      </c>
      <c r="EC34" s="41">
        <v>999999</v>
      </c>
      <c r="EG34" s="41">
        <v>80</v>
      </c>
      <c r="EH34" s="195">
        <v>0</v>
      </c>
      <c r="EI34" s="195">
        <v>5160</v>
      </c>
      <c r="EJ34" s="196">
        <v>79.599999999999994</v>
      </c>
      <c r="EK34" s="195">
        <v>0</v>
      </c>
      <c r="EL34" s="195">
        <v>0</v>
      </c>
      <c r="EM34" s="195">
        <v>1901</v>
      </c>
      <c r="EN34" s="195">
        <v>0</v>
      </c>
      <c r="EO34" s="195">
        <v>197</v>
      </c>
      <c r="EP34" s="195">
        <v>0</v>
      </c>
      <c r="EQ34" s="195">
        <v>85.5</v>
      </c>
      <c r="FC34" s="41">
        <v>80</v>
      </c>
      <c r="FD34" s="195">
        <v>0</v>
      </c>
      <c r="FE34" s="195">
        <v>5160</v>
      </c>
      <c r="FF34" s="195">
        <v>5239.6000000000004</v>
      </c>
      <c r="FG34" s="195">
        <v>5239.6000000000004</v>
      </c>
      <c r="FH34" s="195">
        <v>5239.6000000000004</v>
      </c>
      <c r="FI34" s="195">
        <v>7140.6</v>
      </c>
      <c r="FJ34" s="195">
        <v>7140.6</v>
      </c>
      <c r="FK34" s="195">
        <v>7337.6</v>
      </c>
      <c r="FL34" s="195">
        <v>7337.6</v>
      </c>
      <c r="FM34" s="195">
        <v>7423.1</v>
      </c>
    </row>
    <row r="35" spans="1:178" ht="26.25" thickBot="1" x14ac:dyDescent="0.25">
      <c r="A35" s="131"/>
      <c r="B35" s="34">
        <v>9</v>
      </c>
      <c r="C35" s="293">
        <v>9</v>
      </c>
      <c r="D35" s="260" t="s">
        <v>474</v>
      </c>
      <c r="E35" s="260" t="s">
        <v>475</v>
      </c>
      <c r="F35" s="260" t="s">
        <v>572</v>
      </c>
      <c r="G35" s="43">
        <v>0.29791666666666666</v>
      </c>
      <c r="H35" s="47">
        <v>0.29791666666666666</v>
      </c>
      <c r="I35" s="58" t="s">
        <v>44</v>
      </c>
      <c r="J35" s="52">
        <v>0</v>
      </c>
      <c r="K35" s="43">
        <v>0.38125000000000003</v>
      </c>
      <c r="L35" s="47">
        <v>0.38125000000000003</v>
      </c>
      <c r="M35" s="42" t="s">
        <v>44</v>
      </c>
      <c r="N35" s="38">
        <v>0</v>
      </c>
      <c r="O35" s="85">
        <v>0.38194444444444442</v>
      </c>
      <c r="P35" s="38"/>
      <c r="Q35" s="261"/>
      <c r="R35" s="85"/>
      <c r="S35" s="38">
        <v>0</v>
      </c>
      <c r="T35" s="85">
        <v>0.4201388888888889</v>
      </c>
      <c r="U35" s="86"/>
      <c r="V35" s="52">
        <v>0</v>
      </c>
      <c r="W35" s="85">
        <v>0.4375</v>
      </c>
      <c r="X35" s="38"/>
      <c r="Y35" s="85">
        <v>0.43958333333333338</v>
      </c>
      <c r="Z35" s="86"/>
      <c r="AA35" s="52">
        <v>0</v>
      </c>
      <c r="AB35" s="261"/>
      <c r="AC35" s="85">
        <v>0.44097222222222227</v>
      </c>
      <c r="AD35" s="38"/>
      <c r="AE35" s="85">
        <v>0.4604166666666667</v>
      </c>
      <c r="AF35" s="86"/>
      <c r="AG35" s="52">
        <v>0</v>
      </c>
      <c r="AH35" s="261"/>
      <c r="AI35" s="85">
        <v>0.46597222222222223</v>
      </c>
      <c r="AJ35" s="38"/>
      <c r="AK35" s="73">
        <v>0.47152777777777777</v>
      </c>
      <c r="AL35" s="42" t="s">
        <v>44</v>
      </c>
      <c r="AM35" s="38">
        <v>0</v>
      </c>
      <c r="AN35" s="43">
        <v>0.47222222222222227</v>
      </c>
      <c r="AO35" s="47">
        <v>0.47638888888888892</v>
      </c>
      <c r="AP35" s="70">
        <v>81.900000000000006</v>
      </c>
      <c r="AQ35" s="71">
        <v>81.900000000000006</v>
      </c>
      <c r="AR35" s="72"/>
      <c r="AS35" s="49">
        <v>0.5131944444444444</v>
      </c>
      <c r="AT35" s="42" t="s">
        <v>44</v>
      </c>
      <c r="AU35" s="280">
        <v>0</v>
      </c>
      <c r="AV35" s="72"/>
      <c r="AW35" s="49">
        <v>0.55486111111111114</v>
      </c>
      <c r="AX35" s="42" t="s">
        <v>44</v>
      </c>
      <c r="AY35" s="38">
        <v>0</v>
      </c>
      <c r="AZ35" s="53">
        <v>0.55694444444444446</v>
      </c>
      <c r="BA35" s="61"/>
      <c r="BB35" s="55">
        <v>0.56240740740740736</v>
      </c>
      <c r="BC35" s="35">
        <v>5.4629629629628917E-3</v>
      </c>
      <c r="BD35" s="35">
        <v>4.629629629636714E-5</v>
      </c>
      <c r="BE35" s="44" t="s">
        <v>45</v>
      </c>
      <c r="BF35" s="45">
        <v>4</v>
      </c>
      <c r="BG35" s="55">
        <v>0.57062500000000005</v>
      </c>
      <c r="BH35" s="35">
        <v>1.3680555555555585E-2</v>
      </c>
      <c r="BI35" s="35">
        <v>2.6620370370373375E-4</v>
      </c>
      <c r="BJ35" s="44" t="s">
        <v>301</v>
      </c>
      <c r="BK35" s="45">
        <v>23</v>
      </c>
      <c r="BL35" s="55">
        <v>0.57512731481481483</v>
      </c>
      <c r="BM35" s="35">
        <v>1.8182870370370363E-2</v>
      </c>
      <c r="BN35" s="35">
        <v>9.1435185185184328E-4</v>
      </c>
      <c r="BO35" s="44" t="s">
        <v>301</v>
      </c>
      <c r="BP35" s="45">
        <v>79</v>
      </c>
      <c r="BQ35" s="55"/>
      <c r="BR35" s="35">
        <v>-0.55694444444444446</v>
      </c>
      <c r="BS35" s="35">
        <v>0.58890046296296295</v>
      </c>
      <c r="BT35" s="44"/>
      <c r="BU35" s="45">
        <v>600</v>
      </c>
      <c r="BV35" s="263"/>
      <c r="BW35" s="263"/>
      <c r="BX35" s="55">
        <v>0.58328703703703699</v>
      </c>
      <c r="BY35" s="35">
        <v>2.6342592592592529E-2</v>
      </c>
      <c r="BZ35" s="35">
        <v>1.3865740740740803E-2</v>
      </c>
      <c r="CA35" s="44" t="s">
        <v>45</v>
      </c>
      <c r="CB35" s="45">
        <v>1198</v>
      </c>
      <c r="CC35" s="49">
        <v>0.62291666666666667</v>
      </c>
      <c r="CD35" s="42" t="s">
        <v>44</v>
      </c>
      <c r="CE35" s="38">
        <v>0</v>
      </c>
      <c r="CF35" s="53">
        <v>0.64513888888888882</v>
      </c>
      <c r="CG35" s="61"/>
      <c r="CH35" s="55">
        <v>0.65593749999999995</v>
      </c>
      <c r="CI35" s="35">
        <v>1.0798611111111134E-2</v>
      </c>
      <c r="CJ35" s="35">
        <v>4.6296296296273465E-5</v>
      </c>
      <c r="CK35" s="44" t="s">
        <v>45</v>
      </c>
      <c r="CL35" s="45">
        <v>4</v>
      </c>
      <c r="CM35" s="55">
        <v>0.66177083333333331</v>
      </c>
      <c r="CN35" s="35">
        <v>1.6631944444444491E-2</v>
      </c>
      <c r="CO35" s="35">
        <v>2.1990740740735967E-4</v>
      </c>
      <c r="CP35" s="44" t="s">
        <v>45</v>
      </c>
      <c r="CQ35" s="45">
        <v>19</v>
      </c>
      <c r="CR35" s="85" t="s">
        <v>632</v>
      </c>
      <c r="CS35" s="38"/>
      <c r="CT35" s="85">
        <v>0.938194444444445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93.4</v>
      </c>
      <c r="DC35" s="71">
        <v>93.4</v>
      </c>
      <c r="DD35" s="72"/>
      <c r="DE35" s="43"/>
      <c r="DF35" s="43"/>
      <c r="DG35" s="39">
        <v>2102.3000000000002</v>
      </c>
      <c r="DH35" s="46">
        <v>0</v>
      </c>
      <c r="DI35" s="40"/>
      <c r="DJ35" s="63">
        <v>2102.3000000000002</v>
      </c>
      <c r="DK35" s="43"/>
      <c r="DL35" s="268" t="s">
        <v>191</v>
      </c>
      <c r="DM35" s="269" t="s">
        <v>572</v>
      </c>
      <c r="DN35" s="269" t="s">
        <v>178</v>
      </c>
      <c r="DO35" s="269">
        <v>87</v>
      </c>
      <c r="DP35" s="269" t="s">
        <v>633</v>
      </c>
      <c r="DQ35" s="56"/>
      <c r="DR35" s="56"/>
      <c r="DS35" s="36"/>
      <c r="DT35" s="41"/>
      <c r="DU35" s="41"/>
      <c r="DV35" s="41">
        <v>1.05</v>
      </c>
      <c r="DW35" s="41" t="s">
        <v>197</v>
      </c>
      <c r="DX35" s="41"/>
      <c r="DY35" s="151">
        <v>184.06500000000003</v>
      </c>
      <c r="DZ35" s="41">
        <v>184.06500000000003</v>
      </c>
      <c r="EA35" s="41">
        <v>9999</v>
      </c>
      <c r="EB35" s="41">
        <v>999999</v>
      </c>
      <c r="EC35" s="41">
        <v>999999</v>
      </c>
      <c r="ED35" s="41"/>
      <c r="EE35" s="41"/>
      <c r="EF35" s="41"/>
      <c r="EG35" s="41">
        <v>9</v>
      </c>
      <c r="EH35" s="195">
        <v>0</v>
      </c>
      <c r="EI35" s="195">
        <v>0</v>
      </c>
      <c r="EJ35" s="196">
        <v>81.900000000000006</v>
      </c>
      <c r="EK35" s="195">
        <v>0</v>
      </c>
      <c r="EL35" s="195">
        <v>0</v>
      </c>
      <c r="EM35" s="195">
        <v>1904</v>
      </c>
      <c r="EN35" s="195">
        <v>0</v>
      </c>
      <c r="EO35" s="195">
        <v>23</v>
      </c>
      <c r="EP35" s="195">
        <v>0</v>
      </c>
      <c r="EQ35" s="195">
        <v>93.4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B35" s="41"/>
      <c r="FC35" s="41">
        <v>9</v>
      </c>
      <c r="FD35" s="195">
        <v>0</v>
      </c>
      <c r="FE35" s="195">
        <v>0</v>
      </c>
      <c r="FF35" s="195">
        <v>81.900000000000006</v>
      </c>
      <c r="FG35" s="195">
        <v>81.900000000000006</v>
      </c>
      <c r="FH35" s="195">
        <v>81.900000000000006</v>
      </c>
      <c r="FI35" s="195">
        <v>1985.9</v>
      </c>
      <c r="FJ35" s="195">
        <v>1985.9</v>
      </c>
      <c r="FK35" s="195">
        <v>2008.9</v>
      </c>
      <c r="FL35" s="195">
        <v>2008.9</v>
      </c>
      <c r="FM35" s="195">
        <v>2102.3000000000002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72</v>
      </c>
      <c r="C36" s="293">
        <v>83</v>
      </c>
      <c r="D36" s="260" t="s">
        <v>555</v>
      </c>
      <c r="E36" s="260" t="s">
        <v>273</v>
      </c>
      <c r="F36" s="260" t="s">
        <v>615</v>
      </c>
      <c r="G36" s="43">
        <v>0.34166666666666651</v>
      </c>
      <c r="H36" s="47">
        <v>0.34166666666666651</v>
      </c>
      <c r="I36" s="58" t="s">
        <v>44</v>
      </c>
      <c r="J36" s="52">
        <v>0</v>
      </c>
      <c r="K36" s="43">
        <v>0.42499999999999988</v>
      </c>
      <c r="L36" s="47">
        <v>0.42499999999999988</v>
      </c>
      <c r="M36" s="42" t="s">
        <v>44</v>
      </c>
      <c r="N36" s="38">
        <v>0</v>
      </c>
      <c r="O36" s="85">
        <v>0.42569444444444443</v>
      </c>
      <c r="P36" s="38"/>
      <c r="Q36" s="261"/>
      <c r="R36" s="85">
        <v>0.46249999999999997</v>
      </c>
      <c r="S36" s="38">
        <v>300</v>
      </c>
      <c r="T36" s="85">
        <v>0.4680555555555555</v>
      </c>
      <c r="U36" s="86"/>
      <c r="V36" s="52">
        <v>0</v>
      </c>
      <c r="W36" s="85"/>
      <c r="X36" s="38">
        <v>600</v>
      </c>
      <c r="Y36" s="85"/>
      <c r="Z36" s="86"/>
      <c r="AA36" s="52">
        <v>600</v>
      </c>
      <c r="AB36" s="261"/>
      <c r="AC36" s="85"/>
      <c r="AD36" s="38">
        <v>600</v>
      </c>
      <c r="AE36" s="85" t="s">
        <v>308</v>
      </c>
      <c r="AF36" s="86"/>
      <c r="AG36" s="52">
        <v>600</v>
      </c>
      <c r="AH36" s="261"/>
      <c r="AI36" s="85"/>
      <c r="AJ36" s="38">
        <v>600</v>
      </c>
      <c r="AK36" s="73">
        <v>0.52013888888888882</v>
      </c>
      <c r="AL36" s="42" t="s">
        <v>301</v>
      </c>
      <c r="AM36" s="38">
        <v>420</v>
      </c>
      <c r="AN36" s="43">
        <v>0.5229166666666667</v>
      </c>
      <c r="AO36" s="47">
        <v>0.56805555555555554</v>
      </c>
      <c r="AP36" s="70">
        <v>100.8</v>
      </c>
      <c r="AQ36" s="71">
        <v>100.8</v>
      </c>
      <c r="AR36" s="72"/>
      <c r="AS36" s="49">
        <v>0.56180555555555545</v>
      </c>
      <c r="AT36" s="42" t="s">
        <v>44</v>
      </c>
      <c r="AU36" s="280">
        <v>0</v>
      </c>
      <c r="AV36" s="72"/>
      <c r="AW36" s="49">
        <v>0.64374999999999993</v>
      </c>
      <c r="AX36" s="42" t="s">
        <v>44</v>
      </c>
      <c r="AY36" s="38">
        <v>0</v>
      </c>
      <c r="AZ36" s="53">
        <v>0.64513888888888882</v>
      </c>
      <c r="BA36" s="61"/>
      <c r="BB36" s="55">
        <v>0.65054398148148151</v>
      </c>
      <c r="BC36" s="35">
        <v>5.4050925925926974E-3</v>
      </c>
      <c r="BD36" s="35">
        <v>1.0416666666656152E-4</v>
      </c>
      <c r="BE36" s="44" t="s">
        <v>45</v>
      </c>
      <c r="BF36" s="45">
        <v>9</v>
      </c>
      <c r="BG36" s="55">
        <v>0.65902777777777777</v>
      </c>
      <c r="BH36" s="35">
        <v>1.3888888888888951E-2</v>
      </c>
      <c r="BI36" s="35">
        <v>4.7453703703709965E-4</v>
      </c>
      <c r="BJ36" s="44" t="s">
        <v>301</v>
      </c>
      <c r="BK36" s="45">
        <v>41</v>
      </c>
      <c r="BL36" s="55">
        <v>0.66298611111111116</v>
      </c>
      <c r="BM36" s="35">
        <v>1.7847222222222348E-2</v>
      </c>
      <c r="BN36" s="35">
        <v>5.787037037038277E-4</v>
      </c>
      <c r="BO36" s="44" t="s">
        <v>301</v>
      </c>
      <c r="BP36" s="45">
        <v>50</v>
      </c>
      <c r="BQ36" s="55">
        <v>0.68146990740740743</v>
      </c>
      <c r="BR36" s="35">
        <v>3.633101851851861E-2</v>
      </c>
      <c r="BS36" s="35">
        <v>4.3750000000000941E-3</v>
      </c>
      <c r="BT36" s="44" t="s">
        <v>301</v>
      </c>
      <c r="BU36" s="45">
        <v>378</v>
      </c>
      <c r="BV36" s="263"/>
      <c r="BW36" s="263"/>
      <c r="BX36" s="55">
        <v>0.67204861111111114</v>
      </c>
      <c r="BY36" s="35">
        <v>2.6909722222222321E-2</v>
      </c>
      <c r="BZ36" s="35">
        <v>1.3298611111111011E-2</v>
      </c>
      <c r="CA36" s="44" t="s">
        <v>45</v>
      </c>
      <c r="CB36" s="45">
        <v>1449</v>
      </c>
      <c r="CC36" s="49"/>
      <c r="CD36" s="42" t="s">
        <v>44</v>
      </c>
      <c r="CE36" s="38">
        <v>1800</v>
      </c>
      <c r="CF36" s="53"/>
      <c r="CG36" s="61"/>
      <c r="CH36" s="55"/>
      <c r="CI36" s="35">
        <v>0</v>
      </c>
      <c r="CJ36" s="35">
        <v>1.0844907407407407E-2</v>
      </c>
      <c r="CK36" s="44" t="s">
        <v>44</v>
      </c>
      <c r="CL36" s="45"/>
      <c r="CM36" s="55"/>
      <c r="CN36" s="35">
        <v>0</v>
      </c>
      <c r="CO36" s="35">
        <v>1.6851851851851851E-2</v>
      </c>
      <c r="CP36" s="44"/>
      <c r="CQ36" s="45">
        <v>1800</v>
      </c>
      <c r="CR36" s="85"/>
      <c r="CS36" s="38">
        <v>600</v>
      </c>
      <c r="CT36" s="85">
        <v>3.5631944444444401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148.9</v>
      </c>
      <c r="DC36" s="71">
        <v>148.9</v>
      </c>
      <c r="DD36" s="72"/>
      <c r="DE36" s="43"/>
      <c r="DF36" s="43"/>
      <c r="DG36" s="39">
        <v>3976.7000000000003</v>
      </c>
      <c r="DH36" s="46">
        <v>6120</v>
      </c>
      <c r="DI36" s="40"/>
      <c r="DJ36" s="63">
        <v>10096.700000000001</v>
      </c>
      <c r="DK36" s="43"/>
      <c r="DL36" s="268" t="s">
        <v>190</v>
      </c>
      <c r="DM36" s="269" t="s">
        <v>615</v>
      </c>
      <c r="DN36" s="269" t="s">
        <v>178</v>
      </c>
      <c r="DO36" s="269">
        <v>105</v>
      </c>
      <c r="DP36" s="269">
        <v>0</v>
      </c>
      <c r="DQ36" s="56"/>
      <c r="DR36" s="56"/>
      <c r="DS36" s="36"/>
      <c r="DV36" s="41">
        <v>1.08</v>
      </c>
      <c r="DW36" s="41" t="s">
        <v>197</v>
      </c>
      <c r="DX36" s="41"/>
      <c r="DY36" s="151">
        <v>269.67599999999999</v>
      </c>
      <c r="DZ36" s="41">
        <v>269.67599999999999</v>
      </c>
      <c r="EA36" s="41">
        <v>9999</v>
      </c>
      <c r="EB36" s="41">
        <v>999999</v>
      </c>
      <c r="EC36" s="41">
        <v>999999</v>
      </c>
      <c r="EG36" s="41">
        <v>83</v>
      </c>
      <c r="EH36" s="195">
        <v>0</v>
      </c>
      <c r="EI36" s="195">
        <v>3720</v>
      </c>
      <c r="EJ36" s="196">
        <v>100.8</v>
      </c>
      <c r="EK36" s="195">
        <v>0</v>
      </c>
      <c r="EL36" s="195">
        <v>0</v>
      </c>
      <c r="EM36" s="195">
        <v>1927</v>
      </c>
      <c r="EN36" s="195">
        <v>1800</v>
      </c>
      <c r="EO36" s="195">
        <v>1800</v>
      </c>
      <c r="EP36" s="195">
        <v>600</v>
      </c>
      <c r="EQ36" s="195">
        <v>148.9</v>
      </c>
      <c r="FC36" s="41">
        <v>83</v>
      </c>
      <c r="FD36" s="195">
        <v>0</v>
      </c>
      <c r="FE36" s="195">
        <v>3720</v>
      </c>
      <c r="FF36" s="195">
        <v>3820.8</v>
      </c>
      <c r="FG36" s="195">
        <v>3820.8</v>
      </c>
      <c r="FH36" s="195">
        <v>3820.8</v>
      </c>
      <c r="FI36" s="195">
        <v>5747.8</v>
      </c>
      <c r="FJ36" s="195">
        <v>7547.8</v>
      </c>
      <c r="FK36" s="195">
        <v>9347.7999999999993</v>
      </c>
      <c r="FL36" s="195">
        <v>9947.7999999999993</v>
      </c>
      <c r="FM36" s="195">
        <v>10096.699999999999</v>
      </c>
    </row>
    <row r="37" spans="1:178" ht="26.25" thickBot="1" x14ac:dyDescent="0.25">
      <c r="A37" s="132"/>
      <c r="B37" s="34">
        <v>49</v>
      </c>
      <c r="C37" s="293">
        <v>49</v>
      </c>
      <c r="D37" s="260" t="s">
        <v>523</v>
      </c>
      <c r="E37" s="260" t="s">
        <v>137</v>
      </c>
      <c r="F37" s="260" t="s">
        <v>601</v>
      </c>
      <c r="G37" s="43">
        <v>0.32569444444444434</v>
      </c>
      <c r="H37" s="47">
        <v>0.32569444444444434</v>
      </c>
      <c r="I37" s="58" t="s">
        <v>44</v>
      </c>
      <c r="J37" s="52">
        <v>0</v>
      </c>
      <c r="K37" s="43">
        <v>0.40902777777777771</v>
      </c>
      <c r="L37" s="47">
        <v>0.40902777777777771</v>
      </c>
      <c r="M37" s="42" t="s">
        <v>44</v>
      </c>
      <c r="N37" s="38">
        <v>0</v>
      </c>
      <c r="O37" s="85">
        <v>0.41597222222222219</v>
      </c>
      <c r="P37" s="38"/>
      <c r="Q37" s="261"/>
      <c r="R37" s="85"/>
      <c r="S37" s="38">
        <v>0</v>
      </c>
      <c r="T37" s="85" t="s">
        <v>308</v>
      </c>
      <c r="U37" s="86"/>
      <c r="V37" s="52">
        <v>600</v>
      </c>
      <c r="W37" s="85"/>
      <c r="X37" s="38">
        <v>600</v>
      </c>
      <c r="Y37" s="85"/>
      <c r="Z37" s="86"/>
      <c r="AA37" s="52">
        <v>600</v>
      </c>
      <c r="AB37" s="261"/>
      <c r="AC37" s="85"/>
      <c r="AD37" s="38">
        <v>600</v>
      </c>
      <c r="AE37" s="85">
        <v>0.45347222222222222</v>
      </c>
      <c r="AF37" s="86"/>
      <c r="AG37" s="52">
        <v>2640</v>
      </c>
      <c r="AH37" s="261"/>
      <c r="AI37" s="85"/>
      <c r="AJ37" s="38">
        <v>600</v>
      </c>
      <c r="AK37" s="73">
        <v>0.4993055555555555</v>
      </c>
      <c r="AL37" s="42" t="s">
        <v>44</v>
      </c>
      <c r="AM37" s="38">
        <v>0</v>
      </c>
      <c r="AN37" s="43">
        <v>0.52708333333333335</v>
      </c>
      <c r="AO37" s="47">
        <v>0.53263888888888888</v>
      </c>
      <c r="AP37" s="70">
        <v>89.3</v>
      </c>
      <c r="AQ37" s="71">
        <v>89.3</v>
      </c>
      <c r="AR37" s="72"/>
      <c r="AS37" s="49">
        <v>0.54097222222222219</v>
      </c>
      <c r="AT37" s="42" t="s">
        <v>44</v>
      </c>
      <c r="AU37" s="280">
        <v>0</v>
      </c>
      <c r="AV37" s="72"/>
      <c r="AW37" s="49">
        <v>0.58263888888888882</v>
      </c>
      <c r="AX37" s="42" t="s">
        <v>44</v>
      </c>
      <c r="AY37" s="38">
        <v>0</v>
      </c>
      <c r="AZ37" s="53">
        <v>0.5854166666666667</v>
      </c>
      <c r="BA37" s="61"/>
      <c r="BB37" s="55">
        <v>0.5910185185185185</v>
      </c>
      <c r="BC37" s="35">
        <v>5.6018518518518023E-3</v>
      </c>
      <c r="BD37" s="35">
        <v>9.259259259254346E-5</v>
      </c>
      <c r="BE37" s="44" t="s">
        <v>301</v>
      </c>
      <c r="BF37" s="45">
        <v>8</v>
      </c>
      <c r="BG37" s="55">
        <v>0.59878472222222223</v>
      </c>
      <c r="BH37" s="35">
        <v>1.3368055555555536E-2</v>
      </c>
      <c r="BI37" s="35">
        <v>4.6296296296315098E-5</v>
      </c>
      <c r="BJ37" s="44" t="s">
        <v>45</v>
      </c>
      <c r="BK37" s="45">
        <v>4</v>
      </c>
      <c r="BL37" s="55">
        <v>0.60337962962962965</v>
      </c>
      <c r="BM37" s="35">
        <v>1.7962962962962958E-2</v>
      </c>
      <c r="BN37" s="35">
        <v>6.9444444444443851E-4</v>
      </c>
      <c r="BO37" s="44" t="s">
        <v>301</v>
      </c>
      <c r="BP37" s="45">
        <v>60</v>
      </c>
      <c r="BQ37" s="55">
        <v>0.62252314814814813</v>
      </c>
      <c r="BR37" s="35">
        <v>3.7106481481481435E-2</v>
      </c>
      <c r="BS37" s="35">
        <v>5.1504629629629192E-3</v>
      </c>
      <c r="BT37" s="44" t="s">
        <v>301</v>
      </c>
      <c r="BU37" s="45">
        <v>445</v>
      </c>
      <c r="BV37" s="263"/>
      <c r="BW37" s="263"/>
      <c r="BX37" s="55">
        <v>0.61275462962962968</v>
      </c>
      <c r="BY37" s="35">
        <v>2.7337962962962981E-2</v>
      </c>
      <c r="BZ37" s="35">
        <v>1.2870370370370351E-2</v>
      </c>
      <c r="CA37" s="44" t="s">
        <v>45</v>
      </c>
      <c r="CB37" s="45">
        <v>1412</v>
      </c>
      <c r="CC37" s="49">
        <v>0.65625</v>
      </c>
      <c r="CD37" s="42" t="s">
        <v>301</v>
      </c>
      <c r="CE37" s="38">
        <v>420</v>
      </c>
      <c r="CF37" s="53">
        <v>0.66388888888888886</v>
      </c>
      <c r="CG37" s="61"/>
      <c r="CH37" s="55">
        <v>0.67775462962962962</v>
      </c>
      <c r="CI37" s="35">
        <v>1.3865740740740762E-2</v>
      </c>
      <c r="CJ37" s="35">
        <v>3.0208333333333545E-3</v>
      </c>
      <c r="CK37" s="44" t="s">
        <v>301</v>
      </c>
      <c r="CL37" s="45">
        <v>261</v>
      </c>
      <c r="CM37" s="55">
        <v>0.68422453703703701</v>
      </c>
      <c r="CN37" s="35">
        <v>2.0335648148148144E-2</v>
      </c>
      <c r="CO37" s="35">
        <v>3.4837962962962939E-3</v>
      </c>
      <c r="CP37" s="44" t="s">
        <v>301</v>
      </c>
      <c r="CQ37" s="45">
        <v>301</v>
      </c>
      <c r="CR37" s="85" t="s">
        <v>632</v>
      </c>
      <c r="CS37" s="38">
        <v>300</v>
      </c>
      <c r="CT37" s="85">
        <v>2.6048611111111102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106.6</v>
      </c>
      <c r="DC37" s="71">
        <v>106.6</v>
      </c>
      <c r="DD37" s="72">
        <v>10</v>
      </c>
      <c r="DE37" s="43"/>
      <c r="DF37" s="43"/>
      <c r="DG37" s="39">
        <v>2696.9</v>
      </c>
      <c r="DH37" s="46">
        <v>6360</v>
      </c>
      <c r="DI37" s="40"/>
      <c r="DJ37" s="63">
        <v>9056.9</v>
      </c>
      <c r="DK37" s="43"/>
      <c r="DL37" s="268" t="s">
        <v>191</v>
      </c>
      <c r="DM37" s="269" t="s">
        <v>601</v>
      </c>
      <c r="DN37" s="269" t="s">
        <v>178</v>
      </c>
      <c r="DO37" s="269">
        <v>98</v>
      </c>
      <c r="DP37" s="269">
        <v>0</v>
      </c>
      <c r="DQ37" s="56"/>
      <c r="DR37" s="56"/>
      <c r="DS37" s="36"/>
      <c r="DV37" s="41">
        <v>1.05</v>
      </c>
      <c r="DW37" s="41" t="s">
        <v>197</v>
      </c>
      <c r="DX37" s="41"/>
      <c r="DY37" s="151">
        <v>216.19499999999999</v>
      </c>
      <c r="DZ37" s="41">
        <v>216.19499999999999</v>
      </c>
      <c r="EA37" s="41">
        <v>9999</v>
      </c>
      <c r="EB37" s="41">
        <v>999999</v>
      </c>
      <c r="EC37" s="41">
        <v>999999</v>
      </c>
      <c r="EG37" s="41">
        <v>49</v>
      </c>
      <c r="EH37" s="195">
        <v>0</v>
      </c>
      <c r="EI37" s="195">
        <v>5640</v>
      </c>
      <c r="EJ37" s="196">
        <v>89.3</v>
      </c>
      <c r="EK37" s="195">
        <v>0</v>
      </c>
      <c r="EL37" s="195">
        <v>0</v>
      </c>
      <c r="EM37" s="195">
        <v>1929</v>
      </c>
      <c r="EN37" s="195">
        <v>420</v>
      </c>
      <c r="EO37" s="195">
        <v>562</v>
      </c>
      <c r="EP37" s="195">
        <v>300</v>
      </c>
      <c r="EQ37" s="195">
        <v>116.6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C37" s="41">
        <v>49</v>
      </c>
      <c r="FD37" s="195">
        <v>0</v>
      </c>
      <c r="FE37" s="195">
        <v>5640</v>
      </c>
      <c r="FF37" s="195">
        <v>5729.3</v>
      </c>
      <c r="FG37" s="195">
        <v>5729.3</v>
      </c>
      <c r="FH37" s="195">
        <v>5729.3</v>
      </c>
      <c r="FI37" s="195">
        <v>7658.3</v>
      </c>
      <c r="FJ37" s="195">
        <v>8078.3</v>
      </c>
      <c r="FK37" s="195">
        <v>8640.2999999999993</v>
      </c>
      <c r="FL37" s="195">
        <v>8940.2999999999993</v>
      </c>
      <c r="FM37" s="195">
        <v>9056.9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1"/>
      <c r="B38" s="34">
        <v>5</v>
      </c>
      <c r="C38" s="293">
        <v>5</v>
      </c>
      <c r="D38" s="260" t="s">
        <v>470</v>
      </c>
      <c r="E38" s="260" t="s">
        <v>471</v>
      </c>
      <c r="F38" s="260" t="s">
        <v>569</v>
      </c>
      <c r="G38" s="43">
        <v>0.2951388888888889</v>
      </c>
      <c r="H38" s="47">
        <v>0.29930555555555555</v>
      </c>
      <c r="I38" s="58" t="s">
        <v>301</v>
      </c>
      <c r="J38" s="52">
        <v>360</v>
      </c>
      <c r="K38" s="43">
        <v>0.37847222222222227</v>
      </c>
      <c r="L38" s="47">
        <v>0.37847222222222227</v>
      </c>
      <c r="M38" s="42" t="s">
        <v>44</v>
      </c>
      <c r="N38" s="38">
        <v>0</v>
      </c>
      <c r="O38" s="85">
        <v>0.37916666666666665</v>
      </c>
      <c r="P38" s="38"/>
      <c r="Q38" s="261">
        <v>300</v>
      </c>
      <c r="R38" s="85"/>
      <c r="S38" s="38">
        <v>0</v>
      </c>
      <c r="T38" s="85">
        <v>0.41388888888888892</v>
      </c>
      <c r="U38" s="86"/>
      <c r="V38" s="52">
        <v>0</v>
      </c>
      <c r="W38" s="85"/>
      <c r="X38" s="38">
        <v>600</v>
      </c>
      <c r="Y38" s="85"/>
      <c r="Z38" s="86"/>
      <c r="AA38" s="52">
        <v>600</v>
      </c>
      <c r="AB38" s="261"/>
      <c r="AC38" s="85"/>
      <c r="AD38" s="38">
        <v>600</v>
      </c>
      <c r="AE38" s="85" t="s">
        <v>308</v>
      </c>
      <c r="AF38" s="86"/>
      <c r="AG38" s="52">
        <v>600</v>
      </c>
      <c r="AH38" s="261"/>
      <c r="AI38" s="85"/>
      <c r="AJ38" s="38">
        <v>600</v>
      </c>
      <c r="AK38" s="73">
        <v>0.47222222222222227</v>
      </c>
      <c r="AL38" s="42" t="s">
        <v>301</v>
      </c>
      <c r="AM38" s="38">
        <v>300</v>
      </c>
      <c r="AN38" s="43">
        <v>0.47361111111111115</v>
      </c>
      <c r="AO38" s="47">
        <v>0.48194444444444445</v>
      </c>
      <c r="AP38" s="70">
        <v>94.9</v>
      </c>
      <c r="AQ38" s="71">
        <v>94.9</v>
      </c>
      <c r="AR38" s="72"/>
      <c r="AS38" s="49">
        <v>0.51388888888888895</v>
      </c>
      <c r="AT38" s="42" t="s">
        <v>44</v>
      </c>
      <c r="AU38" s="280">
        <v>0</v>
      </c>
      <c r="AV38" s="72"/>
      <c r="AW38" s="49">
        <v>0.56111111111111112</v>
      </c>
      <c r="AX38" s="42" t="s">
        <v>44</v>
      </c>
      <c r="AY38" s="38">
        <v>0</v>
      </c>
      <c r="AZ38" s="53">
        <v>0.56388888888888888</v>
      </c>
      <c r="BA38" s="61"/>
      <c r="BB38" s="55">
        <v>0.56936342592592593</v>
      </c>
      <c r="BC38" s="35">
        <v>5.4745370370370416E-3</v>
      </c>
      <c r="BD38" s="35">
        <v>3.4722222222217242E-5</v>
      </c>
      <c r="BE38" s="44" t="s">
        <v>45</v>
      </c>
      <c r="BF38" s="45">
        <v>3</v>
      </c>
      <c r="BG38" s="55">
        <v>0.57614583333333336</v>
      </c>
      <c r="BH38" s="35">
        <v>1.2256944444444473E-2</v>
      </c>
      <c r="BI38" s="35">
        <v>1.1574074074073779E-3</v>
      </c>
      <c r="BJ38" s="44" t="s">
        <v>45</v>
      </c>
      <c r="BK38" s="45">
        <v>100</v>
      </c>
      <c r="BL38" s="55">
        <v>0.58035879629629628</v>
      </c>
      <c r="BM38" s="35">
        <v>1.6469907407407391E-2</v>
      </c>
      <c r="BN38" s="35">
        <v>7.986111111111284E-4</v>
      </c>
      <c r="BO38" s="44" t="s">
        <v>45</v>
      </c>
      <c r="BP38" s="45">
        <v>69</v>
      </c>
      <c r="BQ38" s="55">
        <v>0.59741898148148154</v>
      </c>
      <c r="BR38" s="35">
        <v>3.3530092592592653E-2</v>
      </c>
      <c r="BS38" s="35">
        <v>1.5740740740741374E-3</v>
      </c>
      <c r="BT38" s="44" t="s">
        <v>301</v>
      </c>
      <c r="BU38" s="45">
        <v>136</v>
      </c>
      <c r="BV38" s="263"/>
      <c r="BW38" s="263"/>
      <c r="BX38" s="55">
        <v>0.58872685185185192</v>
      </c>
      <c r="BY38" s="35">
        <v>2.4837962962963034E-2</v>
      </c>
      <c r="BZ38" s="35">
        <v>1.5370370370370298E-2</v>
      </c>
      <c r="CA38" s="44" t="s">
        <v>45</v>
      </c>
      <c r="CB38" s="45">
        <v>1628</v>
      </c>
      <c r="CC38" s="49">
        <v>0.62708333333333333</v>
      </c>
      <c r="CD38" s="42" t="s">
        <v>45</v>
      </c>
      <c r="CE38" s="38">
        <v>240</v>
      </c>
      <c r="CF38" s="53">
        <v>0.64722222222222225</v>
      </c>
      <c r="CG38" s="61"/>
      <c r="CH38" s="55">
        <v>0.67031249999999998</v>
      </c>
      <c r="CI38" s="35">
        <v>2.3090277777777724E-2</v>
      </c>
      <c r="CJ38" s="35">
        <v>1.2245370370370316E-2</v>
      </c>
      <c r="CK38" s="44" t="s">
        <v>301</v>
      </c>
      <c r="CL38" s="45">
        <v>1058</v>
      </c>
      <c r="CM38" s="55">
        <v>0.6758912037037037</v>
      </c>
      <c r="CN38" s="35">
        <v>2.8668981481481448E-2</v>
      </c>
      <c r="CO38" s="35">
        <v>1.1817129629629598E-2</v>
      </c>
      <c r="CP38" s="44" t="s">
        <v>301</v>
      </c>
      <c r="CQ38" s="45">
        <v>1021</v>
      </c>
      <c r="CR38" s="85" t="s">
        <v>632</v>
      </c>
      <c r="CS38" s="38"/>
      <c r="CT38" s="85">
        <v>0.77152777777777803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97</v>
      </c>
      <c r="DC38" s="71">
        <v>97</v>
      </c>
      <c r="DD38" s="72"/>
      <c r="DE38" s="43"/>
      <c r="DF38" s="43"/>
      <c r="DG38" s="39">
        <v>4206.8999999999996</v>
      </c>
      <c r="DH38" s="46">
        <v>4200</v>
      </c>
      <c r="DI38" s="40"/>
      <c r="DJ38" s="63">
        <v>8406.9</v>
      </c>
      <c r="DK38" s="43"/>
      <c r="DL38" s="268" t="s">
        <v>192</v>
      </c>
      <c r="DM38" s="269" t="s">
        <v>569</v>
      </c>
      <c r="DN38" s="269" t="s">
        <v>177</v>
      </c>
      <c r="DO38" s="269">
        <v>300</v>
      </c>
      <c r="DP38" s="269">
        <v>0</v>
      </c>
      <c r="DQ38" s="56"/>
      <c r="DR38" s="56"/>
      <c r="DS38" s="36"/>
      <c r="DT38" s="41"/>
      <c r="DU38" s="41"/>
      <c r="DV38" s="41">
        <v>1.1299999999999999</v>
      </c>
      <c r="DW38" s="41" t="s">
        <v>197</v>
      </c>
      <c r="DX38" s="41"/>
      <c r="DY38" s="151">
        <v>216.84699999999998</v>
      </c>
      <c r="DZ38" s="41">
        <v>216.84699999999998</v>
      </c>
      <c r="EA38" s="41">
        <v>9999</v>
      </c>
      <c r="EB38" s="41">
        <v>999999</v>
      </c>
      <c r="EC38" s="41">
        <v>999999</v>
      </c>
      <c r="ED38" s="41"/>
      <c r="EE38" s="41"/>
      <c r="EF38" s="41"/>
      <c r="EG38" s="41">
        <v>5</v>
      </c>
      <c r="EH38" s="195">
        <v>360</v>
      </c>
      <c r="EI38" s="195">
        <v>3600</v>
      </c>
      <c r="EJ38" s="196">
        <v>94.9</v>
      </c>
      <c r="EK38" s="195">
        <v>0</v>
      </c>
      <c r="EL38" s="195">
        <v>0</v>
      </c>
      <c r="EM38" s="195">
        <v>1936</v>
      </c>
      <c r="EN38" s="195">
        <v>240</v>
      </c>
      <c r="EO38" s="195">
        <v>2079</v>
      </c>
      <c r="EP38" s="195">
        <v>0</v>
      </c>
      <c r="EQ38" s="195">
        <v>97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B38" s="41"/>
      <c r="FC38" s="41">
        <v>5</v>
      </c>
      <c r="FD38" s="195">
        <v>360</v>
      </c>
      <c r="FE38" s="195">
        <v>3960</v>
      </c>
      <c r="FF38" s="195">
        <v>4054.9</v>
      </c>
      <c r="FG38" s="195">
        <v>4054.9</v>
      </c>
      <c r="FH38" s="195">
        <v>4054.9</v>
      </c>
      <c r="FI38" s="195">
        <v>5990.9</v>
      </c>
      <c r="FJ38" s="195">
        <v>6230.9</v>
      </c>
      <c r="FK38" s="195">
        <v>8309.9</v>
      </c>
      <c r="FL38" s="195">
        <v>8309.9</v>
      </c>
      <c r="FM38" s="195">
        <v>8406.9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26.25" thickBot="1" x14ac:dyDescent="0.25">
      <c r="A39" s="131"/>
      <c r="B39" s="34">
        <v>6</v>
      </c>
      <c r="C39" s="293">
        <v>6</v>
      </c>
      <c r="D39" s="260" t="s">
        <v>472</v>
      </c>
      <c r="E39" s="260" t="s">
        <v>473</v>
      </c>
      <c r="F39" s="260" t="s">
        <v>570</v>
      </c>
      <c r="G39" s="43">
        <v>0.29583333333333334</v>
      </c>
      <c r="H39" s="47">
        <v>0.29583333333333334</v>
      </c>
      <c r="I39" s="58" t="s">
        <v>44</v>
      </c>
      <c r="J39" s="52">
        <v>0</v>
      </c>
      <c r="K39" s="43">
        <v>0.37916666666666671</v>
      </c>
      <c r="L39" s="47">
        <v>0.37916666666666671</v>
      </c>
      <c r="M39" s="42" t="s">
        <v>44</v>
      </c>
      <c r="N39" s="38">
        <v>0</v>
      </c>
      <c r="O39" s="85">
        <v>0.37986111111111115</v>
      </c>
      <c r="P39" s="38"/>
      <c r="Q39" s="261"/>
      <c r="R39" s="85"/>
      <c r="S39" s="38">
        <v>0</v>
      </c>
      <c r="T39" s="85" t="s">
        <v>308</v>
      </c>
      <c r="U39" s="86"/>
      <c r="V39" s="52">
        <v>600</v>
      </c>
      <c r="W39" s="85"/>
      <c r="X39" s="38">
        <v>600</v>
      </c>
      <c r="Y39" s="85"/>
      <c r="Z39" s="86"/>
      <c r="AA39" s="52">
        <v>600</v>
      </c>
      <c r="AB39" s="261"/>
      <c r="AC39" s="85"/>
      <c r="AD39" s="38">
        <v>600</v>
      </c>
      <c r="AE39" s="85">
        <v>0.43472222222222223</v>
      </c>
      <c r="AF39" s="86"/>
      <c r="AG39" s="52">
        <v>1680</v>
      </c>
      <c r="AH39" s="261"/>
      <c r="AI39" s="85"/>
      <c r="AJ39" s="38">
        <v>600</v>
      </c>
      <c r="AK39" s="73">
        <v>0.4694444444444445</v>
      </c>
      <c r="AL39" s="42" t="s">
        <v>44</v>
      </c>
      <c r="AM39" s="38">
        <v>0</v>
      </c>
      <c r="AN39" s="43">
        <v>0.47013888888888888</v>
      </c>
      <c r="AO39" s="47">
        <v>0.47500000000000003</v>
      </c>
      <c r="AP39" s="70">
        <v>82.9</v>
      </c>
      <c r="AQ39" s="71">
        <v>82.9</v>
      </c>
      <c r="AR39" s="72"/>
      <c r="AS39" s="49">
        <v>0.51111111111111118</v>
      </c>
      <c r="AT39" s="42" t="s">
        <v>44</v>
      </c>
      <c r="AU39" s="280">
        <v>0</v>
      </c>
      <c r="AV39" s="72"/>
      <c r="AW39" s="49">
        <v>0.55277777777777781</v>
      </c>
      <c r="AX39" s="42" t="s">
        <v>44</v>
      </c>
      <c r="AY39" s="38">
        <v>0</v>
      </c>
      <c r="AZ39" s="53">
        <v>0.55486111111111114</v>
      </c>
      <c r="BA39" s="61"/>
      <c r="BB39" s="55">
        <v>0.56035879629629626</v>
      </c>
      <c r="BC39" s="35">
        <v>5.4976851851851194E-3</v>
      </c>
      <c r="BD39" s="35">
        <v>1.157407407413949E-5</v>
      </c>
      <c r="BE39" s="44" t="s">
        <v>45</v>
      </c>
      <c r="BF39" s="45">
        <v>1</v>
      </c>
      <c r="BG39" s="55">
        <v>0.56716435185185188</v>
      </c>
      <c r="BH39" s="35">
        <v>1.230324074074074E-2</v>
      </c>
      <c r="BI39" s="35">
        <v>1.1111111111111113E-3</v>
      </c>
      <c r="BJ39" s="44" t="s">
        <v>45</v>
      </c>
      <c r="BK39" s="45">
        <v>96</v>
      </c>
      <c r="BL39" s="55">
        <v>0.57150462962962967</v>
      </c>
      <c r="BM39" s="35">
        <v>1.664351851851853E-2</v>
      </c>
      <c r="BN39" s="35">
        <v>6.2499999999999015E-4</v>
      </c>
      <c r="BO39" s="44" t="s">
        <v>45</v>
      </c>
      <c r="BP39" s="45">
        <v>54</v>
      </c>
      <c r="BQ39" s="55">
        <v>0.58853009259259259</v>
      </c>
      <c r="BR39" s="35">
        <v>3.3668981481481453E-2</v>
      </c>
      <c r="BS39" s="35">
        <v>1.712962962962937E-3</v>
      </c>
      <c r="BT39" s="44" t="s">
        <v>301</v>
      </c>
      <c r="BU39" s="45">
        <v>148</v>
      </c>
      <c r="BV39" s="263"/>
      <c r="BW39" s="263"/>
      <c r="BX39" s="55">
        <v>0.5794907407407407</v>
      </c>
      <c r="BY39" s="35">
        <v>2.4629629629629557E-2</v>
      </c>
      <c r="BZ39" s="35">
        <v>1.5578703703703775E-2</v>
      </c>
      <c r="CA39" s="44" t="s">
        <v>45</v>
      </c>
      <c r="CB39" s="45">
        <v>1646</v>
      </c>
      <c r="CC39" s="49">
        <v>0.62083333333333335</v>
      </c>
      <c r="CD39" s="42" t="s">
        <v>44</v>
      </c>
      <c r="CE39" s="38">
        <v>0</v>
      </c>
      <c r="CF39" s="53">
        <v>0.64374999999999993</v>
      </c>
      <c r="CG39" s="61"/>
      <c r="CH39" s="55">
        <v>0.65454861111111107</v>
      </c>
      <c r="CI39" s="35">
        <v>1.0798611111111134E-2</v>
      </c>
      <c r="CJ39" s="35">
        <v>4.6296296296273465E-5</v>
      </c>
      <c r="CK39" s="44" t="s">
        <v>45</v>
      </c>
      <c r="CL39" s="45">
        <v>4</v>
      </c>
      <c r="CM39" s="55">
        <v>0.66062500000000002</v>
      </c>
      <c r="CN39" s="35">
        <v>1.6875000000000084E-2</v>
      </c>
      <c r="CO39" s="35">
        <v>2.3148148148233877E-5</v>
      </c>
      <c r="CP39" s="44" t="s">
        <v>301</v>
      </c>
      <c r="CQ39" s="45">
        <v>2</v>
      </c>
      <c r="CR39" s="85" t="s">
        <v>632</v>
      </c>
      <c r="CS39" s="38"/>
      <c r="CT39" s="85">
        <v>0.813194444444444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96.8</v>
      </c>
      <c r="DC39" s="71">
        <v>96.8</v>
      </c>
      <c r="DD39" s="72"/>
      <c r="DE39" s="43"/>
      <c r="DF39" s="43"/>
      <c r="DG39" s="39">
        <v>2130.7000000000003</v>
      </c>
      <c r="DH39" s="46">
        <v>4680</v>
      </c>
      <c r="DI39" s="40"/>
      <c r="DJ39" s="63">
        <v>6810.7000000000007</v>
      </c>
      <c r="DK39" s="43"/>
      <c r="DL39" s="268" t="s">
        <v>190</v>
      </c>
      <c r="DM39" s="269" t="s">
        <v>570</v>
      </c>
      <c r="DN39" s="269" t="s">
        <v>177</v>
      </c>
      <c r="DO39" s="269">
        <v>230</v>
      </c>
      <c r="DP39" s="269" t="s">
        <v>633</v>
      </c>
      <c r="DQ39" s="56"/>
      <c r="DR39" s="56"/>
      <c r="DS39" s="36"/>
      <c r="DT39" s="41"/>
      <c r="DU39" s="41"/>
      <c r="DV39" s="41">
        <v>1.1299999999999999</v>
      </c>
      <c r="DW39" s="41" t="s">
        <v>197</v>
      </c>
      <c r="DX39" s="41"/>
      <c r="DY39" s="151">
        <v>203.06099999999998</v>
      </c>
      <c r="DZ39" s="41">
        <v>203.06099999999998</v>
      </c>
      <c r="EA39" s="41">
        <v>9999</v>
      </c>
      <c r="EB39" s="41">
        <v>999999</v>
      </c>
      <c r="EC39" s="41">
        <v>999999</v>
      </c>
      <c r="ED39" s="41"/>
      <c r="EE39" s="41"/>
      <c r="EF39" s="41"/>
      <c r="EG39" s="41">
        <v>6</v>
      </c>
      <c r="EH39" s="195">
        <v>0</v>
      </c>
      <c r="EI39" s="195">
        <v>4680</v>
      </c>
      <c r="EJ39" s="196">
        <v>82.9</v>
      </c>
      <c r="EK39" s="195">
        <v>0</v>
      </c>
      <c r="EL39" s="195">
        <v>0</v>
      </c>
      <c r="EM39" s="195">
        <v>1945</v>
      </c>
      <c r="EN39" s="195">
        <v>0</v>
      </c>
      <c r="EO39" s="195">
        <v>6</v>
      </c>
      <c r="EP39" s="195">
        <v>0</v>
      </c>
      <c r="EQ39" s="195">
        <v>96.8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B39" s="41"/>
      <c r="FC39" s="41">
        <v>6</v>
      </c>
      <c r="FD39" s="195">
        <v>0</v>
      </c>
      <c r="FE39" s="195">
        <v>4680</v>
      </c>
      <c r="FF39" s="195">
        <v>4762.8999999999996</v>
      </c>
      <c r="FG39" s="195">
        <v>4762.8999999999996</v>
      </c>
      <c r="FH39" s="195">
        <v>4762.8999999999996</v>
      </c>
      <c r="FI39" s="195">
        <v>6707.9</v>
      </c>
      <c r="FJ39" s="195">
        <v>6707.9</v>
      </c>
      <c r="FK39" s="195">
        <v>6713.9</v>
      </c>
      <c r="FL39" s="195">
        <v>6713.9</v>
      </c>
      <c r="FM39" s="195">
        <v>6810.7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26.25" thickBot="1" x14ac:dyDescent="0.25">
      <c r="A40" s="132"/>
      <c r="B40" s="34">
        <v>44</v>
      </c>
      <c r="C40" s="293">
        <v>44</v>
      </c>
      <c r="D40" s="260" t="s">
        <v>255</v>
      </c>
      <c r="E40" s="260" t="s">
        <v>514</v>
      </c>
      <c r="F40" s="260" t="s">
        <v>597</v>
      </c>
      <c r="G40" s="43">
        <v>0.32222222222222213</v>
      </c>
      <c r="H40" s="47">
        <v>0.32222222222222213</v>
      </c>
      <c r="I40" s="58" t="s">
        <v>44</v>
      </c>
      <c r="J40" s="52">
        <v>0</v>
      </c>
      <c r="K40" s="43">
        <v>0.4055555555555555</v>
      </c>
      <c r="L40" s="47">
        <v>0.4055555555555555</v>
      </c>
      <c r="M40" s="42" t="s">
        <v>44</v>
      </c>
      <c r="N40" s="38">
        <v>0</v>
      </c>
      <c r="O40" s="85">
        <v>0.40625</v>
      </c>
      <c r="P40" s="38"/>
      <c r="Q40" s="261"/>
      <c r="R40" s="85"/>
      <c r="S40" s="38">
        <v>0</v>
      </c>
      <c r="T40" s="85">
        <v>0.46319444444444446</v>
      </c>
      <c r="U40" s="86"/>
      <c r="V40" s="52">
        <v>0</v>
      </c>
      <c r="W40" s="85">
        <v>0.49236111111111108</v>
      </c>
      <c r="X40" s="38"/>
      <c r="Y40" s="85">
        <v>0.49305555555555558</v>
      </c>
      <c r="Z40" s="86"/>
      <c r="AA40" s="52">
        <v>0</v>
      </c>
      <c r="AB40" s="261"/>
      <c r="AC40" s="85">
        <v>0.49513888888888885</v>
      </c>
      <c r="AD40" s="38"/>
      <c r="AE40" s="85">
        <v>0.44861111111111113</v>
      </c>
      <c r="AF40" s="86"/>
      <c r="AG40" s="52">
        <v>2760</v>
      </c>
      <c r="AH40" s="261">
        <v>300</v>
      </c>
      <c r="AI40" s="85"/>
      <c r="AJ40" s="38">
        <v>600</v>
      </c>
      <c r="AK40" s="73">
        <v>0.5229166666666667</v>
      </c>
      <c r="AL40" s="42" t="s">
        <v>301</v>
      </c>
      <c r="AM40" s="38">
        <v>2340</v>
      </c>
      <c r="AN40" s="43">
        <v>0.56874999999999998</v>
      </c>
      <c r="AO40" s="47">
        <v>0.5708333333333333</v>
      </c>
      <c r="AP40" s="70">
        <v>98.6</v>
      </c>
      <c r="AQ40" s="71">
        <v>98.6</v>
      </c>
      <c r="AR40" s="72"/>
      <c r="AS40" s="49">
        <v>0.56458333333333333</v>
      </c>
      <c r="AT40" s="42" t="s">
        <v>44</v>
      </c>
      <c r="AU40" s="280">
        <v>0</v>
      </c>
      <c r="AV40" s="72"/>
      <c r="AW40" s="49">
        <v>0.65416666666666667</v>
      </c>
      <c r="AX40" s="42" t="s">
        <v>301</v>
      </c>
      <c r="AY40" s="38">
        <v>3960</v>
      </c>
      <c r="AZ40" s="53">
        <v>0.65555555555555556</v>
      </c>
      <c r="BA40" s="61"/>
      <c r="BB40" s="55">
        <v>0.66104166666666664</v>
      </c>
      <c r="BC40" s="35">
        <v>5.4861111111110805E-3</v>
      </c>
      <c r="BD40" s="35">
        <v>2.3148148148178366E-5</v>
      </c>
      <c r="BE40" s="44" t="s">
        <v>45</v>
      </c>
      <c r="BF40" s="45">
        <v>2</v>
      </c>
      <c r="BG40" s="55">
        <v>0.66824074074074069</v>
      </c>
      <c r="BH40" s="35">
        <v>1.2685185185185133E-2</v>
      </c>
      <c r="BI40" s="35">
        <v>7.291666666667182E-4</v>
      </c>
      <c r="BJ40" s="44" t="s">
        <v>45</v>
      </c>
      <c r="BK40" s="45">
        <v>63</v>
      </c>
      <c r="BL40" s="55">
        <v>0.6728587962962963</v>
      </c>
      <c r="BM40" s="35">
        <v>1.7303240740740744E-2</v>
      </c>
      <c r="BN40" s="35">
        <v>3.4722222222224181E-5</v>
      </c>
      <c r="BO40" s="44" t="s">
        <v>301</v>
      </c>
      <c r="BP40" s="45">
        <v>3</v>
      </c>
      <c r="BQ40" s="55">
        <v>0.69259259259259265</v>
      </c>
      <c r="BR40" s="35">
        <v>3.703703703703709E-2</v>
      </c>
      <c r="BS40" s="35">
        <v>5.0810185185185749E-3</v>
      </c>
      <c r="BT40" s="44" t="s">
        <v>301</v>
      </c>
      <c r="BU40" s="45">
        <v>439</v>
      </c>
      <c r="BV40" s="263"/>
      <c r="BW40" s="263"/>
      <c r="BX40" s="55">
        <v>0.68245370370370362</v>
      </c>
      <c r="BY40" s="35">
        <v>2.689814814814806E-2</v>
      </c>
      <c r="BZ40" s="35">
        <v>1.3310185185185272E-2</v>
      </c>
      <c r="CA40" s="44" t="s">
        <v>45</v>
      </c>
      <c r="CB40" s="45">
        <v>1450</v>
      </c>
      <c r="CC40" s="49">
        <v>0.72152777777777777</v>
      </c>
      <c r="CD40" s="42" t="s">
        <v>44</v>
      </c>
      <c r="CE40" s="38">
        <v>0</v>
      </c>
      <c r="CF40" s="53">
        <v>0.72361111111111109</v>
      </c>
      <c r="CG40" s="61"/>
      <c r="CH40" s="55">
        <v>0.73724537037037041</v>
      </c>
      <c r="CI40" s="35">
        <v>1.3634259259259318E-2</v>
      </c>
      <c r="CJ40" s="35">
        <v>2.7893518518519109E-3</v>
      </c>
      <c r="CK40" s="44" t="s">
        <v>301</v>
      </c>
      <c r="CL40" s="45">
        <v>241</v>
      </c>
      <c r="CM40" s="55">
        <v>0.74396990740740743</v>
      </c>
      <c r="CN40" s="35">
        <v>2.0358796296296333E-2</v>
      </c>
      <c r="CO40" s="35">
        <v>3.5069444444444826E-3</v>
      </c>
      <c r="CP40" s="44" t="s">
        <v>301</v>
      </c>
      <c r="CQ40" s="45">
        <v>303</v>
      </c>
      <c r="CR40" s="85"/>
      <c r="CS40" s="38">
        <v>600</v>
      </c>
      <c r="CT40" s="85">
        <v>2.3965277777777798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107.6</v>
      </c>
      <c r="DC40" s="71">
        <v>107.6</v>
      </c>
      <c r="DD40" s="72"/>
      <c r="DE40" s="43"/>
      <c r="DF40" s="43"/>
      <c r="DG40" s="39">
        <v>2707.2</v>
      </c>
      <c r="DH40" s="46">
        <v>10560</v>
      </c>
      <c r="DI40" s="40"/>
      <c r="DJ40" s="63">
        <v>13267.2</v>
      </c>
      <c r="DK40" s="43"/>
      <c r="DL40" s="268" t="s">
        <v>190</v>
      </c>
      <c r="DM40" s="269" t="s">
        <v>597</v>
      </c>
      <c r="DN40" s="269" t="s">
        <v>178</v>
      </c>
      <c r="DO40" s="269">
        <v>98</v>
      </c>
      <c r="DP40" s="269">
        <v>0</v>
      </c>
      <c r="DQ40" s="56"/>
      <c r="DR40" s="56"/>
      <c r="DS40" s="36"/>
      <c r="DV40" s="41">
        <v>1.05</v>
      </c>
      <c r="DW40" s="41" t="s">
        <v>197</v>
      </c>
      <c r="DX40" s="41"/>
      <c r="DY40" s="151">
        <v>216.51</v>
      </c>
      <c r="DZ40" s="41">
        <v>216.51</v>
      </c>
      <c r="EA40" s="41">
        <v>9999</v>
      </c>
      <c r="EB40" s="41">
        <v>999999</v>
      </c>
      <c r="EC40" s="41">
        <v>999999</v>
      </c>
      <c r="EG40" s="41">
        <v>44</v>
      </c>
      <c r="EH40" s="195">
        <v>0</v>
      </c>
      <c r="EI40" s="195">
        <v>6000</v>
      </c>
      <c r="EJ40" s="196">
        <v>98.6</v>
      </c>
      <c r="EK40" s="195">
        <v>0</v>
      </c>
      <c r="EL40" s="195">
        <v>3960</v>
      </c>
      <c r="EM40" s="195">
        <v>1957</v>
      </c>
      <c r="EN40" s="195">
        <v>0</v>
      </c>
      <c r="EO40" s="195">
        <v>544</v>
      </c>
      <c r="EP40" s="195">
        <v>600</v>
      </c>
      <c r="EQ40" s="195">
        <v>107.6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44</v>
      </c>
      <c r="FD40" s="195">
        <v>0</v>
      </c>
      <c r="FE40" s="195">
        <v>6000</v>
      </c>
      <c r="FF40" s="195">
        <v>6098.6</v>
      </c>
      <c r="FG40" s="195">
        <v>6098.6</v>
      </c>
      <c r="FH40" s="195">
        <v>10058.6</v>
      </c>
      <c r="FI40" s="195">
        <v>12015.6</v>
      </c>
      <c r="FJ40" s="195">
        <v>12015.6</v>
      </c>
      <c r="FK40" s="195">
        <v>12559.6</v>
      </c>
      <c r="FL40" s="195">
        <v>13159.6</v>
      </c>
      <c r="FM40" s="195">
        <v>13267.2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26.25" thickBot="1" x14ac:dyDescent="0.25">
      <c r="A41" s="132"/>
      <c r="B41" s="34">
        <v>57</v>
      </c>
      <c r="C41" s="293">
        <v>62</v>
      </c>
      <c r="D41" s="260" t="s">
        <v>242</v>
      </c>
      <c r="E41" s="260" t="s">
        <v>96</v>
      </c>
      <c r="F41" s="260" t="s">
        <v>570</v>
      </c>
      <c r="G41" s="43">
        <v>0.33124999999999988</v>
      </c>
      <c r="H41" s="47">
        <v>0.33124999999999988</v>
      </c>
      <c r="I41" s="58" t="s">
        <v>44</v>
      </c>
      <c r="J41" s="52">
        <v>0</v>
      </c>
      <c r="K41" s="43">
        <v>0.41458333333333325</v>
      </c>
      <c r="L41" s="47">
        <v>0.41458333333333325</v>
      </c>
      <c r="M41" s="42" t="s">
        <v>44</v>
      </c>
      <c r="N41" s="38">
        <v>0</v>
      </c>
      <c r="O41" s="85">
        <v>0.41666666666666669</v>
      </c>
      <c r="P41" s="38"/>
      <c r="Q41" s="261"/>
      <c r="R41" s="85"/>
      <c r="S41" s="38">
        <v>0</v>
      </c>
      <c r="T41" s="85">
        <v>0.45555555555555555</v>
      </c>
      <c r="U41" s="86"/>
      <c r="V41" s="52">
        <v>0</v>
      </c>
      <c r="W41" s="85">
        <v>0.47430555555555554</v>
      </c>
      <c r="X41" s="38"/>
      <c r="Y41" s="85">
        <v>0.47569444444444442</v>
      </c>
      <c r="Z41" s="86"/>
      <c r="AA41" s="52">
        <v>0</v>
      </c>
      <c r="AB41" s="261"/>
      <c r="AC41" s="85">
        <v>0.4777777777777778</v>
      </c>
      <c r="AD41" s="38"/>
      <c r="AE41" s="85">
        <v>0.50416666666666665</v>
      </c>
      <c r="AF41" s="86"/>
      <c r="AG41" s="52">
        <v>0</v>
      </c>
      <c r="AH41" s="261"/>
      <c r="AI41" s="85">
        <v>0.50972222222222219</v>
      </c>
      <c r="AJ41" s="38"/>
      <c r="AK41" s="73">
        <v>0.51041666666666663</v>
      </c>
      <c r="AL41" s="42" t="s">
        <v>301</v>
      </c>
      <c r="AM41" s="38">
        <v>480</v>
      </c>
      <c r="AN41" s="43">
        <v>0.5229166666666667</v>
      </c>
      <c r="AO41" s="47">
        <v>0.52638888888888891</v>
      </c>
      <c r="AP41" s="70">
        <v>96.8</v>
      </c>
      <c r="AQ41" s="71">
        <v>96.8</v>
      </c>
      <c r="AR41" s="72"/>
      <c r="AS41" s="49">
        <v>0.55208333333333326</v>
      </c>
      <c r="AT41" s="42" t="s">
        <v>44</v>
      </c>
      <c r="AU41" s="280">
        <v>0</v>
      </c>
      <c r="AV41" s="72"/>
      <c r="AW41" s="49">
        <v>0.59791666666666665</v>
      </c>
      <c r="AX41" s="42" t="s">
        <v>301</v>
      </c>
      <c r="AY41" s="38">
        <v>60</v>
      </c>
      <c r="AZ41" s="53">
        <v>0.60138888888888886</v>
      </c>
      <c r="BA41" s="61"/>
      <c r="BB41" s="55">
        <v>0.60652777777777778</v>
      </c>
      <c r="BC41" s="35">
        <v>5.138888888888915E-3</v>
      </c>
      <c r="BD41" s="35">
        <v>3.7037037037034384E-4</v>
      </c>
      <c r="BE41" s="44" t="s">
        <v>45</v>
      </c>
      <c r="BF41" s="45">
        <v>32</v>
      </c>
      <c r="BG41" s="55">
        <v>0.61375000000000002</v>
      </c>
      <c r="BH41" s="35">
        <v>1.2361111111111156E-2</v>
      </c>
      <c r="BI41" s="35">
        <v>1.0532407407406949E-3</v>
      </c>
      <c r="BJ41" s="44" t="s">
        <v>45</v>
      </c>
      <c r="BK41" s="45">
        <v>91</v>
      </c>
      <c r="BL41" s="55">
        <v>0.61792824074074071</v>
      </c>
      <c r="BM41" s="35">
        <v>1.6539351851851847E-2</v>
      </c>
      <c r="BN41" s="35">
        <v>7.291666666666731E-4</v>
      </c>
      <c r="BO41" s="44" t="s">
        <v>45</v>
      </c>
      <c r="BP41" s="45">
        <v>63</v>
      </c>
      <c r="BQ41" s="55">
        <v>0.63521990740740741</v>
      </c>
      <c r="BR41" s="35">
        <v>3.3831018518518552E-2</v>
      </c>
      <c r="BS41" s="35">
        <v>1.8750000000000364E-3</v>
      </c>
      <c r="BT41" s="44" t="s">
        <v>301</v>
      </c>
      <c r="BU41" s="45">
        <v>162</v>
      </c>
      <c r="BV41" s="263"/>
      <c r="BW41" s="263"/>
      <c r="BX41" s="55">
        <v>0.62642361111111111</v>
      </c>
      <c r="BY41" s="35">
        <v>2.503472222222225E-2</v>
      </c>
      <c r="BZ41" s="35">
        <v>1.5173611111111082E-2</v>
      </c>
      <c r="CA41" s="44" t="s">
        <v>45</v>
      </c>
      <c r="CB41" s="45">
        <v>1611</v>
      </c>
      <c r="CC41" s="49">
        <v>0.66736111111111107</v>
      </c>
      <c r="CD41" s="42" t="s">
        <v>44</v>
      </c>
      <c r="CE41" s="38">
        <v>0</v>
      </c>
      <c r="CF41" s="53">
        <v>0.6694444444444444</v>
      </c>
      <c r="CG41" s="61"/>
      <c r="CH41" s="55">
        <v>0.68012731481481481</v>
      </c>
      <c r="CI41" s="35">
        <v>1.0682870370370412E-2</v>
      </c>
      <c r="CJ41" s="35">
        <v>1.6203703703699529E-4</v>
      </c>
      <c r="CK41" s="44" t="s">
        <v>45</v>
      </c>
      <c r="CL41" s="45">
        <v>14</v>
      </c>
      <c r="CM41" s="55">
        <v>0.68884259259259262</v>
      </c>
      <c r="CN41" s="35">
        <v>1.939814814814822E-2</v>
      </c>
      <c r="CO41" s="35">
        <v>2.5462962962963694E-3</v>
      </c>
      <c r="CP41" s="44" t="s">
        <v>301</v>
      </c>
      <c r="CQ41" s="45">
        <v>220</v>
      </c>
      <c r="CR41" s="85" t="s">
        <v>632</v>
      </c>
      <c r="CS41" s="38"/>
      <c r="CT41" s="85">
        <v>2.9381944444444401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108.4</v>
      </c>
      <c r="DC41" s="71">
        <v>108.4</v>
      </c>
      <c r="DD41" s="72">
        <v>10</v>
      </c>
      <c r="DE41" s="43"/>
      <c r="DF41" s="43"/>
      <c r="DG41" s="39">
        <v>2408.2000000000003</v>
      </c>
      <c r="DH41" s="46">
        <v>540</v>
      </c>
      <c r="DI41" s="40"/>
      <c r="DJ41" s="63">
        <v>2948.2000000000003</v>
      </c>
      <c r="DK41" s="43"/>
      <c r="DL41" s="268" t="s">
        <v>190</v>
      </c>
      <c r="DM41" s="269" t="s">
        <v>570</v>
      </c>
      <c r="DN41" s="269" t="s">
        <v>177</v>
      </c>
      <c r="DO41" s="269">
        <v>158</v>
      </c>
      <c r="DP41" s="269" t="s">
        <v>633</v>
      </c>
      <c r="DQ41" s="56"/>
      <c r="DR41" s="56"/>
      <c r="DS41" s="36"/>
      <c r="DV41" s="41">
        <v>1.1299999999999999</v>
      </c>
      <c r="DW41" s="41" t="s">
        <v>197</v>
      </c>
      <c r="DX41" s="41"/>
      <c r="DY41" s="151">
        <v>243.17599999999996</v>
      </c>
      <c r="DZ41" s="41">
        <v>243.17599999999996</v>
      </c>
      <c r="EA41" s="41">
        <v>9999</v>
      </c>
      <c r="EB41" s="41">
        <v>999999</v>
      </c>
      <c r="EC41" s="41">
        <v>999999</v>
      </c>
      <c r="EG41" s="41">
        <v>62</v>
      </c>
      <c r="EH41" s="195">
        <v>0</v>
      </c>
      <c r="EI41" s="195">
        <v>480</v>
      </c>
      <c r="EJ41" s="196">
        <v>96.8</v>
      </c>
      <c r="EK41" s="195">
        <v>0</v>
      </c>
      <c r="EL41" s="195">
        <v>60</v>
      </c>
      <c r="EM41" s="195">
        <v>1959</v>
      </c>
      <c r="EN41" s="195">
        <v>0</v>
      </c>
      <c r="EO41" s="195">
        <v>234</v>
      </c>
      <c r="EP41" s="195">
        <v>0</v>
      </c>
      <c r="EQ41" s="195">
        <v>118.4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62</v>
      </c>
      <c r="FD41" s="195">
        <v>0</v>
      </c>
      <c r="FE41" s="195">
        <v>480</v>
      </c>
      <c r="FF41" s="195">
        <v>576.79999999999995</v>
      </c>
      <c r="FG41" s="195">
        <v>576.79999999999995</v>
      </c>
      <c r="FH41" s="195">
        <v>636.79999999999995</v>
      </c>
      <c r="FI41" s="195">
        <v>2595.8000000000002</v>
      </c>
      <c r="FJ41" s="195">
        <v>2595.8000000000002</v>
      </c>
      <c r="FK41" s="195">
        <v>2829.8</v>
      </c>
      <c r="FL41" s="195">
        <v>2829.8</v>
      </c>
      <c r="FM41" s="195">
        <v>2948.2000000000003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58</v>
      </c>
      <c r="C42" s="293">
        <v>66</v>
      </c>
      <c r="D42" s="260" t="s">
        <v>263</v>
      </c>
      <c r="E42" s="260" t="s">
        <v>290</v>
      </c>
      <c r="F42" s="260" t="s">
        <v>578</v>
      </c>
      <c r="G42" s="43">
        <v>0.33194444444444432</v>
      </c>
      <c r="H42" s="47">
        <v>0.33194444444444432</v>
      </c>
      <c r="I42" s="58" t="s">
        <v>44</v>
      </c>
      <c r="J42" s="52">
        <v>0</v>
      </c>
      <c r="K42" s="43">
        <v>0.41527777777777769</v>
      </c>
      <c r="L42" s="47">
        <v>0.41527777777777769</v>
      </c>
      <c r="M42" s="42" t="s">
        <v>44</v>
      </c>
      <c r="N42" s="38">
        <v>0</v>
      </c>
      <c r="O42" s="85">
        <v>0.41944444444444445</v>
      </c>
      <c r="P42" s="38"/>
      <c r="Q42" s="261"/>
      <c r="R42" s="85">
        <v>0.45347222222222222</v>
      </c>
      <c r="S42" s="38">
        <v>300</v>
      </c>
      <c r="T42" s="85">
        <v>0.46875</v>
      </c>
      <c r="U42" s="86"/>
      <c r="V42" s="52">
        <v>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>
        <v>0.50486111111111109</v>
      </c>
      <c r="AL42" s="42" t="s">
        <v>45</v>
      </c>
      <c r="AM42" s="38">
        <v>60</v>
      </c>
      <c r="AN42" s="43">
        <v>0.50763888888888886</v>
      </c>
      <c r="AO42" s="47">
        <v>0.53541666666666665</v>
      </c>
      <c r="AP42" s="70">
        <v>102</v>
      </c>
      <c r="AQ42" s="71">
        <v>102</v>
      </c>
      <c r="AR42" s="72"/>
      <c r="AS42" s="49">
        <v>0.54652777777777772</v>
      </c>
      <c r="AT42" s="42" t="s">
        <v>44</v>
      </c>
      <c r="AU42" s="280">
        <v>0</v>
      </c>
      <c r="AV42" s="72"/>
      <c r="AW42" s="49">
        <v>0.58333333333333337</v>
      </c>
      <c r="AX42" s="42" t="s">
        <v>45</v>
      </c>
      <c r="AY42" s="38">
        <v>420</v>
      </c>
      <c r="AZ42" s="53">
        <v>0.58611111111111114</v>
      </c>
      <c r="BA42" s="61"/>
      <c r="BB42" s="55">
        <v>0.59201388888888895</v>
      </c>
      <c r="BC42" s="35">
        <v>5.9027777777778123E-3</v>
      </c>
      <c r="BD42" s="35">
        <v>3.9351851851855343E-4</v>
      </c>
      <c r="BE42" s="44" t="s">
        <v>301</v>
      </c>
      <c r="BF42" s="45">
        <v>34</v>
      </c>
      <c r="BG42" s="55">
        <v>0.59969907407407408</v>
      </c>
      <c r="BH42" s="35">
        <v>1.3587962962962941E-2</v>
      </c>
      <c r="BI42" s="35">
        <v>1.7361111111108968E-4</v>
      </c>
      <c r="BJ42" s="44" t="s">
        <v>301</v>
      </c>
      <c r="BK42" s="45">
        <v>15</v>
      </c>
      <c r="BL42" s="55">
        <v>0.60427083333333331</v>
      </c>
      <c r="BM42" s="35">
        <v>1.8159722222222174E-2</v>
      </c>
      <c r="BN42" s="35">
        <v>8.9120370370365451E-4</v>
      </c>
      <c r="BO42" s="44" t="s">
        <v>301</v>
      </c>
      <c r="BP42" s="45">
        <v>77</v>
      </c>
      <c r="BQ42" s="55">
        <v>0.62258101851851855</v>
      </c>
      <c r="BR42" s="35">
        <v>3.6469907407407409E-2</v>
      </c>
      <c r="BS42" s="35">
        <v>4.5138888888888937E-3</v>
      </c>
      <c r="BT42" s="44" t="s">
        <v>301</v>
      </c>
      <c r="BU42" s="45">
        <v>390</v>
      </c>
      <c r="BV42" s="263"/>
      <c r="BW42" s="263"/>
      <c r="BX42" s="55">
        <v>0.61305555555555558</v>
      </c>
      <c r="BY42" s="35">
        <v>2.6944444444444438E-2</v>
      </c>
      <c r="BZ42" s="35">
        <v>1.3263888888888895E-2</v>
      </c>
      <c r="CA42" s="44" t="s">
        <v>45</v>
      </c>
      <c r="CB42" s="45">
        <v>1446</v>
      </c>
      <c r="CC42" s="49">
        <v>0.64930555555555558</v>
      </c>
      <c r="CD42" s="42" t="s">
        <v>45</v>
      </c>
      <c r="CE42" s="38">
        <v>240</v>
      </c>
      <c r="CF42" s="53">
        <v>0.65902777777777777</v>
      </c>
      <c r="CG42" s="61"/>
      <c r="CH42" s="55">
        <v>0.66913194444444446</v>
      </c>
      <c r="CI42" s="35">
        <v>1.0104166666666692E-2</v>
      </c>
      <c r="CJ42" s="35">
        <v>7.4074074074071544E-4</v>
      </c>
      <c r="CK42" s="44" t="s">
        <v>45</v>
      </c>
      <c r="CL42" s="45">
        <v>64</v>
      </c>
      <c r="CM42" s="55">
        <v>0.67545138888888889</v>
      </c>
      <c r="CN42" s="35">
        <v>1.6423611111111125E-2</v>
      </c>
      <c r="CO42" s="35">
        <v>4.2824074074072557E-4</v>
      </c>
      <c r="CP42" s="44" t="s">
        <v>45</v>
      </c>
      <c r="CQ42" s="45">
        <v>37</v>
      </c>
      <c r="CR42" s="85" t="s">
        <v>632</v>
      </c>
      <c r="CS42" s="38"/>
      <c r="CT42" s="85">
        <v>2.9798611111111102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110.5</v>
      </c>
      <c r="DC42" s="71">
        <v>110.5</v>
      </c>
      <c r="DD42" s="72">
        <v>300</v>
      </c>
      <c r="DE42" s="43"/>
      <c r="DF42" s="43"/>
      <c r="DG42" s="39">
        <v>2575.5</v>
      </c>
      <c r="DH42" s="46">
        <v>4020</v>
      </c>
      <c r="DI42" s="40"/>
      <c r="DJ42" s="63">
        <v>6595.5</v>
      </c>
      <c r="DK42" s="43"/>
      <c r="DL42" s="268" t="s">
        <v>192</v>
      </c>
      <c r="DM42" s="269" t="s">
        <v>578</v>
      </c>
      <c r="DN42" s="269" t="s">
        <v>178</v>
      </c>
      <c r="DO42" s="269">
        <v>77</v>
      </c>
      <c r="DP42" s="269">
        <v>0</v>
      </c>
      <c r="DQ42" s="56"/>
      <c r="DR42" s="56"/>
      <c r="DS42" s="36"/>
      <c r="DV42" s="41">
        <v>1.05</v>
      </c>
      <c r="DW42" s="41" t="s">
        <v>197</v>
      </c>
      <c r="DX42" s="41"/>
      <c r="DY42" s="151">
        <v>538.125</v>
      </c>
      <c r="DZ42" s="41">
        <v>538.125</v>
      </c>
      <c r="EA42" s="41">
        <v>9999</v>
      </c>
      <c r="EB42" s="41">
        <v>999999</v>
      </c>
      <c r="EC42" s="41">
        <v>999999</v>
      </c>
      <c r="EG42" s="41">
        <v>66</v>
      </c>
      <c r="EH42" s="195">
        <v>0</v>
      </c>
      <c r="EI42" s="195">
        <v>3360</v>
      </c>
      <c r="EJ42" s="196">
        <v>102</v>
      </c>
      <c r="EK42" s="195">
        <v>0</v>
      </c>
      <c r="EL42" s="195">
        <v>420</v>
      </c>
      <c r="EM42" s="195">
        <v>1962</v>
      </c>
      <c r="EN42" s="195">
        <v>240</v>
      </c>
      <c r="EO42" s="195">
        <v>101</v>
      </c>
      <c r="EP42" s="195">
        <v>0</v>
      </c>
      <c r="EQ42" s="195">
        <v>410.5</v>
      </c>
      <c r="ER42" s="195" t="e">
        <v>#REF!</v>
      </c>
      <c r="ES42" s="195" t="e">
        <v>#REF!</v>
      </c>
      <c r="ET42" s="195" t="e">
        <v>#REF!</v>
      </c>
      <c r="EU42" s="196" t="s">
        <v>316</v>
      </c>
      <c r="EV42" s="195"/>
      <c r="EW42" s="195"/>
      <c r="EX42" s="195"/>
      <c r="EY42" s="195"/>
      <c r="EZ42" s="196"/>
      <c r="FA42" s="195"/>
      <c r="FC42" s="41">
        <v>66</v>
      </c>
      <c r="FD42" s="195">
        <v>0</v>
      </c>
      <c r="FE42" s="195">
        <v>3360</v>
      </c>
      <c r="FF42" s="195">
        <v>3462</v>
      </c>
      <c r="FG42" s="195">
        <v>3462</v>
      </c>
      <c r="FH42" s="195">
        <v>3882</v>
      </c>
      <c r="FI42" s="195">
        <v>5844</v>
      </c>
      <c r="FJ42" s="195">
        <v>6084</v>
      </c>
      <c r="FK42" s="195">
        <v>6185</v>
      </c>
      <c r="FL42" s="195">
        <v>6185</v>
      </c>
      <c r="FM42" s="195">
        <v>6595.5</v>
      </c>
      <c r="FN42" s="195" t="e">
        <v>#REF!</v>
      </c>
      <c r="FO42" s="195" t="e">
        <v>#REF!</v>
      </c>
      <c r="FP42" s="195" t="e">
        <v>#REF!</v>
      </c>
      <c r="FQ42" s="195" t="e">
        <v>#REF!</v>
      </c>
      <c r="FR42" s="195" t="e">
        <v>#REF!</v>
      </c>
      <c r="FS42" s="195" t="e">
        <v>#REF!</v>
      </c>
      <c r="FT42" s="195" t="e">
        <v>#REF!</v>
      </c>
      <c r="FU42" s="195" t="e">
        <v>#REF!</v>
      </c>
      <c r="FV42" s="195" t="e">
        <v>#REF!</v>
      </c>
    </row>
    <row r="43" spans="1:178" ht="13.5" thickBot="1" x14ac:dyDescent="0.25">
      <c r="A43" s="132"/>
      <c r="B43" s="34">
        <v>48</v>
      </c>
      <c r="C43" s="293">
        <v>48</v>
      </c>
      <c r="D43" s="260" t="s">
        <v>521</v>
      </c>
      <c r="E43" s="260" t="s">
        <v>522</v>
      </c>
      <c r="F43" s="260" t="s">
        <v>600</v>
      </c>
      <c r="G43" s="43">
        <v>0.3249999999999999</v>
      </c>
      <c r="H43" s="47">
        <v>0.3249999999999999</v>
      </c>
      <c r="I43" s="58" t="s">
        <v>44</v>
      </c>
      <c r="J43" s="52">
        <v>0</v>
      </c>
      <c r="K43" s="43">
        <v>0.40833333333333327</v>
      </c>
      <c r="L43" s="47">
        <v>0.40833333333333327</v>
      </c>
      <c r="M43" s="42" t="s">
        <v>44</v>
      </c>
      <c r="N43" s="38">
        <v>0</v>
      </c>
      <c r="O43" s="85"/>
      <c r="P43" s="38">
        <v>600</v>
      </c>
      <c r="Q43" s="261"/>
      <c r="R43" s="85">
        <v>0.4375</v>
      </c>
      <c r="S43" s="38">
        <v>300</v>
      </c>
      <c r="T43" s="85">
        <v>0.44236111111111115</v>
      </c>
      <c r="U43" s="86"/>
      <c r="V43" s="52">
        <v>0</v>
      </c>
      <c r="W43" s="85">
        <v>0.4694444444444445</v>
      </c>
      <c r="X43" s="38"/>
      <c r="Y43" s="85">
        <v>0.47013888888888888</v>
      </c>
      <c r="Z43" s="86"/>
      <c r="AA43" s="52">
        <v>0</v>
      </c>
      <c r="AB43" s="261"/>
      <c r="AC43" s="85"/>
      <c r="AD43" s="38">
        <v>600</v>
      </c>
      <c r="AE43" s="85" t="s">
        <v>308</v>
      </c>
      <c r="AF43" s="86"/>
      <c r="AG43" s="52">
        <v>600</v>
      </c>
      <c r="AH43" s="261"/>
      <c r="AI43" s="85"/>
      <c r="AJ43" s="38">
        <v>600</v>
      </c>
      <c r="AK43" s="73">
        <v>0.49861111111111112</v>
      </c>
      <c r="AL43" s="42" t="s">
        <v>44</v>
      </c>
      <c r="AM43" s="38">
        <v>0</v>
      </c>
      <c r="AN43" s="43">
        <v>0.4993055555555555</v>
      </c>
      <c r="AO43" s="47">
        <v>0.5229166666666667</v>
      </c>
      <c r="AP43" s="70">
        <v>100.6</v>
      </c>
      <c r="AQ43" s="71">
        <v>100.6</v>
      </c>
      <c r="AR43" s="72"/>
      <c r="AS43" s="49">
        <v>0.54027777777777775</v>
      </c>
      <c r="AT43" s="42" t="s">
        <v>44</v>
      </c>
      <c r="AU43" s="280">
        <v>0</v>
      </c>
      <c r="AV43" s="72"/>
      <c r="AW43" s="49">
        <v>0.59791666666666665</v>
      </c>
      <c r="AX43" s="42" t="s">
        <v>44</v>
      </c>
      <c r="AY43" s="38">
        <v>0</v>
      </c>
      <c r="AZ43" s="53">
        <v>0.6</v>
      </c>
      <c r="BA43" s="61"/>
      <c r="BB43" s="55">
        <v>0.60521990740740739</v>
      </c>
      <c r="BC43" s="35">
        <v>5.2199074074074092E-3</v>
      </c>
      <c r="BD43" s="35">
        <v>2.8935185185184967E-4</v>
      </c>
      <c r="BE43" s="44" t="s">
        <v>45</v>
      </c>
      <c r="BF43" s="45">
        <v>25</v>
      </c>
      <c r="BG43" s="55">
        <v>0.61267361111111118</v>
      </c>
      <c r="BH43" s="35">
        <v>1.2673611111111205E-2</v>
      </c>
      <c r="BI43" s="35">
        <v>7.4074074074064605E-4</v>
      </c>
      <c r="BJ43" s="44" t="s">
        <v>45</v>
      </c>
      <c r="BK43" s="45">
        <v>64</v>
      </c>
      <c r="BL43" s="55">
        <v>0.61711805555555554</v>
      </c>
      <c r="BM43" s="35">
        <v>1.7118055555555567E-2</v>
      </c>
      <c r="BN43" s="35">
        <v>1.5046296296295295E-4</v>
      </c>
      <c r="BO43" s="44" t="s">
        <v>45</v>
      </c>
      <c r="BP43" s="45">
        <v>13</v>
      </c>
      <c r="BQ43" s="55">
        <v>0.63629629629629625</v>
      </c>
      <c r="BR43" s="35">
        <v>3.6296296296296271E-2</v>
      </c>
      <c r="BS43" s="35">
        <v>4.3402777777777554E-3</v>
      </c>
      <c r="BT43" s="44" t="s">
        <v>301</v>
      </c>
      <c r="BU43" s="45">
        <v>375</v>
      </c>
      <c r="BV43" s="263"/>
      <c r="BW43" s="263"/>
      <c r="BX43" s="55">
        <v>0.62572916666666667</v>
      </c>
      <c r="BY43" s="35">
        <v>2.5729166666666692E-2</v>
      </c>
      <c r="BZ43" s="35">
        <v>1.447916666666664E-2</v>
      </c>
      <c r="CA43" s="44" t="s">
        <v>45</v>
      </c>
      <c r="CB43" s="45">
        <v>1551</v>
      </c>
      <c r="CC43" s="49">
        <v>0.71388888888888891</v>
      </c>
      <c r="CD43" s="42" t="s">
        <v>301</v>
      </c>
      <c r="CE43" s="38">
        <v>540</v>
      </c>
      <c r="CF43" s="53">
        <v>0.71597222222222223</v>
      </c>
      <c r="CG43" s="61"/>
      <c r="CH43" s="55">
        <v>0.72725694444444444</v>
      </c>
      <c r="CI43" s="35">
        <v>1.128472222222221E-2</v>
      </c>
      <c r="CJ43" s="35">
        <v>4.3981481481480261E-4</v>
      </c>
      <c r="CK43" s="44" t="s">
        <v>301</v>
      </c>
      <c r="CL43" s="45">
        <v>38</v>
      </c>
      <c r="CM43" s="55">
        <v>0.73460648148148155</v>
      </c>
      <c r="CN43" s="35">
        <v>1.8634259259259323E-2</v>
      </c>
      <c r="CO43" s="35">
        <v>1.7824074074074721E-3</v>
      </c>
      <c r="CP43" s="44" t="s">
        <v>301</v>
      </c>
      <c r="CQ43" s="45">
        <v>154</v>
      </c>
      <c r="CR43" s="85" t="s">
        <v>632</v>
      </c>
      <c r="CS43" s="38"/>
      <c r="CT43" s="85">
        <v>2.5631944444444401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105.2</v>
      </c>
      <c r="DC43" s="71">
        <v>105.2</v>
      </c>
      <c r="DD43" s="72"/>
      <c r="DE43" s="43"/>
      <c r="DF43" s="43"/>
      <c r="DG43" s="39">
        <v>2425.7999999999997</v>
      </c>
      <c r="DH43" s="46">
        <v>3240</v>
      </c>
      <c r="DI43" s="40"/>
      <c r="DJ43" s="63">
        <v>5665.7999999999993</v>
      </c>
      <c r="DK43" s="43"/>
      <c r="DL43" s="268" t="s">
        <v>190</v>
      </c>
      <c r="DM43" s="269" t="s">
        <v>600</v>
      </c>
      <c r="DN43" s="269" t="s">
        <v>177</v>
      </c>
      <c r="DO43" s="269">
        <v>174</v>
      </c>
      <c r="DP43" s="269">
        <v>0</v>
      </c>
      <c r="DQ43" s="56"/>
      <c r="DR43" s="56"/>
      <c r="DS43" s="36"/>
      <c r="DV43" s="41">
        <v>1.1299999999999999</v>
      </c>
      <c r="DW43" s="41" t="s">
        <v>197</v>
      </c>
      <c r="DX43" s="41"/>
      <c r="DY43" s="151">
        <v>232.554</v>
      </c>
      <c r="DZ43" s="41">
        <v>232.554</v>
      </c>
      <c r="EA43" s="41">
        <v>9999</v>
      </c>
      <c r="EB43" s="41">
        <v>999999</v>
      </c>
      <c r="EC43" s="41">
        <v>999999</v>
      </c>
      <c r="EG43" s="41">
        <v>48</v>
      </c>
      <c r="EH43" s="195">
        <v>0</v>
      </c>
      <c r="EI43" s="195">
        <v>2700</v>
      </c>
      <c r="EJ43" s="196">
        <v>100.6</v>
      </c>
      <c r="EK43" s="195">
        <v>0</v>
      </c>
      <c r="EL43" s="195">
        <v>0</v>
      </c>
      <c r="EM43" s="195">
        <v>2028</v>
      </c>
      <c r="EN43" s="195">
        <v>540</v>
      </c>
      <c r="EO43" s="195">
        <v>192</v>
      </c>
      <c r="EP43" s="195">
        <v>0</v>
      </c>
      <c r="EQ43" s="195">
        <v>105.2</v>
      </c>
      <c r="ER43" s="195" t="e">
        <v>#REF!</v>
      </c>
      <c r="ES43" s="196" t="s">
        <v>316</v>
      </c>
      <c r="ET43" s="195" t="e">
        <v>#REF!</v>
      </c>
      <c r="EU43" s="196" t="s">
        <v>316</v>
      </c>
      <c r="EV43" s="195"/>
      <c r="EW43" s="195"/>
      <c r="EX43" s="195"/>
      <c r="EY43" s="195"/>
      <c r="EZ43" s="196"/>
      <c r="FA43" s="195"/>
      <c r="FC43" s="41">
        <v>48</v>
      </c>
      <c r="FD43" s="195">
        <v>0</v>
      </c>
      <c r="FE43" s="195">
        <v>2700</v>
      </c>
      <c r="FF43" s="195">
        <v>2800.6</v>
      </c>
      <c r="FG43" s="195">
        <v>2800.6</v>
      </c>
      <c r="FH43" s="195">
        <v>2800.6</v>
      </c>
      <c r="FI43" s="195">
        <v>4828.6000000000004</v>
      </c>
      <c r="FJ43" s="195">
        <v>5368.6</v>
      </c>
      <c r="FK43" s="195">
        <v>5560.6</v>
      </c>
      <c r="FL43" s="195">
        <v>5560.6</v>
      </c>
      <c r="FM43" s="195">
        <v>5665.8</v>
      </c>
      <c r="FN43" s="195" t="e">
        <v>#VALUE!</v>
      </c>
      <c r="FO43" s="195" t="e">
        <v>#VALUE!</v>
      </c>
      <c r="FP43" s="195" t="e">
        <v>#VALUE!</v>
      </c>
      <c r="FQ43" s="195" t="e">
        <v>#VALUE!</v>
      </c>
      <c r="FR43" s="195" t="e">
        <v>#VALUE!</v>
      </c>
      <c r="FS43" s="195" t="e">
        <v>#VALUE!</v>
      </c>
      <c r="FT43" s="195" t="e">
        <v>#VALUE!</v>
      </c>
      <c r="FU43" s="195" t="e">
        <v>#VALUE!</v>
      </c>
      <c r="FV43" s="195" t="e">
        <v>#VALUE!</v>
      </c>
    </row>
    <row r="44" spans="1:178" ht="13.5" thickBot="1" x14ac:dyDescent="0.25">
      <c r="A44" s="132"/>
      <c r="B44" s="34">
        <v>14</v>
      </c>
      <c r="C44" s="293">
        <v>14</v>
      </c>
      <c r="D44" s="260" t="s">
        <v>480</v>
      </c>
      <c r="E44" s="260" t="s">
        <v>280</v>
      </c>
      <c r="F44" s="260" t="s">
        <v>576</v>
      </c>
      <c r="G44" s="43">
        <v>0.30138888888888887</v>
      </c>
      <c r="H44" s="47">
        <v>0.30138888888888887</v>
      </c>
      <c r="I44" s="58" t="s">
        <v>44</v>
      </c>
      <c r="J44" s="52">
        <v>0</v>
      </c>
      <c r="K44" s="43">
        <v>0.38472222222222224</v>
      </c>
      <c r="L44" s="47">
        <v>0.38472222222222224</v>
      </c>
      <c r="M44" s="42" t="s">
        <v>44</v>
      </c>
      <c r="N44" s="38">
        <v>0</v>
      </c>
      <c r="O44" s="85">
        <v>0.39374999999999999</v>
      </c>
      <c r="P44" s="38">
        <v>300</v>
      </c>
      <c r="Q44" s="261"/>
      <c r="R44" s="85"/>
      <c r="S44" s="38">
        <v>0</v>
      </c>
      <c r="T44" s="85" t="s">
        <v>308</v>
      </c>
      <c r="U44" s="86"/>
      <c r="V44" s="52">
        <v>600</v>
      </c>
      <c r="W44" s="85"/>
      <c r="X44" s="38">
        <v>600</v>
      </c>
      <c r="Y44" s="85"/>
      <c r="Z44" s="86"/>
      <c r="AA44" s="52">
        <v>600</v>
      </c>
      <c r="AB44" s="261"/>
      <c r="AC44" s="85"/>
      <c r="AD44" s="38">
        <v>600</v>
      </c>
      <c r="AE44" s="85">
        <v>0.45416666666666666</v>
      </c>
      <c r="AF44" s="86"/>
      <c r="AG44" s="52">
        <v>480</v>
      </c>
      <c r="AH44" s="261"/>
      <c r="AI44" s="85"/>
      <c r="AJ44" s="38">
        <v>600</v>
      </c>
      <c r="AK44" s="73">
        <v>0.47500000000000003</v>
      </c>
      <c r="AL44" s="42" t="s">
        <v>44</v>
      </c>
      <c r="AM44" s="38">
        <v>0</v>
      </c>
      <c r="AN44" s="43">
        <v>0.4777777777777778</v>
      </c>
      <c r="AO44" s="47">
        <v>0.49444444444444446</v>
      </c>
      <c r="AP44" s="70">
        <v>100.3</v>
      </c>
      <c r="AQ44" s="71">
        <v>100.3</v>
      </c>
      <c r="AR44" s="72"/>
      <c r="AS44" s="49">
        <v>0.51666666666666672</v>
      </c>
      <c r="AT44" s="42" t="s">
        <v>44</v>
      </c>
      <c r="AU44" s="280">
        <v>0</v>
      </c>
      <c r="AV44" s="72"/>
      <c r="AW44" s="49">
        <v>0.56041666666666667</v>
      </c>
      <c r="AX44" s="42" t="s">
        <v>44</v>
      </c>
      <c r="AY44" s="38">
        <v>0</v>
      </c>
      <c r="AZ44" s="53">
        <v>0.5625</v>
      </c>
      <c r="BA44" s="61"/>
      <c r="BB44" s="55">
        <v>0.56790509259259259</v>
      </c>
      <c r="BC44" s="35">
        <v>5.4050925925925863E-3</v>
      </c>
      <c r="BD44" s="35">
        <v>1.0416666666667254E-4</v>
      </c>
      <c r="BE44" s="44" t="s">
        <v>45</v>
      </c>
      <c r="BF44" s="45">
        <v>9</v>
      </c>
      <c r="BG44" s="55">
        <v>0.57501157407407411</v>
      </c>
      <c r="BH44" s="35">
        <v>1.2511574074074105E-2</v>
      </c>
      <c r="BI44" s="35">
        <v>9.0277777777774543E-4</v>
      </c>
      <c r="BJ44" s="44" t="s">
        <v>45</v>
      </c>
      <c r="BK44" s="45">
        <v>78</v>
      </c>
      <c r="BL44" s="55">
        <v>0.5791087962962963</v>
      </c>
      <c r="BM44" s="35">
        <v>1.6608796296296302E-2</v>
      </c>
      <c r="BN44" s="35">
        <v>6.597222222222178E-4</v>
      </c>
      <c r="BO44" s="44" t="s">
        <v>45</v>
      </c>
      <c r="BP44" s="45">
        <v>57</v>
      </c>
      <c r="BQ44" s="55">
        <v>0.59737268518518516</v>
      </c>
      <c r="BR44" s="35">
        <v>3.4872685185185159E-2</v>
      </c>
      <c r="BS44" s="35">
        <v>2.9166666666666438E-3</v>
      </c>
      <c r="BT44" s="44" t="s">
        <v>301</v>
      </c>
      <c r="BU44" s="45">
        <v>252</v>
      </c>
      <c r="BV44" s="263"/>
      <c r="BW44" s="263"/>
      <c r="BX44" s="55">
        <v>0.58706018518518521</v>
      </c>
      <c r="BY44" s="35">
        <v>2.4560185185185213E-2</v>
      </c>
      <c r="BZ44" s="35">
        <v>1.5648148148148119E-2</v>
      </c>
      <c r="CA44" s="44" t="s">
        <v>45</v>
      </c>
      <c r="CB44" s="45">
        <v>1652</v>
      </c>
      <c r="CC44" s="49">
        <v>0.62847222222222221</v>
      </c>
      <c r="CD44" s="42" t="s">
        <v>44</v>
      </c>
      <c r="CE44" s="38">
        <v>0</v>
      </c>
      <c r="CF44" s="53">
        <v>0.6479166666666667</v>
      </c>
      <c r="CG44" s="61"/>
      <c r="CH44" s="55">
        <v>0.65893518518518512</v>
      </c>
      <c r="CI44" s="35">
        <v>1.1018518518518428E-2</v>
      </c>
      <c r="CJ44" s="35">
        <v>1.7361111111102029E-4</v>
      </c>
      <c r="CK44" s="44" t="s">
        <v>301</v>
      </c>
      <c r="CL44" s="45">
        <v>15</v>
      </c>
      <c r="CM44" s="55">
        <v>0.66443287037037035</v>
      </c>
      <c r="CN44" s="35">
        <v>1.6516203703703658E-2</v>
      </c>
      <c r="CO44" s="35">
        <v>3.3564814814819252E-4</v>
      </c>
      <c r="CP44" s="44" t="s">
        <v>45</v>
      </c>
      <c r="CQ44" s="45">
        <v>29</v>
      </c>
      <c r="CR44" s="85"/>
      <c r="CS44" s="38">
        <v>600</v>
      </c>
      <c r="CT44" s="85">
        <v>1.14652777777778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108.8</v>
      </c>
      <c r="DC44" s="71">
        <v>108.8</v>
      </c>
      <c r="DD44" s="72">
        <v>10</v>
      </c>
      <c r="DE44" s="43"/>
      <c r="DF44" s="43"/>
      <c r="DG44" s="39">
        <v>2311.1000000000004</v>
      </c>
      <c r="DH44" s="46">
        <v>4380</v>
      </c>
      <c r="DI44" s="40"/>
      <c r="DJ44" s="63">
        <v>6691.1</v>
      </c>
      <c r="DK44" s="43"/>
      <c r="DL44" s="268" t="s">
        <v>191</v>
      </c>
      <c r="DM44" s="269" t="s">
        <v>576</v>
      </c>
      <c r="DN44" s="269" t="s">
        <v>178</v>
      </c>
      <c r="DO44" s="269">
        <v>120</v>
      </c>
      <c r="DP44" s="269">
        <v>0</v>
      </c>
      <c r="DQ44" s="56"/>
      <c r="DR44" s="56"/>
      <c r="DS44" s="36"/>
      <c r="DV44" s="41">
        <v>1.08</v>
      </c>
      <c r="DW44" s="41" t="s">
        <v>197</v>
      </c>
      <c r="DX44" s="41"/>
      <c r="DY44" s="151">
        <v>236.62800000000001</v>
      </c>
      <c r="DZ44" s="41">
        <v>236.62800000000001</v>
      </c>
      <c r="EA44" s="41">
        <v>9999</v>
      </c>
      <c r="EB44" s="41">
        <v>999999</v>
      </c>
      <c r="EC44" s="41">
        <v>999999</v>
      </c>
      <c r="EG44" s="41">
        <v>14</v>
      </c>
      <c r="EH44" s="195">
        <v>0</v>
      </c>
      <c r="EI44" s="195">
        <v>3780</v>
      </c>
      <c r="EJ44" s="196">
        <v>100.3</v>
      </c>
      <c r="EK44" s="195">
        <v>0</v>
      </c>
      <c r="EL44" s="195">
        <v>0</v>
      </c>
      <c r="EM44" s="195">
        <v>2048</v>
      </c>
      <c r="EN44" s="195">
        <v>0</v>
      </c>
      <c r="EO44" s="195">
        <v>44</v>
      </c>
      <c r="EP44" s="195">
        <v>600</v>
      </c>
      <c r="EQ44" s="195">
        <v>118.8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14</v>
      </c>
      <c r="FD44" s="195">
        <v>0</v>
      </c>
      <c r="FE44" s="195">
        <v>3780</v>
      </c>
      <c r="FF44" s="195">
        <v>3880.3</v>
      </c>
      <c r="FG44" s="195">
        <v>3880.3</v>
      </c>
      <c r="FH44" s="195">
        <v>3880.3</v>
      </c>
      <c r="FI44" s="195">
        <v>5928.3</v>
      </c>
      <c r="FJ44" s="195">
        <v>5928.3</v>
      </c>
      <c r="FK44" s="195">
        <v>5972.3</v>
      </c>
      <c r="FL44" s="195">
        <v>6572.3</v>
      </c>
      <c r="FM44" s="195">
        <v>6691.1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32</v>
      </c>
      <c r="C45" s="293">
        <v>32</v>
      </c>
      <c r="D45" s="260" t="s">
        <v>498</v>
      </c>
      <c r="E45" s="260" t="s">
        <v>499</v>
      </c>
      <c r="F45" s="260" t="s">
        <v>591</v>
      </c>
      <c r="G45" s="43">
        <v>0.31388888888888883</v>
      </c>
      <c r="H45" s="47">
        <v>0.31527777777777777</v>
      </c>
      <c r="I45" s="58" t="s">
        <v>301</v>
      </c>
      <c r="J45" s="52">
        <v>120</v>
      </c>
      <c r="K45" s="43">
        <v>0.3972222222222222</v>
      </c>
      <c r="L45" s="47">
        <v>0.3972222222222222</v>
      </c>
      <c r="M45" s="42" t="s">
        <v>44</v>
      </c>
      <c r="N45" s="38">
        <v>0</v>
      </c>
      <c r="O45" s="85">
        <v>0.39861111111111108</v>
      </c>
      <c r="P45" s="38"/>
      <c r="Q45" s="261"/>
      <c r="R45" s="85"/>
      <c r="S45" s="38">
        <v>0</v>
      </c>
      <c r="T45" s="85">
        <v>0.44513888888888892</v>
      </c>
      <c r="U45" s="86"/>
      <c r="V45" s="52">
        <v>0</v>
      </c>
      <c r="W45" s="85">
        <v>0.46527777777777773</v>
      </c>
      <c r="X45" s="38"/>
      <c r="Y45" s="85">
        <v>0.46736111111111112</v>
      </c>
      <c r="Z45" s="86"/>
      <c r="AA45" s="52">
        <v>0</v>
      </c>
      <c r="AB45" s="261"/>
      <c r="AC45" s="85">
        <v>0.47013888888888888</v>
      </c>
      <c r="AD45" s="38"/>
      <c r="AE45" s="85">
        <v>0.48958333333333331</v>
      </c>
      <c r="AF45" s="86"/>
      <c r="AG45" s="52">
        <v>0</v>
      </c>
      <c r="AH45" s="261"/>
      <c r="AI45" s="85">
        <v>0.49583333333333335</v>
      </c>
      <c r="AJ45" s="38"/>
      <c r="AK45" s="73">
        <v>0.49791666666666662</v>
      </c>
      <c r="AL45" s="42" t="s">
        <v>301</v>
      </c>
      <c r="AM45" s="38">
        <v>900</v>
      </c>
      <c r="AN45" s="43">
        <v>0.51666666666666672</v>
      </c>
      <c r="AO45" s="47">
        <v>0.51736111111111105</v>
      </c>
      <c r="AP45" s="70">
        <v>113.1</v>
      </c>
      <c r="AQ45" s="71">
        <v>113.1</v>
      </c>
      <c r="AR45" s="72"/>
      <c r="AS45" s="49">
        <v>0.5395833333333333</v>
      </c>
      <c r="AT45" s="42" t="s">
        <v>44</v>
      </c>
      <c r="AU45" s="280">
        <v>0</v>
      </c>
      <c r="AV45" s="72"/>
      <c r="AW45" s="49">
        <v>0.58402777777777781</v>
      </c>
      <c r="AX45" s="42" t="s">
        <v>301</v>
      </c>
      <c r="AY45" s="38">
        <v>180</v>
      </c>
      <c r="AZ45" s="53">
        <v>0.58750000000000002</v>
      </c>
      <c r="BA45" s="61"/>
      <c r="BB45" s="55">
        <v>0.59281249999999996</v>
      </c>
      <c r="BC45" s="35">
        <v>5.3124999999999423E-3</v>
      </c>
      <c r="BD45" s="35">
        <v>1.9675925925931662E-4</v>
      </c>
      <c r="BE45" s="44" t="s">
        <v>45</v>
      </c>
      <c r="BF45" s="45">
        <v>17</v>
      </c>
      <c r="BG45" s="55">
        <v>0.60111111111111104</v>
      </c>
      <c r="BH45" s="35">
        <v>1.3611111111111018E-2</v>
      </c>
      <c r="BI45" s="35">
        <v>1.9675925925916743E-4</v>
      </c>
      <c r="BJ45" s="44" t="s">
        <v>301</v>
      </c>
      <c r="BK45" s="45">
        <v>17</v>
      </c>
      <c r="BL45" s="55">
        <v>0.60549768518518521</v>
      </c>
      <c r="BM45" s="35">
        <v>1.7997685185185186E-2</v>
      </c>
      <c r="BN45" s="35">
        <v>7.2916666666666616E-4</v>
      </c>
      <c r="BO45" s="44" t="s">
        <v>301</v>
      </c>
      <c r="BP45" s="45">
        <v>63</v>
      </c>
      <c r="BQ45" s="55">
        <v>0.62650462962962961</v>
      </c>
      <c r="BR45" s="35">
        <v>3.9004629629629584E-2</v>
      </c>
      <c r="BS45" s="35">
        <v>7.048611111111068E-3</v>
      </c>
      <c r="BT45" s="44" t="s">
        <v>301</v>
      </c>
      <c r="BU45" s="45">
        <v>609</v>
      </c>
      <c r="BV45" s="263"/>
      <c r="BW45" s="263"/>
      <c r="BX45" s="55">
        <v>0.6152199074074074</v>
      </c>
      <c r="BY45" s="35">
        <v>2.7719907407407374E-2</v>
      </c>
      <c r="BZ45" s="35">
        <v>1.2488425925925958E-2</v>
      </c>
      <c r="CA45" s="44" t="s">
        <v>45</v>
      </c>
      <c r="CB45" s="45">
        <v>1379</v>
      </c>
      <c r="CC45" s="49">
        <v>0.6645833333333333</v>
      </c>
      <c r="CD45" s="42" t="s">
        <v>301</v>
      </c>
      <c r="CE45" s="38">
        <v>960</v>
      </c>
      <c r="CF45" s="53">
        <v>0.66736111111111107</v>
      </c>
      <c r="CG45" s="61"/>
      <c r="CH45" s="55">
        <v>0.67935185185185187</v>
      </c>
      <c r="CI45" s="35">
        <v>1.1990740740740802E-2</v>
      </c>
      <c r="CJ45" s="35">
        <v>1.1458333333333945E-3</v>
      </c>
      <c r="CK45" s="44" t="s">
        <v>301</v>
      </c>
      <c r="CL45" s="45">
        <v>99</v>
      </c>
      <c r="CM45" s="55">
        <v>0.68640046296296298</v>
      </c>
      <c r="CN45" s="35">
        <v>1.9039351851851904E-2</v>
      </c>
      <c r="CO45" s="35">
        <v>2.187500000000054E-3</v>
      </c>
      <c r="CP45" s="44" t="s">
        <v>301</v>
      </c>
      <c r="CQ45" s="45">
        <v>189</v>
      </c>
      <c r="CR45" s="85" t="s">
        <v>632</v>
      </c>
      <c r="CS45" s="38"/>
      <c r="CT45" s="85">
        <v>1.89652777777778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128.80000000000001</v>
      </c>
      <c r="DC45" s="71">
        <v>128.80000000000001</v>
      </c>
      <c r="DD45" s="72"/>
      <c r="DE45" s="43"/>
      <c r="DF45" s="43"/>
      <c r="DG45" s="39">
        <v>2614.9</v>
      </c>
      <c r="DH45" s="46">
        <v>2160</v>
      </c>
      <c r="DI45" s="40"/>
      <c r="DJ45" s="63">
        <v>4774.8999999999996</v>
      </c>
      <c r="DK45" s="43"/>
      <c r="DL45" s="268" t="s">
        <v>191</v>
      </c>
      <c r="DM45" s="269" t="s">
        <v>591</v>
      </c>
      <c r="DN45" s="269" t="s">
        <v>179</v>
      </c>
      <c r="DO45" s="269">
        <v>64</v>
      </c>
      <c r="DP45" s="269" t="s">
        <v>622</v>
      </c>
      <c r="DQ45" s="56"/>
      <c r="DR45" s="56"/>
      <c r="DS45" s="36"/>
      <c r="DV45" s="41">
        <v>1</v>
      </c>
      <c r="DW45" s="41" t="s">
        <v>197</v>
      </c>
      <c r="DX45" s="41"/>
      <c r="DY45" s="151">
        <v>241.9</v>
      </c>
      <c r="DZ45" s="41">
        <v>241.9</v>
      </c>
      <c r="EA45" s="41">
        <v>9999</v>
      </c>
      <c r="EB45" s="41">
        <v>999999</v>
      </c>
      <c r="EC45" s="41">
        <v>4774.8999999999996</v>
      </c>
      <c r="EG45" s="41">
        <v>32</v>
      </c>
      <c r="EH45" s="195">
        <v>120</v>
      </c>
      <c r="EI45" s="195">
        <v>900</v>
      </c>
      <c r="EJ45" s="196">
        <v>113.1</v>
      </c>
      <c r="EK45" s="195">
        <v>0</v>
      </c>
      <c r="EL45" s="195">
        <v>180</v>
      </c>
      <c r="EM45" s="195">
        <v>2085</v>
      </c>
      <c r="EN45" s="195">
        <v>960</v>
      </c>
      <c r="EO45" s="195">
        <v>288</v>
      </c>
      <c r="EP45" s="195">
        <v>0</v>
      </c>
      <c r="EQ45" s="195">
        <v>128.80000000000001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32</v>
      </c>
      <c r="FD45" s="195">
        <v>120</v>
      </c>
      <c r="FE45" s="195">
        <v>1020</v>
      </c>
      <c r="FF45" s="195">
        <v>1133.0999999999999</v>
      </c>
      <c r="FG45" s="195">
        <v>1133.0999999999999</v>
      </c>
      <c r="FH45" s="195">
        <v>1313.1</v>
      </c>
      <c r="FI45" s="195">
        <v>3398.1</v>
      </c>
      <c r="FJ45" s="195">
        <v>4358.1000000000004</v>
      </c>
      <c r="FK45" s="195">
        <v>4646.1000000000004</v>
      </c>
      <c r="FL45" s="195">
        <v>4646.1000000000004</v>
      </c>
      <c r="FM45" s="195">
        <v>4774.9000000000005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29</v>
      </c>
      <c r="C46" s="293">
        <v>29</v>
      </c>
      <c r="D46" s="260" t="s">
        <v>493</v>
      </c>
      <c r="E46" s="260" t="s">
        <v>494</v>
      </c>
      <c r="F46" s="260" t="s">
        <v>588</v>
      </c>
      <c r="G46" s="43">
        <v>0.3118055555555555</v>
      </c>
      <c r="H46" s="47">
        <v>0.3118055555555555</v>
      </c>
      <c r="I46" s="58" t="s">
        <v>44</v>
      </c>
      <c r="J46" s="52">
        <v>0</v>
      </c>
      <c r="K46" s="43">
        <v>0.39513888888888887</v>
      </c>
      <c r="L46" s="47">
        <v>0.39513888888888887</v>
      </c>
      <c r="M46" s="42" t="s">
        <v>44</v>
      </c>
      <c r="N46" s="38">
        <v>0</v>
      </c>
      <c r="O46" s="85">
        <v>0.39583333333333331</v>
      </c>
      <c r="P46" s="38"/>
      <c r="Q46" s="261"/>
      <c r="R46" s="85"/>
      <c r="S46" s="38">
        <v>0</v>
      </c>
      <c r="T46" s="85" t="s">
        <v>308</v>
      </c>
      <c r="U46" s="86"/>
      <c r="V46" s="52">
        <v>600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>
        <v>0.46597222222222223</v>
      </c>
      <c r="AF46" s="86"/>
      <c r="AG46" s="52">
        <v>360</v>
      </c>
      <c r="AH46" s="261"/>
      <c r="AI46" s="85"/>
      <c r="AJ46" s="38">
        <v>600</v>
      </c>
      <c r="AK46" s="73">
        <v>0.48194444444444445</v>
      </c>
      <c r="AL46" s="42" t="s">
        <v>45</v>
      </c>
      <c r="AM46" s="38">
        <v>300</v>
      </c>
      <c r="AN46" s="43">
        <v>0.48472222222222222</v>
      </c>
      <c r="AO46" s="47">
        <v>0.49722222222222223</v>
      </c>
      <c r="AP46" s="70">
        <v>112</v>
      </c>
      <c r="AQ46" s="71">
        <v>112</v>
      </c>
      <c r="AR46" s="72"/>
      <c r="AS46" s="49">
        <v>0.52361111111111114</v>
      </c>
      <c r="AT46" s="42" t="s">
        <v>44</v>
      </c>
      <c r="AU46" s="280">
        <v>0</v>
      </c>
      <c r="AV46" s="72"/>
      <c r="AW46" s="49">
        <v>0.56805555555555554</v>
      </c>
      <c r="AX46" s="42" t="s">
        <v>44</v>
      </c>
      <c r="AY46" s="38">
        <v>0</v>
      </c>
      <c r="AZ46" s="53">
        <v>0.57013888888888886</v>
      </c>
      <c r="BA46" s="61"/>
      <c r="BB46" s="55">
        <v>0.57622685185185185</v>
      </c>
      <c r="BC46" s="35">
        <v>6.0879629629629894E-3</v>
      </c>
      <c r="BD46" s="35">
        <v>5.7870370370373056E-4</v>
      </c>
      <c r="BE46" s="44" t="s">
        <v>301</v>
      </c>
      <c r="BF46" s="45">
        <v>50</v>
      </c>
      <c r="BG46" s="55">
        <v>0.5849537037037037</v>
      </c>
      <c r="BH46" s="35">
        <v>1.4814814814814836E-2</v>
      </c>
      <c r="BI46" s="35">
        <v>1.4004629629629853E-3</v>
      </c>
      <c r="BJ46" s="44" t="s">
        <v>301</v>
      </c>
      <c r="BK46" s="45">
        <v>121</v>
      </c>
      <c r="BL46" s="55">
        <v>0.5898958333333334</v>
      </c>
      <c r="BM46" s="35">
        <v>1.9756944444444535E-2</v>
      </c>
      <c r="BN46" s="35">
        <v>2.4884259259260154E-3</v>
      </c>
      <c r="BO46" s="44" t="s">
        <v>301</v>
      </c>
      <c r="BP46" s="45">
        <v>215</v>
      </c>
      <c r="BQ46" s="55">
        <v>0.6115046296296297</v>
      </c>
      <c r="BR46" s="35">
        <v>4.1365740740740842E-2</v>
      </c>
      <c r="BS46" s="35">
        <v>9.4097222222223262E-3</v>
      </c>
      <c r="BT46" s="44" t="s">
        <v>301</v>
      </c>
      <c r="BU46" s="45">
        <v>813</v>
      </c>
      <c r="BV46" s="263"/>
      <c r="BW46" s="263"/>
      <c r="BX46" s="55">
        <v>0.62079861111111112</v>
      </c>
      <c r="BY46" s="35">
        <v>5.0659722222222259E-2</v>
      </c>
      <c r="BZ46" s="35">
        <v>1.0451388888888927E-2</v>
      </c>
      <c r="CA46" s="44" t="s">
        <v>301</v>
      </c>
      <c r="CB46" s="45">
        <v>903</v>
      </c>
      <c r="CC46" s="49">
        <v>0.63680555555555551</v>
      </c>
      <c r="CD46" s="42" t="s">
        <v>301</v>
      </c>
      <c r="CE46" s="38">
        <v>60</v>
      </c>
      <c r="CF46" s="53">
        <v>0.65347222222222223</v>
      </c>
      <c r="CG46" s="61"/>
      <c r="CH46" s="55">
        <v>0.66472222222222221</v>
      </c>
      <c r="CI46" s="35">
        <v>1.1249999999999982E-2</v>
      </c>
      <c r="CJ46" s="35">
        <v>4.0509259259257496E-4</v>
      </c>
      <c r="CK46" s="44" t="s">
        <v>301</v>
      </c>
      <c r="CL46" s="45">
        <v>35</v>
      </c>
      <c r="CM46" s="55">
        <v>0.67118055555555556</v>
      </c>
      <c r="CN46" s="35">
        <v>1.7708333333333326E-2</v>
      </c>
      <c r="CO46" s="35">
        <v>8.5648148148147543E-4</v>
      </c>
      <c r="CP46" s="44" t="s">
        <v>301</v>
      </c>
      <c r="CQ46" s="45">
        <v>74</v>
      </c>
      <c r="CR46" s="85"/>
      <c r="CS46" s="38">
        <v>600</v>
      </c>
      <c r="CT46" s="85">
        <v>1.77152777777778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138.5</v>
      </c>
      <c r="DC46" s="71">
        <v>138.5</v>
      </c>
      <c r="DD46" s="72">
        <v>10</v>
      </c>
      <c r="DE46" s="43"/>
      <c r="DF46" s="43"/>
      <c r="DG46" s="39">
        <v>2471.5</v>
      </c>
      <c r="DH46" s="46">
        <v>4320</v>
      </c>
      <c r="DI46" s="40"/>
      <c r="DJ46" s="63">
        <v>6791.5</v>
      </c>
      <c r="DK46" s="43"/>
      <c r="DL46" s="268" t="s">
        <v>192</v>
      </c>
      <c r="DM46" s="269" t="s">
        <v>588</v>
      </c>
      <c r="DN46" s="269" t="s">
        <v>179</v>
      </c>
      <c r="DO46" s="269">
        <v>75</v>
      </c>
      <c r="DP46" s="269" t="s">
        <v>622</v>
      </c>
      <c r="DQ46" s="56"/>
      <c r="DR46" s="56"/>
      <c r="DS46" s="36"/>
      <c r="DV46" s="41">
        <v>1</v>
      </c>
      <c r="DW46" s="41" t="s">
        <v>197</v>
      </c>
      <c r="DX46" s="41"/>
      <c r="DY46" s="151">
        <v>260.5</v>
      </c>
      <c r="DZ46" s="41">
        <v>260.5</v>
      </c>
      <c r="EA46" s="41">
        <v>9999</v>
      </c>
      <c r="EB46" s="41">
        <v>999999</v>
      </c>
      <c r="EC46" s="41">
        <v>6791.5</v>
      </c>
      <c r="EG46" s="41">
        <v>29</v>
      </c>
      <c r="EH46" s="195">
        <v>0</v>
      </c>
      <c r="EI46" s="195">
        <v>3660</v>
      </c>
      <c r="EJ46" s="196">
        <v>112</v>
      </c>
      <c r="EK46" s="195">
        <v>0</v>
      </c>
      <c r="EL46" s="195">
        <v>0</v>
      </c>
      <c r="EM46" s="195">
        <v>2102</v>
      </c>
      <c r="EN46" s="195">
        <v>60</v>
      </c>
      <c r="EO46" s="195">
        <v>109</v>
      </c>
      <c r="EP46" s="195">
        <v>600</v>
      </c>
      <c r="EQ46" s="195">
        <v>148.5</v>
      </c>
      <c r="ER46" s="195" t="e">
        <v>#REF!</v>
      </c>
      <c r="ES46" s="195" t="e">
        <v>#REF!</v>
      </c>
      <c r="ET46" s="195" t="e">
        <v>#REF!</v>
      </c>
      <c r="EU46" s="196" t="e">
        <v>#REF!</v>
      </c>
      <c r="EV46" s="195"/>
      <c r="EW46" s="195"/>
      <c r="EX46" s="195"/>
      <c r="EY46" s="195"/>
      <c r="EZ46" s="196"/>
      <c r="FA46" s="195"/>
      <c r="FC46" s="41">
        <v>29</v>
      </c>
      <c r="FD46" s="195">
        <v>0</v>
      </c>
      <c r="FE46" s="195">
        <v>3660</v>
      </c>
      <c r="FF46" s="195">
        <v>3772</v>
      </c>
      <c r="FG46" s="195">
        <v>3772</v>
      </c>
      <c r="FH46" s="195">
        <v>3772</v>
      </c>
      <c r="FI46" s="195">
        <v>5874</v>
      </c>
      <c r="FJ46" s="195">
        <v>5934</v>
      </c>
      <c r="FK46" s="195">
        <v>6043</v>
      </c>
      <c r="FL46" s="195">
        <v>6643</v>
      </c>
      <c r="FM46" s="195">
        <v>6791.5</v>
      </c>
      <c r="FN46" s="195" t="e">
        <v>#REF!</v>
      </c>
      <c r="FO46" s="195" t="e">
        <v>#REF!</v>
      </c>
      <c r="FP46" s="195" t="e">
        <v>#REF!</v>
      </c>
      <c r="FQ46" s="195" t="e">
        <v>#REF!</v>
      </c>
      <c r="FR46" s="195" t="e">
        <v>#REF!</v>
      </c>
      <c r="FS46" s="195" t="e">
        <v>#REF!</v>
      </c>
      <c r="FT46" s="195" t="e">
        <v>#REF!</v>
      </c>
      <c r="FU46" s="195" t="e">
        <v>#REF!</v>
      </c>
      <c r="FV46" s="195" t="e">
        <v>#REF!</v>
      </c>
    </row>
    <row r="47" spans="1:178" ht="15" customHeight="1" thickBot="1" x14ac:dyDescent="0.25">
      <c r="A47" s="132"/>
      <c r="B47" s="34">
        <v>23</v>
      </c>
      <c r="C47" s="293">
        <v>23</v>
      </c>
      <c r="D47" s="260" t="s">
        <v>484</v>
      </c>
      <c r="E47" s="260" t="s">
        <v>485</v>
      </c>
      <c r="F47" s="260" t="s">
        <v>583</v>
      </c>
      <c r="G47" s="43">
        <v>0.30763888888888885</v>
      </c>
      <c r="H47" s="47">
        <v>0.30763888888888885</v>
      </c>
      <c r="I47" s="58" t="s">
        <v>44</v>
      </c>
      <c r="J47" s="52">
        <v>0</v>
      </c>
      <c r="K47" s="43">
        <v>0.39097222222222222</v>
      </c>
      <c r="L47" s="47">
        <v>0.39097222222222222</v>
      </c>
      <c r="M47" s="42" t="s">
        <v>44</v>
      </c>
      <c r="N47" s="38">
        <v>0</v>
      </c>
      <c r="O47" s="85">
        <v>0.39166666666666666</v>
      </c>
      <c r="P47" s="38"/>
      <c r="Q47" s="261"/>
      <c r="R47" s="85"/>
      <c r="S47" s="38">
        <v>0</v>
      </c>
      <c r="T47" s="85">
        <v>0.43124999999999997</v>
      </c>
      <c r="U47" s="86"/>
      <c r="V47" s="52">
        <v>0</v>
      </c>
      <c r="W47" s="85">
        <v>0.45833333333333331</v>
      </c>
      <c r="X47" s="38"/>
      <c r="Y47" s="85">
        <v>0.4597222222222222</v>
      </c>
      <c r="Z47" s="86"/>
      <c r="AA47" s="52">
        <v>0</v>
      </c>
      <c r="AB47" s="261"/>
      <c r="AC47" s="85">
        <v>0.46180555555555558</v>
      </c>
      <c r="AD47" s="38"/>
      <c r="AE47" s="85">
        <v>0.48472222222222222</v>
      </c>
      <c r="AF47" s="86"/>
      <c r="AG47" s="52">
        <v>0</v>
      </c>
      <c r="AH47" s="261"/>
      <c r="AI47" s="85"/>
      <c r="AJ47" s="38">
        <v>600</v>
      </c>
      <c r="AK47" s="73">
        <v>0.4916666666666667</v>
      </c>
      <c r="AL47" s="42" t="s">
        <v>301</v>
      </c>
      <c r="AM47" s="38">
        <v>900</v>
      </c>
      <c r="AN47" s="43">
        <v>0.51597222222222217</v>
      </c>
      <c r="AO47" s="47">
        <v>0.51736111111111105</v>
      </c>
      <c r="AP47" s="70">
        <v>103</v>
      </c>
      <c r="AQ47" s="71">
        <v>103</v>
      </c>
      <c r="AR47" s="72"/>
      <c r="AS47" s="49">
        <v>0.53333333333333333</v>
      </c>
      <c r="AT47" s="42" t="s">
        <v>44</v>
      </c>
      <c r="AU47" s="280">
        <v>0</v>
      </c>
      <c r="AV47" s="72"/>
      <c r="AW47" s="49">
        <v>0.57500000000000007</v>
      </c>
      <c r="AX47" s="42" t="s">
        <v>44</v>
      </c>
      <c r="AY47" s="38">
        <v>0</v>
      </c>
      <c r="AZ47" s="53">
        <v>0.57708333333333328</v>
      </c>
      <c r="BA47" s="61"/>
      <c r="BB47" s="55">
        <v>0.58267361111111116</v>
      </c>
      <c r="BC47" s="35">
        <v>5.5902777777778745E-3</v>
      </c>
      <c r="BD47" s="35">
        <v>8.1018518518615606E-5</v>
      </c>
      <c r="BE47" s="44" t="s">
        <v>301</v>
      </c>
      <c r="BF47" s="45">
        <v>7</v>
      </c>
      <c r="BG47" s="55">
        <v>0.59</v>
      </c>
      <c r="BH47" s="35">
        <v>1.2916666666666687E-2</v>
      </c>
      <c r="BI47" s="35">
        <v>4.9768518518516353E-4</v>
      </c>
      <c r="BJ47" s="44" t="s">
        <v>45</v>
      </c>
      <c r="BK47" s="45">
        <v>43</v>
      </c>
      <c r="BL47" s="55">
        <v>0.59387731481481476</v>
      </c>
      <c r="BM47" s="35">
        <v>1.6793981481481479E-2</v>
      </c>
      <c r="BN47" s="35">
        <v>4.7453703703704067E-4</v>
      </c>
      <c r="BO47" s="44" t="s">
        <v>45</v>
      </c>
      <c r="BP47" s="45">
        <v>41</v>
      </c>
      <c r="BQ47" s="55">
        <v>0.61425925925925928</v>
      </c>
      <c r="BR47" s="35">
        <v>3.7175925925926001E-2</v>
      </c>
      <c r="BS47" s="35">
        <v>5.2199074074074855E-3</v>
      </c>
      <c r="BT47" s="44" t="s">
        <v>301</v>
      </c>
      <c r="BU47" s="45">
        <v>451</v>
      </c>
      <c r="BV47" s="263"/>
      <c r="BW47" s="263"/>
      <c r="BX47" s="55">
        <v>0.60258101851851853</v>
      </c>
      <c r="BY47" s="35">
        <v>2.5497685185185248E-2</v>
      </c>
      <c r="BZ47" s="35">
        <v>1.4710648148148084E-2</v>
      </c>
      <c r="CA47" s="44" t="s">
        <v>45</v>
      </c>
      <c r="CB47" s="45">
        <v>1571</v>
      </c>
      <c r="CC47" s="49">
        <v>0.6430555555555556</v>
      </c>
      <c r="CD47" s="42" t="s">
        <v>44</v>
      </c>
      <c r="CE47" s="38">
        <v>0</v>
      </c>
      <c r="CF47" s="53">
        <v>0.65763888888888888</v>
      </c>
      <c r="CG47" s="61"/>
      <c r="CH47" s="55">
        <v>0.66864583333333327</v>
      </c>
      <c r="CI47" s="35">
        <v>1.1006944444444389E-2</v>
      </c>
      <c r="CJ47" s="35">
        <v>1.6203703703698141E-4</v>
      </c>
      <c r="CK47" s="44" t="s">
        <v>301</v>
      </c>
      <c r="CL47" s="45">
        <v>14</v>
      </c>
      <c r="CM47" s="55">
        <v>0.67494212962962974</v>
      </c>
      <c r="CN47" s="35">
        <v>1.7303240740740855E-2</v>
      </c>
      <c r="CO47" s="35">
        <v>4.5138888888900455E-4</v>
      </c>
      <c r="CP47" s="44" t="s">
        <v>301</v>
      </c>
      <c r="CQ47" s="45">
        <v>39</v>
      </c>
      <c r="CR47" s="85" t="s">
        <v>632</v>
      </c>
      <c r="CS47" s="38"/>
      <c r="CT47" s="85">
        <v>1.52152777777778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119.5</v>
      </c>
      <c r="DC47" s="71">
        <v>119.5</v>
      </c>
      <c r="DD47" s="72"/>
      <c r="DE47" s="43"/>
      <c r="DF47" s="43"/>
      <c r="DG47" s="39">
        <v>2388.5</v>
      </c>
      <c r="DH47" s="46">
        <v>1500</v>
      </c>
      <c r="DI47" s="40"/>
      <c r="DJ47" s="63">
        <v>3888.5</v>
      </c>
      <c r="DK47" s="43"/>
      <c r="DL47" s="268" t="s">
        <v>192</v>
      </c>
      <c r="DM47" s="269" t="s">
        <v>583</v>
      </c>
      <c r="DN47" s="269" t="s">
        <v>179</v>
      </c>
      <c r="DO47" s="269">
        <v>72</v>
      </c>
      <c r="DP47" s="269">
        <v>0</v>
      </c>
      <c r="DQ47" s="56"/>
      <c r="DR47" s="56"/>
      <c r="DS47" s="36"/>
      <c r="DV47" s="41">
        <v>1</v>
      </c>
      <c r="DW47" s="41" t="s">
        <v>197</v>
      </c>
      <c r="DX47" s="41"/>
      <c r="DY47" s="151">
        <v>222.5</v>
      </c>
      <c r="DZ47" s="41">
        <v>222.5</v>
      </c>
      <c r="EA47" s="41">
        <v>9999</v>
      </c>
      <c r="EB47" s="41">
        <v>999999</v>
      </c>
      <c r="EC47" s="41">
        <v>3888.5</v>
      </c>
      <c r="EG47" s="41">
        <v>23</v>
      </c>
      <c r="EH47" s="195">
        <v>0</v>
      </c>
      <c r="EI47" s="195">
        <v>1500</v>
      </c>
      <c r="EJ47" s="196">
        <v>103</v>
      </c>
      <c r="EK47" s="195">
        <v>0</v>
      </c>
      <c r="EL47" s="195">
        <v>0</v>
      </c>
      <c r="EM47" s="195">
        <v>2113</v>
      </c>
      <c r="EN47" s="195">
        <v>0</v>
      </c>
      <c r="EO47" s="195">
        <v>53</v>
      </c>
      <c r="EP47" s="195">
        <v>0</v>
      </c>
      <c r="EQ47" s="195">
        <v>119.5</v>
      </c>
      <c r="ER47" s="195" t="e">
        <v>#REF!</v>
      </c>
      <c r="ES47" s="195" t="e">
        <v>#REF!</v>
      </c>
      <c r="ET47" s="195" t="e">
        <v>#REF!</v>
      </c>
      <c r="EU47" s="196" t="e">
        <v>#REF!</v>
      </c>
      <c r="EV47" s="195"/>
      <c r="EW47" s="195"/>
      <c r="EX47" s="195"/>
      <c r="EY47" s="195"/>
      <c r="EZ47" s="196"/>
      <c r="FA47" s="195"/>
      <c r="FC47" s="41">
        <v>23</v>
      </c>
      <c r="FD47" s="195">
        <v>0</v>
      </c>
      <c r="FE47" s="195">
        <v>1500</v>
      </c>
      <c r="FF47" s="195">
        <v>1603</v>
      </c>
      <c r="FG47" s="195">
        <v>1603</v>
      </c>
      <c r="FH47" s="195">
        <v>1603</v>
      </c>
      <c r="FI47" s="195">
        <v>3716</v>
      </c>
      <c r="FJ47" s="195">
        <v>3716</v>
      </c>
      <c r="FK47" s="195">
        <v>3769</v>
      </c>
      <c r="FL47" s="195">
        <v>3769</v>
      </c>
      <c r="FM47" s="195">
        <v>3888.5</v>
      </c>
      <c r="FN47" s="195" t="e">
        <v>#REF!</v>
      </c>
      <c r="FO47" s="195" t="e">
        <v>#REF!</v>
      </c>
      <c r="FP47" s="195" t="e">
        <v>#REF!</v>
      </c>
      <c r="FQ47" s="195" t="e">
        <v>#REF!</v>
      </c>
      <c r="FR47" s="195" t="e">
        <v>#REF!</v>
      </c>
      <c r="FS47" s="195" t="e">
        <v>#REF!</v>
      </c>
      <c r="FT47" s="195" t="e">
        <v>#REF!</v>
      </c>
      <c r="FU47" s="195" t="e">
        <v>#REF!</v>
      </c>
      <c r="FV47" s="195" t="e">
        <v>#REF!</v>
      </c>
    </row>
    <row r="48" spans="1:178" ht="14.25" customHeight="1" thickBot="1" x14ac:dyDescent="0.25">
      <c r="A48" s="132"/>
      <c r="B48" s="34">
        <v>68</v>
      </c>
      <c r="C48" s="293">
        <v>79</v>
      </c>
      <c r="D48" s="260" t="s">
        <v>548</v>
      </c>
      <c r="E48" s="260" t="s">
        <v>549</v>
      </c>
      <c r="F48" s="260" t="s">
        <v>582</v>
      </c>
      <c r="G48" s="43">
        <v>0.33888888888888874</v>
      </c>
      <c r="H48" s="47">
        <v>0.33888888888888874</v>
      </c>
      <c r="I48" s="58" t="s">
        <v>44</v>
      </c>
      <c r="J48" s="52">
        <v>0</v>
      </c>
      <c r="K48" s="43">
        <v>0.42222222222222211</v>
      </c>
      <c r="L48" s="47">
        <v>0.42222222222222211</v>
      </c>
      <c r="M48" s="42" t="s">
        <v>44</v>
      </c>
      <c r="N48" s="38">
        <v>0</v>
      </c>
      <c r="O48" s="85">
        <v>0.4381944444444445</v>
      </c>
      <c r="P48" s="38">
        <v>300</v>
      </c>
      <c r="Q48" s="261"/>
      <c r="R48" s="85"/>
      <c r="S48" s="38">
        <v>0</v>
      </c>
      <c r="T48" s="85" t="s">
        <v>308</v>
      </c>
      <c r="U48" s="86"/>
      <c r="V48" s="52">
        <v>600</v>
      </c>
      <c r="W48" s="85"/>
      <c r="X48" s="38">
        <v>600</v>
      </c>
      <c r="Y48" s="85"/>
      <c r="Z48" s="86"/>
      <c r="AA48" s="52">
        <v>600</v>
      </c>
      <c r="AB48" s="261"/>
      <c r="AC48" s="85"/>
      <c r="AD48" s="38">
        <v>600</v>
      </c>
      <c r="AE48" s="85" t="s">
        <v>308</v>
      </c>
      <c r="AF48" s="86"/>
      <c r="AG48" s="52">
        <v>600</v>
      </c>
      <c r="AH48" s="261"/>
      <c r="AI48" s="85"/>
      <c r="AJ48" s="38">
        <v>600</v>
      </c>
      <c r="AK48" s="73">
        <v>0.51180555555555551</v>
      </c>
      <c r="AL48" s="42" t="s">
        <v>45</v>
      </c>
      <c r="AM48" s="38">
        <v>60</v>
      </c>
      <c r="AN48" s="43">
        <v>0.51597222222222217</v>
      </c>
      <c r="AO48" s="47">
        <v>0.57708333333333328</v>
      </c>
      <c r="AP48" s="70">
        <v>100.3</v>
      </c>
      <c r="AQ48" s="71">
        <v>100.3</v>
      </c>
      <c r="AR48" s="72"/>
      <c r="AS48" s="49">
        <v>0.55347222222222214</v>
      </c>
      <c r="AT48" s="42" t="s">
        <v>44</v>
      </c>
      <c r="AU48" s="280">
        <v>0</v>
      </c>
      <c r="AV48" s="72"/>
      <c r="AW48" s="49">
        <v>0.6333333333333333</v>
      </c>
      <c r="AX48" s="42" t="s">
        <v>44</v>
      </c>
      <c r="AY48" s="38">
        <v>0</v>
      </c>
      <c r="AZ48" s="53">
        <v>0.63472222222222219</v>
      </c>
      <c r="BA48" s="61"/>
      <c r="BB48" s="55">
        <v>0.64060185185185181</v>
      </c>
      <c r="BC48" s="35">
        <v>5.8796296296296235E-3</v>
      </c>
      <c r="BD48" s="35">
        <v>3.7037037037036466E-4</v>
      </c>
      <c r="BE48" s="44" t="s">
        <v>301</v>
      </c>
      <c r="BF48" s="45">
        <v>32</v>
      </c>
      <c r="BG48" s="55">
        <v>0.64810185185185187</v>
      </c>
      <c r="BH48" s="35">
        <v>1.3379629629629686E-2</v>
      </c>
      <c r="BI48" s="35">
        <v>3.47222222221652E-5</v>
      </c>
      <c r="BJ48" s="44" t="s">
        <v>45</v>
      </c>
      <c r="BK48" s="45">
        <v>3</v>
      </c>
      <c r="BL48" s="55">
        <v>0.6522916666666666</v>
      </c>
      <c r="BM48" s="35">
        <v>1.7569444444444415E-2</v>
      </c>
      <c r="BN48" s="35">
        <v>3.0092592592589548E-4</v>
      </c>
      <c r="BO48" s="44" t="s">
        <v>301</v>
      </c>
      <c r="BP48" s="45">
        <v>26</v>
      </c>
      <c r="BQ48" s="55"/>
      <c r="BR48" s="35">
        <v>-0.63472222222222219</v>
      </c>
      <c r="BS48" s="35">
        <v>0.66667824074074067</v>
      </c>
      <c r="BT48" s="44"/>
      <c r="BU48" s="45">
        <v>600</v>
      </c>
      <c r="BV48" s="263"/>
      <c r="BW48" s="263"/>
      <c r="BX48" s="55">
        <v>0.66096064814814814</v>
      </c>
      <c r="BY48" s="35">
        <v>2.6238425925925957E-2</v>
      </c>
      <c r="BZ48" s="35">
        <v>1.3969907407407375E-2</v>
      </c>
      <c r="CA48" s="44" t="s">
        <v>45</v>
      </c>
      <c r="CB48" s="45">
        <v>1507</v>
      </c>
      <c r="CC48" s="49">
        <v>0.74930555555555556</v>
      </c>
      <c r="CD48" s="42" t="s">
        <v>301</v>
      </c>
      <c r="CE48" s="38">
        <v>600</v>
      </c>
      <c r="CF48" s="53">
        <v>0.75138888888888899</v>
      </c>
      <c r="CG48" s="61"/>
      <c r="CH48" s="55">
        <v>0.76337962962962969</v>
      </c>
      <c r="CI48" s="35">
        <v>1.1990740740740691E-2</v>
      </c>
      <c r="CJ48" s="35">
        <v>1.1458333333332835E-3</v>
      </c>
      <c r="CK48" s="44" t="s">
        <v>301</v>
      </c>
      <c r="CL48" s="45">
        <v>99</v>
      </c>
      <c r="CM48" s="55">
        <v>0.77048611111111109</v>
      </c>
      <c r="CN48" s="35">
        <v>1.9097222222222099E-2</v>
      </c>
      <c r="CO48" s="35">
        <v>2.2453703703702484E-3</v>
      </c>
      <c r="CP48" s="44" t="s">
        <v>301</v>
      </c>
      <c r="CQ48" s="45">
        <v>194</v>
      </c>
      <c r="CR48" s="85"/>
      <c r="CS48" s="38">
        <v>600</v>
      </c>
      <c r="CT48" s="85">
        <v>3.3965277777777798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112.5</v>
      </c>
      <c r="DC48" s="71">
        <v>112.5</v>
      </c>
      <c r="DD48" s="72"/>
      <c r="DE48" s="43"/>
      <c r="DF48" s="43"/>
      <c r="DG48" s="39">
        <v>2673.8</v>
      </c>
      <c r="DH48" s="46">
        <v>5160</v>
      </c>
      <c r="DI48" s="40"/>
      <c r="DJ48" s="63">
        <v>7833.8</v>
      </c>
      <c r="DK48" s="43"/>
      <c r="DL48" s="268" t="s">
        <v>191</v>
      </c>
      <c r="DM48" s="269" t="s">
        <v>582</v>
      </c>
      <c r="DN48" s="269" t="s">
        <v>178</v>
      </c>
      <c r="DO48" s="269">
        <v>123</v>
      </c>
      <c r="DP48" s="269">
        <v>0</v>
      </c>
      <c r="DQ48" s="56"/>
      <c r="DR48" s="56"/>
      <c r="DS48" s="36"/>
      <c r="DV48" s="41">
        <v>1.08</v>
      </c>
      <c r="DW48" s="41" t="s">
        <v>197</v>
      </c>
      <c r="DX48" s="41"/>
      <c r="DY48" s="151">
        <v>229.82400000000004</v>
      </c>
      <c r="DZ48" s="41">
        <v>229.82400000000004</v>
      </c>
      <c r="EA48" s="41">
        <v>9999</v>
      </c>
      <c r="EB48" s="41">
        <v>999999</v>
      </c>
      <c r="EC48" s="41">
        <v>999999</v>
      </c>
      <c r="EG48" s="41">
        <v>79</v>
      </c>
      <c r="EH48" s="195">
        <v>0</v>
      </c>
      <c r="EI48" s="195">
        <v>3960</v>
      </c>
      <c r="EJ48" s="196">
        <v>100.3</v>
      </c>
      <c r="EK48" s="195">
        <v>0</v>
      </c>
      <c r="EL48" s="195">
        <v>0</v>
      </c>
      <c r="EM48" s="195">
        <v>2168</v>
      </c>
      <c r="EN48" s="195">
        <v>600</v>
      </c>
      <c r="EO48" s="195">
        <v>293</v>
      </c>
      <c r="EP48" s="195">
        <v>600</v>
      </c>
      <c r="EQ48" s="195">
        <v>112.5</v>
      </c>
      <c r="FC48" s="41">
        <v>79</v>
      </c>
      <c r="FD48" s="195">
        <v>0</v>
      </c>
      <c r="FE48" s="195">
        <v>3960</v>
      </c>
      <c r="FF48" s="195">
        <v>4060.3</v>
      </c>
      <c r="FG48" s="195">
        <v>4060.3</v>
      </c>
      <c r="FH48" s="195">
        <v>4060.3</v>
      </c>
      <c r="FI48" s="195">
        <v>6228.3</v>
      </c>
      <c r="FJ48" s="195">
        <v>6828.3</v>
      </c>
      <c r="FK48" s="195">
        <v>7121.3</v>
      </c>
      <c r="FL48" s="195">
        <v>7721.3</v>
      </c>
      <c r="FM48" s="195">
        <v>7833.8</v>
      </c>
    </row>
    <row r="49" spans="1:178" ht="13.5" thickBot="1" x14ac:dyDescent="0.25">
      <c r="A49" s="132"/>
      <c r="B49" s="34">
        <v>45</v>
      </c>
      <c r="C49" s="293">
        <v>45</v>
      </c>
      <c r="D49" s="260" t="s">
        <v>515</v>
      </c>
      <c r="E49" s="260" t="s">
        <v>516</v>
      </c>
      <c r="F49" s="260" t="s">
        <v>598</v>
      </c>
      <c r="G49" s="43">
        <v>0.32291666666666657</v>
      </c>
      <c r="H49" s="47">
        <v>0.32291666666666657</v>
      </c>
      <c r="I49" s="58" t="s">
        <v>44</v>
      </c>
      <c r="J49" s="52">
        <v>0</v>
      </c>
      <c r="K49" s="43">
        <v>0.40624999999999994</v>
      </c>
      <c r="L49" s="47">
        <v>0.40624999999999994</v>
      </c>
      <c r="M49" s="42" t="s">
        <v>44</v>
      </c>
      <c r="N49" s="38">
        <v>0</v>
      </c>
      <c r="O49" s="85">
        <v>0.4069444444444445</v>
      </c>
      <c r="P49" s="38"/>
      <c r="Q49" s="261"/>
      <c r="R49" s="85"/>
      <c r="S49" s="38">
        <v>0</v>
      </c>
      <c r="T49" s="85">
        <v>0.4513888888888889</v>
      </c>
      <c r="U49" s="86"/>
      <c r="V49" s="52">
        <v>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0.49652777777777773</v>
      </c>
      <c r="AL49" s="42" t="s">
        <v>44</v>
      </c>
      <c r="AM49" s="38">
        <v>0</v>
      </c>
      <c r="AN49" s="43">
        <v>0.50277777777777777</v>
      </c>
      <c r="AO49" s="47">
        <v>0.5229166666666667</v>
      </c>
      <c r="AP49" s="70">
        <v>100</v>
      </c>
      <c r="AQ49" s="71">
        <v>100</v>
      </c>
      <c r="AR49" s="72"/>
      <c r="AS49" s="49">
        <v>0.53819444444444442</v>
      </c>
      <c r="AT49" s="42" t="s">
        <v>44</v>
      </c>
      <c r="AU49" s="280">
        <v>0</v>
      </c>
      <c r="AV49" s="72"/>
      <c r="AW49" s="49">
        <v>0.58402777777777781</v>
      </c>
      <c r="AX49" s="42" t="s">
        <v>44</v>
      </c>
      <c r="AY49" s="38">
        <v>0</v>
      </c>
      <c r="AZ49" s="53">
        <v>0.58888888888888891</v>
      </c>
      <c r="BA49" s="61"/>
      <c r="BB49" s="55">
        <v>0.59401620370370367</v>
      </c>
      <c r="BC49" s="35">
        <v>5.1273148148147651E-3</v>
      </c>
      <c r="BD49" s="35">
        <v>3.8194444444449374E-4</v>
      </c>
      <c r="BE49" s="44" t="s">
        <v>45</v>
      </c>
      <c r="BF49" s="45">
        <v>33</v>
      </c>
      <c r="BG49" s="55">
        <v>0.60141203703703705</v>
      </c>
      <c r="BH49" s="35">
        <v>1.2523148148148144E-2</v>
      </c>
      <c r="BI49" s="35">
        <v>8.9120370370370655E-4</v>
      </c>
      <c r="BJ49" s="44" t="s">
        <v>45</v>
      </c>
      <c r="BK49" s="45">
        <v>77</v>
      </c>
      <c r="BL49" s="55">
        <v>0.60553240740740744</v>
      </c>
      <c r="BM49" s="35">
        <v>1.664351851851853E-2</v>
      </c>
      <c r="BN49" s="35">
        <v>6.2499999999999015E-4</v>
      </c>
      <c r="BO49" s="44" t="s">
        <v>45</v>
      </c>
      <c r="BP49" s="45">
        <v>54</v>
      </c>
      <c r="BQ49" s="55">
        <v>0.62693287037037038</v>
      </c>
      <c r="BR49" s="35">
        <v>3.804398148148147E-2</v>
      </c>
      <c r="BS49" s="35">
        <v>6.0879629629629547E-3</v>
      </c>
      <c r="BT49" s="44" t="s">
        <v>301</v>
      </c>
      <c r="BU49" s="45">
        <v>526</v>
      </c>
      <c r="BV49" s="263"/>
      <c r="BW49" s="263"/>
      <c r="BX49" s="55">
        <v>0.61523148148148155</v>
      </c>
      <c r="BY49" s="35">
        <v>2.634259259259264E-2</v>
      </c>
      <c r="BZ49" s="35">
        <v>1.3865740740740692E-2</v>
      </c>
      <c r="CA49" s="44" t="s">
        <v>45</v>
      </c>
      <c r="CB49" s="45">
        <v>1498</v>
      </c>
      <c r="CC49" s="49">
        <v>0.68680555555555556</v>
      </c>
      <c r="CD49" s="42" t="s">
        <v>301</v>
      </c>
      <c r="CE49" s="38">
        <v>2760</v>
      </c>
      <c r="CF49" s="53">
        <v>0.68888888888888899</v>
      </c>
      <c r="CG49" s="61"/>
      <c r="CH49" s="55">
        <v>0.69980324074074074</v>
      </c>
      <c r="CI49" s="35">
        <v>1.0914351851851745E-2</v>
      </c>
      <c r="CJ49" s="35">
        <v>6.9444444444337339E-5</v>
      </c>
      <c r="CK49" s="44" t="s">
        <v>301</v>
      </c>
      <c r="CL49" s="45">
        <v>6</v>
      </c>
      <c r="CM49" s="55">
        <v>0.7071412037037037</v>
      </c>
      <c r="CN49" s="35">
        <v>1.8252314814814707E-2</v>
      </c>
      <c r="CO49" s="35">
        <v>1.4004629629628569E-3</v>
      </c>
      <c r="CP49" s="44" t="s">
        <v>301</v>
      </c>
      <c r="CQ49" s="45">
        <v>121</v>
      </c>
      <c r="CR49" s="85"/>
      <c r="CS49" s="38">
        <v>600</v>
      </c>
      <c r="CT49" s="85">
        <v>2.4381944444444401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115.3</v>
      </c>
      <c r="DC49" s="71">
        <v>115.3</v>
      </c>
      <c r="DD49" s="72"/>
      <c r="DE49" s="43"/>
      <c r="DF49" s="43"/>
      <c r="DG49" s="39">
        <v>2530.3000000000002</v>
      </c>
      <c r="DH49" s="46">
        <v>6360</v>
      </c>
      <c r="DI49" s="40"/>
      <c r="DJ49" s="63">
        <v>8890.2999999999993</v>
      </c>
      <c r="DK49" s="43"/>
      <c r="DL49" s="268" t="s">
        <v>191</v>
      </c>
      <c r="DM49" s="269" t="s">
        <v>598</v>
      </c>
      <c r="DN49" s="269" t="s">
        <v>177</v>
      </c>
      <c r="DO49" s="269">
        <v>113</v>
      </c>
      <c r="DP49" s="269" t="s">
        <v>624</v>
      </c>
      <c r="DQ49" s="56"/>
      <c r="DR49" s="56"/>
      <c r="DS49" s="36"/>
      <c r="DV49" s="41">
        <v>1.1100000000000001</v>
      </c>
      <c r="DW49" s="41" t="s">
        <v>197</v>
      </c>
      <c r="DX49" s="41"/>
      <c r="DY49" s="151">
        <v>238.98300000000003</v>
      </c>
      <c r="DZ49" s="41">
        <v>238.98300000000003</v>
      </c>
      <c r="EA49" s="41">
        <v>9999</v>
      </c>
      <c r="EB49" s="41">
        <v>999999</v>
      </c>
      <c r="EC49" s="41">
        <v>999999</v>
      </c>
      <c r="EG49" s="41">
        <v>45</v>
      </c>
      <c r="EH49" s="195">
        <v>0</v>
      </c>
      <c r="EI49" s="195">
        <v>3000</v>
      </c>
      <c r="EJ49" s="196">
        <v>100</v>
      </c>
      <c r="EK49" s="195">
        <v>0</v>
      </c>
      <c r="EL49" s="195">
        <v>0</v>
      </c>
      <c r="EM49" s="195">
        <v>2188</v>
      </c>
      <c r="EN49" s="195">
        <v>2760</v>
      </c>
      <c r="EO49" s="195">
        <v>127</v>
      </c>
      <c r="EP49" s="195">
        <v>600</v>
      </c>
      <c r="EQ49" s="195">
        <v>115.3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C49" s="41">
        <v>45</v>
      </c>
      <c r="FD49" s="195">
        <v>0</v>
      </c>
      <c r="FE49" s="195">
        <v>3000</v>
      </c>
      <c r="FF49" s="195">
        <v>3100</v>
      </c>
      <c r="FG49" s="195">
        <v>3100</v>
      </c>
      <c r="FH49" s="195">
        <v>3100</v>
      </c>
      <c r="FI49" s="195">
        <v>5288</v>
      </c>
      <c r="FJ49" s="195">
        <v>8048</v>
      </c>
      <c r="FK49" s="195">
        <v>8175</v>
      </c>
      <c r="FL49" s="195">
        <v>8775</v>
      </c>
      <c r="FM49" s="195">
        <v>8890.2999999999993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13.5" thickBot="1" x14ac:dyDescent="0.25">
      <c r="A50" s="132"/>
      <c r="B50" s="34">
        <v>28</v>
      </c>
      <c r="C50" s="293">
        <v>28</v>
      </c>
      <c r="D50" s="260" t="s">
        <v>157</v>
      </c>
      <c r="E50" s="260" t="s">
        <v>492</v>
      </c>
      <c r="F50" s="260" t="s">
        <v>587</v>
      </c>
      <c r="G50" s="43">
        <v>0.31111111111111106</v>
      </c>
      <c r="H50" s="47">
        <v>0.31111111111111106</v>
      </c>
      <c r="I50" s="58" t="s">
        <v>44</v>
      </c>
      <c r="J50" s="52">
        <v>0</v>
      </c>
      <c r="K50" s="43">
        <v>0.39444444444444443</v>
      </c>
      <c r="L50" s="47">
        <v>0.39444444444444443</v>
      </c>
      <c r="M50" s="42" t="s">
        <v>44</v>
      </c>
      <c r="N50" s="38">
        <v>0</v>
      </c>
      <c r="O50" s="85">
        <v>0.39652777777777781</v>
      </c>
      <c r="P50" s="38"/>
      <c r="Q50" s="261">
        <v>300</v>
      </c>
      <c r="R50" s="85">
        <v>0.42986111111111108</v>
      </c>
      <c r="S50" s="38">
        <v>300</v>
      </c>
      <c r="T50" s="85">
        <v>0.4375</v>
      </c>
      <c r="U50" s="86"/>
      <c r="V50" s="52">
        <v>0</v>
      </c>
      <c r="W50" s="85">
        <v>0.4694444444444445</v>
      </c>
      <c r="X50" s="38"/>
      <c r="Y50" s="85">
        <v>0.47152777777777777</v>
      </c>
      <c r="Z50" s="86"/>
      <c r="AA50" s="52">
        <v>0</v>
      </c>
      <c r="AB50" s="261"/>
      <c r="AC50" s="85">
        <v>0.47430555555555554</v>
      </c>
      <c r="AD50" s="38"/>
      <c r="AE50" s="85">
        <v>0.50347222222222221</v>
      </c>
      <c r="AF50" s="86"/>
      <c r="AG50" s="52">
        <v>0</v>
      </c>
      <c r="AH50" s="261"/>
      <c r="AI50" s="85"/>
      <c r="AJ50" s="38">
        <v>600</v>
      </c>
      <c r="AK50" s="73">
        <v>0.51111111111111118</v>
      </c>
      <c r="AL50" s="42" t="s">
        <v>301</v>
      </c>
      <c r="AM50" s="38">
        <v>2280</v>
      </c>
      <c r="AN50" s="43">
        <v>0.54722222222222217</v>
      </c>
      <c r="AO50" s="47">
        <v>0.54861111111111105</v>
      </c>
      <c r="AP50" s="70">
        <v>100.1</v>
      </c>
      <c r="AQ50" s="71">
        <v>100.1</v>
      </c>
      <c r="AR50" s="72"/>
      <c r="AS50" s="49">
        <v>0.55277777777777781</v>
      </c>
      <c r="AT50" s="42" t="s">
        <v>44</v>
      </c>
      <c r="AU50" s="280">
        <v>0</v>
      </c>
      <c r="AV50" s="72"/>
      <c r="AW50" s="49">
        <v>0.60416666666666663</v>
      </c>
      <c r="AX50" s="42" t="s">
        <v>301</v>
      </c>
      <c r="AY50" s="38">
        <v>720</v>
      </c>
      <c r="AZ50" s="53">
        <v>0.60625000000000007</v>
      </c>
      <c r="BA50" s="61"/>
      <c r="BB50" s="55">
        <v>0.61172453703703711</v>
      </c>
      <c r="BC50" s="35">
        <v>5.4745370370370416E-3</v>
      </c>
      <c r="BD50" s="35">
        <v>3.4722222222217242E-5</v>
      </c>
      <c r="BE50" s="44" t="s">
        <v>45</v>
      </c>
      <c r="BF50" s="45">
        <v>3</v>
      </c>
      <c r="BG50" s="55">
        <v>0.61965277777777772</v>
      </c>
      <c r="BH50" s="35">
        <v>1.3402777777777652E-2</v>
      </c>
      <c r="BI50" s="35">
        <v>1.157407407419847E-5</v>
      </c>
      <c r="BJ50" s="44" t="s">
        <v>45</v>
      </c>
      <c r="BK50" s="45">
        <v>1</v>
      </c>
      <c r="BL50" s="55">
        <v>0.62559027777777776</v>
      </c>
      <c r="BM50" s="35">
        <v>1.9340277777777692E-2</v>
      </c>
      <c r="BN50" s="35">
        <v>2.0717592592591726E-3</v>
      </c>
      <c r="BO50" s="44" t="s">
        <v>301</v>
      </c>
      <c r="BP50" s="45">
        <v>179</v>
      </c>
      <c r="BQ50" s="55">
        <v>0.64700231481481485</v>
      </c>
      <c r="BR50" s="35">
        <v>4.0752314814814783E-2</v>
      </c>
      <c r="BS50" s="35">
        <v>8.7962962962962674E-3</v>
      </c>
      <c r="BT50" s="44" t="s">
        <v>301</v>
      </c>
      <c r="BU50" s="45">
        <v>760</v>
      </c>
      <c r="BV50" s="263"/>
      <c r="BW50" s="263"/>
      <c r="BX50" s="55">
        <v>0.63545138888888886</v>
      </c>
      <c r="BY50" s="35">
        <v>2.9201388888888791E-2</v>
      </c>
      <c r="BZ50" s="35">
        <v>1.1006944444444541E-2</v>
      </c>
      <c r="CA50" s="44" t="s">
        <v>45</v>
      </c>
      <c r="CB50" s="45">
        <v>1251</v>
      </c>
      <c r="CC50" s="49">
        <v>0.67152777777777783</v>
      </c>
      <c r="CD50" s="42" t="s">
        <v>45</v>
      </c>
      <c r="CE50" s="38">
        <v>60</v>
      </c>
      <c r="CF50" s="53">
        <v>0.67361111111111116</v>
      </c>
      <c r="CG50" s="61"/>
      <c r="CH50" s="55">
        <v>0.68542824074074071</v>
      </c>
      <c r="CI50" s="35">
        <v>1.1817129629629552E-2</v>
      </c>
      <c r="CJ50" s="35">
        <v>9.7222222222214522E-4</v>
      </c>
      <c r="CK50" s="44" t="s">
        <v>301</v>
      </c>
      <c r="CL50" s="45">
        <v>84</v>
      </c>
      <c r="CM50" s="55">
        <v>0.69160879629629635</v>
      </c>
      <c r="CN50" s="35">
        <v>1.7997685185185186E-2</v>
      </c>
      <c r="CO50" s="35">
        <v>1.1458333333333355E-3</v>
      </c>
      <c r="CP50" s="44" t="s">
        <v>301</v>
      </c>
      <c r="CQ50" s="45">
        <v>99</v>
      </c>
      <c r="CR50" s="85" t="s">
        <v>632</v>
      </c>
      <c r="CS50" s="38"/>
      <c r="CT50" s="85">
        <v>1.72986111111111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110.5</v>
      </c>
      <c r="DC50" s="71">
        <v>110.5</v>
      </c>
      <c r="DD50" s="72">
        <v>10</v>
      </c>
      <c r="DE50" s="43"/>
      <c r="DF50" s="43"/>
      <c r="DG50" s="39">
        <v>2597.6</v>
      </c>
      <c r="DH50" s="46">
        <v>4260</v>
      </c>
      <c r="DI50" s="40"/>
      <c r="DJ50" s="63">
        <v>6857.6</v>
      </c>
      <c r="DK50" s="43"/>
      <c r="DL50" s="268" t="s">
        <v>190</v>
      </c>
      <c r="DM50" s="269" t="s">
        <v>587</v>
      </c>
      <c r="DN50" s="269" t="s">
        <v>178</v>
      </c>
      <c r="DO50" s="269">
        <v>201</v>
      </c>
      <c r="DP50" s="269">
        <v>0</v>
      </c>
      <c r="DQ50" s="56"/>
      <c r="DR50" s="56"/>
      <c r="DS50" s="36"/>
      <c r="DV50" s="41">
        <v>1.1100000000000001</v>
      </c>
      <c r="DW50" s="41" t="s">
        <v>197</v>
      </c>
      <c r="DX50" s="41"/>
      <c r="DY50" s="151">
        <v>244.86600000000001</v>
      </c>
      <c r="DZ50" s="41">
        <v>244.86600000000001</v>
      </c>
      <c r="EA50" s="41">
        <v>9999</v>
      </c>
      <c r="EB50" s="41">
        <v>999999</v>
      </c>
      <c r="EC50" s="41">
        <v>999999</v>
      </c>
      <c r="EG50" s="41">
        <v>28</v>
      </c>
      <c r="EH50" s="195">
        <v>0</v>
      </c>
      <c r="EI50" s="195">
        <v>3480</v>
      </c>
      <c r="EJ50" s="196">
        <v>100.1</v>
      </c>
      <c r="EK50" s="195">
        <v>0</v>
      </c>
      <c r="EL50" s="195">
        <v>720</v>
      </c>
      <c r="EM50" s="195">
        <v>2194</v>
      </c>
      <c r="EN50" s="195">
        <v>60</v>
      </c>
      <c r="EO50" s="195">
        <v>183</v>
      </c>
      <c r="EP50" s="195">
        <v>0</v>
      </c>
      <c r="EQ50" s="195">
        <v>120.5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28</v>
      </c>
      <c r="FD50" s="195">
        <v>0</v>
      </c>
      <c r="FE50" s="195">
        <v>3480</v>
      </c>
      <c r="FF50" s="195">
        <v>3580.1</v>
      </c>
      <c r="FG50" s="195">
        <v>3580.1</v>
      </c>
      <c r="FH50" s="195">
        <v>4300.1000000000004</v>
      </c>
      <c r="FI50" s="195">
        <v>6494.1</v>
      </c>
      <c r="FJ50" s="195">
        <v>6554.1</v>
      </c>
      <c r="FK50" s="195">
        <v>6737.1</v>
      </c>
      <c r="FL50" s="195">
        <v>6737.1</v>
      </c>
      <c r="FM50" s="195">
        <v>6857.6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46</v>
      </c>
      <c r="C51" s="293">
        <v>46</v>
      </c>
      <c r="D51" s="260" t="s">
        <v>517</v>
      </c>
      <c r="E51" s="260" t="s">
        <v>518</v>
      </c>
      <c r="F51" s="260" t="s">
        <v>582</v>
      </c>
      <c r="G51" s="43">
        <v>0.32361111111111102</v>
      </c>
      <c r="H51" s="47">
        <v>0.32361111111111102</v>
      </c>
      <c r="I51" s="58" t="s">
        <v>44</v>
      </c>
      <c r="J51" s="52">
        <v>0</v>
      </c>
      <c r="K51" s="43">
        <v>0.40694444444444439</v>
      </c>
      <c r="L51" s="47">
        <v>0.40694444444444439</v>
      </c>
      <c r="M51" s="42" t="s">
        <v>44</v>
      </c>
      <c r="N51" s="38">
        <v>0</v>
      </c>
      <c r="O51" s="85"/>
      <c r="P51" s="38">
        <v>600</v>
      </c>
      <c r="Q51" s="261"/>
      <c r="R51" s="85"/>
      <c r="S51" s="38">
        <v>0</v>
      </c>
      <c r="T51" s="85">
        <v>0.46736111111111112</v>
      </c>
      <c r="U51" s="86"/>
      <c r="V51" s="52">
        <v>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 t="s">
        <v>308</v>
      </c>
      <c r="AF51" s="86"/>
      <c r="AG51" s="52">
        <v>600</v>
      </c>
      <c r="AH51" s="261"/>
      <c r="AI51" s="85"/>
      <c r="AJ51" s="38">
        <v>600</v>
      </c>
      <c r="AK51" s="73">
        <v>0.49722222222222223</v>
      </c>
      <c r="AL51" s="42" t="s">
        <v>44</v>
      </c>
      <c r="AM51" s="38">
        <v>0</v>
      </c>
      <c r="AN51" s="43">
        <v>0.51458333333333328</v>
      </c>
      <c r="AO51" s="47">
        <v>0.52083333333333337</v>
      </c>
      <c r="AP51" s="70">
        <v>97.6</v>
      </c>
      <c r="AQ51" s="71">
        <v>97.6</v>
      </c>
      <c r="AR51" s="72"/>
      <c r="AS51" s="49">
        <v>0.53888888888888886</v>
      </c>
      <c r="AT51" s="42" t="s">
        <v>44</v>
      </c>
      <c r="AU51" s="280">
        <v>0</v>
      </c>
      <c r="AV51" s="72"/>
      <c r="AW51" s="49">
        <v>0.5805555555555556</v>
      </c>
      <c r="AX51" s="42" t="s">
        <v>44</v>
      </c>
      <c r="AY51" s="38">
        <v>0</v>
      </c>
      <c r="AZ51" s="53">
        <v>0.58263888888888882</v>
      </c>
      <c r="BA51" s="61"/>
      <c r="BB51" s="55">
        <v>0.58848379629629632</v>
      </c>
      <c r="BC51" s="35">
        <v>5.8449074074075069E-3</v>
      </c>
      <c r="BD51" s="35">
        <v>3.3564814814824803E-4</v>
      </c>
      <c r="BE51" s="44" t="s">
        <v>301</v>
      </c>
      <c r="BF51" s="45">
        <v>29</v>
      </c>
      <c r="BG51" s="55">
        <v>0.59686342592592589</v>
      </c>
      <c r="BH51" s="35">
        <v>1.4224537037037077E-2</v>
      </c>
      <c r="BI51" s="35">
        <v>8.1018518518522625E-4</v>
      </c>
      <c r="BJ51" s="44" t="s">
        <v>301</v>
      </c>
      <c r="BK51" s="45">
        <v>70</v>
      </c>
      <c r="BL51" s="55">
        <v>0.60070601851851857</v>
      </c>
      <c r="BM51" s="35">
        <v>1.8067129629629752E-2</v>
      </c>
      <c r="BN51" s="35">
        <v>7.9861111111123248E-4</v>
      </c>
      <c r="BO51" s="44" t="s">
        <v>301</v>
      </c>
      <c r="BP51" s="45">
        <v>69</v>
      </c>
      <c r="BQ51" s="55">
        <v>0.62130787037037039</v>
      </c>
      <c r="BR51" s="35">
        <v>3.8668981481481568E-2</v>
      </c>
      <c r="BS51" s="35">
        <v>6.7129629629630524E-3</v>
      </c>
      <c r="BT51" s="44" t="s">
        <v>301</v>
      </c>
      <c r="BU51" s="45">
        <v>580</v>
      </c>
      <c r="BV51" s="263"/>
      <c r="BW51" s="263"/>
      <c r="BX51" s="55">
        <v>0.60884259259259255</v>
      </c>
      <c r="BY51" s="35">
        <v>2.6203703703703729E-2</v>
      </c>
      <c r="BZ51" s="35">
        <v>1.4004629629629603E-2</v>
      </c>
      <c r="CA51" s="44" t="s">
        <v>45</v>
      </c>
      <c r="CB51" s="45">
        <v>1510</v>
      </c>
      <c r="CC51" s="49">
        <v>0.65277777777777779</v>
      </c>
      <c r="CD51" s="42" t="s">
        <v>301</v>
      </c>
      <c r="CE51" s="38">
        <v>360</v>
      </c>
      <c r="CF51" s="53">
        <v>0.66111111111111109</v>
      </c>
      <c r="CG51" s="61"/>
      <c r="CH51" s="55">
        <v>0.6713541666666667</v>
      </c>
      <c r="CI51" s="35">
        <v>1.0243055555555602E-2</v>
      </c>
      <c r="CJ51" s="35">
        <v>6.0185185185180484E-4</v>
      </c>
      <c r="CK51" s="44" t="s">
        <v>45</v>
      </c>
      <c r="CL51" s="45">
        <v>52</v>
      </c>
      <c r="CM51" s="55">
        <v>0.67729166666666663</v>
      </c>
      <c r="CN51" s="35">
        <v>1.6180555555555531E-2</v>
      </c>
      <c r="CO51" s="35">
        <v>6.7129629629631912E-4</v>
      </c>
      <c r="CP51" s="44" t="s">
        <v>45</v>
      </c>
      <c r="CQ51" s="45">
        <v>58</v>
      </c>
      <c r="CR51" s="85" t="s">
        <v>632</v>
      </c>
      <c r="CS51" s="38"/>
      <c r="CT51" s="85">
        <v>2.4798611111111102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113.2</v>
      </c>
      <c r="DC51" s="71">
        <v>113.2</v>
      </c>
      <c r="DD51" s="72"/>
      <c r="DE51" s="43"/>
      <c r="DF51" s="43"/>
      <c r="DG51" s="39">
        <v>2578.7999999999997</v>
      </c>
      <c r="DH51" s="46">
        <v>3960</v>
      </c>
      <c r="DI51" s="40"/>
      <c r="DJ51" s="63">
        <v>6538.7999999999993</v>
      </c>
      <c r="DK51" s="43"/>
      <c r="DL51" s="268" t="s">
        <v>192</v>
      </c>
      <c r="DM51" s="269" t="s">
        <v>582</v>
      </c>
      <c r="DN51" s="269" t="s">
        <v>178</v>
      </c>
      <c r="DO51" s="269">
        <v>123</v>
      </c>
      <c r="DP51" s="269">
        <v>0</v>
      </c>
      <c r="DQ51" s="56"/>
      <c r="DR51" s="56"/>
      <c r="DS51" s="36"/>
      <c r="DV51" s="41">
        <v>1.08</v>
      </c>
      <c r="DW51" s="41" t="s">
        <v>197</v>
      </c>
      <c r="DX51" s="41"/>
      <c r="DY51" s="151">
        <v>227.66400000000002</v>
      </c>
      <c r="DZ51" s="41">
        <v>227.66400000000002</v>
      </c>
      <c r="EA51" s="41">
        <v>9999</v>
      </c>
      <c r="EB51" s="41">
        <v>999999</v>
      </c>
      <c r="EC51" s="41">
        <v>999999</v>
      </c>
      <c r="EG51" s="41">
        <v>46</v>
      </c>
      <c r="EH51" s="195">
        <v>0</v>
      </c>
      <c r="EI51" s="195">
        <v>3600</v>
      </c>
      <c r="EJ51" s="196">
        <v>97.6</v>
      </c>
      <c r="EK51" s="195">
        <v>0</v>
      </c>
      <c r="EL51" s="195">
        <v>0</v>
      </c>
      <c r="EM51" s="195">
        <v>2258</v>
      </c>
      <c r="EN51" s="195">
        <v>360</v>
      </c>
      <c r="EO51" s="195">
        <v>110</v>
      </c>
      <c r="EP51" s="195">
        <v>0</v>
      </c>
      <c r="EQ51" s="195">
        <v>113.2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46</v>
      </c>
      <c r="FD51" s="195">
        <v>0</v>
      </c>
      <c r="FE51" s="195">
        <v>3600</v>
      </c>
      <c r="FF51" s="195">
        <v>3697.6</v>
      </c>
      <c r="FG51" s="195">
        <v>3697.6</v>
      </c>
      <c r="FH51" s="195">
        <v>3697.6</v>
      </c>
      <c r="FI51" s="195">
        <v>5955.6</v>
      </c>
      <c r="FJ51" s="195">
        <v>6315.6</v>
      </c>
      <c r="FK51" s="195">
        <v>6425.6</v>
      </c>
      <c r="FL51" s="195">
        <v>6425.6</v>
      </c>
      <c r="FM51" s="195">
        <v>6538.8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53</v>
      </c>
      <c r="C52" s="293">
        <v>54</v>
      </c>
      <c r="D52" s="260" t="s">
        <v>49</v>
      </c>
      <c r="E52" s="260" t="s">
        <v>57</v>
      </c>
      <c r="F52" s="260" t="s">
        <v>603</v>
      </c>
      <c r="G52" s="43">
        <v>0.32847222222222211</v>
      </c>
      <c r="H52" s="47">
        <v>0.32847222222222211</v>
      </c>
      <c r="I52" s="58" t="s">
        <v>44</v>
      </c>
      <c r="J52" s="52">
        <v>0</v>
      </c>
      <c r="K52" s="43">
        <v>0.41180555555555548</v>
      </c>
      <c r="L52" s="47">
        <v>0.41180555555555548</v>
      </c>
      <c r="M52" s="42" t="s">
        <v>44</v>
      </c>
      <c r="N52" s="38">
        <v>0</v>
      </c>
      <c r="O52" s="85">
        <v>0.41319444444444442</v>
      </c>
      <c r="P52" s="38"/>
      <c r="Q52" s="261"/>
      <c r="R52" s="85"/>
      <c r="S52" s="38">
        <v>0</v>
      </c>
      <c r="T52" s="85">
        <v>0.4513888888888889</v>
      </c>
      <c r="U52" s="86"/>
      <c r="V52" s="52">
        <v>0</v>
      </c>
      <c r="W52" s="85">
        <v>0.4694444444444445</v>
      </c>
      <c r="X52" s="38"/>
      <c r="Y52" s="85">
        <v>0.47013888888888888</v>
      </c>
      <c r="Z52" s="86"/>
      <c r="AA52" s="52">
        <v>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0.52152777777777781</v>
      </c>
      <c r="AL52" s="42" t="s">
        <v>301</v>
      </c>
      <c r="AM52" s="38">
        <v>1680</v>
      </c>
      <c r="AN52" s="43">
        <v>0.52500000000000002</v>
      </c>
      <c r="AO52" s="47">
        <v>0.56805555555555554</v>
      </c>
      <c r="AP52" s="70">
        <v>94.5</v>
      </c>
      <c r="AQ52" s="71">
        <v>94.5</v>
      </c>
      <c r="AR52" s="72"/>
      <c r="AS52" s="49">
        <v>0.56319444444444444</v>
      </c>
      <c r="AT52" s="42" t="s">
        <v>44</v>
      </c>
      <c r="AU52" s="280">
        <v>0</v>
      </c>
      <c r="AV52" s="72"/>
      <c r="AW52" s="49">
        <v>0.61805555555555558</v>
      </c>
      <c r="AX52" s="42" t="s">
        <v>44</v>
      </c>
      <c r="AY52" s="38">
        <v>0</v>
      </c>
      <c r="AZ52" s="53">
        <v>0.62083333333333335</v>
      </c>
      <c r="BA52" s="61"/>
      <c r="BB52" s="55">
        <v>0.62634259259259262</v>
      </c>
      <c r="BC52" s="35">
        <v>5.5092592592592693E-3</v>
      </c>
      <c r="BD52" s="35">
        <v>1.0408340855860843E-17</v>
      </c>
      <c r="BE52" s="44" t="s">
        <v>44</v>
      </c>
      <c r="BF52" s="45">
        <v>0</v>
      </c>
      <c r="BG52" s="55">
        <v>0.63424768518518515</v>
      </c>
      <c r="BH52" s="35">
        <v>1.3414351851851802E-2</v>
      </c>
      <c r="BI52" s="35">
        <v>4.8572257327350599E-17</v>
      </c>
      <c r="BJ52" s="44" t="s">
        <v>44</v>
      </c>
      <c r="BK52" s="45">
        <v>0</v>
      </c>
      <c r="BL52" s="55">
        <v>0.64493055555555556</v>
      </c>
      <c r="BM52" s="35">
        <v>2.4097222222222214E-2</v>
      </c>
      <c r="BN52" s="35">
        <v>6.8287037037036945E-3</v>
      </c>
      <c r="BO52" s="44" t="s">
        <v>301</v>
      </c>
      <c r="BP52" s="45">
        <v>590</v>
      </c>
      <c r="BQ52" s="55">
        <v>0.66057870370370375</v>
      </c>
      <c r="BR52" s="35">
        <v>3.9745370370370403E-2</v>
      </c>
      <c r="BS52" s="35">
        <v>7.7893518518518876E-3</v>
      </c>
      <c r="BT52" s="44" t="s">
        <v>301</v>
      </c>
      <c r="BU52" s="45">
        <v>673</v>
      </c>
      <c r="BV52" s="263"/>
      <c r="BW52" s="263"/>
      <c r="BX52" s="55">
        <v>0.67256944444444444</v>
      </c>
      <c r="BY52" s="35">
        <v>5.1736111111111094E-2</v>
      </c>
      <c r="BZ52" s="35">
        <v>1.1527777777777762E-2</v>
      </c>
      <c r="CA52" s="44" t="s">
        <v>301</v>
      </c>
      <c r="CB52" s="45">
        <v>996</v>
      </c>
      <c r="CC52" s="49">
        <v>0.68958333333333333</v>
      </c>
      <c r="CD52" s="42" t="s">
        <v>301</v>
      </c>
      <c r="CE52" s="38">
        <v>240</v>
      </c>
      <c r="CF52" s="53">
        <v>0.69166666666666676</v>
      </c>
      <c r="CG52" s="61"/>
      <c r="CH52" s="55">
        <v>0.70253472222222213</v>
      </c>
      <c r="CI52" s="35">
        <v>1.0868055555555367E-2</v>
      </c>
      <c r="CJ52" s="35">
        <v>2.3148148147959791E-5</v>
      </c>
      <c r="CK52" s="44" t="s">
        <v>301</v>
      </c>
      <c r="CL52" s="45">
        <v>2</v>
      </c>
      <c r="CM52" s="55">
        <v>0.70865740740740746</v>
      </c>
      <c r="CN52" s="35">
        <v>1.6990740740740695E-2</v>
      </c>
      <c r="CO52" s="35">
        <v>1.3888888888884468E-4</v>
      </c>
      <c r="CP52" s="44" t="s">
        <v>301</v>
      </c>
      <c r="CQ52" s="45">
        <v>12</v>
      </c>
      <c r="CR52" s="85" t="s">
        <v>632</v>
      </c>
      <c r="CS52" s="38">
        <v>300</v>
      </c>
      <c r="CT52" s="85">
        <v>2.7715277777777798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108.5</v>
      </c>
      <c r="DC52" s="71">
        <v>108.5</v>
      </c>
      <c r="DD52" s="72"/>
      <c r="DE52" s="43"/>
      <c r="DF52" s="43"/>
      <c r="DG52" s="39">
        <v>2476</v>
      </c>
      <c r="DH52" s="46">
        <v>4020</v>
      </c>
      <c r="DI52" s="40"/>
      <c r="DJ52" s="63">
        <v>6496</v>
      </c>
      <c r="DK52" s="43"/>
      <c r="DL52" s="268" t="s">
        <v>191</v>
      </c>
      <c r="DM52" s="269" t="s">
        <v>603</v>
      </c>
      <c r="DN52" s="269" t="s">
        <v>178</v>
      </c>
      <c r="DO52" s="269">
        <v>101</v>
      </c>
      <c r="DP52" s="269" t="s">
        <v>621</v>
      </c>
      <c r="DQ52" s="56"/>
      <c r="DR52" s="56"/>
      <c r="DS52" s="36"/>
      <c r="DV52" s="41">
        <v>1.08</v>
      </c>
      <c r="DW52" s="41" t="s">
        <v>197</v>
      </c>
      <c r="DX52" s="41"/>
      <c r="DY52" s="151">
        <v>219.24</v>
      </c>
      <c r="DZ52" s="41">
        <v>219.24</v>
      </c>
      <c r="EA52" s="41">
        <v>9999</v>
      </c>
      <c r="EB52" s="41">
        <v>999999</v>
      </c>
      <c r="EC52" s="41">
        <v>999999</v>
      </c>
      <c r="EG52" s="41">
        <v>54</v>
      </c>
      <c r="EH52" s="195">
        <v>0</v>
      </c>
      <c r="EI52" s="195">
        <v>3480</v>
      </c>
      <c r="EJ52" s="196">
        <v>94.5</v>
      </c>
      <c r="EK52" s="195">
        <v>0</v>
      </c>
      <c r="EL52" s="195">
        <v>0</v>
      </c>
      <c r="EM52" s="195">
        <v>2259</v>
      </c>
      <c r="EN52" s="195">
        <v>240</v>
      </c>
      <c r="EO52" s="195">
        <v>14</v>
      </c>
      <c r="EP52" s="195">
        <v>300</v>
      </c>
      <c r="EQ52" s="195">
        <v>108.5</v>
      </c>
      <c r="ER52" s="195" t="e">
        <v>#REF!</v>
      </c>
      <c r="ES52" s="195" t="e">
        <v>#REF!</v>
      </c>
      <c r="ET52" s="195" t="e">
        <v>#REF!</v>
      </c>
      <c r="EU52" s="196" t="e">
        <v>#REF!</v>
      </c>
      <c r="EV52" s="195"/>
      <c r="EW52" s="195"/>
      <c r="EX52" s="195"/>
      <c r="EY52" s="195"/>
      <c r="EZ52" s="196"/>
      <c r="FA52" s="195"/>
      <c r="FC52" s="41">
        <v>54</v>
      </c>
      <c r="FD52" s="195">
        <v>0</v>
      </c>
      <c r="FE52" s="195">
        <v>3480</v>
      </c>
      <c r="FF52" s="195">
        <v>3574.5</v>
      </c>
      <c r="FG52" s="195">
        <v>3574.5</v>
      </c>
      <c r="FH52" s="195">
        <v>3574.5</v>
      </c>
      <c r="FI52" s="195">
        <v>5833.5</v>
      </c>
      <c r="FJ52" s="195">
        <v>6073.5</v>
      </c>
      <c r="FK52" s="195">
        <v>6087.5</v>
      </c>
      <c r="FL52" s="195">
        <v>6387.5</v>
      </c>
      <c r="FM52" s="195">
        <v>6496</v>
      </c>
      <c r="FN52" s="195" t="e">
        <v>#REF!</v>
      </c>
      <c r="FO52" s="195" t="e">
        <v>#REF!</v>
      </c>
      <c r="FP52" s="195" t="e">
        <v>#REF!</v>
      </c>
      <c r="FQ52" s="195" t="e">
        <v>#REF!</v>
      </c>
      <c r="FR52" s="195" t="e">
        <v>#REF!</v>
      </c>
      <c r="FS52" s="195" t="e">
        <v>#REF!</v>
      </c>
      <c r="FT52" s="195" t="e">
        <v>#REF!</v>
      </c>
      <c r="FU52" s="195" t="e">
        <v>#REF!</v>
      </c>
      <c r="FV52" s="195" t="e">
        <v>#REF!</v>
      </c>
    </row>
    <row r="53" spans="1:178" ht="15.75" customHeight="1" thickBot="1" x14ac:dyDescent="0.25">
      <c r="A53" s="132"/>
      <c r="B53" s="34">
        <v>70</v>
      </c>
      <c r="C53" s="293">
        <v>81</v>
      </c>
      <c r="D53" s="260" t="s">
        <v>551</v>
      </c>
      <c r="E53" s="260" t="s">
        <v>552</v>
      </c>
      <c r="F53" s="260" t="s">
        <v>584</v>
      </c>
      <c r="G53" s="43">
        <v>0.34027777777777762</v>
      </c>
      <c r="H53" s="47">
        <v>0.34027777777777762</v>
      </c>
      <c r="I53" s="58" t="s">
        <v>44</v>
      </c>
      <c r="J53" s="52">
        <v>0</v>
      </c>
      <c r="K53" s="43">
        <v>0.42361111111111099</v>
      </c>
      <c r="L53" s="47">
        <v>0.42361111111111099</v>
      </c>
      <c r="M53" s="42" t="s">
        <v>44</v>
      </c>
      <c r="N53" s="38">
        <v>0</v>
      </c>
      <c r="O53" s="85">
        <v>0.42499999999999999</v>
      </c>
      <c r="P53" s="38"/>
      <c r="Q53" s="261"/>
      <c r="R53" s="85"/>
      <c r="S53" s="38">
        <v>0</v>
      </c>
      <c r="T53" s="85" t="s">
        <v>308</v>
      </c>
      <c r="U53" s="86"/>
      <c r="V53" s="52">
        <v>600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 t="s">
        <v>308</v>
      </c>
      <c r="AF53" s="86"/>
      <c r="AG53" s="52">
        <v>600</v>
      </c>
      <c r="AH53" s="261"/>
      <c r="AI53" s="85"/>
      <c r="AJ53" s="38">
        <v>600</v>
      </c>
      <c r="AK53" s="73">
        <v>0.51388888888888895</v>
      </c>
      <c r="AL53" s="42" t="s">
        <v>44</v>
      </c>
      <c r="AM53" s="38">
        <v>0</v>
      </c>
      <c r="AN53" s="43">
        <v>0.52708333333333335</v>
      </c>
      <c r="AO53" s="47">
        <v>0.56527777777777777</v>
      </c>
      <c r="AP53" s="70">
        <v>88.5</v>
      </c>
      <c r="AQ53" s="71">
        <v>88.5</v>
      </c>
      <c r="AR53" s="72"/>
      <c r="AS53" s="49">
        <v>0.55555555555555558</v>
      </c>
      <c r="AT53" s="42" t="s">
        <v>44</v>
      </c>
      <c r="AU53" s="280">
        <v>0</v>
      </c>
      <c r="AV53" s="72"/>
      <c r="AW53" s="49">
        <v>0.62152777777777779</v>
      </c>
      <c r="AX53" s="42" t="s">
        <v>44</v>
      </c>
      <c r="AY53" s="38">
        <v>0</v>
      </c>
      <c r="AZ53" s="53">
        <v>0.62361111111111112</v>
      </c>
      <c r="BA53" s="61"/>
      <c r="BB53" s="55">
        <v>0.62914351851851846</v>
      </c>
      <c r="BC53" s="35">
        <v>5.532407407407347E-3</v>
      </c>
      <c r="BD53" s="35">
        <v>2.314814814808816E-5</v>
      </c>
      <c r="BE53" s="44" t="s">
        <v>301</v>
      </c>
      <c r="BF53" s="45">
        <v>2</v>
      </c>
      <c r="BG53" s="55">
        <v>0.63711805555555556</v>
      </c>
      <c r="BH53" s="35">
        <v>1.3506944444444446E-2</v>
      </c>
      <c r="BI53" s="35">
        <v>9.2592592592595502E-5</v>
      </c>
      <c r="BJ53" s="44" t="s">
        <v>301</v>
      </c>
      <c r="BK53" s="45">
        <v>8</v>
      </c>
      <c r="BL53" s="55">
        <v>0.64151620370370377</v>
      </c>
      <c r="BM53" s="35">
        <v>1.7905092592592653E-2</v>
      </c>
      <c r="BN53" s="35">
        <v>6.3657407407413311E-4</v>
      </c>
      <c r="BO53" s="44" t="s">
        <v>301</v>
      </c>
      <c r="BP53" s="45">
        <v>55</v>
      </c>
      <c r="BQ53" s="55">
        <v>0.66863425925925923</v>
      </c>
      <c r="BR53" s="35">
        <v>4.5023148148148118E-2</v>
      </c>
      <c r="BS53" s="35">
        <v>1.3067129629629602E-2</v>
      </c>
      <c r="BT53" s="44" t="s">
        <v>301</v>
      </c>
      <c r="BU53" s="45">
        <v>1129</v>
      </c>
      <c r="BV53" s="263"/>
      <c r="BW53" s="263"/>
      <c r="BX53" s="55">
        <v>0.65100694444444451</v>
      </c>
      <c r="BY53" s="35">
        <v>2.7395833333333397E-2</v>
      </c>
      <c r="BZ53" s="35">
        <v>1.2812499999999935E-2</v>
      </c>
      <c r="CA53" s="44" t="s">
        <v>45</v>
      </c>
      <c r="CB53" s="45">
        <v>1107</v>
      </c>
      <c r="CC53" s="49">
        <v>0.69861111111111107</v>
      </c>
      <c r="CD53" s="42" t="s">
        <v>301</v>
      </c>
      <c r="CE53" s="38">
        <v>780</v>
      </c>
      <c r="CF53" s="53">
        <v>0.70347222222222217</v>
      </c>
      <c r="CG53" s="61"/>
      <c r="CH53" s="55">
        <v>0.71521990740740737</v>
      </c>
      <c r="CI53" s="35">
        <v>1.1747685185185208E-2</v>
      </c>
      <c r="CJ53" s="35">
        <v>9.0277777777780094E-4</v>
      </c>
      <c r="CK53" s="44" t="s">
        <v>301</v>
      </c>
      <c r="CL53" s="45">
        <v>78</v>
      </c>
      <c r="CM53" s="55">
        <v>0.72217592592592583</v>
      </c>
      <c r="CN53" s="35">
        <v>1.8703703703703667E-2</v>
      </c>
      <c r="CO53" s="35">
        <v>1.8518518518518164E-3</v>
      </c>
      <c r="CP53" s="44" t="s">
        <v>301</v>
      </c>
      <c r="CQ53" s="45">
        <v>160</v>
      </c>
      <c r="CR53" s="85" t="s">
        <v>632</v>
      </c>
      <c r="CS53" s="38"/>
      <c r="CT53" s="85">
        <v>3.4798611111111102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118.3</v>
      </c>
      <c r="DC53" s="71">
        <v>118.3</v>
      </c>
      <c r="DD53" s="72"/>
      <c r="DE53" s="43"/>
      <c r="DF53" s="43"/>
      <c r="DG53" s="39">
        <v>2745.8</v>
      </c>
      <c r="DH53" s="46">
        <v>4380</v>
      </c>
      <c r="DI53" s="40"/>
      <c r="DJ53" s="63">
        <v>7125.8</v>
      </c>
      <c r="DK53" s="43"/>
      <c r="DL53" s="268" t="s">
        <v>619</v>
      </c>
      <c r="DM53" s="269" t="s">
        <v>584</v>
      </c>
      <c r="DN53" s="269" t="s">
        <v>178</v>
      </c>
      <c r="DO53" s="269">
        <v>200</v>
      </c>
      <c r="DP53" s="269">
        <v>0</v>
      </c>
      <c r="DQ53" s="56"/>
      <c r="DR53" s="56"/>
      <c r="DS53" s="36"/>
      <c r="DV53" s="41">
        <v>1.08</v>
      </c>
      <c r="DW53" s="41" t="s">
        <v>197</v>
      </c>
      <c r="DX53" s="41" t="s">
        <v>465</v>
      </c>
      <c r="DY53" s="151">
        <v>223.34400000000002</v>
      </c>
      <c r="DZ53" s="41">
        <v>223.34400000000002</v>
      </c>
      <c r="EA53" s="41">
        <v>9999</v>
      </c>
      <c r="EB53" s="41">
        <v>7125.8</v>
      </c>
      <c r="EC53" s="41">
        <v>999999</v>
      </c>
      <c r="EG53" s="41">
        <v>81</v>
      </c>
      <c r="EH53" s="195">
        <v>0</v>
      </c>
      <c r="EI53" s="195">
        <v>3600</v>
      </c>
      <c r="EJ53" s="196">
        <v>88.5</v>
      </c>
      <c r="EK53" s="195">
        <v>0</v>
      </c>
      <c r="EL53" s="195">
        <v>0</v>
      </c>
      <c r="EM53" s="195">
        <v>2301</v>
      </c>
      <c r="EN53" s="195">
        <v>780</v>
      </c>
      <c r="EO53" s="195">
        <v>238</v>
      </c>
      <c r="EP53" s="195">
        <v>0</v>
      </c>
      <c r="EQ53" s="195">
        <v>118.3</v>
      </c>
      <c r="FC53" s="41">
        <v>81</v>
      </c>
      <c r="FD53" s="195">
        <v>0</v>
      </c>
      <c r="FE53" s="195">
        <v>3600</v>
      </c>
      <c r="FF53" s="195">
        <v>3688.5</v>
      </c>
      <c r="FG53" s="195">
        <v>3688.5</v>
      </c>
      <c r="FH53" s="195">
        <v>3688.5</v>
      </c>
      <c r="FI53" s="195">
        <v>5989.5</v>
      </c>
      <c r="FJ53" s="195">
        <v>6769.5</v>
      </c>
      <c r="FK53" s="195">
        <v>7007.5</v>
      </c>
      <c r="FL53" s="195">
        <v>7007.5</v>
      </c>
      <c r="FM53" s="195">
        <v>7125.8</v>
      </c>
    </row>
    <row r="54" spans="1:178" ht="13.5" thickBot="1" x14ac:dyDescent="0.25">
      <c r="A54" s="132"/>
      <c r="B54" s="34">
        <v>73</v>
      </c>
      <c r="C54" s="293">
        <v>84</v>
      </c>
      <c r="D54" s="260" t="s">
        <v>556</v>
      </c>
      <c r="E54" s="260" t="s">
        <v>557</v>
      </c>
      <c r="F54" s="260" t="s">
        <v>615</v>
      </c>
      <c r="G54" s="43">
        <v>0.34236111111111095</v>
      </c>
      <c r="H54" s="47">
        <v>0.34236111111111095</v>
      </c>
      <c r="I54" s="58" t="s">
        <v>44</v>
      </c>
      <c r="J54" s="52">
        <v>0</v>
      </c>
      <c r="K54" s="43">
        <v>0.42569444444444432</v>
      </c>
      <c r="L54" s="47">
        <v>0.42569444444444432</v>
      </c>
      <c r="M54" s="42" t="s">
        <v>44</v>
      </c>
      <c r="N54" s="38">
        <v>0</v>
      </c>
      <c r="O54" s="85">
        <v>0.42638888888888887</v>
      </c>
      <c r="P54" s="38"/>
      <c r="Q54" s="261"/>
      <c r="R54" s="85"/>
      <c r="S54" s="38">
        <v>0</v>
      </c>
      <c r="T54" s="85" t="s">
        <v>308</v>
      </c>
      <c r="U54" s="86"/>
      <c r="V54" s="52">
        <v>600</v>
      </c>
      <c r="W54" s="85"/>
      <c r="X54" s="38">
        <v>600</v>
      </c>
      <c r="Y54" s="85"/>
      <c r="Z54" s="86"/>
      <c r="AA54" s="52">
        <v>600</v>
      </c>
      <c r="AB54" s="261"/>
      <c r="AC54" s="85"/>
      <c r="AD54" s="38">
        <v>600</v>
      </c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0.54097222222222219</v>
      </c>
      <c r="AL54" s="42" t="s">
        <v>301</v>
      </c>
      <c r="AM54" s="38">
        <v>2160</v>
      </c>
      <c r="AN54" s="43">
        <v>0.5805555555555556</v>
      </c>
      <c r="AO54" s="47">
        <v>0.58263888888888882</v>
      </c>
      <c r="AP54" s="70">
        <v>105.5</v>
      </c>
      <c r="AQ54" s="71">
        <v>105.5</v>
      </c>
      <c r="AR54" s="72"/>
      <c r="AS54" s="49">
        <v>0.58263888888888882</v>
      </c>
      <c r="AT54" s="42" t="s">
        <v>44</v>
      </c>
      <c r="AU54" s="280">
        <v>0</v>
      </c>
      <c r="AV54" s="72"/>
      <c r="AW54" s="49">
        <v>0.6333333333333333</v>
      </c>
      <c r="AX54" s="42" t="s">
        <v>301</v>
      </c>
      <c r="AY54" s="38">
        <v>600</v>
      </c>
      <c r="AZ54" s="53">
        <v>0.63541666666666663</v>
      </c>
      <c r="BA54" s="61"/>
      <c r="BB54" s="55">
        <v>0.64118055555555553</v>
      </c>
      <c r="BC54" s="35">
        <v>5.7638888888889017E-3</v>
      </c>
      <c r="BD54" s="35">
        <v>2.5462962962964283E-4</v>
      </c>
      <c r="BE54" s="44" t="s">
        <v>301</v>
      </c>
      <c r="BF54" s="45">
        <v>22</v>
      </c>
      <c r="BG54" s="55">
        <v>0.64781250000000001</v>
      </c>
      <c r="BH54" s="35">
        <v>1.2395833333333384E-2</v>
      </c>
      <c r="BI54" s="35">
        <v>1.0185185185184673E-3</v>
      </c>
      <c r="BJ54" s="44" t="s">
        <v>45</v>
      </c>
      <c r="BK54" s="45">
        <v>88</v>
      </c>
      <c r="BL54" s="55">
        <v>0.65224537037037034</v>
      </c>
      <c r="BM54" s="35">
        <v>1.6828703703703707E-2</v>
      </c>
      <c r="BN54" s="35">
        <v>4.3981481481481302E-4</v>
      </c>
      <c r="BO54" s="44" t="s">
        <v>45</v>
      </c>
      <c r="BP54" s="45">
        <v>38</v>
      </c>
      <c r="BQ54" s="55"/>
      <c r="BR54" s="35">
        <v>-0.63541666666666663</v>
      </c>
      <c r="BS54" s="35">
        <v>0.66737268518518511</v>
      </c>
      <c r="BT54" s="44"/>
      <c r="BU54" s="45">
        <v>600</v>
      </c>
      <c r="BV54" s="263"/>
      <c r="BW54" s="263"/>
      <c r="BX54" s="55">
        <v>0.66094907407407411</v>
      </c>
      <c r="BY54" s="35">
        <v>2.5532407407407476E-2</v>
      </c>
      <c r="BZ54" s="35">
        <v>1.4675925925925856E-2</v>
      </c>
      <c r="CA54" s="44" t="s">
        <v>45</v>
      </c>
      <c r="CB54" s="45">
        <v>1568</v>
      </c>
      <c r="CC54" s="49">
        <v>0.72569444444444453</v>
      </c>
      <c r="CD54" s="42" t="s">
        <v>301</v>
      </c>
      <c r="CE54" s="38">
        <v>2100</v>
      </c>
      <c r="CF54" s="53">
        <v>0.72777777777777775</v>
      </c>
      <c r="CG54" s="61"/>
      <c r="CH54" s="55">
        <v>0.73812500000000003</v>
      </c>
      <c r="CI54" s="35">
        <v>1.0347222222222285E-2</v>
      </c>
      <c r="CJ54" s="35">
        <v>4.9768518518512189E-4</v>
      </c>
      <c r="CK54" s="44" t="s">
        <v>45</v>
      </c>
      <c r="CL54" s="45">
        <v>43</v>
      </c>
      <c r="CM54" s="55">
        <v>0.74353009259259262</v>
      </c>
      <c r="CN54" s="35">
        <v>1.5752314814814872E-2</v>
      </c>
      <c r="CO54" s="35">
        <v>1.0995370370369788E-3</v>
      </c>
      <c r="CP54" s="44" t="s">
        <v>45</v>
      </c>
      <c r="CQ54" s="45">
        <v>95</v>
      </c>
      <c r="CR54" s="85"/>
      <c r="CS54" s="38">
        <v>600</v>
      </c>
      <c r="CT54" s="85">
        <v>3.6048611111111102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109.1</v>
      </c>
      <c r="DC54" s="71">
        <v>109.1</v>
      </c>
      <c r="DD54" s="72">
        <v>300</v>
      </c>
      <c r="DE54" s="43"/>
      <c r="DF54" s="43"/>
      <c r="DG54" s="39">
        <v>2968.6</v>
      </c>
      <c r="DH54" s="46">
        <v>9060</v>
      </c>
      <c r="DI54" s="40"/>
      <c r="DJ54" s="63">
        <v>12028.6</v>
      </c>
      <c r="DK54" s="43"/>
      <c r="DL54" s="268" t="s">
        <v>191</v>
      </c>
      <c r="DM54" s="269" t="s">
        <v>615</v>
      </c>
      <c r="DN54" s="269" t="s">
        <v>178</v>
      </c>
      <c r="DO54" s="269">
        <v>105</v>
      </c>
      <c r="DP54" s="269">
        <v>0</v>
      </c>
      <c r="DQ54" s="56"/>
      <c r="DR54" s="56"/>
      <c r="DS54" s="36"/>
      <c r="DV54" s="41">
        <v>1.08</v>
      </c>
      <c r="DW54" s="41" t="s">
        <v>197</v>
      </c>
      <c r="DX54" s="41"/>
      <c r="DY54" s="401">
        <v>555.76800000000003</v>
      </c>
      <c r="DZ54" s="36">
        <v>555.76800000000003</v>
      </c>
      <c r="EA54" s="41">
        <v>9999</v>
      </c>
      <c r="EB54" s="36">
        <v>999999</v>
      </c>
      <c r="EC54" s="36">
        <v>999999</v>
      </c>
      <c r="EG54" s="41">
        <v>84</v>
      </c>
      <c r="EH54" s="402">
        <v>0</v>
      </c>
      <c r="EI54" s="402">
        <v>5760</v>
      </c>
      <c r="EJ54" s="403">
        <v>105.5</v>
      </c>
      <c r="EK54" s="402">
        <v>0</v>
      </c>
      <c r="EL54" s="402">
        <v>600</v>
      </c>
      <c r="EM54" s="402">
        <v>2316</v>
      </c>
      <c r="EN54" s="402">
        <v>2100</v>
      </c>
      <c r="EO54" s="402">
        <v>138</v>
      </c>
      <c r="EP54" s="402">
        <v>600</v>
      </c>
      <c r="EQ54" s="402">
        <v>409.1</v>
      </c>
      <c r="FC54" s="41">
        <v>84</v>
      </c>
      <c r="FD54" s="195">
        <v>0</v>
      </c>
      <c r="FE54" s="402">
        <v>5760</v>
      </c>
      <c r="FF54" s="402">
        <v>5865.5</v>
      </c>
      <c r="FG54" s="402">
        <v>5865.5</v>
      </c>
      <c r="FH54" s="402">
        <v>6465.5</v>
      </c>
      <c r="FI54" s="402">
        <v>8781.5</v>
      </c>
      <c r="FJ54" s="402">
        <v>10881.5</v>
      </c>
      <c r="FK54" s="402">
        <v>11019.5</v>
      </c>
      <c r="FL54" s="402">
        <v>11619.5</v>
      </c>
      <c r="FM54" s="402">
        <v>12028.6</v>
      </c>
    </row>
    <row r="55" spans="1:178" ht="14.25" customHeight="1" thickBot="1" x14ac:dyDescent="0.25">
      <c r="A55" s="132"/>
      <c r="B55" s="34">
        <v>37</v>
      </c>
      <c r="C55" s="293">
        <v>37</v>
      </c>
      <c r="D55" s="260" t="s">
        <v>506</v>
      </c>
      <c r="E55" s="260" t="s">
        <v>507</v>
      </c>
      <c r="F55" s="260" t="s">
        <v>584</v>
      </c>
      <c r="G55" s="43">
        <v>0.31736111111111104</v>
      </c>
      <c r="H55" s="47">
        <v>0.31736111111111104</v>
      </c>
      <c r="I55" s="58" t="s">
        <v>44</v>
      </c>
      <c r="J55" s="52">
        <v>0</v>
      </c>
      <c r="K55" s="43">
        <v>0.40069444444444441</v>
      </c>
      <c r="L55" s="47">
        <v>0.40069444444444441</v>
      </c>
      <c r="M55" s="42" t="s">
        <v>44</v>
      </c>
      <c r="N55" s="38">
        <v>0</v>
      </c>
      <c r="O55" s="85"/>
      <c r="P55" s="38">
        <v>600</v>
      </c>
      <c r="Q55" s="261"/>
      <c r="R55" s="85"/>
      <c r="S55" s="38">
        <v>0</v>
      </c>
      <c r="T55" s="85" t="s">
        <v>308</v>
      </c>
      <c r="U55" s="86"/>
      <c r="V55" s="52">
        <v>600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 t="s">
        <v>308</v>
      </c>
      <c r="AF55" s="86"/>
      <c r="AG55" s="52">
        <v>600</v>
      </c>
      <c r="AH55" s="261"/>
      <c r="AI55" s="85"/>
      <c r="AJ55" s="38">
        <v>600</v>
      </c>
      <c r="AK55" s="73">
        <v>0.4916666666666667</v>
      </c>
      <c r="AL55" s="42" t="s">
        <v>301</v>
      </c>
      <c r="AM55" s="38">
        <v>60</v>
      </c>
      <c r="AN55" s="43">
        <v>0.49652777777777773</v>
      </c>
      <c r="AO55" s="47">
        <v>0.50763888888888886</v>
      </c>
      <c r="AP55" s="70">
        <v>117.5</v>
      </c>
      <c r="AQ55" s="71">
        <v>117.5</v>
      </c>
      <c r="AR55" s="72"/>
      <c r="AS55" s="49">
        <v>0.53333333333333333</v>
      </c>
      <c r="AT55" s="42" t="s">
        <v>44</v>
      </c>
      <c r="AU55" s="280">
        <v>0</v>
      </c>
      <c r="AV55" s="72"/>
      <c r="AW55" s="49">
        <v>0.57430555555555551</v>
      </c>
      <c r="AX55" s="42" t="s">
        <v>45</v>
      </c>
      <c r="AY55" s="38">
        <v>60</v>
      </c>
      <c r="AZ55" s="53">
        <v>0.57777777777777783</v>
      </c>
      <c r="BA55" s="61"/>
      <c r="BB55" s="55">
        <v>0.58374999999999999</v>
      </c>
      <c r="BC55" s="35">
        <v>5.9722222222221566E-3</v>
      </c>
      <c r="BD55" s="35">
        <v>4.6296296296289771E-4</v>
      </c>
      <c r="BE55" s="44" t="s">
        <v>301</v>
      </c>
      <c r="BF55" s="45">
        <v>40</v>
      </c>
      <c r="BG55" s="55">
        <v>0.59215277777777775</v>
      </c>
      <c r="BH55" s="35">
        <v>1.4374999999999916E-2</v>
      </c>
      <c r="BI55" s="35">
        <v>9.6064814814806471E-4</v>
      </c>
      <c r="BJ55" s="44" t="s">
        <v>301</v>
      </c>
      <c r="BK55" s="45">
        <v>83</v>
      </c>
      <c r="BL55" s="55">
        <v>0.59752314814814811</v>
      </c>
      <c r="BM55" s="35">
        <v>1.9745370370370274E-2</v>
      </c>
      <c r="BN55" s="35">
        <v>2.4768518518517545E-3</v>
      </c>
      <c r="BO55" s="44" t="s">
        <v>301</v>
      </c>
      <c r="BP55" s="45">
        <v>214</v>
      </c>
      <c r="BQ55" s="55">
        <v>0.62246527777777783</v>
      </c>
      <c r="BR55" s="35">
        <v>4.4687499999999991E-2</v>
      </c>
      <c r="BS55" s="35">
        <v>1.2731481481481476E-2</v>
      </c>
      <c r="BT55" s="44" t="s">
        <v>301</v>
      </c>
      <c r="BU55" s="45">
        <v>1100</v>
      </c>
      <c r="BV55" s="263"/>
      <c r="BW55" s="263"/>
      <c r="BX55" s="55">
        <v>0.61121527777777784</v>
      </c>
      <c r="BY55" s="35">
        <v>3.3437500000000009E-2</v>
      </c>
      <c r="BZ55" s="35">
        <v>6.7708333333333232E-3</v>
      </c>
      <c r="CA55" s="44" t="s">
        <v>45</v>
      </c>
      <c r="CB55" s="45">
        <v>885</v>
      </c>
      <c r="CC55" s="49">
        <v>0.6958333333333333</v>
      </c>
      <c r="CD55" s="42" t="s">
        <v>301</v>
      </c>
      <c r="CE55" s="38">
        <v>900</v>
      </c>
      <c r="CF55" s="53">
        <v>0.70138888888888884</v>
      </c>
      <c r="CG55" s="61"/>
      <c r="CH55" s="55">
        <v>0.71480324074074064</v>
      </c>
      <c r="CI55" s="35">
        <v>1.3414351851851802E-2</v>
      </c>
      <c r="CJ55" s="35">
        <v>2.5694444444443951E-3</v>
      </c>
      <c r="CK55" s="44" t="s">
        <v>301</v>
      </c>
      <c r="CL55" s="45">
        <v>222</v>
      </c>
      <c r="CM55" s="55">
        <v>0.72342592592592592</v>
      </c>
      <c r="CN55" s="35">
        <v>2.2037037037037077E-2</v>
      </c>
      <c r="CO55" s="35">
        <v>5.1851851851852267E-3</v>
      </c>
      <c r="CP55" s="44" t="s">
        <v>301</v>
      </c>
      <c r="CQ55" s="45">
        <v>448</v>
      </c>
      <c r="CR55" s="85" t="s">
        <v>632</v>
      </c>
      <c r="CS55" s="38"/>
      <c r="CT55" s="85">
        <v>2.1048611111111102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124</v>
      </c>
      <c r="DC55" s="71">
        <v>124</v>
      </c>
      <c r="DD55" s="72"/>
      <c r="DE55" s="43"/>
      <c r="DF55" s="43"/>
      <c r="DG55" s="39">
        <v>3233.5</v>
      </c>
      <c r="DH55" s="46">
        <v>5220</v>
      </c>
      <c r="DI55" s="40"/>
      <c r="DJ55" s="63">
        <v>8453.5</v>
      </c>
      <c r="DK55" s="43"/>
      <c r="DL55" s="268" t="s">
        <v>192</v>
      </c>
      <c r="DM55" s="269" t="s">
        <v>584</v>
      </c>
      <c r="DN55" s="269" t="s">
        <v>178</v>
      </c>
      <c r="DO55" s="269">
        <v>90</v>
      </c>
      <c r="DP55" s="269">
        <v>0</v>
      </c>
      <c r="DQ55" s="56"/>
      <c r="DR55" s="56"/>
      <c r="DS55" s="36"/>
      <c r="DV55" s="41">
        <v>1.05</v>
      </c>
      <c r="DW55" s="41" t="s">
        <v>198</v>
      </c>
      <c r="DX55" s="41"/>
      <c r="DY55" s="401">
        <v>253.57500000000002</v>
      </c>
      <c r="DZ55" s="36">
        <v>9999</v>
      </c>
      <c r="EA55" s="41">
        <v>253.57500000000002</v>
      </c>
      <c r="EB55" s="36">
        <v>999999</v>
      </c>
      <c r="EC55" s="36">
        <v>999999</v>
      </c>
      <c r="EG55" s="41">
        <v>37</v>
      </c>
      <c r="EH55" s="402">
        <v>0</v>
      </c>
      <c r="EI55" s="402">
        <v>4260</v>
      </c>
      <c r="EJ55" s="403">
        <v>117.5</v>
      </c>
      <c r="EK55" s="402">
        <v>0</v>
      </c>
      <c r="EL55" s="402">
        <v>60</v>
      </c>
      <c r="EM55" s="402">
        <v>2322</v>
      </c>
      <c r="EN55" s="402">
        <v>900</v>
      </c>
      <c r="EO55" s="402">
        <v>670</v>
      </c>
      <c r="EP55" s="402">
        <v>0</v>
      </c>
      <c r="EQ55" s="402">
        <v>124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37</v>
      </c>
      <c r="FD55" s="195">
        <v>0</v>
      </c>
      <c r="FE55" s="402">
        <v>4260</v>
      </c>
      <c r="FF55" s="402">
        <v>4377.5</v>
      </c>
      <c r="FG55" s="402">
        <v>4377.5</v>
      </c>
      <c r="FH55" s="402">
        <v>4437.5</v>
      </c>
      <c r="FI55" s="402">
        <v>6759.5</v>
      </c>
      <c r="FJ55" s="402">
        <v>7659.5</v>
      </c>
      <c r="FK55" s="402">
        <v>8329.5</v>
      </c>
      <c r="FL55" s="402">
        <v>8329.5</v>
      </c>
      <c r="FM55" s="402">
        <v>8453.5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56</v>
      </c>
      <c r="C56" s="293">
        <v>61</v>
      </c>
      <c r="D56" s="260" t="s">
        <v>534</v>
      </c>
      <c r="E56" s="260" t="s">
        <v>535</v>
      </c>
      <c r="F56" s="260" t="s">
        <v>606</v>
      </c>
      <c r="G56" s="43">
        <v>0.33055555555555544</v>
      </c>
      <c r="H56" s="47">
        <v>0.33055555555555544</v>
      </c>
      <c r="I56" s="58" t="s">
        <v>44</v>
      </c>
      <c r="J56" s="52">
        <v>0</v>
      </c>
      <c r="K56" s="43">
        <v>0.41388888888888881</v>
      </c>
      <c r="L56" s="47">
        <v>0.41388888888888881</v>
      </c>
      <c r="M56" s="42" t="s">
        <v>44</v>
      </c>
      <c r="N56" s="38">
        <v>0</v>
      </c>
      <c r="O56" s="85"/>
      <c r="P56" s="38">
        <v>600</v>
      </c>
      <c r="Q56" s="261"/>
      <c r="R56" s="85">
        <v>0.44861111111111113</v>
      </c>
      <c r="S56" s="38">
        <v>300</v>
      </c>
      <c r="T56" s="85">
        <v>0.4548611111111111</v>
      </c>
      <c r="U56" s="86"/>
      <c r="V56" s="52">
        <v>0</v>
      </c>
      <c r="W56" s="85">
        <v>0.47361111111111115</v>
      </c>
      <c r="X56" s="38"/>
      <c r="Y56" s="85">
        <v>0.47500000000000003</v>
      </c>
      <c r="Z56" s="86"/>
      <c r="AA56" s="52">
        <v>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0.51180555555555551</v>
      </c>
      <c r="AL56" s="42" t="s">
        <v>301</v>
      </c>
      <c r="AM56" s="38">
        <v>660</v>
      </c>
      <c r="AN56" s="43">
        <v>0.52500000000000002</v>
      </c>
      <c r="AO56" s="47">
        <v>0.55972222222222223</v>
      </c>
      <c r="AP56" s="70">
        <v>98</v>
      </c>
      <c r="AQ56" s="71">
        <v>98</v>
      </c>
      <c r="AR56" s="72"/>
      <c r="AS56" s="49">
        <v>0.55347222222222214</v>
      </c>
      <c r="AT56" s="42" t="s">
        <v>44</v>
      </c>
      <c r="AU56" s="280">
        <v>0</v>
      </c>
      <c r="AV56" s="72"/>
      <c r="AW56" s="49">
        <v>0.61597222222222225</v>
      </c>
      <c r="AX56" s="42" t="s">
        <v>44</v>
      </c>
      <c r="AY56" s="38">
        <v>0</v>
      </c>
      <c r="AZ56" s="53">
        <v>0.61875000000000002</v>
      </c>
      <c r="BA56" s="61"/>
      <c r="BB56" s="55">
        <v>0.62446759259259255</v>
      </c>
      <c r="BC56" s="35">
        <v>5.7175925925925242E-3</v>
      </c>
      <c r="BD56" s="35">
        <v>2.0833333333326529E-4</v>
      </c>
      <c r="BE56" s="44" t="s">
        <v>301</v>
      </c>
      <c r="BF56" s="45">
        <v>18</v>
      </c>
      <c r="BG56" s="55">
        <v>0.63339120370370372</v>
      </c>
      <c r="BH56" s="35">
        <v>1.4641203703703698E-2</v>
      </c>
      <c r="BI56" s="35">
        <v>1.226851851851847E-3</v>
      </c>
      <c r="BJ56" s="44" t="s">
        <v>301</v>
      </c>
      <c r="BK56" s="45">
        <v>106</v>
      </c>
      <c r="BL56" s="55">
        <v>0.63848379629629626</v>
      </c>
      <c r="BM56" s="35">
        <v>1.9733796296296235E-2</v>
      </c>
      <c r="BN56" s="35">
        <v>2.4652777777777156E-3</v>
      </c>
      <c r="BO56" s="44" t="s">
        <v>301</v>
      </c>
      <c r="BP56" s="45">
        <v>213</v>
      </c>
      <c r="BQ56" s="55">
        <v>0.66196759259259264</v>
      </c>
      <c r="BR56" s="35">
        <v>4.3217592592592613E-2</v>
      </c>
      <c r="BS56" s="35">
        <v>1.1261574074074097E-2</v>
      </c>
      <c r="BT56" s="44" t="s">
        <v>301</v>
      </c>
      <c r="BU56" s="45">
        <v>973</v>
      </c>
      <c r="BV56" s="263"/>
      <c r="BW56" s="263"/>
      <c r="BX56" s="55">
        <v>0.64697916666666666</v>
      </c>
      <c r="BY56" s="35">
        <v>2.8229166666666639E-2</v>
      </c>
      <c r="BZ56" s="35">
        <v>1.1979166666666693E-2</v>
      </c>
      <c r="CA56" s="44" t="s">
        <v>45</v>
      </c>
      <c r="CB56" s="45">
        <v>1035</v>
      </c>
      <c r="CC56" s="49">
        <v>0.6972222222222223</v>
      </c>
      <c r="CD56" s="42" t="s">
        <v>301</v>
      </c>
      <c r="CE56" s="38">
        <v>1080</v>
      </c>
      <c r="CF56" s="53">
        <v>0.70000000000000007</v>
      </c>
      <c r="CG56" s="61"/>
      <c r="CH56" s="55">
        <v>0.71171296296296294</v>
      </c>
      <c r="CI56" s="35">
        <v>1.171296296296287E-2</v>
      </c>
      <c r="CJ56" s="35">
        <v>8.6805555555546227E-4</v>
      </c>
      <c r="CK56" s="44" t="s">
        <v>301</v>
      </c>
      <c r="CL56" s="45">
        <v>75</v>
      </c>
      <c r="CM56" s="55">
        <v>0.71800925925925929</v>
      </c>
      <c r="CN56" s="35">
        <v>1.8009259259259225E-2</v>
      </c>
      <c r="CO56" s="35">
        <v>1.1574074074073744E-3</v>
      </c>
      <c r="CP56" s="44" t="s">
        <v>301</v>
      </c>
      <c r="CQ56" s="45">
        <v>100</v>
      </c>
      <c r="CR56" s="85"/>
      <c r="CS56" s="38">
        <v>600</v>
      </c>
      <c r="CT56" s="85">
        <v>2.8965277777777798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106.4</v>
      </c>
      <c r="DC56" s="71">
        <v>106.4</v>
      </c>
      <c r="DD56" s="72"/>
      <c r="DE56" s="43"/>
      <c r="DF56" s="43"/>
      <c r="DG56" s="39">
        <v>2724.4</v>
      </c>
      <c r="DH56" s="46">
        <v>5040</v>
      </c>
      <c r="DI56" s="40"/>
      <c r="DJ56" s="63">
        <v>7764.4</v>
      </c>
      <c r="DK56" s="43"/>
      <c r="DL56" s="268" t="s">
        <v>192</v>
      </c>
      <c r="DM56" s="269" t="s">
        <v>606</v>
      </c>
      <c r="DN56" s="269" t="s">
        <v>178</v>
      </c>
      <c r="DO56" s="269">
        <v>82</v>
      </c>
      <c r="DP56" s="269" t="s">
        <v>620</v>
      </c>
      <c r="DQ56" s="56"/>
      <c r="DR56" s="56"/>
      <c r="DS56" s="36"/>
      <c r="DV56" s="41">
        <v>1.05</v>
      </c>
      <c r="DW56" s="41" t="s">
        <v>197</v>
      </c>
      <c r="DX56" s="41"/>
      <c r="DY56" s="151">
        <v>214.62</v>
      </c>
      <c r="DZ56" s="41">
        <v>214.62</v>
      </c>
      <c r="EA56" s="41">
        <v>9999</v>
      </c>
      <c r="EB56" s="41">
        <v>999999</v>
      </c>
      <c r="EC56" s="41">
        <v>999999</v>
      </c>
      <c r="EG56" s="41">
        <v>61</v>
      </c>
      <c r="EH56" s="195">
        <v>0</v>
      </c>
      <c r="EI56" s="195">
        <v>3360</v>
      </c>
      <c r="EJ56" s="196">
        <v>98</v>
      </c>
      <c r="EK56" s="195">
        <v>0</v>
      </c>
      <c r="EL56" s="195">
        <v>0</v>
      </c>
      <c r="EM56" s="195">
        <v>2345</v>
      </c>
      <c r="EN56" s="195">
        <v>1080</v>
      </c>
      <c r="EO56" s="195">
        <v>175</v>
      </c>
      <c r="EP56" s="195">
        <v>600</v>
      </c>
      <c r="EQ56" s="195">
        <v>106.4</v>
      </c>
      <c r="ER56" s="195" t="e">
        <v>#REF!</v>
      </c>
      <c r="ES56" s="195" t="e">
        <v>#REF!</v>
      </c>
      <c r="ET56" s="195" t="e">
        <v>#REF!</v>
      </c>
      <c r="EU56" s="196" t="s">
        <v>316</v>
      </c>
      <c r="EV56" s="195"/>
      <c r="EW56" s="195"/>
      <c r="EX56" s="195"/>
      <c r="EY56" s="195"/>
      <c r="EZ56" s="196"/>
      <c r="FA56" s="195"/>
      <c r="FC56" s="41">
        <v>61</v>
      </c>
      <c r="FD56" s="195">
        <v>0</v>
      </c>
      <c r="FE56" s="195">
        <v>3360</v>
      </c>
      <c r="FF56" s="195">
        <v>3458</v>
      </c>
      <c r="FG56" s="195">
        <v>3458</v>
      </c>
      <c r="FH56" s="195">
        <v>3458</v>
      </c>
      <c r="FI56" s="195">
        <v>5803</v>
      </c>
      <c r="FJ56" s="195">
        <v>6883</v>
      </c>
      <c r="FK56" s="195">
        <v>7058</v>
      </c>
      <c r="FL56" s="195">
        <v>7658</v>
      </c>
      <c r="FM56" s="195">
        <v>7764.4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2"/>
      <c r="B57" s="34">
        <v>30</v>
      </c>
      <c r="C57" s="293">
        <v>30</v>
      </c>
      <c r="D57" s="260" t="s">
        <v>495</v>
      </c>
      <c r="E57" s="260" t="s">
        <v>496</v>
      </c>
      <c r="F57" s="260" t="s">
        <v>589</v>
      </c>
      <c r="G57" s="43">
        <v>0.31249999999999994</v>
      </c>
      <c r="H57" s="47">
        <v>0.31249999999999994</v>
      </c>
      <c r="I57" s="58" t="s">
        <v>44</v>
      </c>
      <c r="J57" s="52">
        <v>0</v>
      </c>
      <c r="K57" s="43">
        <v>0.39583333333333331</v>
      </c>
      <c r="L57" s="47">
        <v>0.39583333333333331</v>
      </c>
      <c r="M57" s="42" t="s">
        <v>44</v>
      </c>
      <c r="N57" s="38">
        <v>0</v>
      </c>
      <c r="O57" s="85">
        <v>0.39652777777777781</v>
      </c>
      <c r="P57" s="38"/>
      <c r="Q57" s="261"/>
      <c r="R57" s="85"/>
      <c r="S57" s="38">
        <v>0</v>
      </c>
      <c r="T57" s="85">
        <v>0.47083333333333338</v>
      </c>
      <c r="U57" s="86"/>
      <c r="V57" s="52">
        <v>0</v>
      </c>
      <c r="W57" s="85">
        <v>0.49305555555555558</v>
      </c>
      <c r="X57" s="38"/>
      <c r="Y57" s="85">
        <v>0.49374999999999997</v>
      </c>
      <c r="Z57" s="86"/>
      <c r="AA57" s="52">
        <v>0</v>
      </c>
      <c r="AB57" s="261"/>
      <c r="AC57" s="85"/>
      <c r="AD57" s="38">
        <v>600</v>
      </c>
      <c r="AE57" s="85" t="s">
        <v>308</v>
      </c>
      <c r="AF57" s="86"/>
      <c r="AG57" s="52">
        <v>600</v>
      </c>
      <c r="AH57" s="261"/>
      <c r="AI57" s="85"/>
      <c r="AJ57" s="38">
        <v>600</v>
      </c>
      <c r="AK57" s="73">
        <v>0.50694444444444442</v>
      </c>
      <c r="AL57" s="42" t="s">
        <v>301</v>
      </c>
      <c r="AM57" s="38">
        <v>1800</v>
      </c>
      <c r="AN57" s="43">
        <v>0.52500000000000002</v>
      </c>
      <c r="AO57" s="47">
        <v>0.5541666666666667</v>
      </c>
      <c r="AP57" s="70">
        <v>115.3</v>
      </c>
      <c r="AQ57" s="71">
        <v>115.3</v>
      </c>
      <c r="AR57" s="72"/>
      <c r="AS57" s="49">
        <v>0.54861111111111105</v>
      </c>
      <c r="AT57" s="42" t="s">
        <v>44</v>
      </c>
      <c r="AU57" s="280">
        <v>0</v>
      </c>
      <c r="AV57" s="72"/>
      <c r="AW57" s="49">
        <v>0.61458333333333337</v>
      </c>
      <c r="AX57" s="42" t="s">
        <v>44</v>
      </c>
      <c r="AY57" s="38">
        <v>0</v>
      </c>
      <c r="AZ57" s="53">
        <v>0.61736111111111114</v>
      </c>
      <c r="BA57" s="61"/>
      <c r="BB57" s="55">
        <v>0.62372685185185184</v>
      </c>
      <c r="BC57" s="35">
        <v>6.3657407407406996E-3</v>
      </c>
      <c r="BD57" s="35">
        <v>8.5648148148144074E-4</v>
      </c>
      <c r="BE57" s="44" t="s">
        <v>301</v>
      </c>
      <c r="BF57" s="45">
        <v>74</v>
      </c>
      <c r="BG57" s="55">
        <v>0.63334490740740745</v>
      </c>
      <c r="BH57" s="35">
        <v>1.5983796296296315E-2</v>
      </c>
      <c r="BI57" s="35">
        <v>2.5694444444444645E-3</v>
      </c>
      <c r="BJ57" s="44" t="s">
        <v>301</v>
      </c>
      <c r="BK57" s="45">
        <v>222</v>
      </c>
      <c r="BL57" s="55">
        <v>0.63437500000000002</v>
      </c>
      <c r="BM57" s="35">
        <v>1.7013888888888884E-2</v>
      </c>
      <c r="BN57" s="35">
        <v>2.546296296296359E-4</v>
      </c>
      <c r="BO57" s="44" t="s">
        <v>45</v>
      </c>
      <c r="BP57" s="45">
        <v>22</v>
      </c>
      <c r="BQ57" s="55">
        <v>0.66249999999999998</v>
      </c>
      <c r="BR57" s="35">
        <v>4.513888888888884E-2</v>
      </c>
      <c r="BS57" s="35">
        <v>1.3182870370370324E-2</v>
      </c>
      <c r="BT57" s="44" t="s">
        <v>301</v>
      </c>
      <c r="BU57" s="45">
        <v>1139</v>
      </c>
      <c r="BV57" s="263"/>
      <c r="BW57" s="263"/>
      <c r="BX57" s="55">
        <v>0.64717592592592588</v>
      </c>
      <c r="BY57" s="35">
        <v>2.9814814814814738E-2</v>
      </c>
      <c r="BZ57" s="35">
        <v>1.0393518518518594E-2</v>
      </c>
      <c r="CA57" s="44" t="s">
        <v>45</v>
      </c>
      <c r="CB57" s="45">
        <v>898</v>
      </c>
      <c r="CC57" s="49">
        <v>0.6972222222222223</v>
      </c>
      <c r="CD57" s="42" t="s">
        <v>301</v>
      </c>
      <c r="CE57" s="38">
        <v>1200</v>
      </c>
      <c r="CF57" s="53">
        <v>0.69930555555555562</v>
      </c>
      <c r="CG57" s="61"/>
      <c r="CH57" s="55">
        <v>0.71180555555555547</v>
      </c>
      <c r="CI57" s="35">
        <v>1.2499999999999845E-2</v>
      </c>
      <c r="CJ57" s="35">
        <v>1.6550925925924373E-3</v>
      </c>
      <c r="CK57" s="44" t="s">
        <v>301</v>
      </c>
      <c r="CL57" s="45">
        <v>143</v>
      </c>
      <c r="CM57" s="55">
        <v>0.71892361111111114</v>
      </c>
      <c r="CN57" s="35">
        <v>1.9618055555555514E-2</v>
      </c>
      <c r="CO57" s="35">
        <v>2.7662037037036631E-3</v>
      </c>
      <c r="CP57" s="44" t="s">
        <v>301</v>
      </c>
      <c r="CQ57" s="45">
        <v>239</v>
      </c>
      <c r="CR57" s="85"/>
      <c r="CS57" s="38">
        <v>600</v>
      </c>
      <c r="CT57" s="85">
        <v>1.8131944444444399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161.19999999999999</v>
      </c>
      <c r="DC57" s="71">
        <v>161.19999999999999</v>
      </c>
      <c r="DD57" s="72"/>
      <c r="DE57" s="43"/>
      <c r="DF57" s="43"/>
      <c r="DG57" s="39">
        <v>3013.5</v>
      </c>
      <c r="DH57" s="46">
        <v>5400</v>
      </c>
      <c r="DI57" s="40"/>
      <c r="DJ57" s="63">
        <v>8413.5</v>
      </c>
      <c r="DK57" s="43"/>
      <c r="DL57" s="268" t="s">
        <v>192</v>
      </c>
      <c r="DM57" s="269" t="s">
        <v>589</v>
      </c>
      <c r="DN57" s="269" t="s">
        <v>178</v>
      </c>
      <c r="DO57" s="269">
        <v>99</v>
      </c>
      <c r="DP57" s="269" t="s">
        <v>620</v>
      </c>
      <c r="DQ57" s="56"/>
      <c r="DR57" s="56"/>
      <c r="DS57" s="36"/>
      <c r="DV57" s="41">
        <v>1.05</v>
      </c>
      <c r="DW57" s="41" t="s">
        <v>198</v>
      </c>
      <c r="DX57" s="41"/>
      <c r="DY57" s="151">
        <v>290.32499999999999</v>
      </c>
      <c r="DZ57" s="41">
        <v>9999</v>
      </c>
      <c r="EA57" s="41">
        <v>290.32499999999999</v>
      </c>
      <c r="EB57" s="41">
        <v>999999</v>
      </c>
      <c r="EC57" s="41">
        <v>999999</v>
      </c>
      <c r="EG57" s="41">
        <v>30</v>
      </c>
      <c r="EH57" s="195">
        <v>0</v>
      </c>
      <c r="EI57" s="195">
        <v>3600</v>
      </c>
      <c r="EJ57" s="196">
        <v>115.3</v>
      </c>
      <c r="EK57" s="195">
        <v>0</v>
      </c>
      <c r="EL57" s="195">
        <v>0</v>
      </c>
      <c r="EM57" s="195">
        <v>2355</v>
      </c>
      <c r="EN57" s="195">
        <v>1200</v>
      </c>
      <c r="EO57" s="195">
        <v>382</v>
      </c>
      <c r="EP57" s="195">
        <v>600</v>
      </c>
      <c r="EQ57" s="195">
        <v>161.19999999999999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C57" s="41">
        <v>30</v>
      </c>
      <c r="FD57" s="195">
        <v>0</v>
      </c>
      <c r="FE57" s="195">
        <v>3600</v>
      </c>
      <c r="FF57" s="195">
        <v>3715.3</v>
      </c>
      <c r="FG57" s="195">
        <v>3715.3</v>
      </c>
      <c r="FH57" s="195">
        <v>3715.3</v>
      </c>
      <c r="FI57" s="195">
        <v>6070.3</v>
      </c>
      <c r="FJ57" s="195">
        <v>7270.3</v>
      </c>
      <c r="FK57" s="195">
        <v>7652.3</v>
      </c>
      <c r="FL57" s="195">
        <v>8252.2999999999993</v>
      </c>
      <c r="FM57" s="195">
        <v>8413.5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13.5" thickBot="1" x14ac:dyDescent="0.25">
      <c r="A58" s="132"/>
      <c r="B58" s="34">
        <v>65</v>
      </c>
      <c r="C58" s="293">
        <v>74</v>
      </c>
      <c r="D58" s="260" t="s">
        <v>542</v>
      </c>
      <c r="E58" s="260" t="s">
        <v>543</v>
      </c>
      <c r="F58" s="260" t="s">
        <v>611</v>
      </c>
      <c r="G58" s="43">
        <v>0.33680555555555541</v>
      </c>
      <c r="H58" s="47">
        <v>0.33680555555555541</v>
      </c>
      <c r="I58" s="58" t="s">
        <v>44</v>
      </c>
      <c r="J58" s="52">
        <v>0</v>
      </c>
      <c r="K58" s="43">
        <v>0.42013888888888878</v>
      </c>
      <c r="L58" s="47">
        <v>0.42013888888888878</v>
      </c>
      <c r="M58" s="42" t="s">
        <v>44</v>
      </c>
      <c r="N58" s="38">
        <v>0</v>
      </c>
      <c r="O58" s="85">
        <v>0.42152777777777778</v>
      </c>
      <c r="P58" s="38">
        <v>300</v>
      </c>
      <c r="Q58" s="261"/>
      <c r="R58" s="85"/>
      <c r="S58" s="38">
        <v>0</v>
      </c>
      <c r="T58" s="85">
        <v>0.4680555555555555</v>
      </c>
      <c r="U58" s="86"/>
      <c r="V58" s="52">
        <v>0</v>
      </c>
      <c r="W58" s="85"/>
      <c r="X58" s="38">
        <v>600</v>
      </c>
      <c r="Y58" s="85"/>
      <c r="Z58" s="86"/>
      <c r="AA58" s="52">
        <v>600</v>
      </c>
      <c r="AB58" s="261"/>
      <c r="AC58" s="85"/>
      <c r="AD58" s="38">
        <v>600</v>
      </c>
      <c r="AE58" s="85" t="s">
        <v>308</v>
      </c>
      <c r="AF58" s="86"/>
      <c r="AG58" s="52">
        <v>600</v>
      </c>
      <c r="AH58" s="261"/>
      <c r="AI58" s="85"/>
      <c r="AJ58" s="38">
        <v>600</v>
      </c>
      <c r="AK58" s="73">
        <v>0.51180555555555551</v>
      </c>
      <c r="AL58" s="42" t="s">
        <v>301</v>
      </c>
      <c r="AM58" s="38">
        <v>120</v>
      </c>
      <c r="AN58" s="43">
        <v>0.51250000000000007</v>
      </c>
      <c r="AO58" s="47">
        <v>0.56527777777777777</v>
      </c>
      <c r="AP58" s="70">
        <v>100.5</v>
      </c>
      <c r="AQ58" s="71">
        <v>100.5</v>
      </c>
      <c r="AR58" s="72">
        <v>10</v>
      </c>
      <c r="AS58" s="49">
        <v>0.55347222222222214</v>
      </c>
      <c r="AT58" s="42" t="s">
        <v>44</v>
      </c>
      <c r="AU58" s="280">
        <v>0</v>
      </c>
      <c r="AV58" s="72"/>
      <c r="AW58" s="49">
        <v>0.61319444444444449</v>
      </c>
      <c r="AX58" s="42" t="s">
        <v>44</v>
      </c>
      <c r="AY58" s="38">
        <v>0</v>
      </c>
      <c r="AZ58" s="53">
        <v>0.61597222222222225</v>
      </c>
      <c r="BA58" s="61"/>
      <c r="BB58" s="55">
        <v>0.62118055555555551</v>
      </c>
      <c r="BC58" s="35">
        <v>5.2083333333332593E-3</v>
      </c>
      <c r="BD58" s="35">
        <v>3.0092592592599957E-4</v>
      </c>
      <c r="BE58" s="44" t="s">
        <v>45</v>
      </c>
      <c r="BF58" s="45">
        <v>26</v>
      </c>
      <c r="BG58" s="55">
        <v>0.62775462962962958</v>
      </c>
      <c r="BH58" s="35">
        <v>1.1782407407407325E-2</v>
      </c>
      <c r="BI58" s="35">
        <v>1.6319444444445261E-3</v>
      </c>
      <c r="BJ58" s="44" t="s">
        <v>45</v>
      </c>
      <c r="BK58" s="45">
        <v>141</v>
      </c>
      <c r="BL58" s="55">
        <v>0.63156250000000003</v>
      </c>
      <c r="BM58" s="35">
        <v>1.5590277777777772E-2</v>
      </c>
      <c r="BN58" s="35">
        <v>1.6782407407407475E-3</v>
      </c>
      <c r="BO58" s="44" t="s">
        <v>45</v>
      </c>
      <c r="BP58" s="45">
        <v>145</v>
      </c>
      <c r="BQ58" s="55">
        <v>0.65188657407407413</v>
      </c>
      <c r="BR58" s="35">
        <v>3.5914351851851878E-2</v>
      </c>
      <c r="BS58" s="35">
        <v>3.9583333333333623E-3</v>
      </c>
      <c r="BT58" s="44" t="s">
        <v>301</v>
      </c>
      <c r="BU58" s="45">
        <v>342</v>
      </c>
      <c r="BV58" s="263"/>
      <c r="BW58" s="263"/>
      <c r="BX58" s="55">
        <v>0.63972222222222219</v>
      </c>
      <c r="BY58" s="35">
        <v>2.3749999999999938E-2</v>
      </c>
      <c r="BZ58" s="35">
        <v>1.6458333333333394E-2</v>
      </c>
      <c r="CA58" s="44" t="s">
        <v>45</v>
      </c>
      <c r="CB58" s="45">
        <v>1722</v>
      </c>
      <c r="CC58" s="49">
        <v>0.7055555555555556</v>
      </c>
      <c r="CD58" s="42" t="s">
        <v>301</v>
      </c>
      <c r="CE58" s="38">
        <v>2040</v>
      </c>
      <c r="CF58" s="53">
        <v>0.70833333333333337</v>
      </c>
      <c r="CG58" s="61"/>
      <c r="CH58" s="55">
        <v>0.72020833333333334</v>
      </c>
      <c r="CI58" s="35">
        <v>1.1874999999999969E-2</v>
      </c>
      <c r="CJ58" s="35">
        <v>1.0300925925925616E-3</v>
      </c>
      <c r="CK58" s="44" t="s">
        <v>301</v>
      </c>
      <c r="CL58" s="45">
        <v>89</v>
      </c>
      <c r="CM58" s="55">
        <v>0.72637731481481482</v>
      </c>
      <c r="CN58" s="35">
        <v>1.8043981481481453E-2</v>
      </c>
      <c r="CO58" s="35">
        <v>1.192129629629602E-3</v>
      </c>
      <c r="CP58" s="44" t="s">
        <v>301</v>
      </c>
      <c r="CQ58" s="45">
        <v>103</v>
      </c>
      <c r="CR58" s="85" t="s">
        <v>632</v>
      </c>
      <c r="CS58" s="38"/>
      <c r="CT58" s="85">
        <v>3.2715277777777798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106.4</v>
      </c>
      <c r="DC58" s="71">
        <v>106.4</v>
      </c>
      <c r="DD58" s="72">
        <v>10</v>
      </c>
      <c r="DE58" s="43"/>
      <c r="DF58" s="43"/>
      <c r="DG58" s="39">
        <v>2794.9</v>
      </c>
      <c r="DH58" s="46">
        <v>5460</v>
      </c>
      <c r="DI58" s="40"/>
      <c r="DJ58" s="63">
        <v>8254.9</v>
      </c>
      <c r="DK58" s="43"/>
      <c r="DL58" s="268" t="s">
        <v>190</v>
      </c>
      <c r="DM58" s="269" t="s">
        <v>611</v>
      </c>
      <c r="DN58" s="269" t="s">
        <v>178</v>
      </c>
      <c r="DO58" s="269">
        <v>71</v>
      </c>
      <c r="DP58" s="269" t="s">
        <v>183</v>
      </c>
      <c r="DQ58" s="56"/>
      <c r="DR58" s="56"/>
      <c r="DS58" s="36"/>
      <c r="DV58" s="41">
        <v>1.05</v>
      </c>
      <c r="DW58" s="41" t="s">
        <v>197</v>
      </c>
      <c r="DX58" s="41"/>
      <c r="DY58" s="151">
        <v>238.245</v>
      </c>
      <c r="DZ58" s="41">
        <v>238.245</v>
      </c>
      <c r="EA58" s="41">
        <v>9999</v>
      </c>
      <c r="EB58" s="41">
        <v>999999</v>
      </c>
      <c r="EC58" s="41">
        <v>999999</v>
      </c>
      <c r="EG58" s="41">
        <v>74</v>
      </c>
      <c r="EH58" s="195">
        <v>0</v>
      </c>
      <c r="EI58" s="195">
        <v>3420</v>
      </c>
      <c r="EJ58" s="196">
        <v>110.5</v>
      </c>
      <c r="EK58" s="195">
        <v>0</v>
      </c>
      <c r="EL58" s="195">
        <v>0</v>
      </c>
      <c r="EM58" s="195">
        <v>2376</v>
      </c>
      <c r="EN58" s="195">
        <v>2040</v>
      </c>
      <c r="EO58" s="195">
        <v>192</v>
      </c>
      <c r="EP58" s="195">
        <v>0</v>
      </c>
      <c r="EQ58" s="195">
        <v>116.4</v>
      </c>
      <c r="FC58" s="41">
        <v>74</v>
      </c>
      <c r="FD58" s="195">
        <v>0</v>
      </c>
      <c r="FE58" s="195">
        <v>3420</v>
      </c>
      <c r="FF58" s="195">
        <v>3530.5</v>
      </c>
      <c r="FG58" s="195">
        <v>3530.5</v>
      </c>
      <c r="FH58" s="195">
        <v>3530.5</v>
      </c>
      <c r="FI58" s="195">
        <v>5906.5</v>
      </c>
      <c r="FJ58" s="195">
        <v>7946.5</v>
      </c>
      <c r="FK58" s="195">
        <v>8138.5</v>
      </c>
      <c r="FL58" s="195">
        <v>8138.5</v>
      </c>
      <c r="FM58" s="195">
        <v>8254.9</v>
      </c>
    </row>
    <row r="59" spans="1:178" ht="13.5" thickBot="1" x14ac:dyDescent="0.25">
      <c r="A59" s="132"/>
      <c r="B59" s="34">
        <v>47</v>
      </c>
      <c r="C59" s="293">
        <v>47</v>
      </c>
      <c r="D59" s="260" t="s">
        <v>519</v>
      </c>
      <c r="E59" s="260" t="s">
        <v>520</v>
      </c>
      <c r="F59" s="260" t="s">
        <v>599</v>
      </c>
      <c r="G59" s="43">
        <v>0.32430555555555546</v>
      </c>
      <c r="H59" s="47">
        <v>0.32430555555555546</v>
      </c>
      <c r="I59" s="58" t="s">
        <v>44</v>
      </c>
      <c r="J59" s="52">
        <v>0</v>
      </c>
      <c r="K59" s="43">
        <v>0.40763888888888883</v>
      </c>
      <c r="L59" s="47">
        <v>0.40763888888888883</v>
      </c>
      <c r="M59" s="42" t="s">
        <v>44</v>
      </c>
      <c r="N59" s="38">
        <v>0</v>
      </c>
      <c r="O59" s="85"/>
      <c r="P59" s="38">
        <v>600</v>
      </c>
      <c r="Q59" s="261"/>
      <c r="R59" s="85"/>
      <c r="S59" s="38">
        <v>0</v>
      </c>
      <c r="T59" s="85" t="s">
        <v>308</v>
      </c>
      <c r="U59" s="86"/>
      <c r="V59" s="52">
        <v>600</v>
      </c>
      <c r="W59" s="85"/>
      <c r="X59" s="38">
        <v>600</v>
      </c>
      <c r="Y59" s="85"/>
      <c r="Z59" s="86"/>
      <c r="AA59" s="52">
        <v>600</v>
      </c>
      <c r="AB59" s="261"/>
      <c r="AC59" s="85"/>
      <c r="AD59" s="38">
        <v>600</v>
      </c>
      <c r="AE59" s="85">
        <v>0.44861111111111113</v>
      </c>
      <c r="AF59" s="86"/>
      <c r="AG59" s="52">
        <v>2940</v>
      </c>
      <c r="AH59" s="261"/>
      <c r="AI59" s="85"/>
      <c r="AJ59" s="38">
        <v>600</v>
      </c>
      <c r="AK59" s="73">
        <v>0.49722222222222223</v>
      </c>
      <c r="AL59" s="42" t="s">
        <v>45</v>
      </c>
      <c r="AM59" s="38">
        <v>60</v>
      </c>
      <c r="AN59" s="43">
        <v>0.52777777777777779</v>
      </c>
      <c r="AO59" s="47">
        <v>0.53888888888888886</v>
      </c>
      <c r="AP59" s="70">
        <v>112.3</v>
      </c>
      <c r="AQ59" s="71">
        <v>112.3</v>
      </c>
      <c r="AR59" s="72"/>
      <c r="AS59" s="49">
        <v>0.53888888888888886</v>
      </c>
      <c r="AT59" s="42" t="s">
        <v>44</v>
      </c>
      <c r="AU59" s="280">
        <v>0</v>
      </c>
      <c r="AV59" s="72"/>
      <c r="AW59" s="49">
        <v>0.62222222222222223</v>
      </c>
      <c r="AX59" s="42" t="s">
        <v>301</v>
      </c>
      <c r="AY59" s="38">
        <v>2640</v>
      </c>
      <c r="AZ59" s="53">
        <v>0.625</v>
      </c>
      <c r="BA59" s="61"/>
      <c r="BB59" s="55">
        <v>0.63078703703703709</v>
      </c>
      <c r="BC59" s="35">
        <v>5.7870370370370905E-3</v>
      </c>
      <c r="BD59" s="35">
        <v>2.7777777777783161E-4</v>
      </c>
      <c r="BE59" s="44" t="s">
        <v>301</v>
      </c>
      <c r="BF59" s="45">
        <v>24</v>
      </c>
      <c r="BG59" s="55">
        <v>0.63928240740740738</v>
      </c>
      <c r="BH59" s="35">
        <v>1.4282407407407383E-2</v>
      </c>
      <c r="BI59" s="35">
        <v>8.6805555555553165E-4</v>
      </c>
      <c r="BJ59" s="44" t="s">
        <v>301</v>
      </c>
      <c r="BK59" s="45">
        <v>75</v>
      </c>
      <c r="BL59" s="55">
        <v>0.64471064814814816</v>
      </c>
      <c r="BM59" s="35">
        <v>1.9710648148148158E-2</v>
      </c>
      <c r="BN59" s="35">
        <v>2.4421296296296378E-3</v>
      </c>
      <c r="BO59" s="44" t="s">
        <v>301</v>
      </c>
      <c r="BP59" s="45">
        <v>211</v>
      </c>
      <c r="BQ59" s="55">
        <v>0.66800925925925936</v>
      </c>
      <c r="BR59" s="35">
        <v>4.3009259259259358E-2</v>
      </c>
      <c r="BS59" s="35">
        <v>1.1053240740740843E-2</v>
      </c>
      <c r="BT59" s="44" t="s">
        <v>301</v>
      </c>
      <c r="BU59" s="45">
        <v>955</v>
      </c>
      <c r="BV59" s="263"/>
      <c r="BW59" s="263"/>
      <c r="BX59" s="55">
        <v>0.65505787037037033</v>
      </c>
      <c r="BY59" s="35">
        <v>3.0057870370370332E-2</v>
      </c>
      <c r="BZ59" s="35">
        <v>1.0150462962963E-2</v>
      </c>
      <c r="CA59" s="44" t="s">
        <v>45</v>
      </c>
      <c r="CB59" s="45">
        <v>1177</v>
      </c>
      <c r="CC59" s="49">
        <v>0.70000000000000007</v>
      </c>
      <c r="CD59" s="42" t="s">
        <v>301</v>
      </c>
      <c r="CE59" s="38">
        <v>780</v>
      </c>
      <c r="CF59" s="53">
        <v>0.70416666666666661</v>
      </c>
      <c r="CG59" s="61"/>
      <c r="CH59" s="55">
        <v>0.71819444444444447</v>
      </c>
      <c r="CI59" s="35">
        <v>1.4027777777777861E-2</v>
      </c>
      <c r="CJ59" s="35">
        <v>3.1828703703704539E-3</v>
      </c>
      <c r="CK59" s="44" t="s">
        <v>301</v>
      </c>
      <c r="CL59" s="45">
        <v>275</v>
      </c>
      <c r="CM59" s="55">
        <v>0.72633101851851845</v>
      </c>
      <c r="CN59" s="35">
        <v>2.2164351851851838E-2</v>
      </c>
      <c r="CO59" s="35">
        <v>5.3124999999999874E-3</v>
      </c>
      <c r="CP59" s="44" t="s">
        <v>301</v>
      </c>
      <c r="CQ59" s="45">
        <v>459</v>
      </c>
      <c r="CR59" s="85"/>
      <c r="CS59" s="38">
        <v>600</v>
      </c>
      <c r="CT59" s="85">
        <v>2.5215277777777798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154.6</v>
      </c>
      <c r="DC59" s="71">
        <v>154.6</v>
      </c>
      <c r="DD59" s="72">
        <v>300</v>
      </c>
      <c r="DE59" s="43"/>
      <c r="DF59" s="43"/>
      <c r="DG59" s="39">
        <v>3742.9</v>
      </c>
      <c r="DH59" s="46">
        <v>10620</v>
      </c>
      <c r="DI59" s="40"/>
      <c r="DJ59" s="63">
        <v>14362.9</v>
      </c>
      <c r="DK59" s="43"/>
      <c r="DL59" s="268" t="s">
        <v>190</v>
      </c>
      <c r="DM59" s="269" t="s">
        <v>599</v>
      </c>
      <c r="DN59" s="269" t="s">
        <v>179</v>
      </c>
      <c r="DO59" s="269">
        <v>75</v>
      </c>
      <c r="DP59" s="269">
        <v>0</v>
      </c>
      <c r="DQ59" s="56"/>
      <c r="DR59" s="56"/>
      <c r="DS59" s="36"/>
      <c r="DV59" s="41">
        <v>1</v>
      </c>
      <c r="DW59" s="41" t="s">
        <v>197</v>
      </c>
      <c r="DX59" s="41"/>
      <c r="DY59" s="151">
        <v>566.9</v>
      </c>
      <c r="DZ59" s="41">
        <v>566.9</v>
      </c>
      <c r="EA59" s="41">
        <v>9999</v>
      </c>
      <c r="EB59" s="41">
        <v>999999</v>
      </c>
      <c r="EC59" s="41">
        <v>14362.9</v>
      </c>
      <c r="EG59" s="41">
        <v>47</v>
      </c>
      <c r="EH59" s="195">
        <v>0</v>
      </c>
      <c r="EI59" s="195">
        <v>6600</v>
      </c>
      <c r="EJ59" s="196">
        <v>112.3</v>
      </c>
      <c r="EK59" s="195">
        <v>0</v>
      </c>
      <c r="EL59" s="195">
        <v>2640</v>
      </c>
      <c r="EM59" s="195">
        <v>2442</v>
      </c>
      <c r="EN59" s="195">
        <v>780</v>
      </c>
      <c r="EO59" s="195">
        <v>734</v>
      </c>
      <c r="EP59" s="195">
        <v>600</v>
      </c>
      <c r="EQ59" s="195">
        <v>454.6</v>
      </c>
      <c r="ER59" s="195" t="e">
        <v>#REF!</v>
      </c>
      <c r="ES59" s="195" t="e">
        <v>#REF!</v>
      </c>
      <c r="ET59" s="195" t="e">
        <v>#REF!</v>
      </c>
      <c r="EU59" s="196" t="e">
        <v>#REF!</v>
      </c>
      <c r="EV59" s="195"/>
      <c r="EW59" s="195"/>
      <c r="EX59" s="195"/>
      <c r="EY59" s="195"/>
      <c r="EZ59" s="196"/>
      <c r="FA59" s="195"/>
      <c r="FC59" s="41">
        <v>47</v>
      </c>
      <c r="FD59" s="195">
        <v>0</v>
      </c>
      <c r="FE59" s="195">
        <v>6600</v>
      </c>
      <c r="FF59" s="195">
        <v>6712.3</v>
      </c>
      <c r="FG59" s="195">
        <v>6712.3</v>
      </c>
      <c r="FH59" s="195">
        <v>9352.2999999999993</v>
      </c>
      <c r="FI59" s="195">
        <v>11794.3</v>
      </c>
      <c r="FJ59" s="195">
        <v>12574.3</v>
      </c>
      <c r="FK59" s="195">
        <v>13308.3</v>
      </c>
      <c r="FL59" s="195">
        <v>13908.3</v>
      </c>
      <c r="FM59" s="195">
        <v>14362.9</v>
      </c>
      <c r="FN59" s="195" t="e">
        <v>#REF!</v>
      </c>
      <c r="FO59" s="195" t="e">
        <v>#REF!</v>
      </c>
      <c r="FP59" s="195" t="e">
        <v>#REF!</v>
      </c>
      <c r="FQ59" s="195" t="e">
        <v>#REF!</v>
      </c>
      <c r="FR59" s="195" t="e">
        <v>#REF!</v>
      </c>
      <c r="FS59" s="195" t="e">
        <v>#REF!</v>
      </c>
      <c r="FT59" s="195" t="e">
        <v>#REF!</v>
      </c>
      <c r="FU59" s="195" t="e">
        <v>#REF!</v>
      </c>
      <c r="FV59" s="195" t="e">
        <v>#REF!</v>
      </c>
    </row>
    <row r="60" spans="1:178" ht="13.5" thickBot="1" x14ac:dyDescent="0.25">
      <c r="A60" s="132"/>
      <c r="B60" s="34">
        <v>24</v>
      </c>
      <c r="C60" s="293">
        <v>24</v>
      </c>
      <c r="D60" s="260" t="s">
        <v>486</v>
      </c>
      <c r="E60" s="260" t="s">
        <v>487</v>
      </c>
      <c r="F60" s="260" t="s">
        <v>584</v>
      </c>
      <c r="G60" s="43">
        <v>0.30833333333333329</v>
      </c>
      <c r="H60" s="47">
        <v>0.30833333333333329</v>
      </c>
      <c r="I60" s="58" t="s">
        <v>44</v>
      </c>
      <c r="J60" s="52">
        <v>0</v>
      </c>
      <c r="K60" s="43">
        <v>0.39166666666666666</v>
      </c>
      <c r="L60" s="47">
        <v>0.39166666666666666</v>
      </c>
      <c r="M60" s="42" t="s">
        <v>44</v>
      </c>
      <c r="N60" s="38">
        <v>0</v>
      </c>
      <c r="O60" s="85"/>
      <c r="P60" s="38">
        <v>600</v>
      </c>
      <c r="Q60" s="261"/>
      <c r="R60" s="85">
        <v>0.42499999999999999</v>
      </c>
      <c r="S60" s="38">
        <v>300</v>
      </c>
      <c r="T60" s="85">
        <v>0.42986111111111108</v>
      </c>
      <c r="U60" s="86"/>
      <c r="V60" s="52">
        <v>0</v>
      </c>
      <c r="W60" s="85">
        <v>0.47013888888888888</v>
      </c>
      <c r="X60" s="38"/>
      <c r="Y60" s="85">
        <v>0.47291666666666665</v>
      </c>
      <c r="Z60" s="86"/>
      <c r="AA60" s="52">
        <v>0</v>
      </c>
      <c r="AB60" s="261"/>
      <c r="AC60" s="85">
        <v>0.48888888888888887</v>
      </c>
      <c r="AD60" s="38"/>
      <c r="AE60" s="85" t="s">
        <v>308</v>
      </c>
      <c r="AF60" s="86"/>
      <c r="AG60" s="52">
        <v>600</v>
      </c>
      <c r="AH60" s="261"/>
      <c r="AI60" s="85"/>
      <c r="AJ60" s="38">
        <v>600</v>
      </c>
      <c r="AK60" s="73">
        <v>0.50486111111111109</v>
      </c>
      <c r="AL60" s="42" t="s">
        <v>301</v>
      </c>
      <c r="AM60" s="38">
        <v>1980</v>
      </c>
      <c r="AN60" s="43">
        <v>0.5083333333333333</v>
      </c>
      <c r="AO60" s="47">
        <v>0.54722222222222217</v>
      </c>
      <c r="AP60" s="70">
        <v>96.2</v>
      </c>
      <c r="AQ60" s="71">
        <v>96.2</v>
      </c>
      <c r="AR60" s="72"/>
      <c r="AS60" s="49">
        <v>0.54652777777777772</v>
      </c>
      <c r="AT60" s="42" t="s">
        <v>44</v>
      </c>
      <c r="AU60" s="280">
        <v>0</v>
      </c>
      <c r="AV60" s="72"/>
      <c r="AW60" s="49">
        <v>0.60416666666666663</v>
      </c>
      <c r="AX60" s="42" t="s">
        <v>44</v>
      </c>
      <c r="AY60" s="38">
        <v>0</v>
      </c>
      <c r="AZ60" s="53">
        <v>0.6069444444444444</v>
      </c>
      <c r="BA60" s="61"/>
      <c r="BB60" s="55">
        <v>0.61236111111111113</v>
      </c>
      <c r="BC60" s="35">
        <v>5.4166666666667362E-3</v>
      </c>
      <c r="BD60" s="35">
        <v>9.2592592592522643E-5</v>
      </c>
      <c r="BE60" s="44" t="s">
        <v>45</v>
      </c>
      <c r="BF60" s="45">
        <v>8</v>
      </c>
      <c r="BG60" s="55">
        <v>0.62081018518518516</v>
      </c>
      <c r="BH60" s="35">
        <v>1.3865740740740762E-2</v>
      </c>
      <c r="BI60" s="35">
        <v>4.5138888888891088E-4</v>
      </c>
      <c r="BJ60" s="44" t="s">
        <v>301</v>
      </c>
      <c r="BK60" s="45">
        <v>39</v>
      </c>
      <c r="BL60" s="55">
        <v>0.62556712962962957</v>
      </c>
      <c r="BM60" s="35">
        <v>1.8622685185185173E-2</v>
      </c>
      <c r="BN60" s="35">
        <v>1.3541666666666528E-3</v>
      </c>
      <c r="BO60" s="44" t="s">
        <v>301</v>
      </c>
      <c r="BP60" s="45">
        <v>117</v>
      </c>
      <c r="BQ60" s="55">
        <v>0.65047453703703706</v>
      </c>
      <c r="BR60" s="35">
        <v>4.3530092592592662E-2</v>
      </c>
      <c r="BS60" s="35">
        <v>1.1574074074074146E-2</v>
      </c>
      <c r="BT60" s="44" t="s">
        <v>301</v>
      </c>
      <c r="BU60" s="45">
        <v>1000</v>
      </c>
      <c r="BV60" s="263"/>
      <c r="BW60" s="263"/>
      <c r="BX60" s="55">
        <v>0.63576388888888891</v>
      </c>
      <c r="BY60" s="35">
        <v>2.8819444444444509E-2</v>
      </c>
      <c r="BZ60" s="35">
        <v>1.1388888888888823E-2</v>
      </c>
      <c r="CA60" s="44" t="s">
        <v>45</v>
      </c>
      <c r="CB60" s="45">
        <v>1284</v>
      </c>
      <c r="CC60" s="49">
        <v>0.68125000000000002</v>
      </c>
      <c r="CD60" s="42" t="s">
        <v>301</v>
      </c>
      <c r="CE60" s="38">
        <v>720</v>
      </c>
      <c r="CF60" s="53">
        <v>0.68333333333333324</v>
      </c>
      <c r="CG60" s="61"/>
      <c r="CH60" s="55">
        <v>0.69527777777777777</v>
      </c>
      <c r="CI60" s="35">
        <v>1.1944444444444535E-2</v>
      </c>
      <c r="CJ60" s="35">
        <v>1.099537037037128E-3</v>
      </c>
      <c r="CK60" s="44" t="s">
        <v>301</v>
      </c>
      <c r="CL60" s="45">
        <v>95</v>
      </c>
      <c r="CM60" s="55">
        <v>0.70423611111111117</v>
      </c>
      <c r="CN60" s="35">
        <v>2.0902777777777937E-2</v>
      </c>
      <c r="CO60" s="35">
        <v>4.0509259259260862E-3</v>
      </c>
      <c r="CP60" s="44" t="s">
        <v>301</v>
      </c>
      <c r="CQ60" s="45">
        <v>350</v>
      </c>
      <c r="CR60" s="85" t="s">
        <v>632</v>
      </c>
      <c r="CS60" s="38">
        <v>300</v>
      </c>
      <c r="CT60" s="85">
        <v>1.5631944444444399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104.3</v>
      </c>
      <c r="DC60" s="71">
        <v>104.3</v>
      </c>
      <c r="DD60" s="72"/>
      <c r="DE60" s="43"/>
      <c r="DF60" s="43"/>
      <c r="DG60" s="39">
        <v>3093.5</v>
      </c>
      <c r="DH60" s="46">
        <v>5100</v>
      </c>
      <c r="DI60" s="40"/>
      <c r="DJ60" s="63">
        <v>8193.5</v>
      </c>
      <c r="DK60" s="43"/>
      <c r="DL60" s="268" t="s">
        <v>192</v>
      </c>
      <c r="DM60" s="269" t="s">
        <v>584</v>
      </c>
      <c r="DN60" s="269" t="s">
        <v>178</v>
      </c>
      <c r="DO60" s="269">
        <v>75</v>
      </c>
      <c r="DP60" s="269" t="s">
        <v>294</v>
      </c>
      <c r="DQ60" s="56"/>
      <c r="DR60" s="56"/>
      <c r="DS60" s="36"/>
      <c r="DV60" s="41">
        <v>1.05</v>
      </c>
      <c r="DW60" s="41" t="s">
        <v>197</v>
      </c>
      <c r="DX60" s="41"/>
      <c r="DY60" s="151">
        <v>210.52500000000001</v>
      </c>
      <c r="DZ60" s="41">
        <v>210.52500000000001</v>
      </c>
      <c r="EA60" s="41">
        <v>9999</v>
      </c>
      <c r="EB60" s="41">
        <v>999999</v>
      </c>
      <c r="EC60" s="41">
        <v>999999</v>
      </c>
      <c r="EG60" s="41">
        <v>24</v>
      </c>
      <c r="EH60" s="195">
        <v>0</v>
      </c>
      <c r="EI60" s="195">
        <v>4080</v>
      </c>
      <c r="EJ60" s="196">
        <v>96.2</v>
      </c>
      <c r="EK60" s="195">
        <v>0</v>
      </c>
      <c r="EL60" s="195">
        <v>0</v>
      </c>
      <c r="EM60" s="195">
        <v>2448</v>
      </c>
      <c r="EN60" s="195">
        <v>720</v>
      </c>
      <c r="EO60" s="195">
        <v>445</v>
      </c>
      <c r="EP60" s="195">
        <v>300</v>
      </c>
      <c r="EQ60" s="195">
        <v>104.3</v>
      </c>
      <c r="ER60" s="195" t="e">
        <v>#REF!</v>
      </c>
      <c r="ES60" s="195" t="e">
        <v>#REF!</v>
      </c>
      <c r="ET60" s="195" t="e">
        <v>#REF!</v>
      </c>
      <c r="EU60" s="196" t="e">
        <v>#REF!</v>
      </c>
      <c r="EV60" s="195"/>
      <c r="EW60" s="195"/>
      <c r="EX60" s="195"/>
      <c r="EY60" s="195"/>
      <c r="EZ60" s="196"/>
      <c r="FA60" s="195"/>
      <c r="FC60" s="41">
        <v>24</v>
      </c>
      <c r="FD60" s="195">
        <v>0</v>
      </c>
      <c r="FE60" s="195">
        <v>4080</v>
      </c>
      <c r="FF60" s="195">
        <v>4176.2</v>
      </c>
      <c r="FG60" s="195">
        <v>4176.2</v>
      </c>
      <c r="FH60" s="195">
        <v>4176.2</v>
      </c>
      <c r="FI60" s="195">
        <v>6624.2</v>
      </c>
      <c r="FJ60" s="195">
        <v>7344.2</v>
      </c>
      <c r="FK60" s="195">
        <v>7789.2</v>
      </c>
      <c r="FL60" s="195">
        <v>8089.2</v>
      </c>
      <c r="FM60" s="195">
        <v>8193.5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13.5" thickBot="1" x14ac:dyDescent="0.25">
      <c r="A61" s="132"/>
      <c r="B61" s="34">
        <v>60</v>
      </c>
      <c r="C61" s="293">
        <v>69</v>
      </c>
      <c r="D61" s="260" t="s">
        <v>537</v>
      </c>
      <c r="E61" s="260" t="s">
        <v>265</v>
      </c>
      <c r="F61" s="260" t="s">
        <v>608</v>
      </c>
      <c r="G61" s="43">
        <v>0.3333333333333332</v>
      </c>
      <c r="H61" s="47">
        <v>0.3333333333333332</v>
      </c>
      <c r="I61" s="58" t="s">
        <v>44</v>
      </c>
      <c r="J61" s="52">
        <v>0</v>
      </c>
      <c r="K61" s="43">
        <v>0.41666666666666657</v>
      </c>
      <c r="L61" s="47">
        <v>0.41666666666666657</v>
      </c>
      <c r="M61" s="42" t="s">
        <v>44</v>
      </c>
      <c r="N61" s="38">
        <v>0</v>
      </c>
      <c r="O61" s="85">
        <v>0.41736111111111113</v>
      </c>
      <c r="P61" s="38"/>
      <c r="Q61" s="261"/>
      <c r="R61" s="85"/>
      <c r="S61" s="38">
        <v>0</v>
      </c>
      <c r="T61" s="85">
        <v>0.4548611111111111</v>
      </c>
      <c r="U61" s="86"/>
      <c r="V61" s="52">
        <v>0</v>
      </c>
      <c r="W61" s="85">
        <v>0.47430555555555554</v>
      </c>
      <c r="X61" s="38"/>
      <c r="Y61" s="85">
        <v>0.47569444444444442</v>
      </c>
      <c r="Z61" s="86"/>
      <c r="AA61" s="52">
        <v>0</v>
      </c>
      <c r="AB61" s="261"/>
      <c r="AC61" s="85">
        <v>0.4777777777777778</v>
      </c>
      <c r="AD61" s="38"/>
      <c r="AE61" s="85">
        <v>0.5</v>
      </c>
      <c r="AF61" s="86"/>
      <c r="AG61" s="52">
        <v>0</v>
      </c>
      <c r="AH61" s="261"/>
      <c r="AI61" s="85"/>
      <c r="AJ61" s="38">
        <v>600</v>
      </c>
      <c r="AK61" s="73">
        <v>0.51111111111111118</v>
      </c>
      <c r="AL61" s="42" t="s">
        <v>301</v>
      </c>
      <c r="AM61" s="38">
        <v>360</v>
      </c>
      <c r="AN61" s="43">
        <v>0.51458333333333328</v>
      </c>
      <c r="AO61" s="47">
        <v>0.55694444444444446</v>
      </c>
      <c r="AP61" s="70">
        <v>94</v>
      </c>
      <c r="AQ61" s="71">
        <v>94</v>
      </c>
      <c r="AR61" s="72">
        <v>10</v>
      </c>
      <c r="AS61" s="49">
        <v>0.55277777777777781</v>
      </c>
      <c r="AT61" s="42" t="s">
        <v>44</v>
      </c>
      <c r="AU61" s="280">
        <v>0</v>
      </c>
      <c r="AV61" s="72"/>
      <c r="AW61" s="49">
        <v>0.60555555555555551</v>
      </c>
      <c r="AX61" s="42" t="s">
        <v>44</v>
      </c>
      <c r="AY61" s="38">
        <v>0</v>
      </c>
      <c r="AZ61" s="53">
        <v>0.60833333333333328</v>
      </c>
      <c r="BA61" s="61"/>
      <c r="BB61" s="55">
        <v>0.61341435185185189</v>
      </c>
      <c r="BC61" s="35">
        <v>5.0810185185186096E-3</v>
      </c>
      <c r="BD61" s="35">
        <v>4.2824074074064924E-4</v>
      </c>
      <c r="BE61" s="44" t="s">
        <v>45</v>
      </c>
      <c r="BF61" s="45">
        <v>37</v>
      </c>
      <c r="BG61" s="55">
        <v>0.6209027777777778</v>
      </c>
      <c r="BH61" s="35">
        <v>1.2569444444444522E-2</v>
      </c>
      <c r="BI61" s="35">
        <v>8.44907407407329E-4</v>
      </c>
      <c r="BJ61" s="44" t="s">
        <v>45</v>
      </c>
      <c r="BK61" s="45">
        <v>73</v>
      </c>
      <c r="BL61" s="55">
        <v>0.62577546296296294</v>
      </c>
      <c r="BM61" s="35">
        <v>1.7442129629629655E-2</v>
      </c>
      <c r="BN61" s="35">
        <v>1.7361111111113478E-4</v>
      </c>
      <c r="BO61" s="44" t="s">
        <v>301</v>
      </c>
      <c r="BP61" s="45">
        <v>15</v>
      </c>
      <c r="BQ61" s="55">
        <v>0.65060185185185182</v>
      </c>
      <c r="BR61" s="35">
        <v>4.2268518518518539E-2</v>
      </c>
      <c r="BS61" s="35">
        <v>1.0312500000000023E-2</v>
      </c>
      <c r="BT61" s="44" t="s">
        <v>301</v>
      </c>
      <c r="BU61" s="45">
        <v>891</v>
      </c>
      <c r="BV61" s="263"/>
      <c r="BW61" s="263"/>
      <c r="BX61" s="55">
        <v>0.63517361111111115</v>
      </c>
      <c r="BY61" s="35">
        <v>2.6840277777777866E-2</v>
      </c>
      <c r="BZ61" s="35">
        <v>1.3368055555555466E-2</v>
      </c>
      <c r="CA61" s="44" t="s">
        <v>45</v>
      </c>
      <c r="CB61" s="45">
        <v>1455</v>
      </c>
      <c r="CC61" s="49">
        <v>0.68402777777777779</v>
      </c>
      <c r="CD61" s="42" t="s">
        <v>301</v>
      </c>
      <c r="CE61" s="38">
        <v>840</v>
      </c>
      <c r="CF61" s="53">
        <v>0.68611111111111101</v>
      </c>
      <c r="CG61" s="61"/>
      <c r="CH61" s="55">
        <v>0.6963773148148148</v>
      </c>
      <c r="CI61" s="35">
        <v>1.0266203703703791E-2</v>
      </c>
      <c r="CJ61" s="35">
        <v>5.7870370370361607E-4</v>
      </c>
      <c r="CK61" s="44" t="s">
        <v>45</v>
      </c>
      <c r="CL61" s="45">
        <v>50</v>
      </c>
      <c r="CM61" s="55">
        <v>0.70402777777777781</v>
      </c>
      <c r="CN61" s="35">
        <v>1.7916666666666803E-2</v>
      </c>
      <c r="CO61" s="35">
        <v>1.0648148148149524E-3</v>
      </c>
      <c r="CP61" s="44" t="s">
        <v>301</v>
      </c>
      <c r="CQ61" s="45">
        <v>92</v>
      </c>
      <c r="CR61" s="85" t="s">
        <v>632</v>
      </c>
      <c r="CS61" s="38"/>
      <c r="CT61" s="85">
        <v>3.0631944444444401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112.3</v>
      </c>
      <c r="DC61" s="71">
        <v>112.3</v>
      </c>
      <c r="DD61" s="72"/>
      <c r="DE61" s="43"/>
      <c r="DF61" s="43"/>
      <c r="DG61" s="39">
        <v>2829.3</v>
      </c>
      <c r="DH61" s="46">
        <v>1800</v>
      </c>
      <c r="DI61" s="40"/>
      <c r="DJ61" s="63">
        <v>4629.3</v>
      </c>
      <c r="DK61" s="43"/>
      <c r="DL61" s="268" t="s">
        <v>191</v>
      </c>
      <c r="DM61" s="269" t="s">
        <v>608</v>
      </c>
      <c r="DN61" s="269" t="s">
        <v>179</v>
      </c>
      <c r="DO61" s="269">
        <v>71</v>
      </c>
      <c r="DP61" s="269" t="s">
        <v>624</v>
      </c>
      <c r="DQ61" s="56"/>
      <c r="DR61" s="56"/>
      <c r="DS61" s="36"/>
      <c r="DV61" s="41">
        <v>1</v>
      </c>
      <c r="DW61" s="41" t="s">
        <v>197</v>
      </c>
      <c r="DX61" s="41"/>
      <c r="DY61" s="151">
        <v>216.3</v>
      </c>
      <c r="DZ61" s="41">
        <v>216.3</v>
      </c>
      <c r="EA61" s="41">
        <v>9999</v>
      </c>
      <c r="EB61" s="41">
        <v>999999</v>
      </c>
      <c r="EC61" s="41">
        <v>4629.3</v>
      </c>
      <c r="EG61" s="41">
        <v>69</v>
      </c>
      <c r="EH61" s="195">
        <v>0</v>
      </c>
      <c r="EI61" s="195">
        <v>960</v>
      </c>
      <c r="EJ61" s="196">
        <v>104</v>
      </c>
      <c r="EK61" s="195">
        <v>0</v>
      </c>
      <c r="EL61" s="195">
        <v>0</v>
      </c>
      <c r="EM61" s="195">
        <v>2471</v>
      </c>
      <c r="EN61" s="195">
        <v>840</v>
      </c>
      <c r="EO61" s="195">
        <v>142</v>
      </c>
      <c r="EP61" s="195">
        <v>0</v>
      </c>
      <c r="EQ61" s="195">
        <v>112.3</v>
      </c>
      <c r="FC61" s="41">
        <v>69</v>
      </c>
      <c r="FD61" s="195">
        <v>0</v>
      </c>
      <c r="FE61" s="195">
        <v>960</v>
      </c>
      <c r="FF61" s="195">
        <v>1064</v>
      </c>
      <c r="FG61" s="195">
        <v>1064</v>
      </c>
      <c r="FH61" s="195">
        <v>1064</v>
      </c>
      <c r="FI61" s="195">
        <v>3535</v>
      </c>
      <c r="FJ61" s="195">
        <v>4375</v>
      </c>
      <c r="FK61" s="195">
        <v>4517</v>
      </c>
      <c r="FL61" s="195">
        <v>4517</v>
      </c>
      <c r="FM61" s="195">
        <v>4629.3</v>
      </c>
    </row>
    <row r="62" spans="1:178" ht="26.25" thickBot="1" x14ac:dyDescent="0.25">
      <c r="A62" s="132"/>
      <c r="B62" s="34">
        <v>20</v>
      </c>
      <c r="C62" s="293">
        <v>20</v>
      </c>
      <c r="D62" s="260" t="s">
        <v>52</v>
      </c>
      <c r="E62" s="260" t="s">
        <v>482</v>
      </c>
      <c r="F62" s="260" t="s">
        <v>580</v>
      </c>
      <c r="G62" s="43">
        <v>0.30555555555555552</v>
      </c>
      <c r="H62" s="47">
        <v>0.30555555555555552</v>
      </c>
      <c r="I62" s="58" t="s">
        <v>44</v>
      </c>
      <c r="J62" s="52">
        <v>0</v>
      </c>
      <c r="K62" s="43">
        <v>0.3888888888888889</v>
      </c>
      <c r="L62" s="47">
        <v>0.3888888888888889</v>
      </c>
      <c r="M62" s="42" t="s">
        <v>44</v>
      </c>
      <c r="N62" s="38">
        <v>0</v>
      </c>
      <c r="O62" s="85">
        <v>0.38958333333333334</v>
      </c>
      <c r="P62" s="38"/>
      <c r="Q62" s="261"/>
      <c r="R62" s="85"/>
      <c r="S62" s="38">
        <v>0</v>
      </c>
      <c r="T62" s="85">
        <v>0.42499999999999999</v>
      </c>
      <c r="U62" s="86"/>
      <c r="V62" s="52">
        <v>300</v>
      </c>
      <c r="W62" s="85">
        <v>0.47083333333333338</v>
      </c>
      <c r="X62" s="38"/>
      <c r="Y62" s="85">
        <v>0.47291666666666665</v>
      </c>
      <c r="Z62" s="86"/>
      <c r="AA62" s="52">
        <v>0</v>
      </c>
      <c r="AB62" s="261"/>
      <c r="AC62" s="85">
        <v>0.49236111111111108</v>
      </c>
      <c r="AD62" s="38"/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>
        <v>0.50138888888888888</v>
      </c>
      <c r="AL62" s="42" t="s">
        <v>301</v>
      </c>
      <c r="AM62" s="38">
        <v>1920</v>
      </c>
      <c r="AN62" s="43">
        <v>0.50208333333333333</v>
      </c>
      <c r="AO62" s="47">
        <v>0.54722222222222217</v>
      </c>
      <c r="AP62" s="70">
        <v>80.599999999999994</v>
      </c>
      <c r="AQ62" s="71">
        <v>80.599999999999994</v>
      </c>
      <c r="AR62" s="72">
        <v>10</v>
      </c>
      <c r="AS62" s="49">
        <v>0.54305555555555551</v>
      </c>
      <c r="AT62" s="42" t="s">
        <v>44</v>
      </c>
      <c r="AU62" s="280">
        <v>0</v>
      </c>
      <c r="AV62" s="72"/>
      <c r="AW62" s="49">
        <v>0.60347222222222219</v>
      </c>
      <c r="AX62" s="42" t="s">
        <v>44</v>
      </c>
      <c r="AY62" s="38">
        <v>0</v>
      </c>
      <c r="AZ62" s="53">
        <v>0.60555555555555551</v>
      </c>
      <c r="BA62" s="61"/>
      <c r="BB62" s="55">
        <v>0.61085648148148153</v>
      </c>
      <c r="BC62" s="35">
        <v>5.3009259259260144E-3</v>
      </c>
      <c r="BD62" s="35">
        <v>2.0833333333324447E-4</v>
      </c>
      <c r="BE62" s="44" t="s">
        <v>45</v>
      </c>
      <c r="BF62" s="45">
        <v>18</v>
      </c>
      <c r="BG62" s="55">
        <v>0.61846064814814816</v>
      </c>
      <c r="BH62" s="35">
        <v>1.2905092592592649E-2</v>
      </c>
      <c r="BI62" s="35">
        <v>5.092592592592024E-4</v>
      </c>
      <c r="BJ62" s="44" t="s">
        <v>45</v>
      </c>
      <c r="BK62" s="45">
        <v>44</v>
      </c>
      <c r="BL62" s="55">
        <v>0.62312500000000004</v>
      </c>
      <c r="BM62" s="35">
        <v>1.7569444444444526E-2</v>
      </c>
      <c r="BN62" s="35">
        <v>3.009259259260065E-4</v>
      </c>
      <c r="BO62" s="44" t="s">
        <v>301</v>
      </c>
      <c r="BP62" s="45">
        <v>26</v>
      </c>
      <c r="BQ62" s="55">
        <v>0.64928240740740739</v>
      </c>
      <c r="BR62" s="35">
        <v>4.3726851851851878E-2</v>
      </c>
      <c r="BS62" s="35">
        <v>1.1770833333333362E-2</v>
      </c>
      <c r="BT62" s="44" t="s">
        <v>301</v>
      </c>
      <c r="BU62" s="45">
        <v>1017</v>
      </c>
      <c r="BV62" s="263"/>
      <c r="BW62" s="263"/>
      <c r="BX62" s="55">
        <v>0.63339120370370372</v>
      </c>
      <c r="BY62" s="35">
        <v>2.7835648148148207E-2</v>
      </c>
      <c r="BZ62" s="35">
        <v>1.2372685185185126E-2</v>
      </c>
      <c r="CA62" s="44" t="s">
        <v>45</v>
      </c>
      <c r="CB62" s="45">
        <v>1369</v>
      </c>
      <c r="CC62" s="49">
        <v>0.69652777777777775</v>
      </c>
      <c r="CD62" s="42" t="s">
        <v>301</v>
      </c>
      <c r="CE62" s="38">
        <v>2160</v>
      </c>
      <c r="CF62" s="53">
        <v>0.69861111111111107</v>
      </c>
      <c r="CG62" s="61"/>
      <c r="CH62" s="55">
        <v>0.71149305555555553</v>
      </c>
      <c r="CI62" s="35">
        <v>1.288194444444446E-2</v>
      </c>
      <c r="CJ62" s="35">
        <v>2.0370370370370525E-3</v>
      </c>
      <c r="CK62" s="44" t="s">
        <v>301</v>
      </c>
      <c r="CL62" s="45">
        <v>176</v>
      </c>
      <c r="CM62" s="55">
        <v>0.71811342592592586</v>
      </c>
      <c r="CN62" s="35">
        <v>1.9502314814814792E-2</v>
      </c>
      <c r="CO62" s="35">
        <v>2.6504629629629413E-3</v>
      </c>
      <c r="CP62" s="44" t="s">
        <v>301</v>
      </c>
      <c r="CQ62" s="45">
        <v>229</v>
      </c>
      <c r="CR62" s="85"/>
      <c r="CS62" s="38">
        <v>600</v>
      </c>
      <c r="CT62" s="85">
        <v>1.39652777777778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126</v>
      </c>
      <c r="DC62" s="71">
        <v>126</v>
      </c>
      <c r="DD62" s="72"/>
      <c r="DE62" s="43"/>
      <c r="DF62" s="43"/>
      <c r="DG62" s="39">
        <v>3095.6</v>
      </c>
      <c r="DH62" s="46">
        <v>6180</v>
      </c>
      <c r="DI62" s="40"/>
      <c r="DJ62" s="63">
        <v>9275.6</v>
      </c>
      <c r="DK62" s="43"/>
      <c r="DL62" s="268" t="s">
        <v>192</v>
      </c>
      <c r="DM62" s="269" t="s">
        <v>580</v>
      </c>
      <c r="DN62" s="269" t="s">
        <v>178</v>
      </c>
      <c r="DO62" s="269">
        <v>60</v>
      </c>
      <c r="DP62" s="269" t="s">
        <v>294</v>
      </c>
      <c r="DQ62" s="56"/>
      <c r="DR62" s="56"/>
      <c r="DS62" s="36"/>
      <c r="DV62" s="41">
        <v>1.05</v>
      </c>
      <c r="DW62" s="41" t="s">
        <v>197</v>
      </c>
      <c r="DX62" s="41"/>
      <c r="DY62" s="151">
        <v>227.43</v>
      </c>
      <c r="DZ62" s="41">
        <v>227.43</v>
      </c>
      <c r="EA62" s="41">
        <v>9999</v>
      </c>
      <c r="EB62" s="41">
        <v>999999</v>
      </c>
      <c r="EC62" s="41">
        <v>999999</v>
      </c>
      <c r="EG62" s="41">
        <v>20</v>
      </c>
      <c r="EH62" s="195">
        <v>0</v>
      </c>
      <c r="EI62" s="195">
        <v>3420</v>
      </c>
      <c r="EJ62" s="196">
        <v>90.6</v>
      </c>
      <c r="EK62" s="195">
        <v>0</v>
      </c>
      <c r="EL62" s="195">
        <v>0</v>
      </c>
      <c r="EM62" s="195">
        <v>2474</v>
      </c>
      <c r="EN62" s="195">
        <v>2160</v>
      </c>
      <c r="EO62" s="195">
        <v>405</v>
      </c>
      <c r="EP62" s="195">
        <v>600</v>
      </c>
      <c r="EQ62" s="195">
        <v>126</v>
      </c>
      <c r="ER62" s="195" t="e">
        <v>#REF!</v>
      </c>
      <c r="ES62" s="195" t="e">
        <v>#REF!</v>
      </c>
      <c r="ET62" s="195" t="e">
        <v>#REF!</v>
      </c>
      <c r="EU62" s="196" t="e">
        <v>#REF!</v>
      </c>
      <c r="EV62" s="195"/>
      <c r="EW62" s="195"/>
      <c r="EX62" s="195"/>
      <c r="EY62" s="195"/>
      <c r="EZ62" s="196"/>
      <c r="FA62" s="195"/>
      <c r="FC62" s="41">
        <v>20</v>
      </c>
      <c r="FD62" s="195">
        <v>0</v>
      </c>
      <c r="FE62" s="195">
        <v>3420</v>
      </c>
      <c r="FF62" s="195">
        <v>3510.6</v>
      </c>
      <c r="FG62" s="195">
        <v>3510.6</v>
      </c>
      <c r="FH62" s="195">
        <v>3510.6</v>
      </c>
      <c r="FI62" s="195">
        <v>5984.6</v>
      </c>
      <c r="FJ62" s="195">
        <v>8144.6</v>
      </c>
      <c r="FK62" s="195">
        <v>8549.6</v>
      </c>
      <c r="FL62" s="195">
        <v>9149.6</v>
      </c>
      <c r="FM62" s="195">
        <v>9275.6</v>
      </c>
      <c r="FN62" s="195" t="e">
        <v>#REF!</v>
      </c>
      <c r="FO62" s="195" t="e">
        <v>#REF!</v>
      </c>
      <c r="FP62" s="195" t="e">
        <v>#REF!</v>
      </c>
      <c r="FQ62" s="195" t="e">
        <v>#REF!</v>
      </c>
      <c r="FR62" s="195" t="e">
        <v>#REF!</v>
      </c>
      <c r="FS62" s="195" t="e">
        <v>#REF!</v>
      </c>
      <c r="FT62" s="195" t="e">
        <v>#REF!</v>
      </c>
      <c r="FU62" s="195" t="e">
        <v>#REF!</v>
      </c>
      <c r="FV62" s="195" t="e">
        <v>#REF!</v>
      </c>
    </row>
    <row r="63" spans="1:178" ht="12.75" customHeight="1" thickBot="1" x14ac:dyDescent="0.25">
      <c r="A63" s="404"/>
      <c r="B63" s="34">
        <v>13</v>
      </c>
      <c r="C63" s="293">
        <v>13</v>
      </c>
      <c r="D63" s="260" t="s">
        <v>478</v>
      </c>
      <c r="E63" s="260" t="s">
        <v>479</v>
      </c>
      <c r="F63" s="260" t="s">
        <v>575</v>
      </c>
      <c r="G63" s="43">
        <v>0.30069444444444443</v>
      </c>
      <c r="H63" s="47">
        <v>0.30069444444444443</v>
      </c>
      <c r="I63" s="58" t="s">
        <v>44</v>
      </c>
      <c r="J63" s="52">
        <v>0</v>
      </c>
      <c r="K63" s="43">
        <v>0.3840277777777778</v>
      </c>
      <c r="L63" s="47">
        <v>0.3840277777777778</v>
      </c>
      <c r="M63" s="42" t="s">
        <v>44</v>
      </c>
      <c r="N63" s="38">
        <v>0</v>
      </c>
      <c r="O63" s="85">
        <v>0.38819444444444445</v>
      </c>
      <c r="P63" s="38"/>
      <c r="Q63" s="261"/>
      <c r="R63" s="85"/>
      <c r="S63" s="38">
        <v>0</v>
      </c>
      <c r="T63" s="85" t="s">
        <v>308</v>
      </c>
      <c r="U63" s="86"/>
      <c r="V63" s="52">
        <v>600</v>
      </c>
      <c r="W63" s="85"/>
      <c r="X63" s="38">
        <v>600</v>
      </c>
      <c r="Y63" s="85"/>
      <c r="Z63" s="86"/>
      <c r="AA63" s="52">
        <v>600</v>
      </c>
      <c r="AB63" s="261"/>
      <c r="AC63" s="85"/>
      <c r="AD63" s="38">
        <v>600</v>
      </c>
      <c r="AE63" s="85">
        <v>0.46111111111111108</v>
      </c>
      <c r="AF63" s="86"/>
      <c r="AG63" s="52">
        <v>0</v>
      </c>
      <c r="AH63" s="261"/>
      <c r="AI63" s="85">
        <v>0.46736111111111112</v>
      </c>
      <c r="AJ63" s="38"/>
      <c r="AK63" s="73">
        <v>0.47500000000000003</v>
      </c>
      <c r="AL63" s="42" t="s">
        <v>301</v>
      </c>
      <c r="AM63" s="38">
        <v>60</v>
      </c>
      <c r="AN63" s="43">
        <v>0.4770833333333333</v>
      </c>
      <c r="AO63" s="47">
        <v>0.49722222222222223</v>
      </c>
      <c r="AP63" s="70">
        <v>109.7</v>
      </c>
      <c r="AQ63" s="71">
        <v>109.7</v>
      </c>
      <c r="AR63" s="72"/>
      <c r="AS63" s="49">
        <v>0.51666666666666672</v>
      </c>
      <c r="AT63" s="42" t="s">
        <v>44</v>
      </c>
      <c r="AU63" s="280">
        <v>0</v>
      </c>
      <c r="AV63" s="72"/>
      <c r="AW63" s="49">
        <v>0.56111111111111112</v>
      </c>
      <c r="AX63" s="42" t="s">
        <v>44</v>
      </c>
      <c r="AY63" s="38">
        <v>0</v>
      </c>
      <c r="AZ63" s="53">
        <v>0.56319444444444444</v>
      </c>
      <c r="BA63" s="61"/>
      <c r="BB63" s="55">
        <v>0.56879629629629636</v>
      </c>
      <c r="BC63" s="35">
        <v>5.6018518518519134E-3</v>
      </c>
      <c r="BD63" s="35">
        <v>9.2592592592654482E-5</v>
      </c>
      <c r="BE63" s="44" t="s">
        <v>301</v>
      </c>
      <c r="BF63" s="45">
        <v>8</v>
      </c>
      <c r="BG63" s="55">
        <v>0.5802546296296297</v>
      </c>
      <c r="BH63" s="35">
        <v>1.7060185185185262E-2</v>
      </c>
      <c r="BI63" s="35">
        <v>3.6458333333334106E-3</v>
      </c>
      <c r="BJ63" s="44" t="s">
        <v>301</v>
      </c>
      <c r="BK63" s="45">
        <v>315</v>
      </c>
      <c r="BL63" s="55">
        <v>0.58493055555555562</v>
      </c>
      <c r="BM63" s="35">
        <v>2.1736111111111178E-2</v>
      </c>
      <c r="BN63" s="35">
        <v>4.4675925925926584E-3</v>
      </c>
      <c r="BO63" s="44" t="s">
        <v>301</v>
      </c>
      <c r="BP63" s="45">
        <v>386</v>
      </c>
      <c r="BQ63" s="55">
        <v>0.60623842592592592</v>
      </c>
      <c r="BR63" s="35">
        <v>4.3043981481481475E-2</v>
      </c>
      <c r="BS63" s="35">
        <v>1.1087962962962959E-2</v>
      </c>
      <c r="BT63" s="44" t="s">
        <v>301</v>
      </c>
      <c r="BU63" s="45">
        <v>958</v>
      </c>
      <c r="BV63" s="263"/>
      <c r="BW63" s="263"/>
      <c r="BX63" s="55">
        <v>0.59398148148148155</v>
      </c>
      <c r="BY63" s="35">
        <v>3.0787037037037113E-2</v>
      </c>
      <c r="BZ63" s="35">
        <v>9.4212962962962193E-3</v>
      </c>
      <c r="CA63" s="44" t="s">
        <v>45</v>
      </c>
      <c r="CB63" s="45">
        <v>814</v>
      </c>
      <c r="CC63" s="49">
        <v>0.63472222222222219</v>
      </c>
      <c r="CD63" s="42" t="s">
        <v>301</v>
      </c>
      <c r="CE63" s="38">
        <v>480</v>
      </c>
      <c r="CF63" s="53">
        <v>0.65138888888888891</v>
      </c>
      <c r="CG63" s="61"/>
      <c r="CH63" s="55">
        <v>0.66253472222222221</v>
      </c>
      <c r="CI63" s="35">
        <v>1.1145833333333299E-2</v>
      </c>
      <c r="CJ63" s="35">
        <v>3.0092592592589201E-4</v>
      </c>
      <c r="CK63" s="44" t="s">
        <v>301</v>
      </c>
      <c r="CL63" s="45">
        <v>26</v>
      </c>
      <c r="CM63" s="55">
        <v>0.66907407407407404</v>
      </c>
      <c r="CN63" s="35">
        <v>1.7685185185185137E-2</v>
      </c>
      <c r="CO63" s="35">
        <v>8.3333333333328666E-4</v>
      </c>
      <c r="CP63" s="44" t="s">
        <v>301</v>
      </c>
      <c r="CQ63" s="45">
        <v>72</v>
      </c>
      <c r="CR63" s="85" t="s">
        <v>632</v>
      </c>
      <c r="CS63" s="38"/>
      <c r="CT63" s="85">
        <v>1.10486111111111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119.9</v>
      </c>
      <c r="DC63" s="71">
        <v>119.9</v>
      </c>
      <c r="DD63" s="72"/>
      <c r="DE63" s="43"/>
      <c r="DF63" s="43"/>
      <c r="DG63" s="39">
        <v>2808.6</v>
      </c>
      <c r="DH63" s="46">
        <v>2940</v>
      </c>
      <c r="DI63" s="40"/>
      <c r="DJ63" s="63">
        <v>5748.6</v>
      </c>
      <c r="DK63" s="43"/>
      <c r="DL63" s="268" t="s">
        <v>191</v>
      </c>
      <c r="DM63" s="269" t="s">
        <v>575</v>
      </c>
      <c r="DN63" s="269" t="s">
        <v>179</v>
      </c>
      <c r="DO63" s="269">
        <v>80</v>
      </c>
      <c r="DP63" s="269">
        <v>0</v>
      </c>
      <c r="DQ63" s="56"/>
      <c r="DR63" s="56"/>
      <c r="DS63" s="36"/>
      <c r="DT63" s="41"/>
      <c r="DU63" s="41"/>
      <c r="DV63" s="41">
        <v>1</v>
      </c>
      <c r="DW63" s="41" t="s">
        <v>197</v>
      </c>
      <c r="DX63" s="41"/>
      <c r="DY63" s="151">
        <v>229.60000000000002</v>
      </c>
      <c r="DZ63" s="41">
        <v>229.60000000000002</v>
      </c>
      <c r="EA63" s="41">
        <v>9999</v>
      </c>
      <c r="EB63" s="41">
        <v>999999</v>
      </c>
      <c r="EC63" s="41">
        <v>5748.6</v>
      </c>
      <c r="ED63" s="41"/>
      <c r="EE63" s="41"/>
      <c r="EF63" s="41"/>
      <c r="EG63" s="41">
        <v>13</v>
      </c>
      <c r="EH63" s="195">
        <v>0</v>
      </c>
      <c r="EI63" s="195">
        <v>2460</v>
      </c>
      <c r="EJ63" s="196">
        <v>109.7</v>
      </c>
      <c r="EK63" s="195">
        <v>0</v>
      </c>
      <c r="EL63" s="195">
        <v>0</v>
      </c>
      <c r="EM63" s="195">
        <v>2481</v>
      </c>
      <c r="EN63" s="195">
        <v>480</v>
      </c>
      <c r="EO63" s="195">
        <v>98</v>
      </c>
      <c r="EP63" s="195">
        <v>0</v>
      </c>
      <c r="EQ63" s="195">
        <v>119.9</v>
      </c>
      <c r="ER63" s="195" t="e">
        <v>#REF!</v>
      </c>
      <c r="ES63" s="195" t="e">
        <v>#REF!</v>
      </c>
      <c r="ET63" s="195" t="e">
        <v>#REF!</v>
      </c>
      <c r="EU63" s="196" t="e">
        <v>#REF!</v>
      </c>
      <c r="EV63" s="195"/>
      <c r="EW63" s="195"/>
      <c r="EX63" s="195"/>
      <c r="EY63" s="195"/>
      <c r="EZ63" s="196"/>
      <c r="FA63" s="195"/>
      <c r="FB63" s="41"/>
      <c r="FC63" s="41">
        <v>13</v>
      </c>
      <c r="FD63" s="195">
        <v>0</v>
      </c>
      <c r="FE63" s="195">
        <v>2460</v>
      </c>
      <c r="FF63" s="195">
        <v>2569.6999999999998</v>
      </c>
      <c r="FG63" s="195">
        <v>2569.6999999999998</v>
      </c>
      <c r="FH63" s="195">
        <v>2569.6999999999998</v>
      </c>
      <c r="FI63" s="195">
        <v>5050.7</v>
      </c>
      <c r="FJ63" s="195">
        <v>5530.7</v>
      </c>
      <c r="FK63" s="195">
        <v>5628.7</v>
      </c>
      <c r="FL63" s="195">
        <v>5628.7</v>
      </c>
      <c r="FM63" s="195">
        <v>5748.5999999999995</v>
      </c>
      <c r="FN63" s="195" t="e">
        <v>#REF!</v>
      </c>
      <c r="FO63" s="195" t="e">
        <v>#REF!</v>
      </c>
      <c r="FP63" s="195" t="e">
        <v>#REF!</v>
      </c>
      <c r="FQ63" s="195" t="e">
        <v>#REF!</v>
      </c>
      <c r="FR63" s="195" t="e">
        <v>#REF!</v>
      </c>
      <c r="FS63" s="195" t="e">
        <v>#REF!</v>
      </c>
      <c r="FT63" s="195" t="e">
        <v>#REF!</v>
      </c>
      <c r="FU63" s="195" t="e">
        <v>#REF!</v>
      </c>
      <c r="FV63" s="195" t="e">
        <v>#REF!</v>
      </c>
    </row>
    <row r="64" spans="1:178" ht="13.5" thickBot="1" x14ac:dyDescent="0.25">
      <c r="A64" s="75"/>
      <c r="B64" s="34">
        <v>35</v>
      </c>
      <c r="C64" s="293">
        <v>35</v>
      </c>
      <c r="D64" s="260" t="s">
        <v>504</v>
      </c>
      <c r="E64" s="260" t="s">
        <v>505</v>
      </c>
      <c r="F64" s="260" t="s">
        <v>589</v>
      </c>
      <c r="G64" s="43">
        <v>0.31597222222222215</v>
      </c>
      <c r="H64" s="47">
        <v>0.31597222222222215</v>
      </c>
      <c r="I64" s="58" t="s">
        <v>44</v>
      </c>
      <c r="J64" s="52">
        <v>0</v>
      </c>
      <c r="K64" s="43">
        <v>0.39930555555555552</v>
      </c>
      <c r="L64" s="47">
        <v>0.39930555555555552</v>
      </c>
      <c r="M64" s="42" t="s">
        <v>44</v>
      </c>
      <c r="N64" s="38">
        <v>0</v>
      </c>
      <c r="O64" s="85">
        <v>0.39999999999999997</v>
      </c>
      <c r="P64" s="38"/>
      <c r="Q64" s="261"/>
      <c r="R64" s="85">
        <v>0.4375</v>
      </c>
      <c r="S64" s="38">
        <v>300</v>
      </c>
      <c r="T64" s="85">
        <v>0.46597222222222223</v>
      </c>
      <c r="U64" s="86"/>
      <c r="V64" s="52">
        <v>0</v>
      </c>
      <c r="W64" s="85">
        <v>0.49305555555555558</v>
      </c>
      <c r="X64" s="38"/>
      <c r="Y64" s="85">
        <v>0.49444444444444446</v>
      </c>
      <c r="Z64" s="86"/>
      <c r="AA64" s="52">
        <v>0</v>
      </c>
      <c r="AB64" s="261"/>
      <c r="AC64" s="85">
        <v>0.49583333333333335</v>
      </c>
      <c r="AD64" s="38"/>
      <c r="AE64" s="85">
        <v>0.52500000000000002</v>
      </c>
      <c r="AF64" s="86"/>
      <c r="AG64" s="52">
        <v>0</v>
      </c>
      <c r="AH64" s="261"/>
      <c r="AI64" s="85">
        <v>0.53194444444444444</v>
      </c>
      <c r="AJ64" s="38"/>
      <c r="AK64" s="73">
        <v>0.53402777777777777</v>
      </c>
      <c r="AL64" s="42" t="s">
        <v>301</v>
      </c>
      <c r="AM64" s="38">
        <v>240</v>
      </c>
      <c r="AN64" s="43">
        <v>0.5805555555555556</v>
      </c>
      <c r="AO64" s="47">
        <v>0.58263888888888882</v>
      </c>
      <c r="AP64" s="70">
        <v>114</v>
      </c>
      <c r="AQ64" s="71">
        <v>114</v>
      </c>
      <c r="AR64" s="72"/>
      <c r="AS64" s="49">
        <v>0.5756944444444444</v>
      </c>
      <c r="AT64" s="42" t="s">
        <v>44</v>
      </c>
      <c r="AU64" s="280">
        <v>0</v>
      </c>
      <c r="AV64" s="72"/>
      <c r="AW64" s="49">
        <v>0.63402777777777775</v>
      </c>
      <c r="AX64" s="42" t="s">
        <v>301</v>
      </c>
      <c r="AY64" s="38">
        <v>1260</v>
      </c>
      <c r="AZ64" s="53">
        <v>0.63750000000000007</v>
      </c>
      <c r="BA64" s="61"/>
      <c r="BB64" s="55">
        <v>0.64619212962962969</v>
      </c>
      <c r="BC64" s="35">
        <v>8.6921296296296191E-3</v>
      </c>
      <c r="BD64" s="35">
        <v>3.1828703703703602E-3</v>
      </c>
      <c r="BE64" s="44" t="s">
        <v>301</v>
      </c>
      <c r="BF64" s="45">
        <v>275</v>
      </c>
      <c r="BG64" s="55">
        <v>0.6537384259259259</v>
      </c>
      <c r="BH64" s="35">
        <v>1.6238425925925837E-2</v>
      </c>
      <c r="BI64" s="35">
        <v>2.8240740740739859E-3</v>
      </c>
      <c r="BJ64" s="44" t="s">
        <v>301</v>
      </c>
      <c r="BK64" s="45">
        <v>244</v>
      </c>
      <c r="BL64" s="55">
        <v>0.6584606481481482</v>
      </c>
      <c r="BM64" s="35">
        <v>2.0960648148148131E-2</v>
      </c>
      <c r="BN64" s="35">
        <v>3.6921296296296112E-3</v>
      </c>
      <c r="BO64" s="44" t="s">
        <v>301</v>
      </c>
      <c r="BP64" s="45">
        <v>319</v>
      </c>
      <c r="BQ64" s="55"/>
      <c r="BR64" s="35">
        <v>-0.63750000000000007</v>
      </c>
      <c r="BS64" s="35">
        <v>0.66945601851851855</v>
      </c>
      <c r="BT64" s="44"/>
      <c r="BU64" s="45">
        <v>600</v>
      </c>
      <c r="BV64" s="263"/>
      <c r="BW64" s="263"/>
      <c r="BX64" s="55">
        <v>0.66859953703703701</v>
      </c>
      <c r="BY64" s="35">
        <v>3.109953703703694E-2</v>
      </c>
      <c r="BZ64" s="35">
        <v>9.1087962962963925E-3</v>
      </c>
      <c r="CA64" s="44" t="s">
        <v>45</v>
      </c>
      <c r="CB64" s="45">
        <v>1087</v>
      </c>
      <c r="CC64" s="49">
        <v>0.7090277777777777</v>
      </c>
      <c r="CD64" s="42" t="s">
        <v>301</v>
      </c>
      <c r="CE64" s="38">
        <v>480</v>
      </c>
      <c r="CF64" s="53">
        <v>0.71111111111111114</v>
      </c>
      <c r="CG64" s="61"/>
      <c r="CH64" s="55">
        <v>0.72256944444444438</v>
      </c>
      <c r="CI64" s="35">
        <v>1.1458333333333237E-2</v>
      </c>
      <c r="CJ64" s="35">
        <v>6.1342592592582984E-4</v>
      </c>
      <c r="CK64" s="44" t="s">
        <v>301</v>
      </c>
      <c r="CL64" s="45">
        <v>53</v>
      </c>
      <c r="CM64" s="55">
        <v>0.72900462962962964</v>
      </c>
      <c r="CN64" s="35">
        <v>1.7893518518518503E-2</v>
      </c>
      <c r="CO64" s="35">
        <v>1.0416666666666526E-3</v>
      </c>
      <c r="CP64" s="44" t="s">
        <v>301</v>
      </c>
      <c r="CQ64" s="45">
        <v>90</v>
      </c>
      <c r="CR64" s="85"/>
      <c r="CS64" s="38">
        <v>600</v>
      </c>
      <c r="CT64" s="85">
        <v>2.0215277777777798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122.3</v>
      </c>
      <c r="DC64" s="71">
        <v>122.3</v>
      </c>
      <c r="DD64" s="72"/>
      <c r="DE64" s="43"/>
      <c r="DF64" s="43"/>
      <c r="DG64" s="39">
        <v>2904.3</v>
      </c>
      <c r="DH64" s="46">
        <v>2880</v>
      </c>
      <c r="DI64" s="40"/>
      <c r="DJ64" s="63">
        <v>5784.3</v>
      </c>
      <c r="DK64" s="43"/>
      <c r="DL64" s="268" t="s">
        <v>191</v>
      </c>
      <c r="DM64" s="269" t="s">
        <v>589</v>
      </c>
      <c r="DN64" s="269" t="s">
        <v>178</v>
      </c>
      <c r="DO64" s="269">
        <v>125</v>
      </c>
      <c r="DP64" s="269" t="s">
        <v>624</v>
      </c>
      <c r="DQ64" s="56"/>
      <c r="DR64" s="56"/>
      <c r="DS64" s="36"/>
      <c r="DV64" s="41">
        <v>1.08</v>
      </c>
      <c r="DW64" s="41" t="s">
        <v>197</v>
      </c>
      <c r="DX64" s="41"/>
      <c r="DY64" s="151">
        <v>255.20400000000004</v>
      </c>
      <c r="DZ64" s="41">
        <v>255.20400000000004</v>
      </c>
      <c r="EA64" s="41">
        <v>9999</v>
      </c>
      <c r="EB64" s="41">
        <v>999999</v>
      </c>
      <c r="EC64" s="41">
        <v>999999</v>
      </c>
      <c r="EG64" s="41">
        <v>35</v>
      </c>
      <c r="EH64" s="195">
        <v>0</v>
      </c>
      <c r="EI64" s="195">
        <v>540</v>
      </c>
      <c r="EJ64" s="196">
        <v>114</v>
      </c>
      <c r="EK64" s="195">
        <v>0</v>
      </c>
      <c r="EL64" s="195">
        <v>1260</v>
      </c>
      <c r="EM64" s="195">
        <v>2525</v>
      </c>
      <c r="EN64" s="195">
        <v>480</v>
      </c>
      <c r="EO64" s="195">
        <v>143</v>
      </c>
      <c r="EP64" s="195">
        <v>600</v>
      </c>
      <c r="EQ64" s="195">
        <v>122.3</v>
      </c>
      <c r="ER64" s="195" t="e">
        <v>#REF!</v>
      </c>
      <c r="ES64" s="195" t="e">
        <v>#REF!</v>
      </c>
      <c r="ET64" s="195" t="e">
        <v>#REF!</v>
      </c>
      <c r="EU64" s="196" t="e">
        <v>#REF!</v>
      </c>
      <c r="EV64" s="195"/>
      <c r="EW64" s="195"/>
      <c r="EX64" s="195"/>
      <c r="EY64" s="195"/>
      <c r="EZ64" s="196"/>
      <c r="FA64" s="195"/>
      <c r="FC64" s="41">
        <v>35</v>
      </c>
      <c r="FD64" s="195">
        <v>0</v>
      </c>
      <c r="FE64" s="195">
        <v>540</v>
      </c>
      <c r="FF64" s="195">
        <v>654</v>
      </c>
      <c r="FG64" s="195">
        <v>654</v>
      </c>
      <c r="FH64" s="195">
        <v>1914</v>
      </c>
      <c r="FI64" s="195">
        <v>4439</v>
      </c>
      <c r="FJ64" s="195">
        <v>4919</v>
      </c>
      <c r="FK64" s="195">
        <v>5062</v>
      </c>
      <c r="FL64" s="195">
        <v>5662</v>
      </c>
      <c r="FM64" s="195">
        <v>5784.3</v>
      </c>
      <c r="FN64" s="195" t="e">
        <v>#REF!</v>
      </c>
      <c r="FO64" s="195" t="e">
        <v>#REF!</v>
      </c>
      <c r="FP64" s="195" t="e">
        <v>#REF!</v>
      </c>
      <c r="FQ64" s="195" t="e">
        <v>#REF!</v>
      </c>
      <c r="FR64" s="195" t="e">
        <v>#REF!</v>
      </c>
      <c r="FS64" s="195" t="e">
        <v>#REF!</v>
      </c>
      <c r="FT64" s="195" t="e">
        <v>#REF!</v>
      </c>
      <c r="FU64" s="195" t="e">
        <v>#REF!</v>
      </c>
      <c r="FV64" s="195" t="e">
        <v>#REF!</v>
      </c>
    </row>
    <row r="65" spans="1:178" ht="13.5" thickBot="1" x14ac:dyDescent="0.25">
      <c r="A65" s="75"/>
      <c r="B65" s="34">
        <v>54</v>
      </c>
      <c r="C65" s="293">
        <v>55</v>
      </c>
      <c r="D65" s="260" t="s">
        <v>530</v>
      </c>
      <c r="E65" s="260" t="s">
        <v>531</v>
      </c>
      <c r="F65" s="260" t="s">
        <v>604</v>
      </c>
      <c r="G65" s="43">
        <v>0.32916666666666655</v>
      </c>
      <c r="H65" s="47">
        <v>0.32916666666666655</v>
      </c>
      <c r="I65" s="58" t="s">
        <v>44</v>
      </c>
      <c r="J65" s="52">
        <v>0</v>
      </c>
      <c r="K65" s="43">
        <v>0.41249999999999992</v>
      </c>
      <c r="L65" s="47">
        <v>0.41249999999999992</v>
      </c>
      <c r="M65" s="42" t="s">
        <v>44</v>
      </c>
      <c r="N65" s="38">
        <v>0</v>
      </c>
      <c r="O65" s="85">
        <v>0.41597222222222219</v>
      </c>
      <c r="P65" s="38"/>
      <c r="Q65" s="261">
        <v>300</v>
      </c>
      <c r="R65" s="85"/>
      <c r="S65" s="38">
        <v>0</v>
      </c>
      <c r="T65" s="85">
        <v>0.46388888888888885</v>
      </c>
      <c r="U65" s="86"/>
      <c r="V65" s="52">
        <v>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 t="s">
        <v>308</v>
      </c>
      <c r="AF65" s="86"/>
      <c r="AG65" s="52">
        <v>600</v>
      </c>
      <c r="AH65" s="261"/>
      <c r="AI65" s="85"/>
      <c r="AJ65" s="38">
        <v>600</v>
      </c>
      <c r="AK65" s="73">
        <v>0.50277777777777777</v>
      </c>
      <c r="AL65" s="42" t="s">
        <v>44</v>
      </c>
      <c r="AM65" s="38">
        <v>0</v>
      </c>
      <c r="AN65" s="43">
        <v>0.52777777777777779</v>
      </c>
      <c r="AO65" s="47">
        <v>0.5444444444444444</v>
      </c>
      <c r="AP65" s="70">
        <v>95</v>
      </c>
      <c r="AQ65" s="71">
        <v>95</v>
      </c>
      <c r="AR65" s="72"/>
      <c r="AS65" s="49">
        <v>0.5444444444444444</v>
      </c>
      <c r="AT65" s="42" t="s">
        <v>44</v>
      </c>
      <c r="AU65" s="280">
        <v>0</v>
      </c>
      <c r="AV65" s="72"/>
      <c r="AW65" s="49">
        <v>0.60277777777777775</v>
      </c>
      <c r="AX65" s="42" t="s">
        <v>44</v>
      </c>
      <c r="AY65" s="38">
        <v>0</v>
      </c>
      <c r="AZ65" s="53">
        <v>0.60416666666666663</v>
      </c>
      <c r="BA65" s="61"/>
      <c r="BB65" s="55">
        <v>0.60971064814814813</v>
      </c>
      <c r="BC65" s="35">
        <v>5.5439814814814969E-3</v>
      </c>
      <c r="BD65" s="35">
        <v>3.4722222222238058E-5</v>
      </c>
      <c r="BE65" s="44" t="s">
        <v>301</v>
      </c>
      <c r="BF65" s="45">
        <v>3</v>
      </c>
      <c r="BG65" s="55">
        <v>0.6208217592592592</v>
      </c>
      <c r="BH65" s="35">
        <v>1.6655092592592569E-2</v>
      </c>
      <c r="BI65" s="35">
        <v>3.2407407407407177E-3</v>
      </c>
      <c r="BJ65" s="44" t="s">
        <v>301</v>
      </c>
      <c r="BK65" s="45">
        <v>280</v>
      </c>
      <c r="BL65" s="55">
        <v>0.62613425925925925</v>
      </c>
      <c r="BM65" s="35">
        <v>2.1967592592592622E-2</v>
      </c>
      <c r="BN65" s="35">
        <v>4.699074074074102E-3</v>
      </c>
      <c r="BO65" s="44" t="s">
        <v>301</v>
      </c>
      <c r="BP65" s="45">
        <v>406</v>
      </c>
      <c r="BQ65" s="55">
        <v>0.64541666666666664</v>
      </c>
      <c r="BR65" s="35">
        <v>4.1250000000000009E-2</v>
      </c>
      <c r="BS65" s="35">
        <v>9.2939814814814933E-3</v>
      </c>
      <c r="BT65" s="44" t="s">
        <v>301</v>
      </c>
      <c r="BU65" s="45">
        <v>803</v>
      </c>
      <c r="BV65" s="263"/>
      <c r="BW65" s="263"/>
      <c r="BX65" s="55">
        <v>0.63561342592592596</v>
      </c>
      <c r="BY65" s="35">
        <v>3.1446759259259327E-2</v>
      </c>
      <c r="BZ65" s="35">
        <v>8.761574074074005E-3</v>
      </c>
      <c r="CA65" s="44" t="s">
        <v>45</v>
      </c>
      <c r="CB65" s="45">
        <v>1057</v>
      </c>
      <c r="CC65" s="49">
        <v>0.69791666666666663</v>
      </c>
      <c r="CD65" s="42" t="s">
        <v>301</v>
      </c>
      <c r="CE65" s="38">
        <v>2400</v>
      </c>
      <c r="CF65" s="53">
        <v>0.70208333333333339</v>
      </c>
      <c r="CG65" s="61"/>
      <c r="CH65" s="55">
        <v>0.71262731481481489</v>
      </c>
      <c r="CI65" s="35">
        <v>1.0543981481481501E-2</v>
      </c>
      <c r="CJ65" s="35">
        <v>3.0092592592590589E-4</v>
      </c>
      <c r="CK65" s="44" t="s">
        <v>45</v>
      </c>
      <c r="CL65" s="45">
        <v>26</v>
      </c>
      <c r="CM65" s="55">
        <v>0.71965277777777781</v>
      </c>
      <c r="CN65" s="35">
        <v>1.7569444444444415E-2</v>
      </c>
      <c r="CO65" s="35">
        <v>7.1759259259256483E-4</v>
      </c>
      <c r="CP65" s="44" t="s">
        <v>301</v>
      </c>
      <c r="CQ65" s="45">
        <v>62</v>
      </c>
      <c r="CR65" s="85"/>
      <c r="CS65" s="38">
        <v>600</v>
      </c>
      <c r="CT65" s="85">
        <v>2.8131944444444401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116.6</v>
      </c>
      <c r="DC65" s="71">
        <v>116.6</v>
      </c>
      <c r="DD65" s="72"/>
      <c r="DE65" s="43"/>
      <c r="DF65" s="43"/>
      <c r="DG65" s="39">
        <v>2848.6</v>
      </c>
      <c r="DH65" s="46">
        <v>6300</v>
      </c>
      <c r="DI65" s="40"/>
      <c r="DJ65" s="63">
        <v>9148.6</v>
      </c>
      <c r="DK65" s="43"/>
      <c r="DL65" s="268" t="s">
        <v>190</v>
      </c>
      <c r="DM65" s="269" t="s">
        <v>604</v>
      </c>
      <c r="DN65" s="269" t="s">
        <v>178</v>
      </c>
      <c r="DO65" s="269">
        <v>87</v>
      </c>
      <c r="DP65" s="269" t="s">
        <v>293</v>
      </c>
      <c r="DQ65" s="56"/>
      <c r="DR65" s="56"/>
      <c r="DS65" s="36"/>
      <c r="DV65" s="41">
        <v>1.05</v>
      </c>
      <c r="DW65" s="41" t="s">
        <v>197</v>
      </c>
      <c r="DX65" s="41"/>
      <c r="DY65" s="151">
        <v>222.18</v>
      </c>
      <c r="DZ65" s="41">
        <v>222.18</v>
      </c>
      <c r="EA65" s="41">
        <v>9999</v>
      </c>
      <c r="EB65" s="41">
        <v>999999</v>
      </c>
      <c r="EC65" s="41">
        <v>999999</v>
      </c>
      <c r="EG65" s="41">
        <v>55</v>
      </c>
      <c r="EH65" s="195">
        <v>0</v>
      </c>
      <c r="EI65" s="195">
        <v>3300</v>
      </c>
      <c r="EJ65" s="196">
        <v>95</v>
      </c>
      <c r="EK65" s="195">
        <v>0</v>
      </c>
      <c r="EL65" s="195">
        <v>0</v>
      </c>
      <c r="EM65" s="195">
        <v>2549</v>
      </c>
      <c r="EN65" s="195">
        <v>2400</v>
      </c>
      <c r="EO65" s="195">
        <v>88</v>
      </c>
      <c r="EP65" s="195">
        <v>600</v>
      </c>
      <c r="EQ65" s="195">
        <v>116.6</v>
      </c>
      <c r="ER65" s="195" t="e">
        <v>#REF!</v>
      </c>
      <c r="ES65" s="195" t="e">
        <v>#REF!</v>
      </c>
      <c r="ET65" s="195" t="e">
        <v>#REF!</v>
      </c>
      <c r="EU65" s="196" t="e">
        <v>#REF!</v>
      </c>
      <c r="EV65" s="195"/>
      <c r="EW65" s="195"/>
      <c r="EX65" s="195"/>
      <c r="EY65" s="195"/>
      <c r="EZ65" s="196"/>
      <c r="FA65" s="195"/>
      <c r="FC65" s="41">
        <v>55</v>
      </c>
      <c r="FD65" s="195">
        <v>0</v>
      </c>
      <c r="FE65" s="195">
        <v>3300</v>
      </c>
      <c r="FF65" s="195">
        <v>3395</v>
      </c>
      <c r="FG65" s="195">
        <v>3395</v>
      </c>
      <c r="FH65" s="195">
        <v>3395</v>
      </c>
      <c r="FI65" s="195">
        <v>5944</v>
      </c>
      <c r="FJ65" s="195">
        <v>8344</v>
      </c>
      <c r="FK65" s="195">
        <v>8432</v>
      </c>
      <c r="FL65" s="195">
        <v>9032</v>
      </c>
      <c r="FM65" s="195">
        <v>9148.6</v>
      </c>
      <c r="FN65" s="195" t="e">
        <v>#REF!</v>
      </c>
      <c r="FO65" s="195" t="e">
        <v>#REF!</v>
      </c>
      <c r="FP65" s="195" t="e">
        <v>#REF!</v>
      </c>
      <c r="FQ65" s="195" t="e">
        <v>#REF!</v>
      </c>
      <c r="FR65" s="195" t="e">
        <v>#REF!</v>
      </c>
      <c r="FS65" s="195" t="e">
        <v>#REF!</v>
      </c>
      <c r="FT65" s="195" t="e">
        <v>#REF!</v>
      </c>
      <c r="FU65" s="195" t="e">
        <v>#REF!</v>
      </c>
      <c r="FV65" s="195" t="e">
        <v>#REF!</v>
      </c>
    </row>
    <row r="66" spans="1:178" ht="13.5" thickBot="1" x14ac:dyDescent="0.25">
      <c r="B66" s="34">
        <v>77</v>
      </c>
      <c r="C66" s="293">
        <v>93</v>
      </c>
      <c r="D66" s="260" t="s">
        <v>562</v>
      </c>
      <c r="E66" s="260" t="s">
        <v>563</v>
      </c>
      <c r="F66" s="260" t="s">
        <v>617</v>
      </c>
      <c r="G66" s="43">
        <v>0.34513888888888872</v>
      </c>
      <c r="H66" s="47">
        <v>0.34513888888888872</v>
      </c>
      <c r="I66" s="58" t="s">
        <v>44</v>
      </c>
      <c r="J66" s="391">
        <v>0</v>
      </c>
      <c r="K66" s="43">
        <v>0.42847222222222209</v>
      </c>
      <c r="L66" s="47">
        <v>0.42847222222222209</v>
      </c>
      <c r="M66" s="42" t="s">
        <v>44</v>
      </c>
      <c r="N66" s="38">
        <v>0</v>
      </c>
      <c r="O66" s="85">
        <v>0.4291666666666667</v>
      </c>
      <c r="P66" s="38"/>
      <c r="Q66" s="261"/>
      <c r="R66" s="85">
        <v>0.45763888888888887</v>
      </c>
      <c r="S66" s="38">
        <v>300</v>
      </c>
      <c r="T66" s="85">
        <v>0.46249999999999997</v>
      </c>
      <c r="U66" s="86"/>
      <c r="V66" s="52">
        <v>0</v>
      </c>
      <c r="W66" s="85">
        <v>0.50347222222222221</v>
      </c>
      <c r="X66" s="38"/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>
        <v>0.51874999999999993</v>
      </c>
      <c r="AL66" s="42" t="s">
        <v>44</v>
      </c>
      <c r="AM66" s="38">
        <v>0</v>
      </c>
      <c r="AN66" s="43">
        <v>0.52361111111111114</v>
      </c>
      <c r="AO66" s="47">
        <v>0.57430555555555551</v>
      </c>
      <c r="AP66" s="70">
        <v>97.1</v>
      </c>
      <c r="AQ66" s="71">
        <v>97.1</v>
      </c>
      <c r="AR66" s="72">
        <v>10</v>
      </c>
      <c r="AS66" s="49">
        <v>0.56041666666666656</v>
      </c>
      <c r="AT66" s="42" t="s">
        <v>44</v>
      </c>
      <c r="AU66" s="280">
        <v>0</v>
      </c>
      <c r="AV66" s="72"/>
      <c r="AW66" s="49">
        <v>0.62013888888888891</v>
      </c>
      <c r="AX66" s="42" t="s">
        <v>44</v>
      </c>
      <c r="AY66" s="38">
        <v>0</v>
      </c>
      <c r="AZ66" s="53">
        <v>0.62222222222222223</v>
      </c>
      <c r="BA66" s="61"/>
      <c r="BB66" s="55">
        <v>0.62707175925925929</v>
      </c>
      <c r="BC66" s="35">
        <v>4.849537037037055E-3</v>
      </c>
      <c r="BD66" s="35">
        <v>6.5972222222220392E-4</v>
      </c>
      <c r="BE66" s="44" t="s">
        <v>45</v>
      </c>
      <c r="BF66" s="45">
        <v>57</v>
      </c>
      <c r="BG66" s="55">
        <v>0.63563657407407403</v>
      </c>
      <c r="BH66" s="35">
        <v>1.3414351851851802E-2</v>
      </c>
      <c r="BI66" s="35">
        <v>4.8572257327350599E-17</v>
      </c>
      <c r="BJ66" s="44" t="s">
        <v>44</v>
      </c>
      <c r="BK66" s="45">
        <v>0</v>
      </c>
      <c r="BL66" s="55">
        <v>0.64043981481481482</v>
      </c>
      <c r="BM66" s="35">
        <v>1.8217592592592591E-2</v>
      </c>
      <c r="BN66" s="35">
        <v>9.4907407407407093E-4</v>
      </c>
      <c r="BO66" s="44" t="s">
        <v>301</v>
      </c>
      <c r="BP66" s="45">
        <v>82</v>
      </c>
      <c r="BQ66" s="55">
        <v>0.66047453703703707</v>
      </c>
      <c r="BR66" s="35">
        <v>3.8252314814814836E-2</v>
      </c>
      <c r="BS66" s="35">
        <v>6.2962962962963206E-3</v>
      </c>
      <c r="BT66" s="44" t="s">
        <v>301</v>
      </c>
      <c r="BU66" s="45">
        <v>844</v>
      </c>
      <c r="BV66" s="263"/>
      <c r="BW66" s="263"/>
      <c r="BX66" s="55">
        <v>0.65093750000000006</v>
      </c>
      <c r="BY66" s="35">
        <v>2.8715277777777826E-2</v>
      </c>
      <c r="BZ66" s="35">
        <v>1.1493055555555506E-2</v>
      </c>
      <c r="CA66" s="44" t="s">
        <v>45</v>
      </c>
      <c r="CB66" s="45">
        <v>1593</v>
      </c>
      <c r="CC66" s="49"/>
      <c r="CD66" s="42" t="s">
        <v>44</v>
      </c>
      <c r="CE66" s="38">
        <v>1800</v>
      </c>
      <c r="CF66" s="53"/>
      <c r="CG66" s="61"/>
      <c r="CH66" s="55"/>
      <c r="CI66" s="35">
        <v>0</v>
      </c>
      <c r="CJ66" s="35">
        <v>1.0844907407407407E-2</v>
      </c>
      <c r="CK66" s="44" t="s">
        <v>44</v>
      </c>
      <c r="CL66" s="45"/>
      <c r="CM66" s="55"/>
      <c r="CN66" s="35">
        <v>0</v>
      </c>
      <c r="CO66" s="35">
        <v>1.6851851851851851E-2</v>
      </c>
      <c r="CP66" s="44"/>
      <c r="CQ66" s="45">
        <v>1800</v>
      </c>
      <c r="CR66" s="85"/>
      <c r="CS66" s="38">
        <v>600</v>
      </c>
      <c r="CT66" s="85">
        <v>3.7715277777777798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109.8</v>
      </c>
      <c r="DC66" s="71">
        <v>109.8</v>
      </c>
      <c r="DD66" s="72"/>
      <c r="DE66" s="43"/>
      <c r="DF66" s="43"/>
      <c r="DG66" s="39">
        <v>4592.9000000000005</v>
      </c>
      <c r="DH66" s="46">
        <v>5100</v>
      </c>
      <c r="DI66" s="40"/>
      <c r="DJ66" s="63">
        <v>9692.9000000000015</v>
      </c>
      <c r="DK66" s="43"/>
      <c r="DL66" s="268" t="s">
        <v>192</v>
      </c>
      <c r="DM66" s="269" t="s">
        <v>617</v>
      </c>
      <c r="DN66" s="269" t="s">
        <v>178</v>
      </c>
      <c r="DO66" s="269">
        <v>76</v>
      </c>
      <c r="DP66" s="269">
        <v>0</v>
      </c>
      <c r="DQ66" s="56"/>
      <c r="DR66" s="56"/>
      <c r="DS66" s="36"/>
      <c r="DV66" s="41">
        <v>1.05</v>
      </c>
      <c r="DW66" s="41" t="s">
        <v>197</v>
      </c>
      <c r="DX66" s="41"/>
      <c r="DY66" s="151">
        <v>227.74499999999998</v>
      </c>
      <c r="DZ66" s="41">
        <v>227.74499999999998</v>
      </c>
      <c r="EA66" s="41">
        <v>9999</v>
      </c>
      <c r="EB66" s="41">
        <v>999999</v>
      </c>
      <c r="EC66" s="41">
        <v>999999</v>
      </c>
      <c r="EG66" s="41">
        <v>93</v>
      </c>
      <c r="EH66" s="195">
        <v>0</v>
      </c>
      <c r="EI66" s="195">
        <v>2700</v>
      </c>
      <c r="EJ66" s="196">
        <v>107.1</v>
      </c>
      <c r="EK66" s="195">
        <v>0</v>
      </c>
      <c r="EL66" s="195">
        <v>0</v>
      </c>
      <c r="EM66" s="195">
        <v>2576</v>
      </c>
      <c r="EN66" s="195">
        <v>1800</v>
      </c>
      <c r="EO66" s="195">
        <v>1800</v>
      </c>
      <c r="EP66" s="195">
        <v>600</v>
      </c>
      <c r="EQ66" s="195">
        <v>109.8</v>
      </c>
      <c r="FC66" s="41">
        <v>93</v>
      </c>
      <c r="FD66" s="195">
        <v>0</v>
      </c>
      <c r="FE66" s="195">
        <v>2700</v>
      </c>
      <c r="FF66" s="195">
        <v>2807.1</v>
      </c>
      <c r="FG66" s="195">
        <v>2807.1</v>
      </c>
      <c r="FH66" s="195">
        <v>2807.1</v>
      </c>
      <c r="FI66" s="195">
        <v>5383.1</v>
      </c>
      <c r="FJ66" s="195">
        <v>7183.1</v>
      </c>
      <c r="FK66" s="195">
        <v>8983.1</v>
      </c>
      <c r="FL66" s="195">
        <v>9583.1</v>
      </c>
      <c r="FM66" s="195">
        <v>9692.9</v>
      </c>
    </row>
    <row r="67" spans="1:178" ht="13.5" thickBot="1" x14ac:dyDescent="0.25">
      <c r="A67" s="75"/>
      <c r="B67" s="34">
        <v>52</v>
      </c>
      <c r="C67" s="293">
        <v>53</v>
      </c>
      <c r="D67" s="260" t="s">
        <v>528</v>
      </c>
      <c r="E67" s="260" t="s">
        <v>529</v>
      </c>
      <c r="F67" s="260" t="s">
        <v>582</v>
      </c>
      <c r="G67" s="43">
        <v>0.32777777777777767</v>
      </c>
      <c r="H67" s="47">
        <v>0.32777777777777767</v>
      </c>
      <c r="I67" s="58" t="s">
        <v>44</v>
      </c>
      <c r="J67" s="52">
        <v>0</v>
      </c>
      <c r="K67" s="43">
        <v>0.41111111111111104</v>
      </c>
      <c r="L67" s="47">
        <v>0.41111111111111104</v>
      </c>
      <c r="M67" s="42" t="s">
        <v>44</v>
      </c>
      <c r="N67" s="38">
        <v>0</v>
      </c>
      <c r="O67" s="85">
        <v>0.41250000000000003</v>
      </c>
      <c r="P67" s="38"/>
      <c r="Q67" s="261"/>
      <c r="R67" s="85">
        <v>0.47916666666666669</v>
      </c>
      <c r="S67" s="38">
        <v>300</v>
      </c>
      <c r="T67" s="85" t="s">
        <v>308</v>
      </c>
      <c r="U67" s="86"/>
      <c r="V67" s="52">
        <v>600</v>
      </c>
      <c r="W67" s="85"/>
      <c r="X67" s="38">
        <v>600</v>
      </c>
      <c r="Y67" s="85"/>
      <c r="Z67" s="86"/>
      <c r="AA67" s="52">
        <v>600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>
        <v>0.52847222222222223</v>
      </c>
      <c r="AL67" s="42" t="s">
        <v>301</v>
      </c>
      <c r="AM67" s="38">
        <v>2340</v>
      </c>
      <c r="AN67" s="43">
        <v>0.57430555555555551</v>
      </c>
      <c r="AO67" s="47">
        <v>0.57708333333333328</v>
      </c>
      <c r="AP67" s="70">
        <v>115.3</v>
      </c>
      <c r="AQ67" s="71">
        <v>115.3</v>
      </c>
      <c r="AR67" s="72"/>
      <c r="AS67" s="49">
        <v>0.57013888888888886</v>
      </c>
      <c r="AT67" s="42" t="s">
        <v>44</v>
      </c>
      <c r="AU67" s="280">
        <v>0</v>
      </c>
      <c r="AV67" s="72"/>
      <c r="AW67" s="49">
        <v>0.6381944444444444</v>
      </c>
      <c r="AX67" s="42" t="s">
        <v>301</v>
      </c>
      <c r="AY67" s="38">
        <v>2040</v>
      </c>
      <c r="AZ67" s="53">
        <v>0.64027777777777783</v>
      </c>
      <c r="BA67" s="61"/>
      <c r="BB67" s="55">
        <v>0.64651620370370366</v>
      </c>
      <c r="BC67" s="35">
        <v>6.2384259259258279E-3</v>
      </c>
      <c r="BD67" s="35">
        <v>7.2916666666656901E-4</v>
      </c>
      <c r="BE67" s="44" t="s">
        <v>301</v>
      </c>
      <c r="BF67" s="45">
        <v>63</v>
      </c>
      <c r="BG67" s="55">
        <v>0.65547453703703706</v>
      </c>
      <c r="BH67" s="35">
        <v>1.5196759259259229E-2</v>
      </c>
      <c r="BI67" s="35">
        <v>1.7824074074073784E-3</v>
      </c>
      <c r="BJ67" s="44" t="s">
        <v>301</v>
      </c>
      <c r="BK67" s="45">
        <v>154</v>
      </c>
      <c r="BL67" s="55">
        <v>0.66118055555555555</v>
      </c>
      <c r="BM67" s="35">
        <v>2.0902777777777715E-2</v>
      </c>
      <c r="BN67" s="35">
        <v>3.6342592592591948E-3</v>
      </c>
      <c r="BO67" s="44" t="s">
        <v>301</v>
      </c>
      <c r="BP67" s="45">
        <v>314</v>
      </c>
      <c r="BQ67" s="55">
        <v>0.68521990740740746</v>
      </c>
      <c r="BR67" s="35">
        <v>4.4942129629629624E-2</v>
      </c>
      <c r="BS67" s="35">
        <v>1.2986111111111108E-2</v>
      </c>
      <c r="BT67" s="44" t="s">
        <v>301</v>
      </c>
      <c r="BU67" s="45">
        <v>1122</v>
      </c>
      <c r="BV67" s="263"/>
      <c r="BW67" s="263"/>
      <c r="BX67" s="55">
        <v>0.67222222222222217</v>
      </c>
      <c r="BY67" s="35">
        <v>3.1944444444444331E-2</v>
      </c>
      <c r="BZ67" s="35">
        <v>8.2638888888890011E-3</v>
      </c>
      <c r="CA67" s="44" t="s">
        <v>45</v>
      </c>
      <c r="CB67" s="45">
        <v>1014</v>
      </c>
      <c r="CC67" s="49">
        <v>0.75</v>
      </c>
      <c r="CD67" s="42" t="s">
        <v>301</v>
      </c>
      <c r="CE67" s="38">
        <v>180</v>
      </c>
      <c r="CF67" s="53"/>
      <c r="CG67" s="61"/>
      <c r="CH67" s="55"/>
      <c r="CI67" s="35">
        <v>0</v>
      </c>
      <c r="CJ67" s="35">
        <v>1.0844907407407407E-2</v>
      </c>
      <c r="CK67" s="44" t="s">
        <v>44</v>
      </c>
      <c r="CL67" s="45"/>
      <c r="CM67" s="55"/>
      <c r="CN67" s="35">
        <v>0</v>
      </c>
      <c r="CO67" s="35">
        <v>1.6851851851851851E-2</v>
      </c>
      <c r="CP67" s="44"/>
      <c r="CQ67" s="45">
        <v>1800</v>
      </c>
      <c r="CR67" s="85"/>
      <c r="CS67" s="38">
        <v>600</v>
      </c>
      <c r="CT67" s="85">
        <v>2.7298611111111102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/>
      <c r="DC67" s="71">
        <v>1800</v>
      </c>
      <c r="DD67" s="72"/>
      <c r="DE67" s="43"/>
      <c r="DF67" s="43"/>
      <c r="DG67" s="39">
        <v>6382.3</v>
      </c>
      <c r="DH67" s="46">
        <v>9060</v>
      </c>
      <c r="DI67" s="40"/>
      <c r="DJ67" s="63">
        <v>15442.3</v>
      </c>
      <c r="DK67" s="43"/>
      <c r="DL67" s="268" t="s">
        <v>192</v>
      </c>
      <c r="DM67" s="269" t="s">
        <v>582</v>
      </c>
      <c r="DN67" s="269" t="s">
        <v>178</v>
      </c>
      <c r="DO67" s="269">
        <v>114</v>
      </c>
      <c r="DP67" s="269">
        <v>0</v>
      </c>
      <c r="DQ67" s="56"/>
      <c r="DR67" s="56"/>
      <c r="DS67" s="36"/>
      <c r="DV67" s="41">
        <v>1.08</v>
      </c>
      <c r="DW67" s="41" t="s">
        <v>197</v>
      </c>
      <c r="DX67" s="41"/>
      <c r="DY67" s="401">
        <v>2068.5239999999999</v>
      </c>
      <c r="DZ67" s="41">
        <v>2068.5239999999999</v>
      </c>
      <c r="EA67" s="36">
        <v>9999</v>
      </c>
      <c r="EB67" s="36">
        <v>999999</v>
      </c>
      <c r="EC67" s="36">
        <v>999999</v>
      </c>
      <c r="EG67" s="41">
        <v>53</v>
      </c>
      <c r="EH67" s="402">
        <v>0</v>
      </c>
      <c r="EI67" s="402">
        <v>6240</v>
      </c>
      <c r="EJ67" s="403">
        <v>115.3</v>
      </c>
      <c r="EK67" s="402">
        <v>0</v>
      </c>
      <c r="EL67" s="402">
        <v>2040</v>
      </c>
      <c r="EM67" s="402">
        <v>2667</v>
      </c>
      <c r="EN67" s="402">
        <v>180</v>
      </c>
      <c r="EO67" s="402">
        <v>1800</v>
      </c>
      <c r="EP67" s="402">
        <v>600</v>
      </c>
      <c r="EQ67" s="402">
        <v>1800</v>
      </c>
      <c r="ER67" s="195" t="e">
        <v>#REF!</v>
      </c>
      <c r="ES67" s="195" t="e">
        <v>#REF!</v>
      </c>
      <c r="ET67" s="195" t="e">
        <v>#REF!</v>
      </c>
      <c r="EU67" s="196" t="e">
        <v>#REF!</v>
      </c>
      <c r="EV67" s="195"/>
      <c r="EW67" s="195"/>
      <c r="EX67" s="195"/>
      <c r="EY67" s="195"/>
      <c r="EZ67" s="196"/>
      <c r="FA67" s="195"/>
      <c r="FC67" s="41">
        <v>53</v>
      </c>
      <c r="FD67" s="195">
        <v>0</v>
      </c>
      <c r="FE67" s="402">
        <v>6240</v>
      </c>
      <c r="FF67" s="402">
        <v>6355.3</v>
      </c>
      <c r="FG67" s="402">
        <v>6355.3</v>
      </c>
      <c r="FH67" s="402">
        <v>8395.2999999999993</v>
      </c>
      <c r="FI67" s="402">
        <v>11062.3</v>
      </c>
      <c r="FJ67" s="402">
        <v>11242.3</v>
      </c>
      <c r="FK67" s="402">
        <v>13042.3</v>
      </c>
      <c r="FL67" s="402">
        <v>13642.3</v>
      </c>
      <c r="FM67" s="402">
        <v>15442.3</v>
      </c>
      <c r="FN67" s="195" t="e">
        <v>#REF!</v>
      </c>
      <c r="FO67" s="195" t="e">
        <v>#REF!</v>
      </c>
      <c r="FP67" s="195" t="e">
        <v>#REF!</v>
      </c>
      <c r="FQ67" s="195" t="e">
        <v>#REF!</v>
      </c>
      <c r="FR67" s="195" t="e">
        <v>#REF!</v>
      </c>
      <c r="FS67" s="195" t="e">
        <v>#REF!</v>
      </c>
      <c r="FT67" s="195" t="e">
        <v>#REF!</v>
      </c>
      <c r="FU67" s="195" t="e">
        <v>#REF!</v>
      </c>
      <c r="FV67" s="195" t="e">
        <v>#REF!</v>
      </c>
    </row>
    <row r="68" spans="1:178" ht="13.5" thickBot="1" x14ac:dyDescent="0.25">
      <c r="B68" s="34">
        <v>67</v>
      </c>
      <c r="C68" s="293">
        <v>77</v>
      </c>
      <c r="D68" s="260" t="s">
        <v>546</v>
      </c>
      <c r="E68" s="260" t="s">
        <v>547</v>
      </c>
      <c r="F68" s="260" t="s">
        <v>613</v>
      </c>
      <c r="G68" s="43">
        <v>0.3381944444444443</v>
      </c>
      <c r="H68" s="47">
        <v>0.3444444444444445</v>
      </c>
      <c r="I68" s="58" t="s">
        <v>301</v>
      </c>
      <c r="J68" s="52">
        <v>540</v>
      </c>
      <c r="K68" s="43">
        <v>0.42152777777777767</v>
      </c>
      <c r="L68" s="47">
        <v>0.42152777777777767</v>
      </c>
      <c r="M68" s="42" t="s">
        <v>44</v>
      </c>
      <c r="N68" s="38">
        <v>0</v>
      </c>
      <c r="O68" s="85">
        <v>0.42222222222222222</v>
      </c>
      <c r="P68" s="38"/>
      <c r="Q68" s="261"/>
      <c r="R68" s="85"/>
      <c r="S68" s="38">
        <v>0</v>
      </c>
      <c r="T68" s="85">
        <v>0.4680555555555555</v>
      </c>
      <c r="U68" s="86"/>
      <c r="V68" s="52">
        <v>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 t="s">
        <v>308</v>
      </c>
      <c r="AF68" s="86"/>
      <c r="AG68" s="52">
        <v>600</v>
      </c>
      <c r="AH68" s="261"/>
      <c r="AI68" s="85"/>
      <c r="AJ68" s="38">
        <v>600</v>
      </c>
      <c r="AK68" s="73" t="s">
        <v>308</v>
      </c>
      <c r="AL68" s="42" t="s">
        <v>44</v>
      </c>
      <c r="AM68" s="38">
        <v>1800</v>
      </c>
      <c r="AN68" s="43">
        <v>0.57222222222222219</v>
      </c>
      <c r="AO68" s="47">
        <v>0.59027777777777779</v>
      </c>
      <c r="AP68" s="70">
        <v>99.7</v>
      </c>
      <c r="AQ68" s="71">
        <v>99.7</v>
      </c>
      <c r="AR68" s="72"/>
      <c r="AS68" s="49" t="e">
        <v>#VALUE!</v>
      </c>
      <c r="AT68" s="42"/>
      <c r="AU68" s="280">
        <v>0</v>
      </c>
      <c r="AV68" s="72"/>
      <c r="AW68" s="49">
        <v>0.65486111111111112</v>
      </c>
      <c r="AX68" s="42"/>
      <c r="AY68" s="38">
        <v>0</v>
      </c>
      <c r="AZ68" s="53">
        <v>0.65625</v>
      </c>
      <c r="BA68" s="61"/>
      <c r="BB68" s="55">
        <v>0.66141203703703699</v>
      </c>
      <c r="BC68" s="35">
        <v>5.1620370370369928E-3</v>
      </c>
      <c r="BD68" s="35">
        <v>3.4722222222226609E-4</v>
      </c>
      <c r="BE68" s="44" t="s">
        <v>45</v>
      </c>
      <c r="BF68" s="45">
        <v>30</v>
      </c>
      <c r="BG68" s="55">
        <v>0.67335648148148142</v>
      </c>
      <c r="BH68" s="35">
        <v>1.7106481481481417E-2</v>
      </c>
      <c r="BI68" s="35">
        <v>3.6921296296295661E-3</v>
      </c>
      <c r="BJ68" s="44" t="s">
        <v>301</v>
      </c>
      <c r="BK68" s="45">
        <v>319</v>
      </c>
      <c r="BL68" s="55">
        <v>0.6790046296296296</v>
      </c>
      <c r="BM68" s="35">
        <v>2.2754629629629597E-2</v>
      </c>
      <c r="BN68" s="35">
        <v>5.486111111111077E-3</v>
      </c>
      <c r="BO68" s="44" t="s">
        <v>301</v>
      </c>
      <c r="BP68" s="45">
        <v>474</v>
      </c>
      <c r="BQ68" s="55">
        <v>0.70077546296296289</v>
      </c>
      <c r="BR68" s="35">
        <v>4.4525462962962892E-2</v>
      </c>
      <c r="BS68" s="35">
        <v>1.2569444444444376E-2</v>
      </c>
      <c r="BT68" s="44" t="s">
        <v>301</v>
      </c>
      <c r="BU68" s="45">
        <v>1086</v>
      </c>
      <c r="BV68" s="263"/>
      <c r="BW68" s="263"/>
      <c r="BX68" s="55">
        <v>0.6903125</v>
      </c>
      <c r="BY68" s="35">
        <v>3.4062499999999996E-2</v>
      </c>
      <c r="BZ68" s="35">
        <v>6.1458333333333365E-3</v>
      </c>
      <c r="CA68" s="44" t="s">
        <v>45</v>
      </c>
      <c r="CB68" s="45">
        <v>831</v>
      </c>
      <c r="CC68" s="49">
        <v>0.73958333333333337</v>
      </c>
      <c r="CD68" s="42" t="s">
        <v>301</v>
      </c>
      <c r="CE68" s="38">
        <v>1500</v>
      </c>
      <c r="CF68" s="53">
        <v>0.74236111111111114</v>
      </c>
      <c r="CG68" s="61"/>
      <c r="CH68" s="55">
        <v>0.75629629629629624</v>
      </c>
      <c r="CI68" s="35">
        <v>1.3935185185185106E-2</v>
      </c>
      <c r="CJ68" s="35">
        <v>3.0902777777776988E-3</v>
      </c>
      <c r="CK68" s="44" t="s">
        <v>301</v>
      </c>
      <c r="CL68" s="45">
        <v>267</v>
      </c>
      <c r="CM68" s="55">
        <v>0.76362268518518517</v>
      </c>
      <c r="CN68" s="35">
        <v>2.126157407407403E-2</v>
      </c>
      <c r="CO68" s="35">
        <v>4.4097222222221795E-3</v>
      </c>
      <c r="CP68" s="44" t="s">
        <v>301</v>
      </c>
      <c r="CQ68" s="45">
        <v>381</v>
      </c>
      <c r="CR68" s="85"/>
      <c r="CS68" s="38">
        <v>600</v>
      </c>
      <c r="CT68" s="85">
        <v>3.3548611111111102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124.5</v>
      </c>
      <c r="DC68" s="71">
        <v>124.5</v>
      </c>
      <c r="DD68" s="72"/>
      <c r="DE68" s="43"/>
      <c r="DF68" s="43"/>
      <c r="DG68" s="39">
        <v>3612.2</v>
      </c>
      <c r="DH68" s="46">
        <v>7440</v>
      </c>
      <c r="DI68" s="40"/>
      <c r="DJ68" s="63">
        <v>11052.2</v>
      </c>
      <c r="DK68" s="43"/>
      <c r="DL68" s="268" t="s">
        <v>192</v>
      </c>
      <c r="DM68" s="269" t="s">
        <v>613</v>
      </c>
      <c r="DN68" s="269" t="s">
        <v>178</v>
      </c>
      <c r="DO68" s="269">
        <v>93</v>
      </c>
      <c r="DP68" s="269">
        <v>0</v>
      </c>
      <c r="DQ68" s="56"/>
      <c r="DR68" s="56"/>
      <c r="DS68" s="36"/>
      <c r="DV68" s="41">
        <v>1.05</v>
      </c>
      <c r="DW68" s="41" t="s">
        <v>198</v>
      </c>
      <c r="DX68" s="41"/>
      <c r="DY68" s="151">
        <v>235.41</v>
      </c>
      <c r="DZ68" s="41">
        <v>9999</v>
      </c>
      <c r="EA68" s="41">
        <v>235.41</v>
      </c>
      <c r="EB68" s="41">
        <v>999999</v>
      </c>
      <c r="EC68" s="41">
        <v>999999</v>
      </c>
      <c r="EG68" s="41">
        <v>77</v>
      </c>
      <c r="EH68" s="195">
        <v>540</v>
      </c>
      <c r="EI68" s="195">
        <v>4800</v>
      </c>
      <c r="EJ68" s="196">
        <v>99.7</v>
      </c>
      <c r="EK68" s="195">
        <v>0</v>
      </c>
      <c r="EL68" s="195">
        <v>0</v>
      </c>
      <c r="EM68" s="195">
        <v>2740</v>
      </c>
      <c r="EN68" s="195">
        <v>1500</v>
      </c>
      <c r="EO68" s="195">
        <v>648</v>
      </c>
      <c r="EP68" s="195">
        <v>600</v>
      </c>
      <c r="EQ68" s="195">
        <v>124.5</v>
      </c>
      <c r="FC68" s="41">
        <v>77</v>
      </c>
      <c r="FD68" s="195">
        <v>540</v>
      </c>
      <c r="FE68" s="195">
        <v>5340</v>
      </c>
      <c r="FF68" s="195">
        <v>5439.7</v>
      </c>
      <c r="FG68" s="195">
        <v>5439.7</v>
      </c>
      <c r="FH68" s="195">
        <v>5439.7</v>
      </c>
      <c r="FI68" s="195">
        <v>8179.7</v>
      </c>
      <c r="FJ68" s="195">
        <v>9679.7000000000007</v>
      </c>
      <c r="FK68" s="195">
        <v>10327.700000000001</v>
      </c>
      <c r="FL68" s="195">
        <v>10927.7</v>
      </c>
      <c r="FM68" s="195">
        <v>11052.2</v>
      </c>
    </row>
    <row r="69" spans="1:178" ht="13.5" thickBot="1" x14ac:dyDescent="0.25">
      <c r="A69" s="75"/>
      <c r="B69" s="34">
        <v>40</v>
      </c>
      <c r="C69" s="293">
        <v>40</v>
      </c>
      <c r="D69" s="260" t="s">
        <v>509</v>
      </c>
      <c r="E69" s="260" t="s">
        <v>510</v>
      </c>
      <c r="F69" s="260" t="s">
        <v>594</v>
      </c>
      <c r="G69" s="43">
        <v>0.31944444444444436</v>
      </c>
      <c r="H69" s="47">
        <v>0.31944444444444436</v>
      </c>
      <c r="I69" s="58" t="s">
        <v>44</v>
      </c>
      <c r="J69" s="52">
        <v>0</v>
      </c>
      <c r="K69" s="43">
        <v>0.40277777777777773</v>
      </c>
      <c r="L69" s="47">
        <v>0.40277777777777773</v>
      </c>
      <c r="M69" s="42" t="s">
        <v>44</v>
      </c>
      <c r="N69" s="38">
        <v>0</v>
      </c>
      <c r="O69" s="85"/>
      <c r="P69" s="38">
        <v>600</v>
      </c>
      <c r="Q69" s="261"/>
      <c r="R69" s="85">
        <v>0.44236111111111115</v>
      </c>
      <c r="S69" s="38">
        <v>300</v>
      </c>
      <c r="T69" s="85">
        <v>0.48819444444444443</v>
      </c>
      <c r="U69" s="86"/>
      <c r="V69" s="52">
        <v>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>
        <v>0.4548611111111111</v>
      </c>
      <c r="AF69" s="86"/>
      <c r="AG69" s="52">
        <v>1980</v>
      </c>
      <c r="AH69" s="261">
        <v>600</v>
      </c>
      <c r="AI69" s="85"/>
      <c r="AJ69" s="38">
        <v>600</v>
      </c>
      <c r="AK69" s="73">
        <v>0.51180555555555551</v>
      </c>
      <c r="AL69" s="42" t="s">
        <v>301</v>
      </c>
      <c r="AM69" s="38">
        <v>1620</v>
      </c>
      <c r="AN69" s="43">
        <v>0.53472222222222221</v>
      </c>
      <c r="AO69" s="47">
        <v>0.57430555555555551</v>
      </c>
      <c r="AP69" s="70">
        <v>93.4</v>
      </c>
      <c r="AQ69" s="71">
        <v>93.4</v>
      </c>
      <c r="AR69" s="72"/>
      <c r="AS69" s="49">
        <v>0.55347222222222214</v>
      </c>
      <c r="AT69" s="42" t="s">
        <v>44</v>
      </c>
      <c r="AU69" s="280">
        <v>0</v>
      </c>
      <c r="AV69" s="72"/>
      <c r="AW69" s="49">
        <v>0.61736111111111114</v>
      </c>
      <c r="AX69" s="42" t="s">
        <v>44</v>
      </c>
      <c r="AY69" s="38">
        <v>0</v>
      </c>
      <c r="AZ69" s="53">
        <v>0.62013888888888891</v>
      </c>
      <c r="BA69" s="61"/>
      <c r="BB69" s="55">
        <v>0.62519675925925922</v>
      </c>
      <c r="BC69" s="35">
        <v>5.0578703703703098E-3</v>
      </c>
      <c r="BD69" s="35">
        <v>4.5138888888894904E-4</v>
      </c>
      <c r="BE69" s="44" t="s">
        <v>45</v>
      </c>
      <c r="BF69" s="45">
        <v>39</v>
      </c>
      <c r="BG69" s="55">
        <v>0.63443287037037044</v>
      </c>
      <c r="BH69" s="35">
        <v>1.4293981481481532E-2</v>
      </c>
      <c r="BI69" s="35">
        <v>8.7962962962968155E-4</v>
      </c>
      <c r="BJ69" s="44" t="s">
        <v>301</v>
      </c>
      <c r="BK69" s="45">
        <v>76</v>
      </c>
      <c r="BL69" s="55">
        <v>0.64618055555555554</v>
      </c>
      <c r="BM69" s="35">
        <v>2.604166666666663E-2</v>
      </c>
      <c r="BN69" s="35">
        <v>8.7731481481481098E-3</v>
      </c>
      <c r="BO69" s="44" t="s">
        <v>301</v>
      </c>
      <c r="BP69" s="45">
        <v>758</v>
      </c>
      <c r="BQ69" s="55">
        <v>0.66728009259259258</v>
      </c>
      <c r="BR69" s="35">
        <v>4.7141203703703671E-2</v>
      </c>
      <c r="BS69" s="35">
        <v>1.5185185185185156E-2</v>
      </c>
      <c r="BT69" s="44" t="s">
        <v>301</v>
      </c>
      <c r="BU69" s="45">
        <v>1312</v>
      </c>
      <c r="BV69" s="263"/>
      <c r="BW69" s="263"/>
      <c r="BX69" s="55">
        <v>0.65625</v>
      </c>
      <c r="BY69" s="35">
        <v>3.6111111111111094E-2</v>
      </c>
      <c r="BZ69" s="35">
        <v>4.0972222222222382E-3</v>
      </c>
      <c r="CA69" s="44" t="s">
        <v>45</v>
      </c>
      <c r="CB69" s="45">
        <v>654</v>
      </c>
      <c r="CC69" s="49">
        <v>0.7270833333333333</v>
      </c>
      <c r="CD69" s="42" t="s">
        <v>301</v>
      </c>
      <c r="CE69" s="38">
        <v>3540</v>
      </c>
      <c r="CF69" s="53">
        <v>0.72986111111111107</v>
      </c>
      <c r="CG69" s="61"/>
      <c r="CH69" s="55">
        <v>0.74276620370370372</v>
      </c>
      <c r="CI69" s="35">
        <v>1.2905092592592649E-2</v>
      </c>
      <c r="CJ69" s="35">
        <v>2.0601851851852412E-3</v>
      </c>
      <c r="CK69" s="44" t="s">
        <v>301</v>
      </c>
      <c r="CL69" s="45">
        <v>178</v>
      </c>
      <c r="CM69" s="55">
        <v>0.75125000000000008</v>
      </c>
      <c r="CN69" s="35">
        <v>2.1388888888889013E-2</v>
      </c>
      <c r="CO69" s="35">
        <v>4.5370370370371622E-3</v>
      </c>
      <c r="CP69" s="44" t="s">
        <v>301</v>
      </c>
      <c r="CQ69" s="45">
        <v>392</v>
      </c>
      <c r="CR69" s="85"/>
      <c r="CS69" s="38">
        <v>600</v>
      </c>
      <c r="CT69" s="85">
        <v>2.2298611111111102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111.3</v>
      </c>
      <c r="DC69" s="71">
        <v>111.3</v>
      </c>
      <c r="DD69" s="72">
        <v>330</v>
      </c>
      <c r="DE69" s="43"/>
      <c r="DF69" s="43"/>
      <c r="DG69" s="39">
        <v>3943.7000000000003</v>
      </c>
      <c r="DH69" s="46">
        <v>11640</v>
      </c>
      <c r="DI69" s="40"/>
      <c r="DJ69" s="63">
        <v>15583.7</v>
      </c>
      <c r="DK69" s="43"/>
      <c r="DL69" s="268" t="s">
        <v>192</v>
      </c>
      <c r="DM69" s="269" t="s">
        <v>594</v>
      </c>
      <c r="DN69" s="269" t="s">
        <v>178</v>
      </c>
      <c r="DO69" s="269">
        <v>112</v>
      </c>
      <c r="DP69" s="269" t="s">
        <v>294</v>
      </c>
      <c r="DQ69" s="56"/>
      <c r="DR69" s="56"/>
      <c r="DS69" s="36"/>
      <c r="DV69" s="41">
        <v>1.08</v>
      </c>
      <c r="DW69" s="41" t="s">
        <v>197</v>
      </c>
      <c r="DX69" s="41"/>
      <c r="DY69" s="151">
        <v>577.47600000000011</v>
      </c>
      <c r="DZ69" s="41">
        <v>577.47600000000011</v>
      </c>
      <c r="EA69" s="41">
        <v>9999</v>
      </c>
      <c r="EB69" s="41">
        <v>999999</v>
      </c>
      <c r="EC69" s="41">
        <v>999999</v>
      </c>
      <c r="EG69" s="41">
        <v>40</v>
      </c>
      <c r="EH69" s="195">
        <v>0</v>
      </c>
      <c r="EI69" s="195">
        <v>7500</v>
      </c>
      <c r="EJ69" s="196">
        <v>93.4</v>
      </c>
      <c r="EK69" s="195">
        <v>0</v>
      </c>
      <c r="EL69" s="195">
        <v>0</v>
      </c>
      <c r="EM69" s="195">
        <v>2839</v>
      </c>
      <c r="EN69" s="195">
        <v>3540</v>
      </c>
      <c r="EO69" s="195">
        <v>570</v>
      </c>
      <c r="EP69" s="195">
        <v>600</v>
      </c>
      <c r="EQ69" s="195">
        <v>441.3</v>
      </c>
      <c r="ER69" s="195" t="e">
        <v>#REF!</v>
      </c>
      <c r="ES69" s="195" t="e">
        <v>#REF!</v>
      </c>
      <c r="ET69" s="195" t="e">
        <v>#REF!</v>
      </c>
      <c r="EU69" s="196" t="e">
        <v>#REF!</v>
      </c>
      <c r="EV69" s="195"/>
      <c r="EW69" s="195"/>
      <c r="EX69" s="195"/>
      <c r="EY69" s="195"/>
      <c r="EZ69" s="196"/>
      <c r="FA69" s="195"/>
      <c r="FC69" s="41">
        <v>40</v>
      </c>
      <c r="FD69" s="195">
        <v>0</v>
      </c>
      <c r="FE69" s="195">
        <v>7500</v>
      </c>
      <c r="FF69" s="195">
        <v>7593.4</v>
      </c>
      <c r="FG69" s="195">
        <v>7593.4</v>
      </c>
      <c r="FH69" s="195">
        <v>7593.4</v>
      </c>
      <c r="FI69" s="195">
        <v>10432.4</v>
      </c>
      <c r="FJ69" s="195">
        <v>13972.4</v>
      </c>
      <c r="FK69" s="195">
        <v>14542.4</v>
      </c>
      <c r="FL69" s="195">
        <v>15142.4</v>
      </c>
      <c r="FM69" s="195">
        <v>15583.699999999999</v>
      </c>
      <c r="FN69" s="195" t="e">
        <v>#REF!</v>
      </c>
      <c r="FO69" s="195" t="e">
        <v>#REF!</v>
      </c>
      <c r="FP69" s="195" t="e">
        <v>#REF!</v>
      </c>
      <c r="FQ69" s="195" t="e">
        <v>#REF!</v>
      </c>
      <c r="FR69" s="195" t="e">
        <v>#REF!</v>
      </c>
      <c r="FS69" s="195" t="e">
        <v>#REF!</v>
      </c>
      <c r="FT69" s="195" t="e">
        <v>#REF!</v>
      </c>
      <c r="FU69" s="195" t="e">
        <v>#REF!</v>
      </c>
      <c r="FV69" s="195" t="e">
        <v>#REF!</v>
      </c>
    </row>
    <row r="70" spans="1:178" ht="13.5" thickBot="1" x14ac:dyDescent="0.25">
      <c r="A70" s="75"/>
      <c r="B70" s="34">
        <v>22</v>
      </c>
      <c r="C70" s="293">
        <v>22</v>
      </c>
      <c r="D70" s="260" t="s">
        <v>48</v>
      </c>
      <c r="E70" s="260" t="s">
        <v>483</v>
      </c>
      <c r="F70" s="260" t="s">
        <v>582</v>
      </c>
      <c r="G70" s="43">
        <v>0.30694444444444441</v>
      </c>
      <c r="H70" s="47">
        <v>0.30694444444444441</v>
      </c>
      <c r="I70" s="58" t="s">
        <v>44</v>
      </c>
      <c r="J70" s="52">
        <v>0</v>
      </c>
      <c r="K70" s="43">
        <v>0.39027777777777778</v>
      </c>
      <c r="L70" s="47">
        <v>0.39027777777777778</v>
      </c>
      <c r="M70" s="42" t="s">
        <v>44</v>
      </c>
      <c r="N70" s="38">
        <v>0</v>
      </c>
      <c r="O70" s="85">
        <v>0.39097222222222222</v>
      </c>
      <c r="P70" s="38"/>
      <c r="Q70" s="261"/>
      <c r="R70" s="85">
        <v>0.42222222222222222</v>
      </c>
      <c r="S70" s="38">
        <v>300</v>
      </c>
      <c r="T70" s="85" t="s">
        <v>308</v>
      </c>
      <c r="U70" s="86"/>
      <c r="V70" s="52">
        <v>600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>
        <v>0.43472222222222223</v>
      </c>
      <c r="AF70" s="86"/>
      <c r="AG70" s="52">
        <v>2640</v>
      </c>
      <c r="AH70" s="261"/>
      <c r="AI70" s="85"/>
      <c r="AJ70" s="38">
        <v>600</v>
      </c>
      <c r="AK70" s="73" t="s">
        <v>308</v>
      </c>
      <c r="AL70" s="42" t="s">
        <v>44</v>
      </c>
      <c r="AM70" s="38">
        <v>1800</v>
      </c>
      <c r="AN70" s="43">
        <v>0.51111111111111118</v>
      </c>
      <c r="AO70" s="47">
        <v>0.51388888888888895</v>
      </c>
      <c r="AP70" s="70">
        <v>88</v>
      </c>
      <c r="AQ70" s="71">
        <v>88</v>
      </c>
      <c r="AR70" s="72"/>
      <c r="AS70" s="49" t="e">
        <v>#VALUE!</v>
      </c>
      <c r="AT70" s="42"/>
      <c r="AU70" s="280">
        <v>0</v>
      </c>
      <c r="AV70" s="72"/>
      <c r="AW70" s="49">
        <v>0.56458333333333333</v>
      </c>
      <c r="AX70" s="42"/>
      <c r="AY70" s="38">
        <v>0</v>
      </c>
      <c r="AZ70" s="53">
        <v>0.56736111111111109</v>
      </c>
      <c r="BA70" s="61"/>
      <c r="BB70" s="55">
        <v>0.57197916666666659</v>
      </c>
      <c r="BC70" s="35">
        <v>4.6180555555555003E-3</v>
      </c>
      <c r="BD70" s="35">
        <v>8.9120370370375859E-4</v>
      </c>
      <c r="BE70" s="44" t="s">
        <v>45</v>
      </c>
      <c r="BF70" s="45">
        <v>77</v>
      </c>
      <c r="BG70" s="55"/>
      <c r="BH70" s="35">
        <v>-0.56736111111111109</v>
      </c>
      <c r="BI70" s="35">
        <v>0.5807754629629629</v>
      </c>
      <c r="BJ70" s="44"/>
      <c r="BK70" s="45">
        <v>600</v>
      </c>
      <c r="BL70" s="55"/>
      <c r="BM70" s="35">
        <v>-0.56736111111111109</v>
      </c>
      <c r="BN70" s="35">
        <v>0.58462962962962961</v>
      </c>
      <c r="BO70" s="44"/>
      <c r="BP70" s="45">
        <v>600</v>
      </c>
      <c r="BQ70" s="55">
        <v>0.60591435185185183</v>
      </c>
      <c r="BR70" s="35">
        <v>3.8553240740740735E-2</v>
      </c>
      <c r="BS70" s="35">
        <v>6.5972222222222196E-3</v>
      </c>
      <c r="BT70" s="44" t="s">
        <v>301</v>
      </c>
      <c r="BU70" s="45">
        <v>870</v>
      </c>
      <c r="BV70" s="263"/>
      <c r="BW70" s="263"/>
      <c r="BX70" s="55">
        <v>0.59814814814814821</v>
      </c>
      <c r="BY70" s="35">
        <v>3.0787037037037113E-2</v>
      </c>
      <c r="BZ70" s="35">
        <v>9.4212962962962193E-3</v>
      </c>
      <c r="CA70" s="44" t="s">
        <v>45</v>
      </c>
      <c r="CB70" s="45">
        <v>1414</v>
      </c>
      <c r="CC70" s="49">
        <v>0.74375000000000002</v>
      </c>
      <c r="CD70" s="42" t="s">
        <v>301</v>
      </c>
      <c r="CE70" s="38">
        <v>2340</v>
      </c>
      <c r="CF70" s="53">
        <v>0.74652777777777779</v>
      </c>
      <c r="CG70" s="61"/>
      <c r="CH70" s="55">
        <v>0.7612268518518519</v>
      </c>
      <c r="CI70" s="35">
        <v>1.4699074074074114E-2</v>
      </c>
      <c r="CJ70" s="35">
        <v>3.8541666666667071E-3</v>
      </c>
      <c r="CK70" s="44" t="s">
        <v>301</v>
      </c>
      <c r="CL70" s="45">
        <v>333</v>
      </c>
      <c r="CM70" s="55">
        <v>0.7662268518518518</v>
      </c>
      <c r="CN70" s="35">
        <v>1.9699074074074008E-2</v>
      </c>
      <c r="CO70" s="35">
        <v>2.8472222222221573E-3</v>
      </c>
      <c r="CP70" s="44" t="s">
        <v>301</v>
      </c>
      <c r="CQ70" s="45">
        <v>246</v>
      </c>
      <c r="CR70" s="85"/>
      <c r="CS70" s="38">
        <v>600</v>
      </c>
      <c r="CT70" s="85">
        <v>1.47986111111111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99.1</v>
      </c>
      <c r="DC70" s="71">
        <v>99.1</v>
      </c>
      <c r="DD70" s="72"/>
      <c r="DE70" s="43"/>
      <c r="DF70" s="43"/>
      <c r="DG70" s="39">
        <v>4327.1000000000004</v>
      </c>
      <c r="DH70" s="46">
        <v>10680</v>
      </c>
      <c r="DI70" s="40"/>
      <c r="DJ70" s="63">
        <v>15007.1</v>
      </c>
      <c r="DK70" s="43"/>
      <c r="DL70" s="268" t="s">
        <v>191</v>
      </c>
      <c r="DM70" s="269" t="s">
        <v>582</v>
      </c>
      <c r="DN70" s="269" t="s">
        <v>178</v>
      </c>
      <c r="DO70" s="269">
        <v>123</v>
      </c>
      <c r="DP70" s="269" t="s">
        <v>621</v>
      </c>
      <c r="DQ70" s="56"/>
      <c r="DR70" s="56"/>
      <c r="DS70" s="36"/>
      <c r="DV70" s="41">
        <v>1.08</v>
      </c>
      <c r="DW70" s="41" t="s">
        <v>197</v>
      </c>
      <c r="DX70" s="41"/>
      <c r="DY70" s="151">
        <v>202.06800000000001</v>
      </c>
      <c r="DZ70" s="41">
        <v>202.06800000000001</v>
      </c>
      <c r="EA70" s="41">
        <v>9999</v>
      </c>
      <c r="EB70" s="41">
        <v>999999</v>
      </c>
      <c r="EC70" s="41">
        <v>999999</v>
      </c>
      <c r="EG70" s="41">
        <v>22</v>
      </c>
      <c r="EH70" s="195">
        <v>0</v>
      </c>
      <c r="EI70" s="195">
        <v>7740</v>
      </c>
      <c r="EJ70" s="196">
        <v>88</v>
      </c>
      <c r="EK70" s="195">
        <v>0</v>
      </c>
      <c r="EL70" s="195">
        <v>0</v>
      </c>
      <c r="EM70" s="195">
        <v>3561</v>
      </c>
      <c r="EN70" s="195">
        <v>2340</v>
      </c>
      <c r="EO70" s="195">
        <v>579</v>
      </c>
      <c r="EP70" s="195">
        <v>600</v>
      </c>
      <c r="EQ70" s="195">
        <v>99.1</v>
      </c>
      <c r="ER70" s="195" t="e">
        <v>#REF!</v>
      </c>
      <c r="ES70" s="195" t="e">
        <v>#REF!</v>
      </c>
      <c r="ET70" s="195" t="e">
        <v>#REF!</v>
      </c>
      <c r="EU70" s="196" t="e">
        <v>#REF!</v>
      </c>
      <c r="EV70" s="195"/>
      <c r="EW70" s="195"/>
      <c r="EX70" s="195"/>
      <c r="EY70" s="195"/>
      <c r="EZ70" s="196"/>
      <c r="FA70" s="195"/>
      <c r="FC70" s="41">
        <v>22</v>
      </c>
      <c r="FD70" s="195">
        <v>0</v>
      </c>
      <c r="FE70" s="195">
        <v>7740</v>
      </c>
      <c r="FF70" s="195">
        <v>7828</v>
      </c>
      <c r="FG70" s="195">
        <v>7828</v>
      </c>
      <c r="FH70" s="195">
        <v>7828</v>
      </c>
      <c r="FI70" s="195">
        <v>11389</v>
      </c>
      <c r="FJ70" s="195">
        <v>13729</v>
      </c>
      <c r="FK70" s="195">
        <v>14308</v>
      </c>
      <c r="FL70" s="195">
        <v>14908</v>
      </c>
      <c r="FM70" s="195">
        <v>15007.1</v>
      </c>
      <c r="FN70" s="195" t="e">
        <v>#REF!</v>
      </c>
      <c r="FO70" s="195" t="e">
        <v>#REF!</v>
      </c>
      <c r="FP70" s="195" t="e">
        <v>#REF!</v>
      </c>
      <c r="FQ70" s="195" t="e">
        <v>#REF!</v>
      </c>
      <c r="FR70" s="195" t="e">
        <v>#REF!</v>
      </c>
      <c r="FS70" s="195" t="e">
        <v>#REF!</v>
      </c>
      <c r="FT70" s="195" t="e">
        <v>#REF!</v>
      </c>
      <c r="FU70" s="195" t="e">
        <v>#REF!</v>
      </c>
      <c r="FV70" s="195" t="e">
        <v>#REF!</v>
      </c>
    </row>
    <row r="71" spans="1:178" ht="13.5" thickBot="1" x14ac:dyDescent="0.25">
      <c r="B71" s="34">
        <v>71</v>
      </c>
      <c r="C71" s="293">
        <v>82</v>
      </c>
      <c r="D71" s="260" t="s">
        <v>553</v>
      </c>
      <c r="E71" s="260" t="s">
        <v>554</v>
      </c>
      <c r="F71" s="260" t="s">
        <v>614</v>
      </c>
      <c r="G71" s="43">
        <v>0.34097222222222207</v>
      </c>
      <c r="H71" s="47">
        <v>0.34097222222222207</v>
      </c>
      <c r="I71" s="58" t="s">
        <v>44</v>
      </c>
      <c r="J71" s="52">
        <v>0</v>
      </c>
      <c r="K71" s="43">
        <v>0.42430555555555544</v>
      </c>
      <c r="L71" s="47">
        <v>0.42430555555555544</v>
      </c>
      <c r="M71" s="42" t="s">
        <v>44</v>
      </c>
      <c r="N71" s="38">
        <v>0</v>
      </c>
      <c r="O71" s="85">
        <v>0.42499999999999999</v>
      </c>
      <c r="P71" s="38"/>
      <c r="Q71" s="261"/>
      <c r="R71" s="85"/>
      <c r="S71" s="38">
        <v>0</v>
      </c>
      <c r="T71" s="85" t="s">
        <v>308</v>
      </c>
      <c r="U71" s="86"/>
      <c r="V71" s="52">
        <v>600</v>
      </c>
      <c r="W71" s="85">
        <v>0.5131944444444444</v>
      </c>
      <c r="X71" s="38"/>
      <c r="Y71" s="85">
        <v>0.51458333333333328</v>
      </c>
      <c r="Z71" s="86"/>
      <c r="AA71" s="52">
        <v>0</v>
      </c>
      <c r="AB71" s="261"/>
      <c r="AC71" s="85">
        <v>0.51597222222222217</v>
      </c>
      <c r="AD71" s="38"/>
      <c r="AE71" s="85">
        <v>0.47916666666666669</v>
      </c>
      <c r="AF71" s="86"/>
      <c r="AG71" s="52">
        <v>1740</v>
      </c>
      <c r="AH71" s="261">
        <v>600</v>
      </c>
      <c r="AI71" s="85">
        <v>0.54513888888888895</v>
      </c>
      <c r="AJ71" s="38"/>
      <c r="AK71" s="73">
        <v>0.54513888888888895</v>
      </c>
      <c r="AL71" s="42" t="s">
        <v>301</v>
      </c>
      <c r="AM71" s="38">
        <v>2640</v>
      </c>
      <c r="AN71" s="43">
        <v>0.58263888888888882</v>
      </c>
      <c r="AO71" s="47">
        <v>0.5854166666666667</v>
      </c>
      <c r="AP71" s="70">
        <v>97.8</v>
      </c>
      <c r="AQ71" s="71">
        <v>97.8</v>
      </c>
      <c r="AR71" s="72"/>
      <c r="AS71" s="49">
        <v>0.58680555555555558</v>
      </c>
      <c r="AT71" s="42" t="s">
        <v>44</v>
      </c>
      <c r="AU71" s="280">
        <v>0</v>
      </c>
      <c r="AV71" s="72"/>
      <c r="AW71" s="49">
        <v>0.6333333333333333</v>
      </c>
      <c r="AX71" s="42" t="s">
        <v>301</v>
      </c>
      <c r="AY71" s="38">
        <v>180</v>
      </c>
      <c r="AZ71" s="53">
        <v>0.63611111111111118</v>
      </c>
      <c r="BA71" s="61"/>
      <c r="BB71" s="55">
        <v>0.64158564814814811</v>
      </c>
      <c r="BC71" s="35">
        <v>5.4745370370369306E-3</v>
      </c>
      <c r="BD71" s="35">
        <v>3.4722222222328264E-5</v>
      </c>
      <c r="BE71" s="44" t="s">
        <v>45</v>
      </c>
      <c r="BF71" s="45">
        <v>3</v>
      </c>
      <c r="BG71" s="55">
        <v>0.64987268518518515</v>
      </c>
      <c r="BH71" s="35">
        <v>1.3761574074073968E-2</v>
      </c>
      <c r="BI71" s="35">
        <v>3.4722222222211691E-4</v>
      </c>
      <c r="BJ71" s="44" t="s">
        <v>301</v>
      </c>
      <c r="BK71" s="45">
        <v>30</v>
      </c>
      <c r="BL71" s="55">
        <v>0.65712962962962962</v>
      </c>
      <c r="BM71" s="35">
        <v>2.1018518518518436E-2</v>
      </c>
      <c r="BN71" s="35">
        <v>3.7499999999999166E-3</v>
      </c>
      <c r="BO71" s="44" t="s">
        <v>301</v>
      </c>
      <c r="BP71" s="45">
        <v>324</v>
      </c>
      <c r="BQ71" s="55">
        <v>0.69285879629629632</v>
      </c>
      <c r="BR71" s="35">
        <v>5.6747685185185137E-2</v>
      </c>
      <c r="BS71" s="35">
        <v>2.4791666666666622E-2</v>
      </c>
      <c r="BT71" s="44" t="s">
        <v>301</v>
      </c>
      <c r="BU71" s="45">
        <v>2142</v>
      </c>
      <c r="BV71" s="263"/>
      <c r="BW71" s="263"/>
      <c r="BX71" s="55">
        <v>0.66651620370370368</v>
      </c>
      <c r="BY71" s="35">
        <v>3.0405092592592498E-2</v>
      </c>
      <c r="BZ71" s="35">
        <v>9.8032407407408345E-3</v>
      </c>
      <c r="CA71" s="44" t="s">
        <v>45</v>
      </c>
      <c r="CB71" s="45">
        <v>1447</v>
      </c>
      <c r="CC71" s="49">
        <v>0.72499999999999998</v>
      </c>
      <c r="CD71" s="42" t="s">
        <v>301</v>
      </c>
      <c r="CE71" s="38">
        <v>1980</v>
      </c>
      <c r="CF71" s="53">
        <v>0.7270833333333333</v>
      </c>
      <c r="CG71" s="61"/>
      <c r="CH71" s="55">
        <v>0.73826388888888894</v>
      </c>
      <c r="CI71" s="35">
        <v>1.1180555555555638E-2</v>
      </c>
      <c r="CJ71" s="35">
        <v>3.3564814814823069E-4</v>
      </c>
      <c r="CK71" s="44" t="s">
        <v>301</v>
      </c>
      <c r="CL71" s="45">
        <v>29</v>
      </c>
      <c r="CM71" s="55">
        <v>0.76423611111111101</v>
      </c>
      <c r="CN71" s="35">
        <v>3.7152777777777701E-2</v>
      </c>
      <c r="CO71" s="35">
        <v>2.0300925925925851E-2</v>
      </c>
      <c r="CP71" s="44" t="s">
        <v>301</v>
      </c>
      <c r="CQ71" s="45">
        <v>1754</v>
      </c>
      <c r="CR71" s="85"/>
      <c r="CS71" s="38">
        <v>600</v>
      </c>
      <c r="CT71" s="85">
        <v>3.5215277777777798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103.2</v>
      </c>
      <c r="DC71" s="71">
        <v>103.2</v>
      </c>
      <c r="DD71" s="72"/>
      <c r="DE71" s="43"/>
      <c r="DF71" s="43"/>
      <c r="DG71" s="39">
        <v>5930</v>
      </c>
      <c r="DH71" s="46">
        <v>8340</v>
      </c>
      <c r="DI71" s="40"/>
      <c r="DJ71" s="63">
        <v>14270</v>
      </c>
      <c r="DK71" s="43"/>
      <c r="DL71" s="268" t="s">
        <v>191</v>
      </c>
      <c r="DM71" s="269" t="s">
        <v>614</v>
      </c>
      <c r="DN71" s="269" t="s">
        <v>178</v>
      </c>
      <c r="DO71" s="269">
        <v>102</v>
      </c>
      <c r="DP71" s="269">
        <v>0</v>
      </c>
      <c r="DQ71" s="56"/>
      <c r="DR71" s="56"/>
      <c r="DS71" s="36"/>
      <c r="DV71" s="41">
        <v>1.08</v>
      </c>
      <c r="DW71" s="41" t="s">
        <v>197</v>
      </c>
      <c r="DX71" s="41"/>
      <c r="DY71" s="151">
        <v>217.08</v>
      </c>
      <c r="DZ71" s="41">
        <v>217.08</v>
      </c>
      <c r="EA71" s="41">
        <v>9999</v>
      </c>
      <c r="EB71" s="41">
        <v>999999</v>
      </c>
      <c r="EC71" s="41">
        <v>999999</v>
      </c>
      <c r="EG71" s="41">
        <v>82</v>
      </c>
      <c r="EH71" s="195">
        <v>0</v>
      </c>
      <c r="EI71" s="195">
        <v>5580</v>
      </c>
      <c r="EJ71" s="196">
        <v>97.8</v>
      </c>
      <c r="EK71" s="195">
        <v>0</v>
      </c>
      <c r="EL71" s="195">
        <v>180</v>
      </c>
      <c r="EM71" s="195">
        <v>3946</v>
      </c>
      <c r="EN71" s="195">
        <v>1980</v>
      </c>
      <c r="EO71" s="195">
        <v>1783</v>
      </c>
      <c r="EP71" s="195">
        <v>600</v>
      </c>
      <c r="EQ71" s="195">
        <v>103.2</v>
      </c>
      <c r="FC71" s="41">
        <v>82</v>
      </c>
      <c r="FD71" s="195">
        <v>0</v>
      </c>
      <c r="FE71" s="195">
        <v>5580</v>
      </c>
      <c r="FF71" s="195">
        <v>5677.8</v>
      </c>
      <c r="FG71" s="195">
        <v>5677.8</v>
      </c>
      <c r="FH71" s="195">
        <v>5857.8</v>
      </c>
      <c r="FI71" s="195">
        <v>9803.7999999999993</v>
      </c>
      <c r="FJ71" s="195">
        <v>11783.8</v>
      </c>
      <c r="FK71" s="195">
        <v>13566.8</v>
      </c>
      <c r="FL71" s="195">
        <v>14166.8</v>
      </c>
      <c r="FM71" s="195">
        <v>14270</v>
      </c>
    </row>
    <row r="72" spans="1:178" ht="13.5" thickBot="1" x14ac:dyDescent="0.25">
      <c r="A72" s="75"/>
      <c r="B72" s="34">
        <v>41</v>
      </c>
      <c r="C72" s="293">
        <v>41</v>
      </c>
      <c r="D72" s="260" t="s">
        <v>146</v>
      </c>
      <c r="E72" s="260" t="s">
        <v>511</v>
      </c>
      <c r="F72" s="260" t="s">
        <v>595</v>
      </c>
      <c r="G72" s="43">
        <v>0.32013888888888881</v>
      </c>
      <c r="H72" s="47">
        <v>0.32013888888888881</v>
      </c>
      <c r="I72" s="58" t="s">
        <v>44</v>
      </c>
      <c r="J72" s="52">
        <v>0</v>
      </c>
      <c r="K72" s="43">
        <v>0.40347222222222218</v>
      </c>
      <c r="L72" s="47">
        <v>0.40347222222222218</v>
      </c>
      <c r="M72" s="42" t="s">
        <v>44</v>
      </c>
      <c r="N72" s="38">
        <v>0</v>
      </c>
      <c r="O72" s="85"/>
      <c r="P72" s="38">
        <v>600</v>
      </c>
      <c r="Q72" s="261"/>
      <c r="R72" s="85">
        <v>0.43263888888888885</v>
      </c>
      <c r="S72" s="38">
        <v>300</v>
      </c>
      <c r="T72" s="85">
        <v>0.44305555555555554</v>
      </c>
      <c r="U72" s="86"/>
      <c r="V72" s="52">
        <v>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>
        <v>0.44791666666666669</v>
      </c>
      <c r="AF72" s="86"/>
      <c r="AG72" s="52">
        <v>2640</v>
      </c>
      <c r="AH72" s="261"/>
      <c r="AI72" s="85"/>
      <c r="AJ72" s="38">
        <v>600</v>
      </c>
      <c r="AK72" s="73">
        <v>0.49374999999999997</v>
      </c>
      <c r="AL72" s="42" t="s">
        <v>44</v>
      </c>
      <c r="AM72" s="38">
        <v>0</v>
      </c>
      <c r="AN72" s="43">
        <v>0.49861111111111112</v>
      </c>
      <c r="AO72" s="47">
        <v>0.51111111111111118</v>
      </c>
      <c r="AP72" s="70">
        <v>90.7</v>
      </c>
      <c r="AQ72" s="71">
        <v>90.7</v>
      </c>
      <c r="AR72" s="72"/>
      <c r="AS72" s="49">
        <v>0.53541666666666665</v>
      </c>
      <c r="AT72" s="42" t="s">
        <v>44</v>
      </c>
      <c r="AU72" s="280">
        <v>0</v>
      </c>
      <c r="AV72" s="72"/>
      <c r="AW72" s="49">
        <v>0.58888888888888891</v>
      </c>
      <c r="AX72" s="42" t="s">
        <v>44</v>
      </c>
      <c r="AY72" s="38">
        <v>0</v>
      </c>
      <c r="AZ72" s="53">
        <v>0.59166666666666667</v>
      </c>
      <c r="BA72" s="61"/>
      <c r="BB72" s="55">
        <v>0.59693287037037035</v>
      </c>
      <c r="BC72" s="35">
        <v>5.2662037037036757E-3</v>
      </c>
      <c r="BD72" s="35">
        <v>2.4305555555558314E-4</v>
      </c>
      <c r="BE72" s="44" t="s">
        <v>45</v>
      </c>
      <c r="BF72" s="45">
        <v>21</v>
      </c>
      <c r="BG72" s="55">
        <v>0.60550925925925925</v>
      </c>
      <c r="BH72" s="35">
        <v>1.3842592592592573E-2</v>
      </c>
      <c r="BI72" s="35">
        <v>4.282407407407221E-4</v>
      </c>
      <c r="BJ72" s="44" t="s">
        <v>301</v>
      </c>
      <c r="BK72" s="45">
        <v>37</v>
      </c>
      <c r="BL72" s="55"/>
      <c r="BM72" s="35">
        <v>-0.59166666666666667</v>
      </c>
      <c r="BN72" s="35">
        <v>0.60893518518518519</v>
      </c>
      <c r="BO72" s="44"/>
      <c r="BP72" s="45">
        <v>600</v>
      </c>
      <c r="BQ72" s="55">
        <v>0.65180555555555553</v>
      </c>
      <c r="BR72" s="35">
        <v>6.0138888888888853E-2</v>
      </c>
      <c r="BS72" s="35">
        <v>2.8182870370370337E-2</v>
      </c>
      <c r="BT72" s="44" t="s">
        <v>301</v>
      </c>
      <c r="BU72" s="45">
        <v>2435</v>
      </c>
      <c r="BV72" s="263"/>
      <c r="BW72" s="263"/>
      <c r="BX72" s="55">
        <v>0.63917824074074081</v>
      </c>
      <c r="BY72" s="35">
        <v>4.7511574074074137E-2</v>
      </c>
      <c r="BZ72" s="35">
        <v>7.3032407407408045E-3</v>
      </c>
      <c r="CA72" s="44" t="s">
        <v>301</v>
      </c>
      <c r="CB72" s="45">
        <v>931</v>
      </c>
      <c r="CC72" s="49"/>
      <c r="CD72" s="42" t="s">
        <v>44</v>
      </c>
      <c r="CE72" s="38">
        <v>1800</v>
      </c>
      <c r="CF72" s="53"/>
      <c r="CG72" s="61"/>
      <c r="CH72" s="55"/>
      <c r="CI72" s="35">
        <v>0</v>
      </c>
      <c r="CJ72" s="35">
        <v>1.0844907407407407E-2</v>
      </c>
      <c r="CK72" s="44" t="s">
        <v>44</v>
      </c>
      <c r="CL72" s="45"/>
      <c r="CM72" s="55"/>
      <c r="CN72" s="35">
        <v>0</v>
      </c>
      <c r="CO72" s="35">
        <v>1.6851851851851851E-2</v>
      </c>
      <c r="CP72" s="44"/>
      <c r="CQ72" s="45">
        <v>1800</v>
      </c>
      <c r="CR72" s="85"/>
      <c r="CS72" s="38">
        <v>600</v>
      </c>
      <c r="CT72" s="85">
        <v>2.2715277777777798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101.7</v>
      </c>
      <c r="DC72" s="71">
        <v>101.7</v>
      </c>
      <c r="DD72" s="72">
        <v>10</v>
      </c>
      <c r="DE72" s="43"/>
      <c r="DF72" s="43"/>
      <c r="DG72" s="39">
        <v>6026.4</v>
      </c>
      <c r="DH72" s="46">
        <v>8340</v>
      </c>
      <c r="DI72" s="40"/>
      <c r="DJ72" s="63">
        <v>14366.4</v>
      </c>
      <c r="DK72" s="43"/>
      <c r="DL72" s="268" t="s">
        <v>191</v>
      </c>
      <c r="DM72" s="269" t="s">
        <v>595</v>
      </c>
      <c r="DN72" s="269" t="s">
        <v>178</v>
      </c>
      <c r="DO72" s="269">
        <v>97</v>
      </c>
      <c r="DP72" s="269">
        <v>0</v>
      </c>
      <c r="DQ72" s="56"/>
      <c r="DR72" s="56"/>
      <c r="DS72" s="36"/>
      <c r="DV72" s="41">
        <v>1.05</v>
      </c>
      <c r="DW72" s="41" t="s">
        <v>197</v>
      </c>
      <c r="DX72" s="41"/>
      <c r="DY72" s="151">
        <v>212.52</v>
      </c>
      <c r="DZ72" s="41">
        <v>212.52</v>
      </c>
      <c r="EA72" s="41">
        <v>9999</v>
      </c>
      <c r="EB72" s="41">
        <v>999999</v>
      </c>
      <c r="EC72" s="41">
        <v>999999</v>
      </c>
      <c r="EG72" s="41">
        <v>41</v>
      </c>
      <c r="EH72" s="195">
        <v>0</v>
      </c>
      <c r="EI72" s="195">
        <v>5940</v>
      </c>
      <c r="EJ72" s="196">
        <v>90.7</v>
      </c>
      <c r="EK72" s="195">
        <v>0</v>
      </c>
      <c r="EL72" s="195">
        <v>0</v>
      </c>
      <c r="EM72" s="195">
        <v>4024</v>
      </c>
      <c r="EN72" s="195">
        <v>1800</v>
      </c>
      <c r="EO72" s="195">
        <v>1800</v>
      </c>
      <c r="EP72" s="195">
        <v>600</v>
      </c>
      <c r="EQ72" s="195">
        <v>111.7</v>
      </c>
      <c r="ER72" s="195" t="e">
        <v>#REF!</v>
      </c>
      <c r="ES72" s="195" t="e">
        <v>#REF!</v>
      </c>
      <c r="ET72" s="195" t="e">
        <v>#REF!</v>
      </c>
      <c r="EU72" s="196" t="e">
        <v>#REF!</v>
      </c>
      <c r="EV72" s="195"/>
      <c r="EW72" s="195"/>
      <c r="EX72" s="195"/>
      <c r="EY72" s="195"/>
      <c r="EZ72" s="196"/>
      <c r="FA72" s="195"/>
      <c r="FC72" s="41">
        <v>41</v>
      </c>
      <c r="FD72" s="195">
        <v>0</v>
      </c>
      <c r="FE72" s="195">
        <v>5940</v>
      </c>
      <c r="FF72" s="195">
        <v>6030.7</v>
      </c>
      <c r="FG72" s="195">
        <v>6030.7</v>
      </c>
      <c r="FH72" s="195">
        <v>6030.7</v>
      </c>
      <c r="FI72" s="195">
        <v>10054.700000000001</v>
      </c>
      <c r="FJ72" s="195">
        <v>11854.7</v>
      </c>
      <c r="FK72" s="195">
        <v>13654.7</v>
      </c>
      <c r="FL72" s="195">
        <v>14254.7</v>
      </c>
      <c r="FM72" s="195">
        <v>14366.400000000001</v>
      </c>
      <c r="FN72" s="195" t="e">
        <v>#REF!</v>
      </c>
      <c r="FO72" s="195" t="e">
        <v>#REF!</v>
      </c>
      <c r="FP72" s="195" t="e">
        <v>#REF!</v>
      </c>
      <c r="FQ72" s="195" t="e">
        <v>#REF!</v>
      </c>
      <c r="FR72" s="195" t="e">
        <v>#REF!</v>
      </c>
      <c r="FS72" s="195" t="e">
        <v>#REF!</v>
      </c>
      <c r="FT72" s="195" t="e">
        <v>#REF!</v>
      </c>
      <c r="FU72" s="195" t="e">
        <v>#REF!</v>
      </c>
      <c r="FV72" s="195" t="e">
        <v>#REF!</v>
      </c>
    </row>
    <row r="73" spans="1:178" ht="13.5" thickBot="1" x14ac:dyDescent="0.25">
      <c r="B73" s="34">
        <v>78</v>
      </c>
      <c r="C73" s="293">
        <v>99</v>
      </c>
      <c r="D73" s="260" t="s">
        <v>564</v>
      </c>
      <c r="E73" s="260" t="s">
        <v>565</v>
      </c>
      <c r="F73" s="260" t="s">
        <v>618</v>
      </c>
      <c r="G73" s="43">
        <v>0.34583333333333316</v>
      </c>
      <c r="H73" s="47">
        <v>0.34583333333333316</v>
      </c>
      <c r="I73" s="58" t="s">
        <v>44</v>
      </c>
      <c r="J73" s="52">
        <v>0</v>
      </c>
      <c r="K73" s="43">
        <v>0.42916666666666653</v>
      </c>
      <c r="L73" s="47">
        <v>0.42916666666666653</v>
      </c>
      <c r="M73" s="42" t="s">
        <v>44</v>
      </c>
      <c r="N73" s="38">
        <v>0</v>
      </c>
      <c r="O73" s="85">
        <v>0.42986111111111108</v>
      </c>
      <c r="P73" s="38"/>
      <c r="Q73" s="261"/>
      <c r="R73" s="85"/>
      <c r="S73" s="38">
        <v>0</v>
      </c>
      <c r="T73" s="85">
        <v>0.4770833333333333</v>
      </c>
      <c r="U73" s="86"/>
      <c r="V73" s="52">
        <v>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 t="s">
        <v>308</v>
      </c>
      <c r="AL73" s="42" t="s">
        <v>44</v>
      </c>
      <c r="AM73" s="38">
        <v>1800</v>
      </c>
      <c r="AN73" s="43">
        <v>0.58888888888888891</v>
      </c>
      <c r="AO73" s="47">
        <v>0.59027777777777779</v>
      </c>
      <c r="AP73" s="70">
        <v>108.9</v>
      </c>
      <c r="AQ73" s="71">
        <v>108.9</v>
      </c>
      <c r="AR73" s="72"/>
      <c r="AS73" s="49" t="e">
        <v>#VALUE!</v>
      </c>
      <c r="AT73" s="42"/>
      <c r="AU73" s="280">
        <v>0</v>
      </c>
      <c r="AV73" s="72"/>
      <c r="AW73" s="49">
        <v>0.63958333333333328</v>
      </c>
      <c r="AX73" s="42"/>
      <c r="AY73" s="38">
        <v>0</v>
      </c>
      <c r="AZ73" s="53">
        <v>0.64097222222222217</v>
      </c>
      <c r="BA73" s="61"/>
      <c r="BB73" s="55">
        <v>0.64651620370370366</v>
      </c>
      <c r="BC73" s="35">
        <v>5.5439814814814969E-3</v>
      </c>
      <c r="BD73" s="35">
        <v>3.4722222222238058E-5</v>
      </c>
      <c r="BE73" s="44" t="s">
        <v>301</v>
      </c>
      <c r="BF73" s="45">
        <v>3</v>
      </c>
      <c r="BG73" s="55">
        <v>0.65443287037037035</v>
      </c>
      <c r="BH73" s="35">
        <v>1.346064814814818E-2</v>
      </c>
      <c r="BI73" s="35">
        <v>4.6296296296328976E-5</v>
      </c>
      <c r="BJ73" s="44" t="s">
        <v>301</v>
      </c>
      <c r="BK73" s="45">
        <v>4</v>
      </c>
      <c r="BL73" s="55">
        <v>0.65946759259259258</v>
      </c>
      <c r="BM73" s="35">
        <v>1.8495370370370412E-2</v>
      </c>
      <c r="BN73" s="35">
        <v>1.2268518518518921E-3</v>
      </c>
      <c r="BO73" s="44" t="s">
        <v>301</v>
      </c>
      <c r="BP73" s="45">
        <v>106</v>
      </c>
      <c r="BQ73" s="55">
        <v>0.70568287037037036</v>
      </c>
      <c r="BR73" s="35">
        <v>6.4710648148148198E-2</v>
      </c>
      <c r="BS73" s="35">
        <v>3.2754629629629682E-2</v>
      </c>
      <c r="BT73" s="44" t="s">
        <v>301</v>
      </c>
      <c r="BU73" s="45">
        <v>2830</v>
      </c>
      <c r="BV73" s="263"/>
      <c r="BW73" s="263"/>
      <c r="BX73" s="55">
        <v>0.66833333333333333</v>
      </c>
      <c r="BY73" s="35">
        <v>2.7361111111111169E-2</v>
      </c>
      <c r="BZ73" s="35">
        <v>1.2847222222222163E-2</v>
      </c>
      <c r="CA73" s="44" t="s">
        <v>45</v>
      </c>
      <c r="CB73" s="45">
        <v>1410</v>
      </c>
      <c r="CC73" s="49">
        <v>0.73402777777777783</v>
      </c>
      <c r="CD73" s="42" t="s">
        <v>301</v>
      </c>
      <c r="CE73" s="38">
        <v>2340</v>
      </c>
      <c r="CF73" s="53">
        <v>0.73611111111111116</v>
      </c>
      <c r="CG73" s="61"/>
      <c r="CH73" s="55">
        <v>0.75</v>
      </c>
      <c r="CI73" s="35">
        <v>1.388888888888884E-2</v>
      </c>
      <c r="CJ73" s="35">
        <v>3.0439814814814323E-3</v>
      </c>
      <c r="CK73" s="44" t="s">
        <v>301</v>
      </c>
      <c r="CL73" s="45">
        <v>263</v>
      </c>
      <c r="CM73" s="55">
        <v>0.75807870370370367</v>
      </c>
      <c r="CN73" s="35">
        <v>2.1967592592592511E-2</v>
      </c>
      <c r="CO73" s="35">
        <v>5.1157407407406603E-3</v>
      </c>
      <c r="CP73" s="44" t="s">
        <v>301</v>
      </c>
      <c r="CQ73" s="45">
        <v>442</v>
      </c>
      <c r="CR73" s="85" t="s">
        <v>632</v>
      </c>
      <c r="CS73" s="38"/>
      <c r="CT73" s="85">
        <v>3.8131944444444401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127.7</v>
      </c>
      <c r="DC73" s="71">
        <v>127.7</v>
      </c>
      <c r="DD73" s="72"/>
      <c r="DE73" s="43"/>
      <c r="DF73" s="43"/>
      <c r="DG73" s="39">
        <v>5294.5999999999995</v>
      </c>
      <c r="DH73" s="46">
        <v>7140</v>
      </c>
      <c r="DI73" s="40"/>
      <c r="DJ73" s="63">
        <v>12434.599999999999</v>
      </c>
      <c r="DK73" s="43"/>
      <c r="DL73" s="268" t="s">
        <v>191</v>
      </c>
      <c r="DM73" s="269" t="s">
        <v>618</v>
      </c>
      <c r="DN73" s="269" t="s">
        <v>178</v>
      </c>
      <c r="DO73" s="269">
        <v>103</v>
      </c>
      <c r="DP73" s="269">
        <v>0</v>
      </c>
      <c r="DQ73" s="56"/>
      <c r="DR73" s="56"/>
      <c r="DS73" s="36"/>
      <c r="DV73" s="41">
        <v>1.08</v>
      </c>
      <c r="DW73" s="41" t="s">
        <v>197</v>
      </c>
      <c r="DX73" s="41"/>
      <c r="DY73" s="151">
        <v>255.52800000000005</v>
      </c>
      <c r="DZ73" s="41">
        <v>255.52800000000005</v>
      </c>
      <c r="EA73" s="41">
        <v>9999</v>
      </c>
      <c r="EB73" s="41">
        <v>999999</v>
      </c>
      <c r="EC73" s="41">
        <v>999999</v>
      </c>
      <c r="EG73" s="41">
        <v>99</v>
      </c>
      <c r="EH73" s="195">
        <v>0</v>
      </c>
      <c r="EI73" s="195">
        <v>4800</v>
      </c>
      <c r="EJ73" s="196">
        <v>108.9</v>
      </c>
      <c r="EK73" s="195">
        <v>0</v>
      </c>
      <c r="EL73" s="195">
        <v>0</v>
      </c>
      <c r="EM73" s="195">
        <v>4353</v>
      </c>
      <c r="EN73" s="195">
        <v>2340</v>
      </c>
      <c r="EO73" s="195">
        <v>705</v>
      </c>
      <c r="EP73" s="195">
        <v>0</v>
      </c>
      <c r="EQ73" s="195">
        <v>127.7</v>
      </c>
      <c r="FC73" s="41">
        <v>99</v>
      </c>
      <c r="FD73" s="195">
        <v>0</v>
      </c>
      <c r="FE73" s="195">
        <v>4800</v>
      </c>
      <c r="FF73" s="195">
        <v>4908.8999999999996</v>
      </c>
      <c r="FG73" s="195">
        <v>4908.8999999999996</v>
      </c>
      <c r="FH73" s="195">
        <v>4908.8999999999996</v>
      </c>
      <c r="FI73" s="195">
        <v>9261.9</v>
      </c>
      <c r="FJ73" s="195">
        <v>11601.9</v>
      </c>
      <c r="FK73" s="195">
        <v>12306.9</v>
      </c>
      <c r="FL73" s="195">
        <v>12306.9</v>
      </c>
      <c r="FM73" s="195">
        <v>12434.6</v>
      </c>
    </row>
    <row r="74" spans="1:178" ht="26.25" thickBot="1" x14ac:dyDescent="0.25">
      <c r="A74" s="75"/>
      <c r="B74" s="34">
        <v>59</v>
      </c>
      <c r="C74" s="293">
        <v>68</v>
      </c>
      <c r="D74" s="260" t="s">
        <v>536</v>
      </c>
      <c r="E74" s="260" t="s">
        <v>168</v>
      </c>
      <c r="F74" s="260" t="s">
        <v>607</v>
      </c>
      <c r="G74" s="43">
        <v>0.33263888888888876</v>
      </c>
      <c r="H74" s="47">
        <v>0.33263888888888876</v>
      </c>
      <c r="I74" s="58" t="s">
        <v>44</v>
      </c>
      <c r="J74" s="52">
        <v>0</v>
      </c>
      <c r="K74" s="43">
        <v>0.41597222222222213</v>
      </c>
      <c r="L74" s="47">
        <v>0.41597222222222213</v>
      </c>
      <c r="M74" s="42" t="s">
        <v>44</v>
      </c>
      <c r="N74" s="38">
        <v>0</v>
      </c>
      <c r="O74" s="85">
        <v>0.41666666666666669</v>
      </c>
      <c r="P74" s="38"/>
      <c r="Q74" s="261"/>
      <c r="R74" s="85">
        <v>0.45</v>
      </c>
      <c r="S74" s="38">
        <v>300</v>
      </c>
      <c r="T74" s="85">
        <v>0.45555555555555555</v>
      </c>
      <c r="U74" s="86"/>
      <c r="V74" s="52">
        <v>0</v>
      </c>
      <c r="W74" s="85">
        <v>0.4826388888888889</v>
      </c>
      <c r="X74" s="38"/>
      <c r="Y74" s="85">
        <v>0.49305555555555558</v>
      </c>
      <c r="Z74" s="86"/>
      <c r="AA74" s="52">
        <v>0</v>
      </c>
      <c r="AB74" s="261"/>
      <c r="AC74" s="85">
        <v>0.49513888888888885</v>
      </c>
      <c r="AD74" s="38"/>
      <c r="AE74" s="85">
        <v>0.51597222222222217</v>
      </c>
      <c r="AF74" s="86"/>
      <c r="AG74" s="52">
        <v>0</v>
      </c>
      <c r="AH74" s="261"/>
      <c r="AI74" s="85"/>
      <c r="AJ74" s="38">
        <v>600</v>
      </c>
      <c r="AK74" s="73">
        <v>0.52222222222222225</v>
      </c>
      <c r="AL74" s="42" t="s">
        <v>301</v>
      </c>
      <c r="AM74" s="38">
        <v>1380</v>
      </c>
      <c r="AN74" s="43">
        <v>0.54027777777777775</v>
      </c>
      <c r="AO74" s="47">
        <v>0.54166666666666663</v>
      </c>
      <c r="AP74" s="70">
        <v>101.8</v>
      </c>
      <c r="AQ74" s="71">
        <v>101.8</v>
      </c>
      <c r="AR74" s="72"/>
      <c r="AS74" s="49">
        <v>0.56388888888888888</v>
      </c>
      <c r="AT74" s="42" t="s">
        <v>44</v>
      </c>
      <c r="AU74" s="280">
        <v>0</v>
      </c>
      <c r="AV74" s="72"/>
      <c r="AW74" s="49">
        <v>0.59513888888888888</v>
      </c>
      <c r="AX74" s="42" t="s">
        <v>45</v>
      </c>
      <c r="AY74" s="38">
        <v>900</v>
      </c>
      <c r="AZ74" s="53">
        <v>0.59652777777777777</v>
      </c>
      <c r="BA74" s="61"/>
      <c r="BB74" s="55">
        <v>0.60209490740740745</v>
      </c>
      <c r="BC74" s="35">
        <v>5.5671296296296857E-3</v>
      </c>
      <c r="BD74" s="35">
        <v>5.7870370370426832E-5</v>
      </c>
      <c r="BE74" s="44" t="s">
        <v>301</v>
      </c>
      <c r="BF74" s="45">
        <v>5</v>
      </c>
      <c r="BG74" s="55">
        <v>0.60968750000000005</v>
      </c>
      <c r="BH74" s="35">
        <v>1.3159722222222281E-2</v>
      </c>
      <c r="BI74" s="35">
        <v>2.5462962962956998E-4</v>
      </c>
      <c r="BJ74" s="44" t="s">
        <v>45</v>
      </c>
      <c r="BK74" s="45">
        <v>22</v>
      </c>
      <c r="BL74" s="55">
        <v>0.61427083333333332</v>
      </c>
      <c r="BM74" s="35">
        <v>1.7743055555555554E-2</v>
      </c>
      <c r="BN74" s="35">
        <v>4.7453703703703373E-4</v>
      </c>
      <c r="BO74" s="44" t="s">
        <v>301</v>
      </c>
      <c r="BP74" s="45">
        <v>41</v>
      </c>
      <c r="BQ74" s="55">
        <v>0.66054398148148141</v>
      </c>
      <c r="BR74" s="35">
        <v>6.4016203703703645E-2</v>
      </c>
      <c r="BS74" s="35">
        <v>3.2060185185185129E-2</v>
      </c>
      <c r="BT74" s="44" t="s">
        <v>301</v>
      </c>
      <c r="BU74" s="45">
        <v>3070</v>
      </c>
      <c r="BV74" s="263"/>
      <c r="BW74" s="263"/>
      <c r="BX74" s="55">
        <v>0.62458333333333338</v>
      </c>
      <c r="BY74" s="35">
        <v>2.8055555555555611E-2</v>
      </c>
      <c r="BZ74" s="35">
        <v>1.2152777777777721E-2</v>
      </c>
      <c r="CA74" s="44" t="s">
        <v>45</v>
      </c>
      <c r="CB74" s="45">
        <v>1350</v>
      </c>
      <c r="CC74" s="49">
        <v>0.7055555555555556</v>
      </c>
      <c r="CD74" s="42" t="s">
        <v>301</v>
      </c>
      <c r="CE74" s="38">
        <v>120</v>
      </c>
      <c r="CF74" s="53">
        <v>0.70763888888888893</v>
      </c>
      <c r="CG74" s="61"/>
      <c r="CH74" s="55">
        <v>0.71930555555555553</v>
      </c>
      <c r="CI74" s="35">
        <v>1.1666666666666603E-2</v>
      </c>
      <c r="CJ74" s="35">
        <v>8.2175925925919574E-4</v>
      </c>
      <c r="CK74" s="44" t="s">
        <v>301</v>
      </c>
      <c r="CL74" s="45">
        <v>71</v>
      </c>
      <c r="CM74" s="55">
        <v>0.72636574074074067</v>
      </c>
      <c r="CN74" s="35">
        <v>1.8726851851851745E-2</v>
      </c>
      <c r="CO74" s="35">
        <v>1.8749999999998941E-3</v>
      </c>
      <c r="CP74" s="44" t="s">
        <v>301</v>
      </c>
      <c r="CQ74" s="45">
        <v>162</v>
      </c>
      <c r="CR74" s="85" t="s">
        <v>632</v>
      </c>
      <c r="CS74" s="38">
        <v>300</v>
      </c>
      <c r="CT74" s="85">
        <v>3.0215277777777798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109</v>
      </c>
      <c r="DC74" s="71">
        <v>109</v>
      </c>
      <c r="DD74" s="72"/>
      <c r="DE74" s="43"/>
      <c r="DF74" s="43"/>
      <c r="DG74" s="39">
        <v>4931.8</v>
      </c>
      <c r="DH74" s="46">
        <v>3600</v>
      </c>
      <c r="DI74" s="40"/>
      <c r="DJ74" s="63">
        <v>8531.7999999999993</v>
      </c>
      <c r="DK74" s="43"/>
      <c r="DL74" s="268" t="s">
        <v>190</v>
      </c>
      <c r="DM74" s="269" t="s">
        <v>607</v>
      </c>
      <c r="DN74" s="269" t="s">
        <v>177</v>
      </c>
      <c r="DO74" s="269">
        <v>125</v>
      </c>
      <c r="DP74" s="269">
        <v>0</v>
      </c>
      <c r="DQ74" s="56"/>
      <c r="DR74" s="56"/>
      <c r="DS74" s="36"/>
      <c r="DV74" s="41">
        <v>1.1100000000000001</v>
      </c>
      <c r="DW74" s="41" t="s">
        <v>197</v>
      </c>
      <c r="DX74" s="41"/>
      <c r="DY74" s="151">
        <v>233.98800000000003</v>
      </c>
      <c r="DZ74" s="41">
        <v>233.98800000000003</v>
      </c>
      <c r="EA74" s="41">
        <v>9999</v>
      </c>
      <c r="EB74" s="41">
        <v>999999</v>
      </c>
      <c r="EC74" s="41">
        <v>999999</v>
      </c>
      <c r="EG74" s="41">
        <v>68</v>
      </c>
      <c r="EH74" s="195">
        <v>0</v>
      </c>
      <c r="EI74" s="195">
        <v>2280</v>
      </c>
      <c r="EJ74" s="196">
        <v>101.8</v>
      </c>
      <c r="EK74" s="195">
        <v>0</v>
      </c>
      <c r="EL74" s="195">
        <v>900</v>
      </c>
      <c r="EM74" s="195">
        <v>4488</v>
      </c>
      <c r="EN74" s="195">
        <v>120</v>
      </c>
      <c r="EO74" s="195">
        <v>233</v>
      </c>
      <c r="EP74" s="195">
        <v>300</v>
      </c>
      <c r="EQ74" s="195">
        <v>109</v>
      </c>
      <c r="ER74" s="195" t="e">
        <v>#REF!</v>
      </c>
      <c r="ES74" s="195" t="e">
        <v>#REF!</v>
      </c>
      <c r="ET74" s="195" t="e">
        <v>#REF!</v>
      </c>
      <c r="EU74" s="196" t="e">
        <v>#REF!</v>
      </c>
      <c r="EV74" s="195"/>
      <c r="EW74" s="195"/>
      <c r="EX74" s="195"/>
      <c r="EY74" s="195"/>
      <c r="EZ74" s="196"/>
      <c r="FA74" s="195"/>
      <c r="FC74" s="41">
        <v>68</v>
      </c>
      <c r="FD74" s="195">
        <v>0</v>
      </c>
      <c r="FE74" s="195">
        <v>2280</v>
      </c>
      <c r="FF74" s="195">
        <v>2381.8000000000002</v>
      </c>
      <c r="FG74" s="195">
        <v>2381.8000000000002</v>
      </c>
      <c r="FH74" s="195">
        <v>3281.8</v>
      </c>
      <c r="FI74" s="195">
        <v>7769.8</v>
      </c>
      <c r="FJ74" s="195">
        <v>7889.8</v>
      </c>
      <c r="FK74" s="195">
        <v>8122.8</v>
      </c>
      <c r="FL74" s="195">
        <v>8422.7999999999993</v>
      </c>
      <c r="FM74" s="195">
        <v>8531.7999999999993</v>
      </c>
      <c r="FN74" s="195" t="e">
        <v>#REF!</v>
      </c>
      <c r="FO74" s="195" t="e">
        <v>#REF!</v>
      </c>
      <c r="FP74" s="195" t="e">
        <v>#REF!</v>
      </c>
      <c r="FQ74" s="195" t="e">
        <v>#REF!</v>
      </c>
      <c r="FR74" s="195" t="e">
        <v>#REF!</v>
      </c>
      <c r="FS74" s="195" t="e">
        <v>#REF!</v>
      </c>
      <c r="FT74" s="195" t="e">
        <v>#REF!</v>
      </c>
      <c r="FU74" s="195" t="e">
        <v>#REF!</v>
      </c>
      <c r="FV74" s="195" t="e">
        <v>#REF!</v>
      </c>
    </row>
    <row r="75" spans="1:178" ht="13.5" thickBot="1" x14ac:dyDescent="0.25">
      <c r="A75" s="75"/>
      <c r="B75" s="34">
        <v>27</v>
      </c>
      <c r="C75" s="293">
        <v>27</v>
      </c>
      <c r="D75" s="260" t="s">
        <v>490</v>
      </c>
      <c r="E75" s="260" t="s">
        <v>491</v>
      </c>
      <c r="F75" s="260" t="s">
        <v>586</v>
      </c>
      <c r="G75" s="43">
        <v>0.31041666666666662</v>
      </c>
      <c r="H75" s="47">
        <v>0.31041666666666662</v>
      </c>
      <c r="I75" s="58" t="s">
        <v>44</v>
      </c>
      <c r="J75" s="52">
        <v>0</v>
      </c>
      <c r="K75" s="43">
        <v>0.39374999999999999</v>
      </c>
      <c r="L75" s="47">
        <v>0.39374999999999999</v>
      </c>
      <c r="M75" s="42" t="s">
        <v>44</v>
      </c>
      <c r="N75" s="38">
        <v>0</v>
      </c>
      <c r="O75" s="85"/>
      <c r="P75" s="38">
        <v>600</v>
      </c>
      <c r="Q75" s="261"/>
      <c r="R75" s="85">
        <v>0.42569444444444443</v>
      </c>
      <c r="S75" s="38">
        <v>300</v>
      </c>
      <c r="T75" s="85">
        <v>0.4368055555555555</v>
      </c>
      <c r="U75" s="86"/>
      <c r="V75" s="52">
        <v>0</v>
      </c>
      <c r="W75" s="85">
        <v>0.45902777777777781</v>
      </c>
      <c r="X75" s="38"/>
      <c r="Y75" s="85">
        <v>0.4604166666666667</v>
      </c>
      <c r="Z75" s="86"/>
      <c r="AA75" s="52">
        <v>0</v>
      </c>
      <c r="AB75" s="261"/>
      <c r="AC75" s="85">
        <v>0.48402777777777778</v>
      </c>
      <c r="AD75" s="38"/>
      <c r="AE75" s="85">
        <v>0.50486111111111109</v>
      </c>
      <c r="AF75" s="86"/>
      <c r="AG75" s="52">
        <v>0</v>
      </c>
      <c r="AH75" s="261"/>
      <c r="AI75" s="85">
        <v>0.52152777777777781</v>
      </c>
      <c r="AJ75" s="38"/>
      <c r="AK75" s="73">
        <v>0.52500000000000002</v>
      </c>
      <c r="AL75" s="42" t="s">
        <v>301</v>
      </c>
      <c r="AM75" s="38">
        <v>3540</v>
      </c>
      <c r="AN75" s="43">
        <v>0.53888888888888886</v>
      </c>
      <c r="AO75" s="47">
        <v>0.54166666666666663</v>
      </c>
      <c r="AP75" s="70">
        <v>96.9</v>
      </c>
      <c r="AQ75" s="71">
        <v>96.9</v>
      </c>
      <c r="AR75" s="72"/>
      <c r="AS75" s="49">
        <v>0.56666666666666665</v>
      </c>
      <c r="AT75" s="42" t="s">
        <v>44</v>
      </c>
      <c r="AU75" s="280">
        <v>0</v>
      </c>
      <c r="AV75" s="72"/>
      <c r="AW75" s="49">
        <v>0.60416666666666663</v>
      </c>
      <c r="AX75" s="42" t="s">
        <v>45</v>
      </c>
      <c r="AY75" s="38">
        <v>360</v>
      </c>
      <c r="AZ75" s="53">
        <v>0.60763888888888895</v>
      </c>
      <c r="BA75" s="61"/>
      <c r="BB75" s="55">
        <v>0.61303240740740739</v>
      </c>
      <c r="BC75" s="35">
        <v>5.3935185185184364E-3</v>
      </c>
      <c r="BD75" s="35">
        <v>1.1574074074082244E-4</v>
      </c>
      <c r="BE75" s="44" t="s">
        <v>45</v>
      </c>
      <c r="BF75" s="45">
        <v>10</v>
      </c>
      <c r="BG75" s="55">
        <v>0.62178240740740742</v>
      </c>
      <c r="BH75" s="35">
        <v>1.4143518518518472E-2</v>
      </c>
      <c r="BI75" s="35">
        <v>7.2916666666662106E-4</v>
      </c>
      <c r="BJ75" s="44" t="s">
        <v>301</v>
      </c>
      <c r="BK75" s="45">
        <v>63</v>
      </c>
      <c r="BL75" s="55">
        <v>0.64888888888888896</v>
      </c>
      <c r="BM75" s="35">
        <v>4.1250000000000009E-2</v>
      </c>
      <c r="BN75" s="35">
        <v>2.3981481481481489E-2</v>
      </c>
      <c r="BO75" s="44" t="s">
        <v>301</v>
      </c>
      <c r="BP75" s="45">
        <v>2072</v>
      </c>
      <c r="BQ75" s="55">
        <v>0.66803240740740744</v>
      </c>
      <c r="BR75" s="35">
        <v>6.0393518518518485E-2</v>
      </c>
      <c r="BS75" s="35">
        <v>2.843749999999997E-2</v>
      </c>
      <c r="BT75" s="44" t="s">
        <v>301</v>
      </c>
      <c r="BU75" s="45">
        <v>2457</v>
      </c>
      <c r="BV75" s="263"/>
      <c r="BW75" s="263"/>
      <c r="BX75" s="55">
        <v>0.65792824074074074</v>
      </c>
      <c r="BY75" s="35">
        <v>5.0289351851851793E-2</v>
      </c>
      <c r="BZ75" s="35">
        <v>1.0081018518518461E-2</v>
      </c>
      <c r="CA75" s="44" t="s">
        <v>301</v>
      </c>
      <c r="CB75" s="45">
        <v>1171</v>
      </c>
      <c r="CC75" s="49">
        <v>0.70208333333333339</v>
      </c>
      <c r="CD75" s="42" t="s">
        <v>301</v>
      </c>
      <c r="CE75" s="38">
        <v>2460</v>
      </c>
      <c r="CF75" s="53">
        <v>0.70486111111111116</v>
      </c>
      <c r="CG75" s="61"/>
      <c r="CH75" s="55"/>
      <c r="CI75" s="35">
        <v>-0.70486111111111116</v>
      </c>
      <c r="CJ75" s="35">
        <v>0.71570601851851856</v>
      </c>
      <c r="CK75" s="44"/>
      <c r="CL75" s="45">
        <v>1800</v>
      </c>
      <c r="CM75" s="55"/>
      <c r="CN75" s="35">
        <v>-0.70486111111111116</v>
      </c>
      <c r="CO75" s="35">
        <v>0.72171296296296306</v>
      </c>
      <c r="CP75" s="44"/>
      <c r="CQ75" s="45">
        <v>1800</v>
      </c>
      <c r="CR75" s="85"/>
      <c r="CS75" s="38">
        <v>600</v>
      </c>
      <c r="CT75" s="85">
        <v>1.6881944444444399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103.4</v>
      </c>
      <c r="DC75" s="71">
        <v>103.4</v>
      </c>
      <c r="DD75" s="72"/>
      <c r="DE75" s="43"/>
      <c r="DF75" s="43"/>
      <c r="DG75" s="39">
        <v>9573.2999999999993</v>
      </c>
      <c r="DH75" s="46">
        <v>7860</v>
      </c>
      <c r="DI75" s="40"/>
      <c r="DJ75" s="63">
        <v>17433.3</v>
      </c>
      <c r="DK75" s="43"/>
      <c r="DL75" s="268" t="s">
        <v>191</v>
      </c>
      <c r="DM75" s="269" t="s">
        <v>586</v>
      </c>
      <c r="DN75" s="269" t="s">
        <v>177</v>
      </c>
      <c r="DO75" s="269">
        <v>140</v>
      </c>
      <c r="DP75" s="269">
        <v>0</v>
      </c>
      <c r="DQ75" s="56"/>
      <c r="DR75" s="56"/>
      <c r="DS75" s="36"/>
      <c r="DV75" s="41">
        <v>1.1100000000000001</v>
      </c>
      <c r="DW75" s="41" t="s">
        <v>197</v>
      </c>
      <c r="DX75" s="41"/>
      <c r="DY75" s="151">
        <v>222.33300000000003</v>
      </c>
      <c r="DZ75" s="41">
        <v>222.33300000000003</v>
      </c>
      <c r="EA75" s="41">
        <v>9999</v>
      </c>
      <c r="EB75" s="41">
        <v>999999</v>
      </c>
      <c r="EC75" s="41">
        <v>999999</v>
      </c>
      <c r="EG75" s="41">
        <v>27</v>
      </c>
      <c r="EH75" s="195">
        <v>0</v>
      </c>
      <c r="EI75" s="195">
        <v>4440</v>
      </c>
      <c r="EJ75" s="196">
        <v>96.9</v>
      </c>
      <c r="EK75" s="195">
        <v>0</v>
      </c>
      <c r="EL75" s="195">
        <v>360</v>
      </c>
      <c r="EM75" s="195">
        <v>5773</v>
      </c>
      <c r="EN75" s="195">
        <v>2460</v>
      </c>
      <c r="EO75" s="195">
        <v>3600</v>
      </c>
      <c r="EP75" s="195">
        <v>600</v>
      </c>
      <c r="EQ75" s="195">
        <v>103.4</v>
      </c>
      <c r="ER75" s="195" t="e">
        <v>#REF!</v>
      </c>
      <c r="ES75" s="195" t="e">
        <v>#REF!</v>
      </c>
      <c r="ET75" s="195" t="e">
        <v>#REF!</v>
      </c>
      <c r="EU75" s="196" t="e">
        <v>#REF!</v>
      </c>
      <c r="EV75" s="195"/>
      <c r="EW75" s="195"/>
      <c r="EX75" s="195"/>
      <c r="EY75" s="195"/>
      <c r="EZ75" s="196"/>
      <c r="FA75" s="195"/>
      <c r="FC75" s="41">
        <v>27</v>
      </c>
      <c r="FD75" s="195">
        <v>0</v>
      </c>
      <c r="FE75" s="195">
        <v>4440</v>
      </c>
      <c r="FF75" s="195">
        <v>4536.8999999999996</v>
      </c>
      <c r="FG75" s="195">
        <v>4536.8999999999996</v>
      </c>
      <c r="FH75" s="195">
        <v>4896.8999999999996</v>
      </c>
      <c r="FI75" s="195">
        <v>10669.9</v>
      </c>
      <c r="FJ75" s="195">
        <v>13129.9</v>
      </c>
      <c r="FK75" s="195">
        <v>16729.900000000001</v>
      </c>
      <c r="FL75" s="195">
        <v>17329.900000000001</v>
      </c>
      <c r="FM75" s="195">
        <v>17433.300000000003</v>
      </c>
      <c r="FN75" s="195" t="e">
        <v>#REF!</v>
      </c>
      <c r="FO75" s="195" t="e">
        <v>#REF!</v>
      </c>
      <c r="FP75" s="195" t="e">
        <v>#REF!</v>
      </c>
      <c r="FQ75" s="195" t="e">
        <v>#REF!</v>
      </c>
      <c r="FR75" s="195" t="e">
        <v>#REF!</v>
      </c>
      <c r="FS75" s="195" t="e">
        <v>#REF!</v>
      </c>
      <c r="FT75" s="195" t="e">
        <v>#REF!</v>
      </c>
      <c r="FU75" s="195" t="e">
        <v>#REF!</v>
      </c>
      <c r="FV75" s="195" t="e">
        <v>#REF!</v>
      </c>
    </row>
    <row r="76" spans="1:178" ht="13.5" thickBot="1" x14ac:dyDescent="0.25">
      <c r="B76" s="34">
        <v>66</v>
      </c>
      <c r="C76" s="293">
        <v>76</v>
      </c>
      <c r="D76" s="260" t="s">
        <v>544</v>
      </c>
      <c r="E76" s="260" t="s">
        <v>545</v>
      </c>
      <c r="F76" s="260" t="s">
        <v>612</v>
      </c>
      <c r="G76" s="43">
        <v>0.33749999999999986</v>
      </c>
      <c r="H76" s="47">
        <v>0.33749999999999986</v>
      </c>
      <c r="I76" s="58" t="s">
        <v>44</v>
      </c>
      <c r="J76" s="52">
        <v>0</v>
      </c>
      <c r="K76" s="43">
        <v>0.42083333333333323</v>
      </c>
      <c r="L76" s="47">
        <v>0.42083333333333323</v>
      </c>
      <c r="M76" s="42" t="s">
        <v>44</v>
      </c>
      <c r="N76" s="38">
        <v>0</v>
      </c>
      <c r="O76" s="85"/>
      <c r="P76" s="38">
        <v>600</v>
      </c>
      <c r="Q76" s="261"/>
      <c r="R76" s="85"/>
      <c r="S76" s="38">
        <v>0</v>
      </c>
      <c r="T76" s="85">
        <v>0.46875</v>
      </c>
      <c r="U76" s="86"/>
      <c r="V76" s="52">
        <v>0</v>
      </c>
      <c r="W76" s="85"/>
      <c r="X76" s="38">
        <v>600</v>
      </c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0.52152777777777781</v>
      </c>
      <c r="AL76" s="42" t="s">
        <v>301</v>
      </c>
      <c r="AM76" s="38">
        <v>900</v>
      </c>
      <c r="AN76" s="43">
        <v>0.52361111111111114</v>
      </c>
      <c r="AO76" s="47">
        <v>0.5625</v>
      </c>
      <c r="AP76" s="70">
        <v>110.8</v>
      </c>
      <c r="AQ76" s="71">
        <v>110.8</v>
      </c>
      <c r="AR76" s="72"/>
      <c r="AS76" s="49">
        <v>0.56319444444444444</v>
      </c>
      <c r="AT76" s="42" t="s">
        <v>44</v>
      </c>
      <c r="AU76" s="280">
        <v>0</v>
      </c>
      <c r="AV76" s="72"/>
      <c r="AW76" s="49">
        <v>0.61597222222222225</v>
      </c>
      <c r="AX76" s="42" t="s">
        <v>44</v>
      </c>
      <c r="AY76" s="38">
        <v>0</v>
      </c>
      <c r="AZ76" s="53">
        <v>0.61805555555555558</v>
      </c>
      <c r="BA76" s="61"/>
      <c r="BB76" s="55">
        <v>0.62422453703703706</v>
      </c>
      <c r="BC76" s="35">
        <v>6.1689814814814836E-3</v>
      </c>
      <c r="BD76" s="35">
        <v>6.5972222222222474E-4</v>
      </c>
      <c r="BE76" s="44" t="s">
        <v>301</v>
      </c>
      <c r="BF76" s="45">
        <v>57</v>
      </c>
      <c r="BG76" s="55">
        <v>0.63436342592592598</v>
      </c>
      <c r="BH76" s="35">
        <v>1.6307870370370403E-2</v>
      </c>
      <c r="BI76" s="35">
        <v>2.8935185185185522E-3</v>
      </c>
      <c r="BJ76" s="44" t="s">
        <v>301</v>
      </c>
      <c r="BK76" s="45">
        <v>250</v>
      </c>
      <c r="BL76" s="55"/>
      <c r="BM76" s="35">
        <v>-0.61805555555555558</v>
      </c>
      <c r="BN76" s="35">
        <v>0.6353240740740741</v>
      </c>
      <c r="BO76" s="44"/>
      <c r="BP76" s="45">
        <v>600</v>
      </c>
      <c r="BQ76" s="55">
        <v>0.69739583333333333</v>
      </c>
      <c r="BR76" s="35">
        <v>7.9340277777777746E-2</v>
      </c>
      <c r="BS76" s="35">
        <v>4.738425925925923E-2</v>
      </c>
      <c r="BT76" s="44" t="s">
        <v>301</v>
      </c>
      <c r="BU76" s="45">
        <v>4094</v>
      </c>
      <c r="BV76" s="263"/>
      <c r="BW76" s="263"/>
      <c r="BX76" s="55">
        <v>0.66113425925925928</v>
      </c>
      <c r="BY76" s="35">
        <v>4.3078703703703702E-2</v>
      </c>
      <c r="BZ76" s="35">
        <v>2.8703703703703703E-3</v>
      </c>
      <c r="CA76" s="44" t="s">
        <v>301</v>
      </c>
      <c r="CB76" s="45">
        <v>848</v>
      </c>
      <c r="CC76" s="49">
        <v>0.7368055555555556</v>
      </c>
      <c r="CD76" s="42" t="s">
        <v>301</v>
      </c>
      <c r="CE76" s="38">
        <v>960</v>
      </c>
      <c r="CF76" s="53">
        <v>0.73888888888888893</v>
      </c>
      <c r="CG76" s="61"/>
      <c r="CH76" s="55"/>
      <c r="CI76" s="35">
        <v>-0.73888888888888893</v>
      </c>
      <c r="CJ76" s="35">
        <v>0.74973379629629633</v>
      </c>
      <c r="CK76" s="44" t="s">
        <v>44</v>
      </c>
      <c r="CL76" s="45"/>
      <c r="CM76" s="55"/>
      <c r="CN76" s="35">
        <v>-0.73888888888888893</v>
      </c>
      <c r="CO76" s="35">
        <v>0.75574074074074082</v>
      </c>
      <c r="CP76" s="44"/>
      <c r="CQ76" s="45">
        <v>1800</v>
      </c>
      <c r="CR76" s="85"/>
      <c r="CS76" s="38">
        <v>600</v>
      </c>
      <c r="CT76" s="85">
        <v>3.3131944444444401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127.6</v>
      </c>
      <c r="DC76" s="71">
        <v>127.6</v>
      </c>
      <c r="DD76" s="72">
        <v>300</v>
      </c>
      <c r="DE76" s="43"/>
      <c r="DF76" s="43"/>
      <c r="DG76" s="39">
        <v>8187.4000000000005</v>
      </c>
      <c r="DH76" s="46">
        <v>6060</v>
      </c>
      <c r="DI76" s="40"/>
      <c r="DJ76" s="63">
        <v>14247.400000000001</v>
      </c>
      <c r="DK76" s="43"/>
      <c r="DL76" s="268" t="s">
        <v>192</v>
      </c>
      <c r="DM76" s="269" t="s">
        <v>612</v>
      </c>
      <c r="DN76" s="269" t="s">
        <v>178</v>
      </c>
      <c r="DO76" s="269">
        <v>75</v>
      </c>
      <c r="DP76" s="269">
        <v>0</v>
      </c>
      <c r="DQ76" s="56"/>
      <c r="DR76" s="56"/>
      <c r="DS76" s="36"/>
      <c r="DV76" s="41">
        <v>1.05</v>
      </c>
      <c r="DW76" s="41" t="s">
        <v>198</v>
      </c>
      <c r="DX76" s="41"/>
      <c r="DY76" s="151">
        <v>565.32000000000005</v>
      </c>
      <c r="DZ76" s="41">
        <v>9999</v>
      </c>
      <c r="EA76" s="41">
        <v>565.32000000000005</v>
      </c>
      <c r="EB76" s="41">
        <v>999999</v>
      </c>
      <c r="EC76" s="41">
        <v>999999</v>
      </c>
      <c r="EG76" s="41">
        <v>76</v>
      </c>
      <c r="EH76" s="195">
        <v>0</v>
      </c>
      <c r="EI76" s="195">
        <v>4500</v>
      </c>
      <c r="EJ76" s="196">
        <v>110.8</v>
      </c>
      <c r="EK76" s="195">
        <v>0</v>
      </c>
      <c r="EL76" s="195">
        <v>0</v>
      </c>
      <c r="EM76" s="195">
        <v>5849</v>
      </c>
      <c r="EN76" s="195">
        <v>960</v>
      </c>
      <c r="EO76" s="195">
        <v>1800</v>
      </c>
      <c r="EP76" s="195">
        <v>600</v>
      </c>
      <c r="EQ76" s="195">
        <v>427.6</v>
      </c>
      <c r="FC76" s="41">
        <v>76</v>
      </c>
      <c r="FD76" s="195">
        <v>0</v>
      </c>
      <c r="FE76" s="195">
        <v>4500</v>
      </c>
      <c r="FF76" s="195">
        <v>4610.8</v>
      </c>
      <c r="FG76" s="195">
        <v>4610.8</v>
      </c>
      <c r="FH76" s="195">
        <v>4610.8</v>
      </c>
      <c r="FI76" s="195">
        <v>10459.799999999999</v>
      </c>
      <c r="FJ76" s="195">
        <v>11419.8</v>
      </c>
      <c r="FK76" s="195">
        <v>13219.8</v>
      </c>
      <c r="FL76" s="195">
        <v>13819.8</v>
      </c>
      <c r="FM76" s="195">
        <v>14247.4</v>
      </c>
    </row>
    <row r="77" spans="1:178" ht="13.5" thickBot="1" x14ac:dyDescent="0.25">
      <c r="B77" s="34">
        <v>61</v>
      </c>
      <c r="C77" s="293">
        <v>70</v>
      </c>
      <c r="D77" s="260" t="s">
        <v>538</v>
      </c>
      <c r="E77" s="260" t="s">
        <v>539</v>
      </c>
      <c r="F77" s="260" t="s">
        <v>609</v>
      </c>
      <c r="G77" s="43">
        <v>0.33402777777777765</v>
      </c>
      <c r="H77" s="47">
        <v>0.33402777777777765</v>
      </c>
      <c r="I77" s="58" t="s">
        <v>44</v>
      </c>
      <c r="J77" s="52">
        <v>0</v>
      </c>
      <c r="K77" s="43">
        <v>0.41736111111111102</v>
      </c>
      <c r="L77" s="47">
        <v>0.41736111111111102</v>
      </c>
      <c r="M77" s="42" t="s">
        <v>44</v>
      </c>
      <c r="N77" s="38">
        <v>0</v>
      </c>
      <c r="O77" s="85">
        <v>0.4236111111111111</v>
      </c>
      <c r="P77" s="38">
        <v>300</v>
      </c>
      <c r="Q77" s="261"/>
      <c r="R77" s="85">
        <v>0.42638888888888887</v>
      </c>
      <c r="S77" s="38">
        <v>300</v>
      </c>
      <c r="T77" s="85">
        <v>0.47569444444444442</v>
      </c>
      <c r="U77" s="86"/>
      <c r="V77" s="52">
        <v>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>
        <v>0.51458333333333328</v>
      </c>
      <c r="AL77" s="42" t="s">
        <v>301</v>
      </c>
      <c r="AM77" s="38">
        <v>600</v>
      </c>
      <c r="AN77" s="43">
        <v>0.52777777777777779</v>
      </c>
      <c r="AO77" s="47">
        <v>0.55694444444444446</v>
      </c>
      <c r="AP77" s="70">
        <v>112.1</v>
      </c>
      <c r="AQ77" s="71">
        <v>112.1</v>
      </c>
      <c r="AR77" s="72">
        <v>10</v>
      </c>
      <c r="AS77" s="49">
        <v>0.55624999999999991</v>
      </c>
      <c r="AT77" s="42" t="s">
        <v>44</v>
      </c>
      <c r="AU77" s="280">
        <v>0</v>
      </c>
      <c r="AV77" s="72"/>
      <c r="AW77" s="49">
        <v>0.61388888888888882</v>
      </c>
      <c r="AX77" s="42" t="s">
        <v>44</v>
      </c>
      <c r="AY77" s="38">
        <v>0</v>
      </c>
      <c r="AZ77" s="53">
        <v>0.6166666666666667</v>
      </c>
      <c r="BA77" s="61"/>
      <c r="BB77" s="55">
        <v>0.62640046296296303</v>
      </c>
      <c r="BC77" s="35">
        <v>9.7337962962963376E-3</v>
      </c>
      <c r="BD77" s="35">
        <v>4.2245370370370787E-3</v>
      </c>
      <c r="BE77" s="44" t="s">
        <v>301</v>
      </c>
      <c r="BF77" s="45">
        <v>365</v>
      </c>
      <c r="BG77" s="55">
        <v>0.63434027777777779</v>
      </c>
      <c r="BH77" s="35">
        <v>1.7673611111111098E-2</v>
      </c>
      <c r="BI77" s="35">
        <v>4.2592592592592474E-3</v>
      </c>
      <c r="BJ77" s="44" t="s">
        <v>301</v>
      </c>
      <c r="BK77" s="45">
        <v>368</v>
      </c>
      <c r="BL77" s="55"/>
      <c r="BM77" s="35">
        <v>-0.6166666666666667</v>
      </c>
      <c r="BN77" s="35">
        <v>0.63393518518518521</v>
      </c>
      <c r="BO77" s="44"/>
      <c r="BP77" s="45">
        <v>600</v>
      </c>
      <c r="BQ77" s="55">
        <v>0.69885416666666667</v>
      </c>
      <c r="BR77" s="35">
        <v>8.2187499999999969E-2</v>
      </c>
      <c r="BS77" s="35">
        <v>5.0231481481481453E-2</v>
      </c>
      <c r="BT77" s="44" t="s">
        <v>301</v>
      </c>
      <c r="BU77" s="45">
        <v>4340</v>
      </c>
      <c r="BV77" s="263"/>
      <c r="BW77" s="263"/>
      <c r="BX77" s="55">
        <v>0.68663194444444453</v>
      </c>
      <c r="BY77" s="35">
        <v>6.9965277777777835E-2</v>
      </c>
      <c r="BZ77" s="35">
        <v>2.9756944444444502E-2</v>
      </c>
      <c r="CA77" s="44" t="s">
        <v>301</v>
      </c>
      <c r="CB77" s="45">
        <v>2871</v>
      </c>
      <c r="CC77" s="49"/>
      <c r="CD77" s="42" t="s">
        <v>44</v>
      </c>
      <c r="CE77" s="38">
        <v>1800</v>
      </c>
      <c r="CF77" s="53"/>
      <c r="CG77" s="61"/>
      <c r="CH77" s="55"/>
      <c r="CI77" s="35">
        <v>0</v>
      </c>
      <c r="CJ77" s="35">
        <v>1.0844907407407407E-2</v>
      </c>
      <c r="CK77" s="44" t="s">
        <v>44</v>
      </c>
      <c r="CL77" s="45"/>
      <c r="CM77" s="55"/>
      <c r="CN77" s="35">
        <v>0</v>
      </c>
      <c r="CO77" s="35">
        <v>1.6851851851851851E-2</v>
      </c>
      <c r="CP77" s="44"/>
      <c r="CQ77" s="45">
        <v>1800</v>
      </c>
      <c r="CR77" s="85" t="s">
        <v>632</v>
      </c>
      <c r="CS77" s="38"/>
      <c r="CT77" s="85">
        <v>3.1048611111111102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118</v>
      </c>
      <c r="DC77" s="71">
        <v>118</v>
      </c>
      <c r="DD77" s="72"/>
      <c r="DE77" s="43"/>
      <c r="DF77" s="43"/>
      <c r="DG77" s="39">
        <v>10584.1</v>
      </c>
      <c r="DH77" s="46">
        <v>6000</v>
      </c>
      <c r="DI77" s="40"/>
      <c r="DJ77" s="63">
        <v>16584.099999999999</v>
      </c>
      <c r="DK77" s="43"/>
      <c r="DL77" s="268" t="s">
        <v>191</v>
      </c>
      <c r="DM77" s="269" t="s">
        <v>609</v>
      </c>
      <c r="DN77" s="269" t="s">
        <v>179</v>
      </c>
      <c r="DO77" s="269">
        <v>74</v>
      </c>
      <c r="DP77" s="269">
        <v>0</v>
      </c>
      <c r="DQ77" s="56"/>
      <c r="DR77" s="56"/>
      <c r="DS77" s="36"/>
      <c r="DV77" s="41">
        <v>1</v>
      </c>
      <c r="DW77" s="41" t="s">
        <v>197</v>
      </c>
      <c r="DX77" s="41"/>
      <c r="DY77" s="151">
        <v>240.1</v>
      </c>
      <c r="DZ77" s="41">
        <v>240.1</v>
      </c>
      <c r="EA77" s="41">
        <v>9999</v>
      </c>
      <c r="EB77" s="41">
        <v>999999</v>
      </c>
      <c r="EC77" s="41">
        <v>16584.099999999999</v>
      </c>
      <c r="EG77" s="41">
        <v>70</v>
      </c>
      <c r="EH77" s="195">
        <v>0</v>
      </c>
      <c r="EI77" s="195">
        <v>4200</v>
      </c>
      <c r="EJ77" s="196">
        <v>122.1</v>
      </c>
      <c r="EK77" s="195">
        <v>0</v>
      </c>
      <c r="EL77" s="195">
        <v>0</v>
      </c>
      <c r="EM77" s="195">
        <v>8544</v>
      </c>
      <c r="EN77" s="195">
        <v>1800</v>
      </c>
      <c r="EO77" s="195">
        <v>1800</v>
      </c>
      <c r="EP77" s="195">
        <v>0</v>
      </c>
      <c r="EQ77" s="195">
        <v>118</v>
      </c>
      <c r="FC77" s="41">
        <v>70</v>
      </c>
      <c r="FD77" s="195">
        <v>0</v>
      </c>
      <c r="FE77" s="195">
        <v>4200</v>
      </c>
      <c r="FF77" s="195">
        <v>4322.1000000000004</v>
      </c>
      <c r="FG77" s="195">
        <v>4322.1000000000004</v>
      </c>
      <c r="FH77" s="195">
        <v>4322.1000000000004</v>
      </c>
      <c r="FI77" s="195">
        <v>12866.1</v>
      </c>
      <c r="FJ77" s="195">
        <v>14666.1</v>
      </c>
      <c r="FK77" s="195">
        <v>16466.099999999999</v>
      </c>
      <c r="FL77" s="195">
        <v>16466.099999999999</v>
      </c>
      <c r="FM77" s="195">
        <v>16584.099999999999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D4:CE4"/>
    <mergeCell ref="AT3:AU3"/>
    <mergeCell ref="AX3:AY3"/>
    <mergeCell ref="BJ3:BK3"/>
    <mergeCell ref="CA3:CB3"/>
    <mergeCell ref="D2:E2"/>
    <mergeCell ref="D3:F3"/>
    <mergeCell ref="G3:J3"/>
    <mergeCell ref="K3:N3"/>
    <mergeCell ref="AP3:AR3"/>
    <mergeCell ref="W3:X3"/>
    <mergeCell ref="Z3:AB3"/>
    <mergeCell ref="AF3:AH3"/>
    <mergeCell ref="AI3:AJ3"/>
    <mergeCell ref="I4:J4"/>
    <mergeCell ref="M4:N4"/>
    <mergeCell ref="AZ3:BA3"/>
    <mergeCell ref="AC3:AD3"/>
    <mergeCell ref="O3:P3"/>
    <mergeCell ref="K1:N2"/>
    <mergeCell ref="AL3:AM3"/>
    <mergeCell ref="AN3:AO3"/>
    <mergeCell ref="CF3:CG3"/>
    <mergeCell ref="CK3:CL3"/>
    <mergeCell ref="CP3:CQ3"/>
    <mergeCell ref="CR3:CS3"/>
    <mergeCell ref="BE3:BF3"/>
    <mergeCell ref="BO3:BP3"/>
    <mergeCell ref="BT3:BU3"/>
    <mergeCell ref="CD3:CE3"/>
    <mergeCell ref="CT3:CU3"/>
    <mergeCell ref="DB3:DD3"/>
    <mergeCell ref="DL3:DL4"/>
    <mergeCell ref="DM3:DM4"/>
    <mergeCell ref="DN3:DN4"/>
    <mergeCell ref="DO3:DO4"/>
    <mergeCell ref="CZ3:DA3"/>
    <mergeCell ref="CX4:CY4"/>
    <mergeCell ref="CX3:CY3"/>
    <mergeCell ref="R3:S3"/>
    <mergeCell ref="U3:V3"/>
    <mergeCell ref="U4:V4"/>
    <mergeCell ref="DP3:DP4"/>
    <mergeCell ref="DQ3:DS3"/>
    <mergeCell ref="AX4:AY4"/>
    <mergeCell ref="Z4:AA4"/>
    <mergeCell ref="AF4:AG4"/>
    <mergeCell ref="AL4:AM4"/>
    <mergeCell ref="AT4:AU4"/>
  </mergeCells>
  <phoneticPr fontId="9" type="noConversion"/>
  <conditionalFormatting sqref="DL5:DS82">
    <cfRule type="cellIs" dxfId="2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1"/>
      <c r="B5" s="34">
        <v>7</v>
      </c>
      <c r="C5" s="293">
        <v>7</v>
      </c>
      <c r="D5" s="260" t="s">
        <v>94</v>
      </c>
      <c r="E5" s="260" t="s">
        <v>95</v>
      </c>
      <c r="F5" s="260" t="s">
        <v>571</v>
      </c>
      <c r="G5" s="43">
        <v>0.29652777777777778</v>
      </c>
      <c r="H5" s="47">
        <v>0.29652777777777778</v>
      </c>
      <c r="I5" s="278" t="s">
        <v>44</v>
      </c>
      <c r="J5" s="216">
        <v>0</v>
      </c>
      <c r="K5" s="43">
        <v>0.37986111111111115</v>
      </c>
      <c r="L5" s="47">
        <v>0.37986111111111115</v>
      </c>
      <c r="M5" s="279" t="s">
        <v>44</v>
      </c>
      <c r="N5" s="280">
        <v>0</v>
      </c>
      <c r="O5" s="85">
        <v>0.38055555555555554</v>
      </c>
      <c r="P5" s="280"/>
      <c r="Q5" s="261"/>
      <c r="R5" s="85"/>
      <c r="S5" s="38">
        <v>0</v>
      </c>
      <c r="T5" s="85">
        <v>0.41875000000000001</v>
      </c>
      <c r="U5" s="281"/>
      <c r="V5" s="52">
        <v>0</v>
      </c>
      <c r="W5" s="85">
        <v>0.4368055555555555</v>
      </c>
      <c r="X5" s="280"/>
      <c r="Y5" s="85">
        <v>0.4381944444444445</v>
      </c>
      <c r="Z5" s="281"/>
      <c r="AA5" s="216">
        <v>0</v>
      </c>
      <c r="AB5" s="261"/>
      <c r="AC5" s="85">
        <v>0.44027777777777777</v>
      </c>
      <c r="AD5" s="280"/>
      <c r="AE5" s="85">
        <v>0.4604166666666667</v>
      </c>
      <c r="AF5" s="281"/>
      <c r="AG5" s="216">
        <v>0</v>
      </c>
      <c r="AH5" s="261"/>
      <c r="AI5" s="85">
        <v>0.46736111111111112</v>
      </c>
      <c r="AJ5" s="280"/>
      <c r="AK5" s="73">
        <v>0.47013888888888888</v>
      </c>
      <c r="AL5" s="279" t="s">
        <v>44</v>
      </c>
      <c r="AM5" s="280">
        <v>0</v>
      </c>
      <c r="AN5" s="43">
        <v>0.47083333333333338</v>
      </c>
      <c r="AO5" s="47">
        <v>0.47500000000000003</v>
      </c>
      <c r="AP5" s="282">
        <v>96.8</v>
      </c>
      <c r="AQ5" s="283">
        <v>96.8</v>
      </c>
      <c r="AR5" s="284"/>
      <c r="AS5" s="49">
        <v>0.51180555555555551</v>
      </c>
      <c r="AT5" s="42" t="s">
        <v>44</v>
      </c>
      <c r="AU5" s="280">
        <v>0</v>
      </c>
      <c r="AV5" s="284"/>
      <c r="AW5" s="49">
        <v>0.55347222222222225</v>
      </c>
      <c r="AX5" s="279" t="s">
        <v>44</v>
      </c>
      <c r="AY5" s="38">
        <v>0</v>
      </c>
      <c r="AZ5" s="53">
        <v>0.55555555555555558</v>
      </c>
      <c r="BA5" s="285"/>
      <c r="BB5" s="55">
        <v>0.56122685185185184</v>
      </c>
      <c r="BC5" s="286">
        <v>5.6712962962962576E-3</v>
      </c>
      <c r="BD5" s="286">
        <v>1.6203703703699876E-4</v>
      </c>
      <c r="BE5" s="287" t="s">
        <v>301</v>
      </c>
      <c r="BF5" s="288">
        <v>14</v>
      </c>
      <c r="BG5" s="55">
        <v>0.5685069444444445</v>
      </c>
      <c r="BH5" s="286">
        <v>1.2951388888888915E-2</v>
      </c>
      <c r="BI5" s="286">
        <v>4.6296296296293588E-4</v>
      </c>
      <c r="BJ5" s="287" t="s">
        <v>45</v>
      </c>
      <c r="BK5" s="288">
        <v>40</v>
      </c>
      <c r="BL5" s="55">
        <v>0.57283564814814814</v>
      </c>
      <c r="BM5" s="286">
        <v>1.7280092592592555E-2</v>
      </c>
      <c r="BN5" s="286">
        <v>1.1574074074035406E-5</v>
      </c>
      <c r="BO5" s="287" t="s">
        <v>301</v>
      </c>
      <c r="BP5" s="288">
        <v>1</v>
      </c>
      <c r="BQ5" s="55">
        <v>0.5884490740740741</v>
      </c>
      <c r="BR5" s="286">
        <v>3.2893518518518516E-2</v>
      </c>
      <c r="BS5" s="286">
        <v>9.3750000000000083E-4</v>
      </c>
      <c r="BT5" s="287" t="s">
        <v>301</v>
      </c>
      <c r="BU5" s="288">
        <v>81</v>
      </c>
      <c r="BV5" s="263"/>
      <c r="BW5" s="263"/>
      <c r="BX5" s="55">
        <v>0.59799768518518526</v>
      </c>
      <c r="BY5" s="286">
        <v>4.2442129629629677E-2</v>
      </c>
      <c r="BZ5" s="286">
        <v>2.2337962962963448E-3</v>
      </c>
      <c r="CA5" s="287" t="s">
        <v>301</v>
      </c>
      <c r="CB5" s="288">
        <v>193</v>
      </c>
      <c r="CC5" s="49">
        <v>0.62152777777777779</v>
      </c>
      <c r="CD5" s="279" t="s">
        <v>44</v>
      </c>
      <c r="CE5" s="280">
        <v>0</v>
      </c>
      <c r="CF5" s="53">
        <v>0.64444444444444449</v>
      </c>
      <c r="CG5" s="285"/>
      <c r="CH5" s="55">
        <v>0.65532407407407411</v>
      </c>
      <c r="CI5" s="286">
        <v>1.0879629629629628E-2</v>
      </c>
      <c r="CJ5" s="286">
        <v>3.4722222222220711E-5</v>
      </c>
      <c r="CK5" s="287" t="s">
        <v>301</v>
      </c>
      <c r="CL5" s="288">
        <v>3</v>
      </c>
      <c r="CM5" s="55">
        <v>0.66127314814814808</v>
      </c>
      <c r="CN5" s="286">
        <v>1.6828703703703596E-2</v>
      </c>
      <c r="CO5" s="286">
        <v>2.3148148148254694E-5</v>
      </c>
      <c r="CP5" s="287" t="s">
        <v>45</v>
      </c>
      <c r="CQ5" s="288">
        <v>2</v>
      </c>
      <c r="CR5" s="85" t="s">
        <v>632</v>
      </c>
      <c r="CS5" s="280"/>
      <c r="CT5" s="85">
        <v>0.85486111111111096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107.5</v>
      </c>
      <c r="DC5" s="283">
        <v>107.5</v>
      </c>
      <c r="DD5" s="284"/>
      <c r="DE5" s="43"/>
      <c r="DF5" s="43"/>
      <c r="DG5" s="39">
        <v>538.29999999999995</v>
      </c>
      <c r="DH5" s="46">
        <v>0</v>
      </c>
      <c r="DI5" s="40"/>
      <c r="DJ5" s="63">
        <v>538.29999999999995</v>
      </c>
      <c r="DK5" s="43"/>
      <c r="DL5" s="264" t="s">
        <v>190</v>
      </c>
      <c r="DM5" s="265" t="s">
        <v>571</v>
      </c>
      <c r="DN5" s="265" t="s">
        <v>178</v>
      </c>
      <c r="DO5" s="265">
        <v>140</v>
      </c>
      <c r="DP5" s="265">
        <v>0</v>
      </c>
      <c r="DQ5" s="266"/>
      <c r="DR5" s="266"/>
      <c r="DS5" s="267"/>
      <c r="DV5" s="41">
        <v>1.08</v>
      </c>
      <c r="DW5" s="41" t="s">
        <v>197</v>
      </c>
      <c r="DY5" s="151">
        <v>220.64400000000003</v>
      </c>
      <c r="DZ5" s="41">
        <v>220.64400000000003</v>
      </c>
      <c r="EA5" s="41">
        <v>9999</v>
      </c>
      <c r="EB5" s="41">
        <v>999999</v>
      </c>
      <c r="EC5" s="41">
        <v>999999</v>
      </c>
      <c r="EG5" s="41">
        <v>7</v>
      </c>
      <c r="EH5" s="195">
        <v>0</v>
      </c>
      <c r="EI5" s="195">
        <v>0</v>
      </c>
      <c r="EJ5" s="196">
        <v>96.8</v>
      </c>
      <c r="EK5" s="195">
        <v>0</v>
      </c>
      <c r="EL5" s="195">
        <v>0</v>
      </c>
      <c r="EM5" s="195">
        <v>329</v>
      </c>
      <c r="EN5" s="195">
        <v>0</v>
      </c>
      <c r="EO5" s="195">
        <v>5</v>
      </c>
      <c r="EP5" s="195">
        <v>0</v>
      </c>
      <c r="EQ5" s="195">
        <v>107.5</v>
      </c>
      <c r="ER5" s="195" t="e">
        <v>#REF!</v>
      </c>
      <c r="ES5" s="195" t="e">
        <v>#REF!</v>
      </c>
      <c r="ET5" s="195" t="e">
        <v>#REF!</v>
      </c>
      <c r="EU5" s="196" t="e">
        <v>#REF!</v>
      </c>
      <c r="EV5" s="195"/>
      <c r="EW5" s="195"/>
      <c r="EX5" s="195"/>
      <c r="EY5" s="195"/>
      <c r="EZ5" s="196"/>
      <c r="FA5" s="195"/>
      <c r="FC5" s="41">
        <v>7</v>
      </c>
      <c r="FD5" s="195">
        <v>0</v>
      </c>
      <c r="FE5" s="195">
        <v>0</v>
      </c>
      <c r="FF5" s="195">
        <v>96.8</v>
      </c>
      <c r="FG5" s="195">
        <v>96.8</v>
      </c>
      <c r="FH5" s="195">
        <v>96.8</v>
      </c>
      <c r="FI5" s="195">
        <v>425.8</v>
      </c>
      <c r="FJ5" s="195">
        <v>425.8</v>
      </c>
      <c r="FK5" s="195">
        <v>430.8</v>
      </c>
      <c r="FL5" s="195">
        <v>430.8</v>
      </c>
      <c r="FM5" s="195">
        <v>538.29999999999995</v>
      </c>
      <c r="FN5" s="195" t="e">
        <v>#REF!</v>
      </c>
      <c r="FO5" s="195" t="e">
        <v>#REF!</v>
      </c>
      <c r="FP5" s="195" t="e">
        <v>#REF!</v>
      </c>
      <c r="FQ5" s="195" t="e">
        <v>#REF!</v>
      </c>
      <c r="FR5" s="195" t="e">
        <v>#REF!</v>
      </c>
      <c r="FS5" s="195" t="e">
        <v>#REF!</v>
      </c>
      <c r="FT5" s="195" t="e">
        <v>#REF!</v>
      </c>
      <c r="FU5" s="195" t="e">
        <v>#REF!</v>
      </c>
      <c r="FV5" s="195" t="e">
        <v>#REF!</v>
      </c>
    </row>
    <row r="6" spans="1:178" s="41" customFormat="1" ht="26.25" thickBot="1" x14ac:dyDescent="0.25">
      <c r="A6" s="131"/>
      <c r="B6" s="34">
        <v>6</v>
      </c>
      <c r="C6" s="293">
        <v>6</v>
      </c>
      <c r="D6" s="260" t="s">
        <v>472</v>
      </c>
      <c r="E6" s="260" t="s">
        <v>473</v>
      </c>
      <c r="F6" s="260" t="s">
        <v>570</v>
      </c>
      <c r="G6" s="43">
        <v>0.29583333333333334</v>
      </c>
      <c r="H6" s="47">
        <v>0.29583333333333334</v>
      </c>
      <c r="I6" s="58" t="s">
        <v>44</v>
      </c>
      <c r="J6" s="52">
        <v>0</v>
      </c>
      <c r="K6" s="43">
        <v>0.37916666666666671</v>
      </c>
      <c r="L6" s="47">
        <v>0.37916666666666671</v>
      </c>
      <c r="M6" s="42" t="s">
        <v>44</v>
      </c>
      <c r="N6" s="38">
        <v>0</v>
      </c>
      <c r="O6" s="85">
        <v>0.37986111111111115</v>
      </c>
      <c r="P6" s="38"/>
      <c r="Q6" s="261"/>
      <c r="R6" s="85"/>
      <c r="S6" s="38">
        <v>0</v>
      </c>
      <c r="T6" s="85" t="s">
        <v>308</v>
      </c>
      <c r="U6" s="86"/>
      <c r="V6" s="52">
        <v>600</v>
      </c>
      <c r="W6" s="85"/>
      <c r="X6" s="38">
        <v>600</v>
      </c>
      <c r="Y6" s="85"/>
      <c r="Z6" s="86"/>
      <c r="AA6" s="52">
        <v>600</v>
      </c>
      <c r="AB6" s="261"/>
      <c r="AC6" s="85"/>
      <c r="AD6" s="38">
        <v>600</v>
      </c>
      <c r="AE6" s="85">
        <v>0.43472222222222223</v>
      </c>
      <c r="AF6" s="86"/>
      <c r="AG6" s="52">
        <v>1680</v>
      </c>
      <c r="AH6" s="261"/>
      <c r="AI6" s="85"/>
      <c r="AJ6" s="38">
        <v>600</v>
      </c>
      <c r="AK6" s="73">
        <v>0.4694444444444445</v>
      </c>
      <c r="AL6" s="42" t="s">
        <v>44</v>
      </c>
      <c r="AM6" s="38">
        <v>0</v>
      </c>
      <c r="AN6" s="43">
        <v>0.47013888888888888</v>
      </c>
      <c r="AO6" s="47">
        <v>0.47500000000000003</v>
      </c>
      <c r="AP6" s="70">
        <v>82.9</v>
      </c>
      <c r="AQ6" s="71">
        <v>82.9</v>
      </c>
      <c r="AR6" s="72"/>
      <c r="AS6" s="49">
        <v>0.51111111111111118</v>
      </c>
      <c r="AT6" s="42" t="s">
        <v>44</v>
      </c>
      <c r="AU6" s="280">
        <v>0</v>
      </c>
      <c r="AV6" s="72"/>
      <c r="AW6" s="49">
        <v>0.55277777777777781</v>
      </c>
      <c r="AX6" s="42" t="s">
        <v>44</v>
      </c>
      <c r="AY6" s="38">
        <v>0</v>
      </c>
      <c r="AZ6" s="53">
        <v>0.55486111111111114</v>
      </c>
      <c r="BA6" s="61"/>
      <c r="BB6" s="55">
        <v>0.56035879629629626</v>
      </c>
      <c r="BC6" s="35">
        <v>5.4976851851851194E-3</v>
      </c>
      <c r="BD6" s="35">
        <v>1.157407407413949E-5</v>
      </c>
      <c r="BE6" s="44" t="s">
        <v>45</v>
      </c>
      <c r="BF6" s="45">
        <v>1</v>
      </c>
      <c r="BG6" s="55">
        <v>0.56716435185185188</v>
      </c>
      <c r="BH6" s="35">
        <v>1.230324074074074E-2</v>
      </c>
      <c r="BI6" s="35">
        <v>1.1111111111111113E-3</v>
      </c>
      <c r="BJ6" s="44" t="s">
        <v>45</v>
      </c>
      <c r="BK6" s="45">
        <v>96</v>
      </c>
      <c r="BL6" s="55">
        <v>0.57150462962962967</v>
      </c>
      <c r="BM6" s="35">
        <v>1.664351851851853E-2</v>
      </c>
      <c r="BN6" s="35">
        <v>6.2499999999999015E-4</v>
      </c>
      <c r="BO6" s="44" t="s">
        <v>45</v>
      </c>
      <c r="BP6" s="45">
        <v>54</v>
      </c>
      <c r="BQ6" s="55">
        <v>0.58853009259259259</v>
      </c>
      <c r="BR6" s="35">
        <v>3.3668981481481453E-2</v>
      </c>
      <c r="BS6" s="35">
        <v>1.712962962962937E-3</v>
      </c>
      <c r="BT6" s="44" t="s">
        <v>301</v>
      </c>
      <c r="BU6" s="45">
        <v>148</v>
      </c>
      <c r="BV6" s="263"/>
      <c r="BW6" s="263"/>
      <c r="BX6" s="55">
        <v>0.5794907407407407</v>
      </c>
      <c r="BY6" s="35">
        <v>2.4629629629629557E-2</v>
      </c>
      <c r="BZ6" s="35">
        <v>1.5578703703703775E-2</v>
      </c>
      <c r="CA6" s="44" t="s">
        <v>45</v>
      </c>
      <c r="CB6" s="45">
        <v>1646</v>
      </c>
      <c r="CC6" s="49">
        <v>0.62083333333333335</v>
      </c>
      <c r="CD6" s="42" t="s">
        <v>44</v>
      </c>
      <c r="CE6" s="38">
        <v>0</v>
      </c>
      <c r="CF6" s="53">
        <v>0.64374999999999993</v>
      </c>
      <c r="CG6" s="61"/>
      <c r="CH6" s="55">
        <v>0.65454861111111107</v>
      </c>
      <c r="CI6" s="35">
        <v>1.0798611111111134E-2</v>
      </c>
      <c r="CJ6" s="35">
        <v>4.6296296296273465E-5</v>
      </c>
      <c r="CK6" s="44" t="s">
        <v>45</v>
      </c>
      <c r="CL6" s="45">
        <v>4</v>
      </c>
      <c r="CM6" s="55">
        <v>0.66062500000000002</v>
      </c>
      <c r="CN6" s="35">
        <v>1.6875000000000084E-2</v>
      </c>
      <c r="CO6" s="35">
        <v>2.3148148148233877E-5</v>
      </c>
      <c r="CP6" s="44" t="s">
        <v>301</v>
      </c>
      <c r="CQ6" s="45">
        <v>2</v>
      </c>
      <c r="CR6" s="85" t="s">
        <v>632</v>
      </c>
      <c r="CS6" s="38"/>
      <c r="CT6" s="85">
        <v>0.813194444444444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96.8</v>
      </c>
      <c r="DC6" s="71">
        <v>96.8</v>
      </c>
      <c r="DD6" s="72"/>
      <c r="DE6" s="43"/>
      <c r="DF6" s="43"/>
      <c r="DG6" s="39">
        <v>2130.7000000000003</v>
      </c>
      <c r="DH6" s="46">
        <v>4680</v>
      </c>
      <c r="DI6" s="40"/>
      <c r="DJ6" s="63">
        <v>6810.7000000000007</v>
      </c>
      <c r="DK6" s="43"/>
      <c r="DL6" s="268" t="s">
        <v>190</v>
      </c>
      <c r="DM6" s="269" t="s">
        <v>570</v>
      </c>
      <c r="DN6" s="269" t="s">
        <v>177</v>
      </c>
      <c r="DO6" s="269">
        <v>230</v>
      </c>
      <c r="DP6" s="269" t="s">
        <v>633</v>
      </c>
      <c r="DQ6" s="56"/>
      <c r="DR6" s="56"/>
      <c r="DS6" s="36"/>
      <c r="DV6" s="41">
        <v>1.1299999999999999</v>
      </c>
      <c r="DW6" s="41" t="s">
        <v>197</v>
      </c>
      <c r="DY6" s="151">
        <v>203.06099999999998</v>
      </c>
      <c r="DZ6" s="41">
        <v>203.06099999999998</v>
      </c>
      <c r="EA6" s="41">
        <v>9999</v>
      </c>
      <c r="EB6" s="41">
        <v>999999</v>
      </c>
      <c r="EC6" s="41">
        <v>999999</v>
      </c>
      <c r="EG6" s="41">
        <v>6</v>
      </c>
      <c r="EH6" s="195">
        <v>0</v>
      </c>
      <c r="EI6" s="195">
        <v>4680</v>
      </c>
      <c r="EJ6" s="196">
        <v>82.9</v>
      </c>
      <c r="EK6" s="195">
        <v>0</v>
      </c>
      <c r="EL6" s="195">
        <v>0</v>
      </c>
      <c r="EM6" s="195">
        <v>1945</v>
      </c>
      <c r="EN6" s="195">
        <v>0</v>
      </c>
      <c r="EO6" s="195">
        <v>6</v>
      </c>
      <c r="EP6" s="195">
        <v>0</v>
      </c>
      <c r="EQ6" s="195">
        <v>96.8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C6" s="41">
        <v>6</v>
      </c>
      <c r="FD6" s="195">
        <v>0</v>
      </c>
      <c r="FE6" s="195">
        <v>4680</v>
      </c>
      <c r="FF6" s="195">
        <v>4762.8999999999996</v>
      </c>
      <c r="FG6" s="195">
        <v>4762.8999999999996</v>
      </c>
      <c r="FH6" s="195">
        <v>4762.8999999999996</v>
      </c>
      <c r="FI6" s="195">
        <v>6707.9</v>
      </c>
      <c r="FJ6" s="195">
        <v>6707.9</v>
      </c>
      <c r="FK6" s="195">
        <v>6713.9</v>
      </c>
      <c r="FL6" s="195">
        <v>6713.9</v>
      </c>
      <c r="FM6" s="195">
        <v>6810.7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13.5" collapsed="1" thickBot="1" x14ac:dyDescent="0.25">
      <c r="A7" s="131"/>
      <c r="B7" s="34">
        <v>10</v>
      </c>
      <c r="C7" s="293">
        <v>10</v>
      </c>
      <c r="D7" s="260" t="s">
        <v>29</v>
      </c>
      <c r="E7" s="260" t="s">
        <v>54</v>
      </c>
      <c r="F7" s="260" t="s">
        <v>595</v>
      </c>
      <c r="G7" s="43">
        <v>0.2986111111111111</v>
      </c>
      <c r="H7" s="47">
        <v>0.2986111111111111</v>
      </c>
      <c r="I7" s="58" t="s">
        <v>44</v>
      </c>
      <c r="J7" s="52">
        <v>0</v>
      </c>
      <c r="K7" s="43">
        <v>0.38194444444444448</v>
      </c>
      <c r="L7" s="47">
        <v>0.38194444444444448</v>
      </c>
      <c r="M7" s="42" t="s">
        <v>44</v>
      </c>
      <c r="N7" s="38">
        <v>0</v>
      </c>
      <c r="O7" s="85">
        <v>0.38263888888888892</v>
      </c>
      <c r="P7" s="38"/>
      <c r="Q7" s="261"/>
      <c r="R7" s="85"/>
      <c r="S7" s="38">
        <v>0</v>
      </c>
      <c r="T7" s="85">
        <v>0.43611111111111112</v>
      </c>
      <c r="U7" s="86"/>
      <c r="V7" s="52">
        <v>0</v>
      </c>
      <c r="W7" s="85">
        <v>0.45416666666666666</v>
      </c>
      <c r="X7" s="38"/>
      <c r="Y7" s="85">
        <v>0.45555555555555555</v>
      </c>
      <c r="Z7" s="86"/>
      <c r="AA7" s="52">
        <v>0</v>
      </c>
      <c r="AB7" s="261"/>
      <c r="AC7" s="85"/>
      <c r="AD7" s="38">
        <v>600</v>
      </c>
      <c r="AE7" s="85" t="s">
        <v>308</v>
      </c>
      <c r="AF7" s="86"/>
      <c r="AG7" s="52">
        <v>600</v>
      </c>
      <c r="AH7" s="261"/>
      <c r="AI7" s="85"/>
      <c r="AJ7" s="38">
        <v>600</v>
      </c>
      <c r="AK7" s="73">
        <v>0.48402777777777778</v>
      </c>
      <c r="AL7" s="42" t="s">
        <v>301</v>
      </c>
      <c r="AM7" s="38">
        <v>1020</v>
      </c>
      <c r="AN7" s="43">
        <v>0.48541666666666666</v>
      </c>
      <c r="AO7" s="47">
        <v>0.50138888888888888</v>
      </c>
      <c r="AP7" s="70">
        <v>93.6</v>
      </c>
      <c r="AQ7" s="71">
        <v>93.6</v>
      </c>
      <c r="AR7" s="72"/>
      <c r="AS7" s="49">
        <v>0.52569444444444446</v>
      </c>
      <c r="AT7" s="42" t="s">
        <v>44</v>
      </c>
      <c r="AU7" s="280">
        <v>0</v>
      </c>
      <c r="AV7" s="72"/>
      <c r="AW7" s="49">
        <v>0.57152777777777775</v>
      </c>
      <c r="AX7" s="42" t="s">
        <v>44</v>
      </c>
      <c r="AY7" s="38">
        <v>0</v>
      </c>
      <c r="AZ7" s="53">
        <v>0.57361111111111118</v>
      </c>
      <c r="BA7" s="61"/>
      <c r="BB7" s="55">
        <v>0.57807870370370373</v>
      </c>
      <c r="BC7" s="35">
        <v>4.4675925925925508E-3</v>
      </c>
      <c r="BD7" s="35">
        <v>1.0416666666667081E-3</v>
      </c>
      <c r="BE7" s="44" t="s">
        <v>45</v>
      </c>
      <c r="BF7" s="45">
        <v>90</v>
      </c>
      <c r="BG7" s="55">
        <v>0.5856365740740741</v>
      </c>
      <c r="BH7" s="35">
        <v>1.2025462962962918E-2</v>
      </c>
      <c r="BI7" s="35">
        <v>1.3888888888889325E-3</v>
      </c>
      <c r="BJ7" s="44" t="s">
        <v>45</v>
      </c>
      <c r="BK7" s="45">
        <v>120</v>
      </c>
      <c r="BL7" s="55">
        <v>0.5902546296296296</v>
      </c>
      <c r="BM7" s="35">
        <v>1.6643518518518419E-2</v>
      </c>
      <c r="BN7" s="35">
        <v>6.2500000000010117E-4</v>
      </c>
      <c r="BO7" s="44" t="s">
        <v>45</v>
      </c>
      <c r="BP7" s="45">
        <v>54</v>
      </c>
      <c r="BQ7" s="55">
        <v>0.60577546296296292</v>
      </c>
      <c r="BR7" s="35">
        <v>3.2164351851851736E-2</v>
      </c>
      <c r="BS7" s="35">
        <v>2.0833333333322018E-4</v>
      </c>
      <c r="BT7" s="44" t="s">
        <v>301</v>
      </c>
      <c r="BU7" s="45">
        <v>18</v>
      </c>
      <c r="BV7" s="263"/>
      <c r="BW7" s="263"/>
      <c r="BX7" s="55">
        <v>0.614375</v>
      </c>
      <c r="BY7" s="35">
        <v>4.0763888888888822E-2</v>
      </c>
      <c r="BZ7" s="35">
        <v>5.5555555555548974E-4</v>
      </c>
      <c r="CA7" s="44" t="s">
        <v>301</v>
      </c>
      <c r="CB7" s="45">
        <v>48</v>
      </c>
      <c r="CC7" s="49">
        <v>0.63958333333333328</v>
      </c>
      <c r="CD7" s="42" t="s">
        <v>44</v>
      </c>
      <c r="CE7" s="38">
        <v>0</v>
      </c>
      <c r="CF7" s="53">
        <v>0.65069444444444446</v>
      </c>
      <c r="CG7" s="61"/>
      <c r="CH7" s="55">
        <v>0.66152777777777783</v>
      </c>
      <c r="CI7" s="35">
        <v>1.0833333333333361E-2</v>
      </c>
      <c r="CJ7" s="35">
        <v>1.1574074074045815E-5</v>
      </c>
      <c r="CK7" s="44" t="s">
        <v>45</v>
      </c>
      <c r="CL7" s="45">
        <v>1</v>
      </c>
      <c r="CM7" s="55">
        <v>0.66760416666666667</v>
      </c>
      <c r="CN7" s="35">
        <v>1.6909722222222201E-2</v>
      </c>
      <c r="CO7" s="35">
        <v>5.7870370370350505E-5</v>
      </c>
      <c r="CP7" s="44" t="s">
        <v>301</v>
      </c>
      <c r="CQ7" s="45">
        <v>5</v>
      </c>
      <c r="CR7" s="85" t="s">
        <v>632</v>
      </c>
      <c r="CS7" s="38"/>
      <c r="CT7" s="85">
        <v>0.97986111111111096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130.1</v>
      </c>
      <c r="DC7" s="71">
        <v>130.1</v>
      </c>
      <c r="DD7" s="72"/>
      <c r="DE7" s="43"/>
      <c r="DF7" s="43"/>
      <c r="DG7" s="39">
        <v>559.70000000000005</v>
      </c>
      <c r="DH7" s="46">
        <v>2820</v>
      </c>
      <c r="DI7" s="40"/>
      <c r="DJ7" s="63">
        <v>3379.7</v>
      </c>
      <c r="DK7" s="43"/>
      <c r="DL7" s="268" t="s">
        <v>191</v>
      </c>
      <c r="DM7" s="269" t="s">
        <v>595</v>
      </c>
      <c r="DN7" s="269" t="s">
        <v>178</v>
      </c>
      <c r="DO7" s="269">
        <v>89</v>
      </c>
      <c r="DP7" s="269" t="s">
        <v>623</v>
      </c>
      <c r="DQ7" s="56"/>
      <c r="DR7" s="56"/>
      <c r="DS7" s="36"/>
      <c r="DV7" s="41">
        <v>1.05</v>
      </c>
      <c r="DW7" s="41" t="s">
        <v>197</v>
      </c>
      <c r="DY7" s="151">
        <v>234.88499999999999</v>
      </c>
      <c r="DZ7" s="41">
        <v>234.88499999999999</v>
      </c>
      <c r="EA7" s="41">
        <v>9999</v>
      </c>
      <c r="EB7" s="41">
        <v>999999</v>
      </c>
      <c r="EC7" s="41">
        <v>999999</v>
      </c>
      <c r="EG7" s="41">
        <v>10</v>
      </c>
      <c r="EH7" s="195">
        <v>0</v>
      </c>
      <c r="EI7" s="195">
        <v>2820</v>
      </c>
      <c r="EJ7" s="196">
        <v>93.6</v>
      </c>
      <c r="EK7" s="195">
        <v>0</v>
      </c>
      <c r="EL7" s="195">
        <v>0</v>
      </c>
      <c r="EM7" s="195">
        <v>330</v>
      </c>
      <c r="EN7" s="195">
        <v>0</v>
      </c>
      <c r="EO7" s="195">
        <v>6</v>
      </c>
      <c r="EP7" s="195">
        <v>0</v>
      </c>
      <c r="EQ7" s="195">
        <v>130.1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C7" s="41">
        <v>10</v>
      </c>
      <c r="FD7" s="195">
        <v>0</v>
      </c>
      <c r="FE7" s="195">
        <v>2820</v>
      </c>
      <c r="FF7" s="195">
        <v>2913.6</v>
      </c>
      <c r="FG7" s="195">
        <v>2913.6</v>
      </c>
      <c r="FH7" s="195">
        <v>2913.6</v>
      </c>
      <c r="FI7" s="195">
        <v>3243.6</v>
      </c>
      <c r="FJ7" s="195">
        <v>3243.6</v>
      </c>
      <c r="FK7" s="195">
        <v>3249.6</v>
      </c>
      <c r="FL7" s="195">
        <v>3249.6</v>
      </c>
      <c r="FM7" s="195">
        <v>3379.7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26.25" thickBot="1" x14ac:dyDescent="0.25">
      <c r="A8" s="131"/>
      <c r="B8" s="34">
        <v>4</v>
      </c>
      <c r="C8" s="293">
        <v>4</v>
      </c>
      <c r="D8" s="260" t="s">
        <v>89</v>
      </c>
      <c r="E8" s="260" t="s">
        <v>30</v>
      </c>
      <c r="F8" s="260" t="s">
        <v>568</v>
      </c>
      <c r="G8" s="43">
        <v>0.29444444444444445</v>
      </c>
      <c r="H8" s="47">
        <v>0.29444444444444445</v>
      </c>
      <c r="I8" s="58" t="s">
        <v>44</v>
      </c>
      <c r="J8" s="52">
        <v>0</v>
      </c>
      <c r="K8" s="43">
        <v>0.37777777777777782</v>
      </c>
      <c r="L8" s="47">
        <v>0.37777777777777782</v>
      </c>
      <c r="M8" s="42" t="s">
        <v>44</v>
      </c>
      <c r="N8" s="38">
        <v>0</v>
      </c>
      <c r="O8" s="85">
        <v>0.37847222222222227</v>
      </c>
      <c r="P8" s="38"/>
      <c r="Q8" s="261"/>
      <c r="R8" s="85"/>
      <c r="S8" s="38">
        <v>0</v>
      </c>
      <c r="T8" s="85">
        <v>0.41319444444444442</v>
      </c>
      <c r="U8" s="86"/>
      <c r="V8" s="52">
        <v>0</v>
      </c>
      <c r="W8" s="85">
        <v>0.43055555555555558</v>
      </c>
      <c r="X8" s="38"/>
      <c r="Y8" s="85">
        <v>0.43194444444444446</v>
      </c>
      <c r="Z8" s="86"/>
      <c r="AA8" s="52">
        <v>0</v>
      </c>
      <c r="AB8" s="261"/>
      <c r="AC8" s="85">
        <v>0.43402777777777773</v>
      </c>
      <c r="AD8" s="38"/>
      <c r="AE8" s="85">
        <v>0.45347222222222222</v>
      </c>
      <c r="AF8" s="86"/>
      <c r="AG8" s="52">
        <v>0</v>
      </c>
      <c r="AH8" s="261"/>
      <c r="AI8" s="85">
        <v>0.4604166666666667</v>
      </c>
      <c r="AJ8" s="38"/>
      <c r="AK8" s="73">
        <v>0.4680555555555555</v>
      </c>
      <c r="AL8" s="42" t="s">
        <v>44</v>
      </c>
      <c r="AM8" s="38">
        <v>0</v>
      </c>
      <c r="AN8" s="43">
        <v>0.46875</v>
      </c>
      <c r="AO8" s="47">
        <v>0.47152777777777777</v>
      </c>
      <c r="AP8" s="70">
        <v>81.599999999999994</v>
      </c>
      <c r="AQ8" s="71">
        <v>81.599999999999994</v>
      </c>
      <c r="AR8" s="72"/>
      <c r="AS8" s="49">
        <v>0.50972222222222219</v>
      </c>
      <c r="AT8" s="42" t="s">
        <v>44</v>
      </c>
      <c r="AU8" s="280">
        <v>0</v>
      </c>
      <c r="AV8" s="72"/>
      <c r="AW8" s="49">
        <v>0.55138888888888882</v>
      </c>
      <c r="AX8" s="42" t="s">
        <v>44</v>
      </c>
      <c r="AY8" s="38">
        <v>0</v>
      </c>
      <c r="AZ8" s="53">
        <v>0.55347222222222225</v>
      </c>
      <c r="BA8" s="61"/>
      <c r="BB8" s="55">
        <v>0.55876157407407401</v>
      </c>
      <c r="BC8" s="35">
        <v>5.2893518518517535E-3</v>
      </c>
      <c r="BD8" s="35">
        <v>2.1990740740750539E-4</v>
      </c>
      <c r="BE8" s="44" t="s">
        <v>45</v>
      </c>
      <c r="BF8" s="45">
        <v>19</v>
      </c>
      <c r="BG8" s="55">
        <v>0.56591435185185179</v>
      </c>
      <c r="BH8" s="35">
        <v>1.2442129629629539E-2</v>
      </c>
      <c r="BI8" s="35">
        <v>9.7222222222231175E-4</v>
      </c>
      <c r="BJ8" s="44" t="s">
        <v>45</v>
      </c>
      <c r="BK8" s="45">
        <v>84</v>
      </c>
      <c r="BL8" s="55">
        <v>0.56964120370370364</v>
      </c>
      <c r="BM8" s="35">
        <v>1.6168981481481381E-2</v>
      </c>
      <c r="BN8" s="35">
        <v>1.0995370370371384E-3</v>
      </c>
      <c r="BO8" s="44" t="s">
        <v>45</v>
      </c>
      <c r="BP8" s="45">
        <v>95</v>
      </c>
      <c r="BQ8" s="55">
        <v>0.58453703703703697</v>
      </c>
      <c r="BR8" s="35">
        <v>3.1064814814814712E-2</v>
      </c>
      <c r="BS8" s="35">
        <v>8.912037037038037E-4</v>
      </c>
      <c r="BT8" s="44" t="s">
        <v>45</v>
      </c>
      <c r="BU8" s="45">
        <v>77</v>
      </c>
      <c r="BV8" s="263"/>
      <c r="BW8" s="263"/>
      <c r="BX8" s="55">
        <v>0.59247685185185184</v>
      </c>
      <c r="BY8" s="35">
        <v>3.9004629629629584E-2</v>
      </c>
      <c r="BZ8" s="35">
        <v>1.2037037037037485E-3</v>
      </c>
      <c r="CA8" s="44" t="s">
        <v>45</v>
      </c>
      <c r="CB8" s="45">
        <v>104</v>
      </c>
      <c r="CC8" s="49">
        <v>0.61944444444444446</v>
      </c>
      <c r="CD8" s="42" t="s">
        <v>44</v>
      </c>
      <c r="CE8" s="38">
        <v>0</v>
      </c>
      <c r="CF8" s="53">
        <v>0.6430555555555556</v>
      </c>
      <c r="CG8" s="61"/>
      <c r="CH8" s="55">
        <v>0.65392361111111108</v>
      </c>
      <c r="CI8" s="35">
        <v>1.0868055555555478E-2</v>
      </c>
      <c r="CJ8" s="35">
        <v>2.3148148148070813E-5</v>
      </c>
      <c r="CK8" s="44" t="s">
        <v>301</v>
      </c>
      <c r="CL8" s="45">
        <v>2</v>
      </c>
      <c r="CM8" s="55">
        <v>0.6599652777777778</v>
      </c>
      <c r="CN8" s="35">
        <v>1.6909722222222201E-2</v>
      </c>
      <c r="CO8" s="35">
        <v>5.7870370370350505E-5</v>
      </c>
      <c r="CP8" s="44" t="s">
        <v>301</v>
      </c>
      <c r="CQ8" s="45">
        <v>5</v>
      </c>
      <c r="CR8" s="85" t="s">
        <v>632</v>
      </c>
      <c r="CS8" s="38"/>
      <c r="CT8" s="85">
        <v>0.72986111111111096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89</v>
      </c>
      <c r="DC8" s="71">
        <v>89</v>
      </c>
      <c r="DD8" s="72"/>
      <c r="DE8" s="43"/>
      <c r="DF8" s="43"/>
      <c r="DG8" s="39">
        <v>556.6</v>
      </c>
      <c r="DH8" s="46">
        <v>0</v>
      </c>
      <c r="DI8" s="40"/>
      <c r="DJ8" s="63">
        <v>556.6</v>
      </c>
      <c r="DK8" s="43"/>
      <c r="DL8" s="268" t="s">
        <v>190</v>
      </c>
      <c r="DM8" s="269" t="s">
        <v>568</v>
      </c>
      <c r="DN8" s="269" t="s">
        <v>177</v>
      </c>
      <c r="DO8" s="269">
        <v>230</v>
      </c>
      <c r="DP8" s="269" t="s">
        <v>633</v>
      </c>
      <c r="DQ8" s="56"/>
      <c r="DR8" s="56"/>
      <c r="DS8" s="36"/>
      <c r="DV8" s="41">
        <v>1.1299999999999999</v>
      </c>
      <c r="DW8" s="41" t="s">
        <v>197</v>
      </c>
      <c r="DY8" s="151">
        <v>192.77799999999996</v>
      </c>
      <c r="DZ8" s="41">
        <v>192.77799999999996</v>
      </c>
      <c r="EA8" s="41">
        <v>9999</v>
      </c>
      <c r="EB8" s="41">
        <v>999999</v>
      </c>
      <c r="EC8" s="41">
        <v>999999</v>
      </c>
      <c r="EG8" s="41">
        <v>4</v>
      </c>
      <c r="EH8" s="195">
        <v>0</v>
      </c>
      <c r="EI8" s="195">
        <v>0</v>
      </c>
      <c r="EJ8" s="196">
        <v>81.599999999999994</v>
      </c>
      <c r="EK8" s="195">
        <v>0</v>
      </c>
      <c r="EL8" s="195">
        <v>0</v>
      </c>
      <c r="EM8" s="195">
        <v>379</v>
      </c>
      <c r="EN8" s="195">
        <v>0</v>
      </c>
      <c r="EO8" s="195">
        <v>7</v>
      </c>
      <c r="EP8" s="195">
        <v>0</v>
      </c>
      <c r="EQ8" s="195">
        <v>89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C8" s="41">
        <v>4</v>
      </c>
      <c r="FD8" s="195">
        <v>0</v>
      </c>
      <c r="FE8" s="195">
        <v>0</v>
      </c>
      <c r="FF8" s="195">
        <v>81.599999999999994</v>
      </c>
      <c r="FG8" s="195">
        <v>81.599999999999994</v>
      </c>
      <c r="FH8" s="195">
        <v>81.599999999999994</v>
      </c>
      <c r="FI8" s="195">
        <v>460.6</v>
      </c>
      <c r="FJ8" s="195">
        <v>460.6</v>
      </c>
      <c r="FK8" s="195">
        <v>467.6</v>
      </c>
      <c r="FL8" s="195">
        <v>467.6</v>
      </c>
      <c r="FM8" s="195">
        <v>556.6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13.5" thickBot="1" x14ac:dyDescent="0.25">
      <c r="A9" s="132"/>
      <c r="B9" s="34">
        <v>62</v>
      </c>
      <c r="C9" s="293">
        <v>71</v>
      </c>
      <c r="D9" s="260" t="s">
        <v>35</v>
      </c>
      <c r="E9" s="260" t="s">
        <v>99</v>
      </c>
      <c r="F9" s="260" t="s">
        <v>579</v>
      </c>
      <c r="G9" s="43">
        <v>0.33472222222222209</v>
      </c>
      <c r="H9" s="47">
        <v>0.33472222222222209</v>
      </c>
      <c r="I9" s="58" t="s">
        <v>44</v>
      </c>
      <c r="J9" s="52">
        <v>0</v>
      </c>
      <c r="K9" s="43">
        <v>0.41805555555555546</v>
      </c>
      <c r="L9" s="47">
        <v>0.41805555555555546</v>
      </c>
      <c r="M9" s="42" t="s">
        <v>44</v>
      </c>
      <c r="N9" s="38">
        <v>0</v>
      </c>
      <c r="O9" s="85">
        <v>0.41875000000000001</v>
      </c>
      <c r="P9" s="38"/>
      <c r="Q9" s="261"/>
      <c r="R9" s="85"/>
      <c r="S9" s="38">
        <v>0</v>
      </c>
      <c r="T9" s="85">
        <v>0.45416666666666666</v>
      </c>
      <c r="U9" s="86"/>
      <c r="V9" s="52">
        <v>0</v>
      </c>
      <c r="W9" s="85">
        <v>0.47361111111111115</v>
      </c>
      <c r="X9" s="38"/>
      <c r="Y9" s="85">
        <v>0.47430555555555554</v>
      </c>
      <c r="Z9" s="86"/>
      <c r="AA9" s="52">
        <v>0</v>
      </c>
      <c r="AB9" s="261"/>
      <c r="AC9" s="85">
        <v>0.49513888888888885</v>
      </c>
      <c r="AD9" s="38"/>
      <c r="AE9" s="85">
        <v>0.50972222222222219</v>
      </c>
      <c r="AF9" s="86"/>
      <c r="AG9" s="52">
        <v>0</v>
      </c>
      <c r="AH9" s="261"/>
      <c r="AI9" s="85"/>
      <c r="AJ9" s="38">
        <v>600</v>
      </c>
      <c r="AK9" s="73">
        <v>0.51527777777777783</v>
      </c>
      <c r="AL9" s="42" t="s">
        <v>301</v>
      </c>
      <c r="AM9" s="38">
        <v>600</v>
      </c>
      <c r="AN9" s="43">
        <v>0.51666666666666672</v>
      </c>
      <c r="AO9" s="47">
        <v>0.54861111111111105</v>
      </c>
      <c r="AP9" s="70">
        <v>88.9</v>
      </c>
      <c r="AQ9" s="71">
        <v>88.9</v>
      </c>
      <c r="AR9" s="72">
        <v>10</v>
      </c>
      <c r="AS9" s="49">
        <v>0.55694444444444446</v>
      </c>
      <c r="AT9" s="42" t="s">
        <v>44</v>
      </c>
      <c r="AU9" s="280">
        <v>0</v>
      </c>
      <c r="AV9" s="72"/>
      <c r="AW9" s="49">
        <v>0.60277777777777775</v>
      </c>
      <c r="AX9" s="42" t="s">
        <v>44</v>
      </c>
      <c r="AY9" s="38">
        <v>0</v>
      </c>
      <c r="AZ9" s="53">
        <v>0.60486111111111118</v>
      </c>
      <c r="BA9" s="61"/>
      <c r="BB9" s="55">
        <v>0.6103587962962963</v>
      </c>
      <c r="BC9" s="35">
        <v>5.4976851851851194E-3</v>
      </c>
      <c r="BD9" s="35">
        <v>1.157407407413949E-5</v>
      </c>
      <c r="BE9" s="44" t="s">
        <v>45</v>
      </c>
      <c r="BF9" s="45">
        <v>1</v>
      </c>
      <c r="BG9" s="55">
        <v>0.61826388888888884</v>
      </c>
      <c r="BH9" s="35">
        <v>1.3402777777777652E-2</v>
      </c>
      <c r="BI9" s="35">
        <v>1.157407407419847E-5</v>
      </c>
      <c r="BJ9" s="44" t="s">
        <v>45</v>
      </c>
      <c r="BK9" s="45">
        <v>1</v>
      </c>
      <c r="BL9" s="55">
        <v>0.62230324074074073</v>
      </c>
      <c r="BM9" s="35">
        <v>1.7442129629629544E-2</v>
      </c>
      <c r="BN9" s="35">
        <v>1.7361111111102376E-4</v>
      </c>
      <c r="BO9" s="44" t="s">
        <v>301</v>
      </c>
      <c r="BP9" s="45">
        <v>15</v>
      </c>
      <c r="BQ9" s="55">
        <v>0.63721064814814821</v>
      </c>
      <c r="BR9" s="35">
        <v>3.2349537037037024E-2</v>
      </c>
      <c r="BS9" s="35">
        <v>3.9351851851850833E-4</v>
      </c>
      <c r="BT9" s="44" t="s">
        <v>301</v>
      </c>
      <c r="BU9" s="45">
        <v>34</v>
      </c>
      <c r="BV9" s="263"/>
      <c r="BW9" s="263"/>
      <c r="BX9" s="55">
        <v>0.64550925925925928</v>
      </c>
      <c r="BY9" s="35">
        <v>4.06481481481481E-2</v>
      </c>
      <c r="BZ9" s="35">
        <v>4.3981481481476792E-4</v>
      </c>
      <c r="CA9" s="44" t="s">
        <v>301</v>
      </c>
      <c r="CB9" s="45">
        <v>38</v>
      </c>
      <c r="CC9" s="49">
        <v>0.67083333333333339</v>
      </c>
      <c r="CD9" s="42" t="s">
        <v>44</v>
      </c>
      <c r="CE9" s="38">
        <v>0</v>
      </c>
      <c r="CF9" s="53">
        <v>0.67291666666666661</v>
      </c>
      <c r="CG9" s="61"/>
      <c r="CH9" s="55">
        <v>0.68372685185185178</v>
      </c>
      <c r="CI9" s="35">
        <v>1.0810185185185173E-2</v>
      </c>
      <c r="CJ9" s="35">
        <v>3.4722222222234589E-5</v>
      </c>
      <c r="CK9" s="44" t="s">
        <v>45</v>
      </c>
      <c r="CL9" s="45">
        <v>3</v>
      </c>
      <c r="CM9" s="55">
        <v>0.68984953703703711</v>
      </c>
      <c r="CN9" s="35">
        <v>1.6932870370370501E-2</v>
      </c>
      <c r="CO9" s="35">
        <v>8.1018518518650301E-5</v>
      </c>
      <c r="CP9" s="44" t="s">
        <v>301</v>
      </c>
      <c r="CQ9" s="45">
        <v>7</v>
      </c>
      <c r="CR9" s="85" t="s">
        <v>632</v>
      </c>
      <c r="CS9" s="38"/>
      <c r="CT9" s="85">
        <v>3.1465277777777798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100.1</v>
      </c>
      <c r="DC9" s="71">
        <v>100.1</v>
      </c>
      <c r="DD9" s="72"/>
      <c r="DE9" s="43"/>
      <c r="DF9" s="43"/>
      <c r="DG9" s="39">
        <v>298</v>
      </c>
      <c r="DH9" s="46">
        <v>1200</v>
      </c>
      <c r="DI9" s="40"/>
      <c r="DJ9" s="63">
        <v>1498</v>
      </c>
      <c r="DK9" s="43"/>
      <c r="DL9" s="268" t="s">
        <v>191</v>
      </c>
      <c r="DM9" s="269" t="s">
        <v>579</v>
      </c>
      <c r="DN9" s="269" t="s">
        <v>178</v>
      </c>
      <c r="DO9" s="269">
        <v>78</v>
      </c>
      <c r="DP9" s="269" t="s">
        <v>183</v>
      </c>
      <c r="DQ9" s="56"/>
      <c r="DR9" s="56"/>
      <c r="DS9" s="36"/>
      <c r="DT9" s="22"/>
      <c r="DU9" s="22"/>
      <c r="DV9" s="41">
        <v>1.05</v>
      </c>
      <c r="DW9" s="41" t="s">
        <v>197</v>
      </c>
      <c r="DY9" s="151">
        <v>208.95000000000002</v>
      </c>
      <c r="DZ9" s="41">
        <v>208.95000000000002</v>
      </c>
      <c r="EA9" s="41">
        <v>9999</v>
      </c>
      <c r="EB9" s="41">
        <v>999999</v>
      </c>
      <c r="EC9" s="41">
        <v>999999</v>
      </c>
      <c r="ED9" s="22"/>
      <c r="EE9" s="22"/>
      <c r="EF9" s="22"/>
      <c r="EG9" s="41">
        <v>71</v>
      </c>
      <c r="EH9" s="195">
        <v>0</v>
      </c>
      <c r="EI9" s="195">
        <v>1200</v>
      </c>
      <c r="EJ9" s="196">
        <v>98.9</v>
      </c>
      <c r="EK9" s="195">
        <v>0</v>
      </c>
      <c r="EL9" s="195">
        <v>0</v>
      </c>
      <c r="EM9" s="195">
        <v>89</v>
      </c>
      <c r="EN9" s="195">
        <v>0</v>
      </c>
      <c r="EO9" s="195">
        <v>10</v>
      </c>
      <c r="EP9" s="195">
        <v>0</v>
      </c>
      <c r="EQ9" s="195">
        <v>100.1</v>
      </c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41">
        <v>71</v>
      </c>
      <c r="FD9" s="195">
        <v>0</v>
      </c>
      <c r="FE9" s="195">
        <v>1200</v>
      </c>
      <c r="FF9" s="195">
        <v>1298.9000000000001</v>
      </c>
      <c r="FG9" s="195">
        <v>1298.9000000000001</v>
      </c>
      <c r="FH9" s="195">
        <v>1298.9000000000001</v>
      </c>
      <c r="FI9" s="195">
        <v>1387.9</v>
      </c>
      <c r="FJ9" s="195">
        <v>1387.9</v>
      </c>
      <c r="FK9" s="195">
        <v>1397.9</v>
      </c>
      <c r="FL9" s="195">
        <v>1397.9</v>
      </c>
      <c r="FM9" s="195">
        <v>1498</v>
      </c>
      <c r="FN9" s="22"/>
      <c r="FO9" s="22"/>
      <c r="FP9" s="22"/>
      <c r="FQ9" s="22"/>
      <c r="FR9" s="22"/>
      <c r="FS9" s="22"/>
      <c r="FT9" s="22"/>
      <c r="FU9" s="22"/>
      <c r="FV9" s="22"/>
    </row>
    <row r="10" spans="1:178" s="41" customFormat="1" ht="13.5" thickBot="1" x14ac:dyDescent="0.25">
      <c r="A10" s="131"/>
      <c r="B10" s="34">
        <v>11</v>
      </c>
      <c r="C10" s="293">
        <v>11</v>
      </c>
      <c r="D10" s="260" t="s">
        <v>239</v>
      </c>
      <c r="E10" s="260" t="s">
        <v>28</v>
      </c>
      <c r="F10" s="260" t="s">
        <v>573</v>
      </c>
      <c r="G10" s="43">
        <v>0.29930555555555555</v>
      </c>
      <c r="H10" s="47">
        <v>0.29930555555555555</v>
      </c>
      <c r="I10" s="58" t="s">
        <v>44</v>
      </c>
      <c r="J10" s="52">
        <v>0</v>
      </c>
      <c r="K10" s="43">
        <v>0.38263888888888892</v>
      </c>
      <c r="L10" s="47">
        <v>0.38263888888888892</v>
      </c>
      <c r="M10" s="42" t="s">
        <v>44</v>
      </c>
      <c r="N10" s="38">
        <v>0</v>
      </c>
      <c r="O10" s="85">
        <v>0.3833333333333333</v>
      </c>
      <c r="P10" s="38"/>
      <c r="Q10" s="261"/>
      <c r="R10" s="85"/>
      <c r="S10" s="38">
        <v>0</v>
      </c>
      <c r="T10" s="85">
        <v>0.42499999999999999</v>
      </c>
      <c r="U10" s="86"/>
      <c r="V10" s="52">
        <v>0</v>
      </c>
      <c r="W10" s="85">
        <v>0.44444444444444442</v>
      </c>
      <c r="X10" s="38"/>
      <c r="Y10" s="85">
        <v>0.44513888888888892</v>
      </c>
      <c r="Z10" s="86"/>
      <c r="AA10" s="52">
        <v>0</v>
      </c>
      <c r="AB10" s="261"/>
      <c r="AC10" s="85">
        <v>0.4465277777777778</v>
      </c>
      <c r="AD10" s="38"/>
      <c r="AE10" s="85">
        <v>0.46597222222222223</v>
      </c>
      <c r="AF10" s="86"/>
      <c r="AG10" s="52">
        <v>0</v>
      </c>
      <c r="AH10" s="261"/>
      <c r="AI10" s="85"/>
      <c r="AJ10" s="38">
        <v>600</v>
      </c>
      <c r="AK10" s="73">
        <v>0.47500000000000003</v>
      </c>
      <c r="AL10" s="42" t="s">
        <v>301</v>
      </c>
      <c r="AM10" s="38">
        <v>180</v>
      </c>
      <c r="AN10" s="43">
        <v>0.47638888888888892</v>
      </c>
      <c r="AO10" s="47">
        <v>0.48680555555555555</v>
      </c>
      <c r="AP10" s="70">
        <v>92.1</v>
      </c>
      <c r="AQ10" s="71">
        <v>92.1</v>
      </c>
      <c r="AR10" s="72"/>
      <c r="AS10" s="49">
        <v>0.51666666666666672</v>
      </c>
      <c r="AT10" s="42" t="s">
        <v>44</v>
      </c>
      <c r="AU10" s="280">
        <v>0</v>
      </c>
      <c r="AV10" s="72"/>
      <c r="AW10" s="49">
        <v>0.55833333333333335</v>
      </c>
      <c r="AX10" s="42" t="s">
        <v>44</v>
      </c>
      <c r="AY10" s="38">
        <v>0</v>
      </c>
      <c r="AZ10" s="53">
        <v>0.56041666666666667</v>
      </c>
      <c r="BA10" s="61"/>
      <c r="BB10" s="55">
        <v>0.56596064814814817</v>
      </c>
      <c r="BC10" s="35">
        <v>5.5439814814814969E-3</v>
      </c>
      <c r="BD10" s="35">
        <v>3.4722222222238058E-5</v>
      </c>
      <c r="BE10" s="44" t="s">
        <v>301</v>
      </c>
      <c r="BF10" s="45">
        <v>3</v>
      </c>
      <c r="BG10" s="55">
        <v>0.5728240740740741</v>
      </c>
      <c r="BH10" s="35">
        <v>1.2407407407407423E-2</v>
      </c>
      <c r="BI10" s="35">
        <v>1.0069444444444284E-3</v>
      </c>
      <c r="BJ10" s="44" t="s">
        <v>45</v>
      </c>
      <c r="BK10" s="45">
        <v>87</v>
      </c>
      <c r="BL10" s="55">
        <v>0.57671296296296293</v>
      </c>
      <c r="BM10" s="35">
        <v>1.6296296296296253E-2</v>
      </c>
      <c r="BN10" s="35">
        <v>9.7222222222226665E-4</v>
      </c>
      <c r="BO10" s="44" t="s">
        <v>45</v>
      </c>
      <c r="BP10" s="45">
        <v>84</v>
      </c>
      <c r="BQ10" s="55">
        <v>0.59211805555555552</v>
      </c>
      <c r="BR10" s="35">
        <v>3.1701388888888848E-2</v>
      </c>
      <c r="BS10" s="35">
        <v>2.5462962962966712E-4</v>
      </c>
      <c r="BT10" s="44" t="s">
        <v>45</v>
      </c>
      <c r="BU10" s="45">
        <v>22</v>
      </c>
      <c r="BV10" s="263"/>
      <c r="BW10" s="263"/>
      <c r="BX10" s="55">
        <v>0.60005787037037039</v>
      </c>
      <c r="BY10" s="35">
        <v>3.964120370370372E-2</v>
      </c>
      <c r="BZ10" s="35">
        <v>5.6712962962961189E-4</v>
      </c>
      <c r="CA10" s="44" t="s">
        <v>45</v>
      </c>
      <c r="CB10" s="45">
        <v>49</v>
      </c>
      <c r="CC10" s="49">
        <v>0.62638888888888888</v>
      </c>
      <c r="CD10" s="42" t="s">
        <v>44</v>
      </c>
      <c r="CE10" s="38">
        <v>0</v>
      </c>
      <c r="CF10" s="53">
        <v>0.64652777777777781</v>
      </c>
      <c r="CG10" s="61"/>
      <c r="CH10" s="55">
        <v>0.65734953703703702</v>
      </c>
      <c r="CI10" s="35">
        <v>1.0821759259259212E-2</v>
      </c>
      <c r="CJ10" s="35">
        <v>2.3148148148195713E-5</v>
      </c>
      <c r="CK10" s="44" t="s">
        <v>45</v>
      </c>
      <c r="CL10" s="45">
        <v>2</v>
      </c>
      <c r="CM10" s="55">
        <v>0.66351851851851851</v>
      </c>
      <c r="CN10" s="35">
        <v>1.6990740740740695E-2</v>
      </c>
      <c r="CO10" s="35">
        <v>1.3888888888884468E-4</v>
      </c>
      <c r="CP10" s="44" t="s">
        <v>301</v>
      </c>
      <c r="CQ10" s="45">
        <v>12</v>
      </c>
      <c r="CR10" s="85" t="s">
        <v>632</v>
      </c>
      <c r="CS10" s="38"/>
      <c r="CT10" s="85">
        <v>1.02152777777778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93.6</v>
      </c>
      <c r="DC10" s="71">
        <v>93.6</v>
      </c>
      <c r="DD10" s="72"/>
      <c r="DE10" s="43"/>
      <c r="DF10" s="43"/>
      <c r="DG10" s="39">
        <v>444.70000000000005</v>
      </c>
      <c r="DH10" s="46">
        <v>780</v>
      </c>
      <c r="DI10" s="40"/>
      <c r="DJ10" s="63">
        <v>1224.7</v>
      </c>
      <c r="DK10" s="43"/>
      <c r="DL10" s="268" t="s">
        <v>191</v>
      </c>
      <c r="DM10" s="269" t="s">
        <v>573</v>
      </c>
      <c r="DN10" s="269" t="s">
        <v>178</v>
      </c>
      <c r="DO10" s="269">
        <v>122</v>
      </c>
      <c r="DP10" s="269" t="s">
        <v>623</v>
      </c>
      <c r="DQ10" s="56"/>
      <c r="DR10" s="56"/>
      <c r="DS10" s="36"/>
      <c r="DV10" s="41">
        <v>1.08</v>
      </c>
      <c r="DW10" s="41" t="s">
        <v>197</v>
      </c>
      <c r="DY10" s="151">
        <v>200.55600000000001</v>
      </c>
      <c r="DZ10" s="41">
        <v>200.55600000000001</v>
      </c>
      <c r="EA10" s="41">
        <v>9999</v>
      </c>
      <c r="EB10" s="41">
        <v>999999</v>
      </c>
      <c r="EC10" s="41">
        <v>999999</v>
      </c>
      <c r="EG10" s="41">
        <v>11</v>
      </c>
      <c r="EH10" s="195">
        <v>0</v>
      </c>
      <c r="EI10" s="195">
        <v>780</v>
      </c>
      <c r="EJ10" s="196">
        <v>92.1</v>
      </c>
      <c r="EK10" s="195">
        <v>0</v>
      </c>
      <c r="EL10" s="195">
        <v>0</v>
      </c>
      <c r="EM10" s="195">
        <v>245</v>
      </c>
      <c r="EN10" s="195">
        <v>0</v>
      </c>
      <c r="EO10" s="195">
        <v>14</v>
      </c>
      <c r="EP10" s="195">
        <v>0</v>
      </c>
      <c r="EQ10" s="195">
        <v>93.6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11</v>
      </c>
      <c r="FD10" s="195">
        <v>0</v>
      </c>
      <c r="FE10" s="195">
        <v>780</v>
      </c>
      <c r="FF10" s="195">
        <v>872.1</v>
      </c>
      <c r="FG10" s="195">
        <v>872.1</v>
      </c>
      <c r="FH10" s="195">
        <v>872.1</v>
      </c>
      <c r="FI10" s="195">
        <v>1117.0999999999999</v>
      </c>
      <c r="FJ10" s="195">
        <v>1117.0999999999999</v>
      </c>
      <c r="FK10" s="195">
        <v>1131.0999999999999</v>
      </c>
      <c r="FL10" s="195">
        <v>1131.0999999999999</v>
      </c>
      <c r="FM10" s="195">
        <v>1224.6999999999998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2"/>
      <c r="B11" s="34">
        <v>16</v>
      </c>
      <c r="C11" s="293">
        <v>16</v>
      </c>
      <c r="D11" s="260" t="s">
        <v>109</v>
      </c>
      <c r="E11" s="260" t="s">
        <v>110</v>
      </c>
      <c r="F11" s="260" t="s">
        <v>578</v>
      </c>
      <c r="G11" s="43">
        <v>0.30277777777777776</v>
      </c>
      <c r="H11" s="47">
        <v>0.30277777777777776</v>
      </c>
      <c r="I11" s="58" t="s">
        <v>44</v>
      </c>
      <c r="J11" s="52">
        <v>0</v>
      </c>
      <c r="K11" s="43">
        <v>0.38611111111111113</v>
      </c>
      <c r="L11" s="47">
        <v>0.38611111111111113</v>
      </c>
      <c r="M11" s="42" t="s">
        <v>44</v>
      </c>
      <c r="N11" s="38">
        <v>0</v>
      </c>
      <c r="O11" s="85">
        <v>0.38680555555555557</v>
      </c>
      <c r="P11" s="38"/>
      <c r="Q11" s="261"/>
      <c r="R11" s="85"/>
      <c r="S11" s="38">
        <v>0</v>
      </c>
      <c r="T11" s="85">
        <v>0.43194444444444446</v>
      </c>
      <c r="U11" s="86"/>
      <c r="V11" s="52">
        <v>0</v>
      </c>
      <c r="W11" s="85">
        <v>0.45069444444444445</v>
      </c>
      <c r="X11" s="38"/>
      <c r="Y11" s="85">
        <v>0.4513888888888889</v>
      </c>
      <c r="Z11" s="86"/>
      <c r="AA11" s="52">
        <v>0</v>
      </c>
      <c r="AB11" s="261"/>
      <c r="AC11" s="85">
        <v>0.45347222222222222</v>
      </c>
      <c r="AD11" s="38"/>
      <c r="AE11" s="85">
        <v>0.47013888888888888</v>
      </c>
      <c r="AF11" s="86"/>
      <c r="AG11" s="52">
        <v>0</v>
      </c>
      <c r="AH11" s="261"/>
      <c r="AI11" s="85"/>
      <c r="AJ11" s="38">
        <v>600</v>
      </c>
      <c r="AK11" s="73">
        <v>0.4777777777777778</v>
      </c>
      <c r="AL11" s="42" t="s">
        <v>301</v>
      </c>
      <c r="AM11" s="38">
        <v>120</v>
      </c>
      <c r="AN11" s="43">
        <v>0.47986111111111113</v>
      </c>
      <c r="AO11" s="47">
        <v>0.48194444444444445</v>
      </c>
      <c r="AP11" s="70">
        <v>93.1</v>
      </c>
      <c r="AQ11" s="71">
        <v>93.1</v>
      </c>
      <c r="AR11" s="72"/>
      <c r="AS11" s="49">
        <v>0.51944444444444449</v>
      </c>
      <c r="AT11" s="42" t="s">
        <v>44</v>
      </c>
      <c r="AU11" s="280">
        <v>0</v>
      </c>
      <c r="AV11" s="72"/>
      <c r="AW11" s="49">
        <v>0.5625</v>
      </c>
      <c r="AX11" s="42" t="s">
        <v>44</v>
      </c>
      <c r="AY11" s="38">
        <v>0</v>
      </c>
      <c r="AZ11" s="53">
        <v>0.56527777777777777</v>
      </c>
      <c r="BA11" s="61"/>
      <c r="BB11" s="55">
        <v>0.57100694444444444</v>
      </c>
      <c r="BC11" s="35">
        <v>5.7291666666666741E-3</v>
      </c>
      <c r="BD11" s="35">
        <v>2.1990740740741518E-4</v>
      </c>
      <c r="BE11" s="44" t="s">
        <v>301</v>
      </c>
      <c r="BF11" s="45">
        <v>19</v>
      </c>
      <c r="BG11" s="55">
        <v>0.5776041666666667</v>
      </c>
      <c r="BH11" s="35">
        <v>1.2326388888888928E-2</v>
      </c>
      <c r="BI11" s="35">
        <v>1.0879629629629226E-3</v>
      </c>
      <c r="BJ11" s="44" t="s">
        <v>45</v>
      </c>
      <c r="BK11" s="45">
        <v>94</v>
      </c>
      <c r="BL11" s="55">
        <v>0.5816782407407407</v>
      </c>
      <c r="BM11" s="35">
        <v>1.6400462962962936E-2</v>
      </c>
      <c r="BN11" s="35">
        <v>8.680555555555837E-4</v>
      </c>
      <c r="BO11" s="44" t="s">
        <v>45</v>
      </c>
      <c r="BP11" s="45">
        <v>75</v>
      </c>
      <c r="BQ11" s="55">
        <v>0.59679398148148144</v>
      </c>
      <c r="BR11" s="35">
        <v>3.1516203703703671E-2</v>
      </c>
      <c r="BS11" s="35">
        <v>4.3981481481484425E-4</v>
      </c>
      <c r="BT11" s="44" t="s">
        <v>45</v>
      </c>
      <c r="BU11" s="45">
        <v>38</v>
      </c>
      <c r="BV11" s="263"/>
      <c r="BW11" s="263"/>
      <c r="BX11" s="55">
        <v>0.60531250000000003</v>
      </c>
      <c r="BY11" s="35">
        <v>4.0034722222222263E-2</v>
      </c>
      <c r="BZ11" s="35">
        <v>1.7361111111106886E-4</v>
      </c>
      <c r="CA11" s="44" t="s">
        <v>45</v>
      </c>
      <c r="CB11" s="45">
        <v>15</v>
      </c>
      <c r="CC11" s="49">
        <v>0.63124999999999998</v>
      </c>
      <c r="CD11" s="42" t="s">
        <v>44</v>
      </c>
      <c r="CE11" s="38">
        <v>0</v>
      </c>
      <c r="CF11" s="53">
        <v>0.64930555555555558</v>
      </c>
      <c r="CG11" s="61"/>
      <c r="CH11" s="55">
        <v>0.66011574074074075</v>
      </c>
      <c r="CI11" s="35">
        <v>1.0810185185185173E-2</v>
      </c>
      <c r="CJ11" s="35">
        <v>3.4722222222234589E-5</v>
      </c>
      <c r="CK11" s="44" t="s">
        <v>45</v>
      </c>
      <c r="CL11" s="45">
        <v>3</v>
      </c>
      <c r="CM11" s="55">
        <v>0.66628472222222224</v>
      </c>
      <c r="CN11" s="35">
        <v>1.6979166666666656E-2</v>
      </c>
      <c r="CO11" s="35">
        <v>1.273148148148058E-4</v>
      </c>
      <c r="CP11" s="44" t="s">
        <v>301</v>
      </c>
      <c r="CQ11" s="45">
        <v>11</v>
      </c>
      <c r="CR11" s="85" t="s">
        <v>632</v>
      </c>
      <c r="CS11" s="38"/>
      <c r="CT11" s="85">
        <v>1.22986111111111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100.7</v>
      </c>
      <c r="DC11" s="71">
        <v>100.7</v>
      </c>
      <c r="DD11" s="72"/>
      <c r="DE11" s="43"/>
      <c r="DF11" s="43"/>
      <c r="DG11" s="39">
        <v>448.8</v>
      </c>
      <c r="DH11" s="46">
        <v>720</v>
      </c>
      <c r="DI11" s="40"/>
      <c r="DJ11" s="63">
        <v>1168.8</v>
      </c>
      <c r="DK11" s="43"/>
      <c r="DL11" s="268" t="s">
        <v>190</v>
      </c>
      <c r="DM11" s="269" t="s">
        <v>578</v>
      </c>
      <c r="DN11" s="269" t="s">
        <v>178</v>
      </c>
      <c r="DO11" s="269">
        <v>77</v>
      </c>
      <c r="DP11" s="269" t="s">
        <v>183</v>
      </c>
      <c r="DQ11" s="56"/>
      <c r="DR11" s="56"/>
      <c r="DS11" s="36"/>
      <c r="DT11" s="22"/>
      <c r="DU11" s="22"/>
      <c r="DV11" s="41">
        <v>1.05</v>
      </c>
      <c r="DW11" s="41" t="s">
        <v>197</v>
      </c>
      <c r="DY11" s="151">
        <v>203.49</v>
      </c>
      <c r="DZ11" s="41">
        <v>203.49</v>
      </c>
      <c r="EA11" s="41">
        <v>9999</v>
      </c>
      <c r="EB11" s="41">
        <v>999999</v>
      </c>
      <c r="EC11" s="41">
        <v>999999</v>
      </c>
      <c r="ED11" s="22"/>
      <c r="EE11" s="22"/>
      <c r="EF11" s="22"/>
      <c r="EG11" s="41">
        <v>16</v>
      </c>
      <c r="EH11" s="195">
        <v>0</v>
      </c>
      <c r="EI11" s="195">
        <v>720</v>
      </c>
      <c r="EJ11" s="196">
        <v>93.1</v>
      </c>
      <c r="EK11" s="195">
        <v>0</v>
      </c>
      <c r="EL11" s="195">
        <v>0</v>
      </c>
      <c r="EM11" s="195">
        <v>241</v>
      </c>
      <c r="EN11" s="195">
        <v>0</v>
      </c>
      <c r="EO11" s="195">
        <v>14</v>
      </c>
      <c r="EP11" s="195">
        <v>0</v>
      </c>
      <c r="EQ11" s="195">
        <v>100.7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B11" s="22"/>
      <c r="FC11" s="41">
        <v>16</v>
      </c>
      <c r="FD11" s="195">
        <v>0</v>
      </c>
      <c r="FE11" s="195">
        <v>720</v>
      </c>
      <c r="FF11" s="195">
        <v>813.1</v>
      </c>
      <c r="FG11" s="195">
        <v>813.1</v>
      </c>
      <c r="FH11" s="195">
        <v>813.1</v>
      </c>
      <c r="FI11" s="195">
        <v>1054.0999999999999</v>
      </c>
      <c r="FJ11" s="195">
        <v>1054.0999999999999</v>
      </c>
      <c r="FK11" s="195">
        <v>1068.0999999999999</v>
      </c>
      <c r="FL11" s="195">
        <v>1068.0999999999999</v>
      </c>
      <c r="FM11" s="195">
        <v>1168.8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13.5" thickBot="1" x14ac:dyDescent="0.25">
      <c r="A12" s="132"/>
      <c r="B12" s="34">
        <v>53</v>
      </c>
      <c r="C12" s="293">
        <v>54</v>
      </c>
      <c r="D12" s="260" t="s">
        <v>49</v>
      </c>
      <c r="E12" s="260" t="s">
        <v>57</v>
      </c>
      <c r="F12" s="260" t="s">
        <v>603</v>
      </c>
      <c r="G12" s="43">
        <v>0.32847222222222211</v>
      </c>
      <c r="H12" s="47">
        <v>0.32847222222222211</v>
      </c>
      <c r="I12" s="58" t="s">
        <v>44</v>
      </c>
      <c r="J12" s="52">
        <v>0</v>
      </c>
      <c r="K12" s="43">
        <v>0.41180555555555548</v>
      </c>
      <c r="L12" s="47">
        <v>0.41180555555555548</v>
      </c>
      <c r="M12" s="42" t="s">
        <v>44</v>
      </c>
      <c r="N12" s="38">
        <v>0</v>
      </c>
      <c r="O12" s="85">
        <v>0.41319444444444442</v>
      </c>
      <c r="P12" s="38"/>
      <c r="Q12" s="261"/>
      <c r="R12" s="85"/>
      <c r="S12" s="38">
        <v>0</v>
      </c>
      <c r="T12" s="85">
        <v>0.4513888888888889</v>
      </c>
      <c r="U12" s="86"/>
      <c r="V12" s="52">
        <v>0</v>
      </c>
      <c r="W12" s="85">
        <v>0.4694444444444445</v>
      </c>
      <c r="X12" s="38"/>
      <c r="Y12" s="85">
        <v>0.47013888888888888</v>
      </c>
      <c r="Z12" s="86"/>
      <c r="AA12" s="52">
        <v>0</v>
      </c>
      <c r="AB12" s="261"/>
      <c r="AC12" s="85"/>
      <c r="AD12" s="38">
        <v>600</v>
      </c>
      <c r="AE12" s="85" t="s">
        <v>308</v>
      </c>
      <c r="AF12" s="86"/>
      <c r="AG12" s="52">
        <v>600</v>
      </c>
      <c r="AH12" s="261"/>
      <c r="AI12" s="85"/>
      <c r="AJ12" s="38">
        <v>600</v>
      </c>
      <c r="AK12" s="73">
        <v>0.52152777777777781</v>
      </c>
      <c r="AL12" s="42" t="s">
        <v>301</v>
      </c>
      <c r="AM12" s="38">
        <v>1680</v>
      </c>
      <c r="AN12" s="43">
        <v>0.52500000000000002</v>
      </c>
      <c r="AO12" s="47">
        <v>0.56805555555555554</v>
      </c>
      <c r="AP12" s="70">
        <v>94.5</v>
      </c>
      <c r="AQ12" s="71">
        <v>94.5</v>
      </c>
      <c r="AR12" s="72"/>
      <c r="AS12" s="49">
        <v>0.56319444444444444</v>
      </c>
      <c r="AT12" s="42" t="s">
        <v>44</v>
      </c>
      <c r="AU12" s="280">
        <v>0</v>
      </c>
      <c r="AV12" s="72"/>
      <c r="AW12" s="49">
        <v>0.61805555555555558</v>
      </c>
      <c r="AX12" s="42" t="s">
        <v>44</v>
      </c>
      <c r="AY12" s="38">
        <v>0</v>
      </c>
      <c r="AZ12" s="53">
        <v>0.62083333333333335</v>
      </c>
      <c r="BA12" s="61"/>
      <c r="BB12" s="55">
        <v>0.62634259259259262</v>
      </c>
      <c r="BC12" s="35">
        <v>5.5092592592592693E-3</v>
      </c>
      <c r="BD12" s="35">
        <v>1.0408340855860843E-17</v>
      </c>
      <c r="BE12" s="44" t="s">
        <v>44</v>
      </c>
      <c r="BF12" s="45">
        <v>0</v>
      </c>
      <c r="BG12" s="55">
        <v>0.63424768518518515</v>
      </c>
      <c r="BH12" s="35">
        <v>1.3414351851851802E-2</v>
      </c>
      <c r="BI12" s="35">
        <v>4.8572257327350599E-17</v>
      </c>
      <c r="BJ12" s="44" t="s">
        <v>44</v>
      </c>
      <c r="BK12" s="45">
        <v>0</v>
      </c>
      <c r="BL12" s="55">
        <v>0.64493055555555556</v>
      </c>
      <c r="BM12" s="35">
        <v>2.4097222222222214E-2</v>
      </c>
      <c r="BN12" s="35">
        <v>6.8287037037036945E-3</v>
      </c>
      <c r="BO12" s="44" t="s">
        <v>301</v>
      </c>
      <c r="BP12" s="45">
        <v>590</v>
      </c>
      <c r="BQ12" s="55">
        <v>0.66057870370370375</v>
      </c>
      <c r="BR12" s="35">
        <v>3.9745370370370403E-2</v>
      </c>
      <c r="BS12" s="35">
        <v>7.7893518518518876E-3</v>
      </c>
      <c r="BT12" s="44" t="s">
        <v>301</v>
      </c>
      <c r="BU12" s="45">
        <v>673</v>
      </c>
      <c r="BV12" s="263"/>
      <c r="BW12" s="263"/>
      <c r="BX12" s="55">
        <v>0.67256944444444444</v>
      </c>
      <c r="BY12" s="35">
        <v>5.1736111111111094E-2</v>
      </c>
      <c r="BZ12" s="35">
        <v>1.1527777777777762E-2</v>
      </c>
      <c r="CA12" s="44" t="s">
        <v>301</v>
      </c>
      <c r="CB12" s="45">
        <v>996</v>
      </c>
      <c r="CC12" s="49">
        <v>0.68958333333333333</v>
      </c>
      <c r="CD12" s="42" t="s">
        <v>301</v>
      </c>
      <c r="CE12" s="38">
        <v>240</v>
      </c>
      <c r="CF12" s="53">
        <v>0.69166666666666676</v>
      </c>
      <c r="CG12" s="61"/>
      <c r="CH12" s="55">
        <v>0.70253472222222213</v>
      </c>
      <c r="CI12" s="35">
        <v>1.0868055555555367E-2</v>
      </c>
      <c r="CJ12" s="35">
        <v>2.3148148147959791E-5</v>
      </c>
      <c r="CK12" s="44" t="s">
        <v>301</v>
      </c>
      <c r="CL12" s="45">
        <v>2</v>
      </c>
      <c r="CM12" s="55">
        <v>0.70865740740740746</v>
      </c>
      <c r="CN12" s="35">
        <v>1.6990740740740695E-2</v>
      </c>
      <c r="CO12" s="35">
        <v>1.3888888888884468E-4</v>
      </c>
      <c r="CP12" s="44" t="s">
        <v>301</v>
      </c>
      <c r="CQ12" s="45">
        <v>12</v>
      </c>
      <c r="CR12" s="85" t="s">
        <v>632</v>
      </c>
      <c r="CS12" s="38">
        <v>300</v>
      </c>
      <c r="CT12" s="85">
        <v>2.7715277777777798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108.5</v>
      </c>
      <c r="DC12" s="71">
        <v>108.5</v>
      </c>
      <c r="DD12" s="72"/>
      <c r="DE12" s="43"/>
      <c r="DF12" s="43"/>
      <c r="DG12" s="39">
        <v>2476</v>
      </c>
      <c r="DH12" s="46">
        <v>4020</v>
      </c>
      <c r="DI12" s="40"/>
      <c r="DJ12" s="63">
        <v>6496</v>
      </c>
      <c r="DK12" s="43"/>
      <c r="DL12" s="268" t="s">
        <v>191</v>
      </c>
      <c r="DM12" s="269" t="s">
        <v>603</v>
      </c>
      <c r="DN12" s="269" t="s">
        <v>178</v>
      </c>
      <c r="DO12" s="269">
        <v>101</v>
      </c>
      <c r="DP12" s="269" t="s">
        <v>621</v>
      </c>
      <c r="DQ12" s="56"/>
      <c r="DR12" s="56"/>
      <c r="DS12" s="36"/>
      <c r="DT12" s="22"/>
      <c r="DU12" s="22"/>
      <c r="DV12" s="41">
        <v>1.08</v>
      </c>
      <c r="DW12" s="41" t="s">
        <v>197</v>
      </c>
      <c r="DY12" s="151">
        <v>219.24</v>
      </c>
      <c r="DZ12" s="41">
        <v>219.24</v>
      </c>
      <c r="EA12" s="41">
        <v>9999</v>
      </c>
      <c r="EB12" s="41">
        <v>999999</v>
      </c>
      <c r="EC12" s="41">
        <v>999999</v>
      </c>
      <c r="ED12" s="22"/>
      <c r="EE12" s="22"/>
      <c r="EF12" s="22"/>
      <c r="EG12" s="41">
        <v>54</v>
      </c>
      <c r="EH12" s="195">
        <v>0</v>
      </c>
      <c r="EI12" s="195">
        <v>3480</v>
      </c>
      <c r="EJ12" s="196">
        <v>94.5</v>
      </c>
      <c r="EK12" s="195">
        <v>0</v>
      </c>
      <c r="EL12" s="195">
        <v>0</v>
      </c>
      <c r="EM12" s="195">
        <v>2259</v>
      </c>
      <c r="EN12" s="195">
        <v>240</v>
      </c>
      <c r="EO12" s="195">
        <v>14</v>
      </c>
      <c r="EP12" s="195">
        <v>300</v>
      </c>
      <c r="EQ12" s="195">
        <v>108.5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B12" s="22"/>
      <c r="FC12" s="41">
        <v>54</v>
      </c>
      <c r="FD12" s="195">
        <v>0</v>
      </c>
      <c r="FE12" s="195">
        <v>3480</v>
      </c>
      <c r="FF12" s="195">
        <v>3574.5</v>
      </c>
      <c r="FG12" s="195">
        <v>3574.5</v>
      </c>
      <c r="FH12" s="195">
        <v>3574.5</v>
      </c>
      <c r="FI12" s="195">
        <v>5833.5</v>
      </c>
      <c r="FJ12" s="195">
        <v>6073.5</v>
      </c>
      <c r="FK12" s="195">
        <v>6087.5</v>
      </c>
      <c r="FL12" s="195">
        <v>6387.5</v>
      </c>
      <c r="FM12" s="195">
        <v>6496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2"/>
      <c r="B13" s="34">
        <v>25</v>
      </c>
      <c r="C13" s="293">
        <v>25</v>
      </c>
      <c r="D13" s="260" t="s">
        <v>116</v>
      </c>
      <c r="E13" s="260" t="s">
        <v>117</v>
      </c>
      <c r="F13" s="260" t="s">
        <v>568</v>
      </c>
      <c r="G13" s="43">
        <v>0.30902777777777773</v>
      </c>
      <c r="H13" s="47">
        <v>0.30902777777777773</v>
      </c>
      <c r="I13" s="58" t="s">
        <v>44</v>
      </c>
      <c r="J13" s="52">
        <v>0</v>
      </c>
      <c r="K13" s="43">
        <v>0.3923611111111111</v>
      </c>
      <c r="L13" s="47">
        <v>0.3923611111111111</v>
      </c>
      <c r="M13" s="42" t="s">
        <v>44</v>
      </c>
      <c r="N13" s="38">
        <v>0</v>
      </c>
      <c r="O13" s="85">
        <v>0.39305555555555555</v>
      </c>
      <c r="P13" s="38"/>
      <c r="Q13" s="261"/>
      <c r="R13" s="85"/>
      <c r="S13" s="38">
        <v>0</v>
      </c>
      <c r="T13" s="85">
        <v>0.42986111111111108</v>
      </c>
      <c r="U13" s="86"/>
      <c r="V13" s="52">
        <v>0</v>
      </c>
      <c r="W13" s="85">
        <v>0.46180555555555558</v>
      </c>
      <c r="X13" s="38"/>
      <c r="Y13" s="85">
        <v>0.46319444444444446</v>
      </c>
      <c r="Z13" s="86"/>
      <c r="AA13" s="52">
        <v>0</v>
      </c>
      <c r="AB13" s="261"/>
      <c r="AC13" s="85">
        <v>0.46458333333333335</v>
      </c>
      <c r="AD13" s="38"/>
      <c r="AE13" s="85">
        <v>0.48194444444444445</v>
      </c>
      <c r="AF13" s="86"/>
      <c r="AG13" s="52">
        <v>0</v>
      </c>
      <c r="AH13" s="261"/>
      <c r="AI13" s="85">
        <v>0.48819444444444443</v>
      </c>
      <c r="AJ13" s="38">
        <v>300</v>
      </c>
      <c r="AK13" s="73">
        <v>0.48958333333333331</v>
      </c>
      <c r="AL13" s="42" t="s">
        <v>301</v>
      </c>
      <c r="AM13" s="38">
        <v>600</v>
      </c>
      <c r="AN13" s="43">
        <v>0.50763888888888886</v>
      </c>
      <c r="AO13" s="47">
        <v>0.51111111111111118</v>
      </c>
      <c r="AP13" s="70">
        <v>96.4</v>
      </c>
      <c r="AQ13" s="71">
        <v>96.4</v>
      </c>
      <c r="AR13" s="72"/>
      <c r="AS13" s="49">
        <v>0.53125</v>
      </c>
      <c r="AT13" s="42" t="s">
        <v>44</v>
      </c>
      <c r="AU13" s="280">
        <v>0</v>
      </c>
      <c r="AV13" s="72"/>
      <c r="AW13" s="49">
        <v>0.57291666666666663</v>
      </c>
      <c r="AX13" s="42" t="s">
        <v>44</v>
      </c>
      <c r="AY13" s="38">
        <v>0</v>
      </c>
      <c r="AZ13" s="53">
        <v>0.57500000000000007</v>
      </c>
      <c r="BA13" s="61"/>
      <c r="BB13" s="55">
        <v>0.58052083333333326</v>
      </c>
      <c r="BC13" s="35">
        <v>5.5208333333331971E-3</v>
      </c>
      <c r="BD13" s="35">
        <v>1.1574074073938262E-5</v>
      </c>
      <c r="BE13" s="44" t="s">
        <v>301</v>
      </c>
      <c r="BF13" s="45">
        <v>1</v>
      </c>
      <c r="BG13" s="55">
        <v>0.58740740740740738</v>
      </c>
      <c r="BH13" s="35">
        <v>1.2407407407407312E-2</v>
      </c>
      <c r="BI13" s="35">
        <v>1.0069444444445394E-3</v>
      </c>
      <c r="BJ13" s="44" t="s">
        <v>45</v>
      </c>
      <c r="BK13" s="45">
        <v>87</v>
      </c>
      <c r="BL13" s="55">
        <v>0.59133101851851855</v>
      </c>
      <c r="BM13" s="35">
        <v>1.6331018518518481E-2</v>
      </c>
      <c r="BN13" s="35">
        <v>9.37500000000039E-4</v>
      </c>
      <c r="BO13" s="44" t="s">
        <v>45</v>
      </c>
      <c r="BP13" s="45">
        <v>81</v>
      </c>
      <c r="BQ13" s="55">
        <v>0.60626157407407411</v>
      </c>
      <c r="BR13" s="35">
        <v>3.1261574074074039E-2</v>
      </c>
      <c r="BS13" s="35">
        <v>6.9444444444447667E-4</v>
      </c>
      <c r="BT13" s="44" t="s">
        <v>45</v>
      </c>
      <c r="BU13" s="45">
        <v>60</v>
      </c>
      <c r="BV13" s="263"/>
      <c r="BW13" s="263"/>
      <c r="BX13" s="55">
        <v>0.61524305555555558</v>
      </c>
      <c r="BY13" s="35">
        <v>4.0243055555555518E-2</v>
      </c>
      <c r="BZ13" s="35">
        <v>3.4722222222186017E-5</v>
      </c>
      <c r="CA13" s="44" t="s">
        <v>301</v>
      </c>
      <c r="CB13" s="45">
        <v>3</v>
      </c>
      <c r="CC13" s="49">
        <v>0.64097222222222217</v>
      </c>
      <c r="CD13" s="42" t="s">
        <v>44</v>
      </c>
      <c r="CE13" s="38">
        <v>0</v>
      </c>
      <c r="CF13" s="53">
        <v>0.65694444444444444</v>
      </c>
      <c r="CG13" s="61"/>
      <c r="CH13" s="55">
        <v>0.6677777777777778</v>
      </c>
      <c r="CI13" s="35">
        <v>1.0833333333333361E-2</v>
      </c>
      <c r="CJ13" s="35">
        <v>1.1574074074045815E-5</v>
      </c>
      <c r="CK13" s="44" t="s">
        <v>45</v>
      </c>
      <c r="CL13" s="45">
        <v>1</v>
      </c>
      <c r="CM13" s="55">
        <v>0.67361111111111116</v>
      </c>
      <c r="CN13" s="35">
        <v>1.6666666666666718E-2</v>
      </c>
      <c r="CO13" s="35">
        <v>1.8518518518513202E-4</v>
      </c>
      <c r="CP13" s="44" t="s">
        <v>45</v>
      </c>
      <c r="CQ13" s="45">
        <v>16</v>
      </c>
      <c r="CR13" s="85" t="s">
        <v>632</v>
      </c>
      <c r="CS13" s="38"/>
      <c r="CT13" s="85">
        <v>1.60486111111111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92.9</v>
      </c>
      <c r="DC13" s="71">
        <v>92.9</v>
      </c>
      <c r="DD13" s="72"/>
      <c r="DE13" s="43"/>
      <c r="DF13" s="43"/>
      <c r="DG13" s="39">
        <v>438.29999999999995</v>
      </c>
      <c r="DH13" s="46">
        <v>900</v>
      </c>
      <c r="DI13" s="40"/>
      <c r="DJ13" s="63">
        <v>1338.3</v>
      </c>
      <c r="DK13" s="43"/>
      <c r="DL13" s="268" t="s">
        <v>190</v>
      </c>
      <c r="DM13" s="269" t="s">
        <v>568</v>
      </c>
      <c r="DN13" s="269" t="s">
        <v>177</v>
      </c>
      <c r="DO13" s="269">
        <v>125</v>
      </c>
      <c r="DP13" s="269" t="s">
        <v>183</v>
      </c>
      <c r="DQ13" s="56"/>
      <c r="DR13" s="56"/>
      <c r="DS13" s="36"/>
      <c r="DT13" s="22"/>
      <c r="DU13" s="22"/>
      <c r="DV13" s="41">
        <v>1.1100000000000001</v>
      </c>
      <c r="DW13" s="41" t="s">
        <v>197</v>
      </c>
      <c r="DY13" s="151">
        <v>210.12300000000002</v>
      </c>
      <c r="DZ13" s="41">
        <v>210.12300000000002</v>
      </c>
      <c r="EA13" s="41">
        <v>9999</v>
      </c>
      <c r="EB13" s="41">
        <v>999999</v>
      </c>
      <c r="EC13" s="41">
        <v>999999</v>
      </c>
      <c r="ED13" s="22"/>
      <c r="EE13" s="22"/>
      <c r="EF13" s="22"/>
      <c r="EG13" s="41">
        <v>25</v>
      </c>
      <c r="EH13" s="195">
        <v>0</v>
      </c>
      <c r="EI13" s="195">
        <v>900</v>
      </c>
      <c r="EJ13" s="196">
        <v>96.4</v>
      </c>
      <c r="EK13" s="195">
        <v>0</v>
      </c>
      <c r="EL13" s="195">
        <v>0</v>
      </c>
      <c r="EM13" s="195">
        <v>232</v>
      </c>
      <c r="EN13" s="195">
        <v>0</v>
      </c>
      <c r="EO13" s="195">
        <v>17</v>
      </c>
      <c r="EP13" s="195">
        <v>0</v>
      </c>
      <c r="EQ13" s="195">
        <v>92.9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B13" s="22"/>
      <c r="FC13" s="41">
        <v>25</v>
      </c>
      <c r="FD13" s="195">
        <v>0</v>
      </c>
      <c r="FE13" s="195">
        <v>900</v>
      </c>
      <c r="FF13" s="195">
        <v>996.4</v>
      </c>
      <c r="FG13" s="195">
        <v>996.4</v>
      </c>
      <c r="FH13" s="195">
        <v>996.4</v>
      </c>
      <c r="FI13" s="195">
        <v>1228.4000000000001</v>
      </c>
      <c r="FJ13" s="195">
        <v>1228.4000000000001</v>
      </c>
      <c r="FK13" s="195">
        <v>1245.4000000000001</v>
      </c>
      <c r="FL13" s="195">
        <v>1245.4000000000001</v>
      </c>
      <c r="FM13" s="195">
        <v>1338.3000000000002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13.5" thickBot="1" x14ac:dyDescent="0.25">
      <c r="A14" s="132"/>
      <c r="B14" s="34">
        <v>42</v>
      </c>
      <c r="C14" s="293">
        <v>42</v>
      </c>
      <c r="D14" s="260" t="s">
        <v>512</v>
      </c>
      <c r="E14" s="260" t="s">
        <v>513</v>
      </c>
      <c r="F14" s="260" t="s">
        <v>570</v>
      </c>
      <c r="G14" s="43">
        <v>0.32083333333333325</v>
      </c>
      <c r="H14" s="47">
        <v>0.32083333333333325</v>
      </c>
      <c r="I14" s="58" t="s">
        <v>44</v>
      </c>
      <c r="J14" s="52">
        <v>0</v>
      </c>
      <c r="K14" s="43">
        <v>0.40416666666666662</v>
      </c>
      <c r="L14" s="47">
        <v>0.40416666666666662</v>
      </c>
      <c r="M14" s="42" t="s">
        <v>44</v>
      </c>
      <c r="N14" s="38">
        <v>0</v>
      </c>
      <c r="O14" s="85">
        <v>0.40486111111111112</v>
      </c>
      <c r="P14" s="38"/>
      <c r="Q14" s="261"/>
      <c r="R14" s="85">
        <v>0.43888888888888888</v>
      </c>
      <c r="S14" s="38">
        <v>300</v>
      </c>
      <c r="T14" s="85">
        <v>0.47013888888888888</v>
      </c>
      <c r="U14" s="86"/>
      <c r="V14" s="52">
        <v>0</v>
      </c>
      <c r="W14" s="85"/>
      <c r="X14" s="38">
        <v>600</v>
      </c>
      <c r="Y14" s="85"/>
      <c r="Z14" s="86"/>
      <c r="AA14" s="52">
        <v>600</v>
      </c>
      <c r="AB14" s="261"/>
      <c r="AC14" s="85">
        <v>0.49652777777777773</v>
      </c>
      <c r="AD14" s="38"/>
      <c r="AE14" s="85">
        <v>0.45208333333333334</v>
      </c>
      <c r="AF14" s="86"/>
      <c r="AG14" s="52">
        <v>2340</v>
      </c>
      <c r="AH14" s="261">
        <v>300</v>
      </c>
      <c r="AI14" s="85">
        <v>0.52777777777777779</v>
      </c>
      <c r="AJ14" s="38"/>
      <c r="AK14" s="73" t="s">
        <v>308</v>
      </c>
      <c r="AL14" s="42" t="s">
        <v>44</v>
      </c>
      <c r="AM14" s="38">
        <v>1800</v>
      </c>
      <c r="AN14" s="43">
        <v>0.58611111111111114</v>
      </c>
      <c r="AO14" s="47">
        <v>0.58819444444444446</v>
      </c>
      <c r="AP14" s="70">
        <v>109.6</v>
      </c>
      <c r="AQ14" s="71">
        <v>109.6</v>
      </c>
      <c r="AR14" s="72"/>
      <c r="AS14" s="49" t="e">
        <v>#VALUE!</v>
      </c>
      <c r="AT14" s="42"/>
      <c r="AU14" s="280">
        <v>0</v>
      </c>
      <c r="AV14" s="72"/>
      <c r="AW14" s="49">
        <v>0.63194444444444442</v>
      </c>
      <c r="AX14" s="42"/>
      <c r="AY14" s="38">
        <v>0</v>
      </c>
      <c r="AZ14" s="53">
        <v>0.6333333333333333</v>
      </c>
      <c r="BA14" s="61"/>
      <c r="BB14" s="55">
        <v>0.638738425925926</v>
      </c>
      <c r="BC14" s="35">
        <v>5.4050925925926974E-3</v>
      </c>
      <c r="BD14" s="35">
        <v>1.0416666666656152E-4</v>
      </c>
      <c r="BE14" s="44" t="s">
        <v>45</v>
      </c>
      <c r="BF14" s="45">
        <v>9</v>
      </c>
      <c r="BG14" s="55">
        <v>0.64604166666666674</v>
      </c>
      <c r="BH14" s="35">
        <v>1.2708333333333433E-2</v>
      </c>
      <c r="BI14" s="35">
        <v>7.060185185184184E-4</v>
      </c>
      <c r="BJ14" s="44" t="s">
        <v>45</v>
      </c>
      <c r="BK14" s="45">
        <v>61</v>
      </c>
      <c r="BL14" s="55">
        <v>0.65099537037037036</v>
      </c>
      <c r="BM14" s="35">
        <v>1.7662037037037059E-2</v>
      </c>
      <c r="BN14" s="35">
        <v>3.9351851851853956E-4</v>
      </c>
      <c r="BO14" s="44" t="s">
        <v>301</v>
      </c>
      <c r="BP14" s="45">
        <v>34</v>
      </c>
      <c r="BQ14" s="55">
        <v>0.66806712962962955</v>
      </c>
      <c r="BR14" s="35">
        <v>3.4733796296296249E-2</v>
      </c>
      <c r="BS14" s="35">
        <v>2.7777777777777332E-3</v>
      </c>
      <c r="BT14" s="44" t="s">
        <v>301</v>
      </c>
      <c r="BU14" s="45">
        <v>240</v>
      </c>
      <c r="BV14" s="263"/>
      <c r="BW14" s="263"/>
      <c r="BX14" s="55">
        <v>0.67931712962962953</v>
      </c>
      <c r="BY14" s="35">
        <v>4.5983796296296231E-2</v>
      </c>
      <c r="BZ14" s="35">
        <v>5.775462962962899E-3</v>
      </c>
      <c r="CA14" s="44" t="s">
        <v>301</v>
      </c>
      <c r="CB14" s="45">
        <v>499</v>
      </c>
      <c r="CC14" s="49">
        <v>0.69791666666666663</v>
      </c>
      <c r="CD14" s="42" t="s">
        <v>45</v>
      </c>
      <c r="CE14" s="38">
        <v>120</v>
      </c>
      <c r="CF14" s="53">
        <v>0.7006944444444444</v>
      </c>
      <c r="CG14" s="61"/>
      <c r="CH14" s="55">
        <v>0.71165509259259263</v>
      </c>
      <c r="CI14" s="35">
        <v>1.0960648148148233E-2</v>
      </c>
      <c r="CJ14" s="35">
        <v>1.1574074074082591E-4</v>
      </c>
      <c r="CK14" s="44" t="s">
        <v>301</v>
      </c>
      <c r="CL14" s="45">
        <v>10</v>
      </c>
      <c r="CM14" s="55">
        <v>0.71765046296296298</v>
      </c>
      <c r="CN14" s="35">
        <v>1.6956018518518579E-2</v>
      </c>
      <c r="CO14" s="35">
        <v>1.0416666666672805E-4</v>
      </c>
      <c r="CP14" s="44" t="s">
        <v>301</v>
      </c>
      <c r="CQ14" s="45">
        <v>9</v>
      </c>
      <c r="CR14" s="85"/>
      <c r="CS14" s="38">
        <v>600</v>
      </c>
      <c r="CT14" s="85">
        <v>2.3131944444444401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112.1</v>
      </c>
      <c r="DC14" s="71">
        <v>112.1</v>
      </c>
      <c r="DD14" s="72"/>
      <c r="DE14" s="43"/>
      <c r="DF14" s="43"/>
      <c r="DG14" s="39">
        <v>1083.7</v>
      </c>
      <c r="DH14" s="46">
        <v>6660</v>
      </c>
      <c r="DI14" s="40"/>
      <c r="DJ14" s="63">
        <v>7743.7</v>
      </c>
      <c r="DK14" s="43"/>
      <c r="DL14" s="268" t="s">
        <v>191</v>
      </c>
      <c r="DM14" s="269" t="s">
        <v>570</v>
      </c>
      <c r="DN14" s="269" t="s">
        <v>177</v>
      </c>
      <c r="DO14" s="269">
        <v>230</v>
      </c>
      <c r="DP14" s="269">
        <v>0</v>
      </c>
      <c r="DQ14" s="56"/>
      <c r="DR14" s="56"/>
      <c r="DS14" s="36"/>
      <c r="DT14" s="22"/>
      <c r="DU14" s="22"/>
      <c r="DV14" s="41">
        <v>1.1299999999999999</v>
      </c>
      <c r="DW14" s="41" t="s">
        <v>197</v>
      </c>
      <c r="DY14" s="151">
        <v>250.52099999999996</v>
      </c>
      <c r="DZ14" s="41">
        <v>250.52099999999996</v>
      </c>
      <c r="EA14" s="41">
        <v>9999</v>
      </c>
      <c r="EB14" s="41">
        <v>999999</v>
      </c>
      <c r="EC14" s="41">
        <v>999999</v>
      </c>
      <c r="ED14" s="22"/>
      <c r="EE14" s="22"/>
      <c r="EF14" s="22"/>
      <c r="EG14" s="41">
        <v>42</v>
      </c>
      <c r="EH14" s="195">
        <v>0</v>
      </c>
      <c r="EI14" s="195">
        <v>5940</v>
      </c>
      <c r="EJ14" s="196">
        <v>109.6</v>
      </c>
      <c r="EK14" s="195">
        <v>0</v>
      </c>
      <c r="EL14" s="195">
        <v>0</v>
      </c>
      <c r="EM14" s="195">
        <v>843</v>
      </c>
      <c r="EN14" s="195">
        <v>120</v>
      </c>
      <c r="EO14" s="195">
        <v>19</v>
      </c>
      <c r="EP14" s="195">
        <v>600</v>
      </c>
      <c r="EQ14" s="195">
        <v>112.1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B14" s="22"/>
      <c r="FC14" s="41">
        <v>42</v>
      </c>
      <c r="FD14" s="195">
        <v>0</v>
      </c>
      <c r="FE14" s="195">
        <v>5940</v>
      </c>
      <c r="FF14" s="195">
        <v>6049.6</v>
      </c>
      <c r="FG14" s="195">
        <v>6049.6</v>
      </c>
      <c r="FH14" s="195">
        <v>6049.6</v>
      </c>
      <c r="FI14" s="195">
        <v>6892.6</v>
      </c>
      <c r="FJ14" s="195">
        <v>7012.6</v>
      </c>
      <c r="FK14" s="195">
        <v>7031.6</v>
      </c>
      <c r="FL14" s="195">
        <v>7631.6</v>
      </c>
      <c r="FM14" s="195">
        <v>7743.7000000000007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26.25" collapsed="1" thickBot="1" x14ac:dyDescent="0.25">
      <c r="A15" s="131"/>
      <c r="B15" s="34">
        <v>12</v>
      </c>
      <c r="C15" s="293">
        <v>12</v>
      </c>
      <c r="D15" s="260" t="s">
        <v>476</v>
      </c>
      <c r="E15" s="260" t="s">
        <v>477</v>
      </c>
      <c r="F15" s="260" t="s">
        <v>574</v>
      </c>
      <c r="G15" s="43">
        <v>0.3</v>
      </c>
      <c r="H15" s="47">
        <v>0.3</v>
      </c>
      <c r="I15" s="58" t="s">
        <v>44</v>
      </c>
      <c r="J15" s="52">
        <v>0</v>
      </c>
      <c r="K15" s="43">
        <v>0.38333333333333336</v>
      </c>
      <c r="L15" s="47">
        <v>0.38333333333333336</v>
      </c>
      <c r="M15" s="42" t="s">
        <v>44</v>
      </c>
      <c r="N15" s="38">
        <v>0</v>
      </c>
      <c r="O15" s="85">
        <v>0.38750000000000001</v>
      </c>
      <c r="P15" s="38"/>
      <c r="Q15" s="261"/>
      <c r="R15" s="85"/>
      <c r="S15" s="38">
        <v>0</v>
      </c>
      <c r="T15" s="85">
        <v>0.41944444444444445</v>
      </c>
      <c r="U15" s="86"/>
      <c r="V15" s="52">
        <v>0</v>
      </c>
      <c r="W15" s="85">
        <v>0.4375</v>
      </c>
      <c r="X15" s="38"/>
      <c r="Y15" s="85">
        <v>0.43888888888888888</v>
      </c>
      <c r="Z15" s="86"/>
      <c r="AA15" s="52">
        <v>0</v>
      </c>
      <c r="AB15" s="261"/>
      <c r="AC15" s="85">
        <v>0.44027777777777777</v>
      </c>
      <c r="AD15" s="38"/>
      <c r="AE15" s="85">
        <v>0.46111111111111108</v>
      </c>
      <c r="AF15" s="86"/>
      <c r="AG15" s="52">
        <v>0</v>
      </c>
      <c r="AH15" s="261"/>
      <c r="AI15" s="85">
        <v>0.46736111111111112</v>
      </c>
      <c r="AJ15" s="38"/>
      <c r="AK15" s="73">
        <v>0.47361111111111115</v>
      </c>
      <c r="AL15" s="42" t="s">
        <v>44</v>
      </c>
      <c r="AM15" s="38">
        <v>0</v>
      </c>
      <c r="AN15" s="43">
        <v>0.4826388888888889</v>
      </c>
      <c r="AO15" s="47">
        <v>0.4909722222222222</v>
      </c>
      <c r="AP15" s="70">
        <v>102.6</v>
      </c>
      <c r="AQ15" s="71">
        <v>102.6</v>
      </c>
      <c r="AR15" s="72"/>
      <c r="AS15" s="49">
        <v>0.51527777777777783</v>
      </c>
      <c r="AT15" s="42" t="s">
        <v>44</v>
      </c>
      <c r="AU15" s="280">
        <v>0</v>
      </c>
      <c r="AV15" s="72"/>
      <c r="AW15" s="49">
        <v>0.55694444444444446</v>
      </c>
      <c r="AX15" s="42" t="s">
        <v>44</v>
      </c>
      <c r="AY15" s="38">
        <v>0</v>
      </c>
      <c r="AZ15" s="53">
        <v>0.55902777777777779</v>
      </c>
      <c r="BA15" s="61"/>
      <c r="BB15" s="55">
        <v>0.56457175925925929</v>
      </c>
      <c r="BC15" s="35">
        <v>5.5439814814814969E-3</v>
      </c>
      <c r="BD15" s="35">
        <v>3.4722222222238058E-5</v>
      </c>
      <c r="BE15" s="44" t="s">
        <v>301</v>
      </c>
      <c r="BF15" s="45">
        <v>3</v>
      </c>
      <c r="BG15" s="55">
        <v>0.57152777777777775</v>
      </c>
      <c r="BH15" s="35">
        <v>1.2499999999999956E-2</v>
      </c>
      <c r="BI15" s="35">
        <v>9.1435185185189533E-4</v>
      </c>
      <c r="BJ15" s="44" t="s">
        <v>45</v>
      </c>
      <c r="BK15" s="45">
        <v>79</v>
      </c>
      <c r="BL15" s="55">
        <v>0.57541666666666669</v>
      </c>
      <c r="BM15" s="35">
        <v>1.6388888888888897E-2</v>
      </c>
      <c r="BN15" s="35">
        <v>8.7962962962962257E-4</v>
      </c>
      <c r="BO15" s="44" t="s">
        <v>45</v>
      </c>
      <c r="BP15" s="45">
        <v>76</v>
      </c>
      <c r="BQ15" s="55">
        <v>0.59062500000000007</v>
      </c>
      <c r="BR15" s="35">
        <v>3.1597222222222276E-2</v>
      </c>
      <c r="BS15" s="35">
        <v>3.5879629629623905E-4</v>
      </c>
      <c r="BT15" s="44" t="s">
        <v>45</v>
      </c>
      <c r="BU15" s="45">
        <v>31</v>
      </c>
      <c r="BV15" s="263"/>
      <c r="BW15" s="263"/>
      <c r="BX15" s="55">
        <v>0.59837962962962965</v>
      </c>
      <c r="BY15" s="35">
        <v>3.935185185185186E-2</v>
      </c>
      <c r="BZ15" s="35">
        <v>8.5648148148147196E-4</v>
      </c>
      <c r="CA15" s="44" t="s">
        <v>45</v>
      </c>
      <c r="CB15" s="45">
        <v>74</v>
      </c>
      <c r="CC15" s="49">
        <v>0.625</v>
      </c>
      <c r="CD15" s="42" t="s">
        <v>44</v>
      </c>
      <c r="CE15" s="38">
        <v>0</v>
      </c>
      <c r="CF15" s="53">
        <v>0.64583333333333337</v>
      </c>
      <c r="CG15" s="61"/>
      <c r="CH15" s="55">
        <v>0.65650462962962963</v>
      </c>
      <c r="CI15" s="35">
        <v>1.0671296296296262E-2</v>
      </c>
      <c r="CJ15" s="35">
        <v>1.7361111111114519E-4</v>
      </c>
      <c r="CK15" s="44" t="s">
        <v>45</v>
      </c>
      <c r="CL15" s="45">
        <v>15</v>
      </c>
      <c r="CM15" s="55">
        <v>0.66275462962962961</v>
      </c>
      <c r="CN15" s="35">
        <v>1.692129629629624E-2</v>
      </c>
      <c r="CO15" s="35">
        <v>6.944444444438938E-5</v>
      </c>
      <c r="CP15" s="44" t="s">
        <v>301</v>
      </c>
      <c r="CQ15" s="45">
        <v>6</v>
      </c>
      <c r="CR15" s="85"/>
      <c r="CS15" s="38">
        <v>600</v>
      </c>
      <c r="CT15" s="85">
        <v>1.0631944444444399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117</v>
      </c>
      <c r="DC15" s="71">
        <v>117</v>
      </c>
      <c r="DD15" s="72"/>
      <c r="DE15" s="43"/>
      <c r="DF15" s="43"/>
      <c r="DG15" s="39">
        <v>503.6</v>
      </c>
      <c r="DH15" s="46">
        <v>600</v>
      </c>
      <c r="DI15" s="40"/>
      <c r="DJ15" s="63">
        <v>1103.5999999999999</v>
      </c>
      <c r="DK15" s="43"/>
      <c r="DL15" s="268" t="s">
        <v>619</v>
      </c>
      <c r="DM15" s="269" t="s">
        <v>574</v>
      </c>
      <c r="DN15" s="269" t="s">
        <v>177</v>
      </c>
      <c r="DO15" s="269">
        <v>220</v>
      </c>
      <c r="DP15" s="269" t="s">
        <v>623</v>
      </c>
      <c r="DQ15" s="56"/>
      <c r="DR15" s="56"/>
      <c r="DS15" s="36"/>
      <c r="DV15" s="41">
        <v>1.1299999999999999</v>
      </c>
      <c r="DW15" s="41" t="s">
        <v>197</v>
      </c>
      <c r="DX15" s="41" t="s">
        <v>465</v>
      </c>
      <c r="DY15" s="151">
        <v>248.14799999999997</v>
      </c>
      <c r="DZ15" s="41">
        <v>248.14799999999997</v>
      </c>
      <c r="EA15" s="41">
        <v>9999</v>
      </c>
      <c r="EB15" s="41">
        <v>1103.5999999999999</v>
      </c>
      <c r="EC15" s="41">
        <v>999999</v>
      </c>
      <c r="EG15" s="41">
        <v>12</v>
      </c>
      <c r="EH15" s="195">
        <v>0</v>
      </c>
      <c r="EI15" s="195">
        <v>0</v>
      </c>
      <c r="EJ15" s="196">
        <v>102.6</v>
      </c>
      <c r="EK15" s="195">
        <v>0</v>
      </c>
      <c r="EL15" s="195">
        <v>0</v>
      </c>
      <c r="EM15" s="195">
        <v>263</v>
      </c>
      <c r="EN15" s="195">
        <v>0</v>
      </c>
      <c r="EO15" s="195">
        <v>21</v>
      </c>
      <c r="EP15" s="195">
        <v>600</v>
      </c>
      <c r="EQ15" s="195">
        <v>117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C15" s="41">
        <v>12</v>
      </c>
      <c r="FD15" s="195">
        <v>0</v>
      </c>
      <c r="FE15" s="195">
        <v>0</v>
      </c>
      <c r="FF15" s="195">
        <v>102.6</v>
      </c>
      <c r="FG15" s="195">
        <v>102.6</v>
      </c>
      <c r="FH15" s="195">
        <v>102.6</v>
      </c>
      <c r="FI15" s="195">
        <v>365.6</v>
      </c>
      <c r="FJ15" s="195">
        <v>365.6</v>
      </c>
      <c r="FK15" s="195">
        <v>386.6</v>
      </c>
      <c r="FL15" s="195">
        <v>986.6</v>
      </c>
      <c r="FM15" s="195">
        <v>1103.5999999999999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1"/>
      <c r="B16" s="34">
        <v>9</v>
      </c>
      <c r="C16" s="293">
        <v>9</v>
      </c>
      <c r="D16" s="260" t="s">
        <v>474</v>
      </c>
      <c r="E16" s="260" t="s">
        <v>475</v>
      </c>
      <c r="F16" s="260" t="s">
        <v>572</v>
      </c>
      <c r="G16" s="43">
        <v>0.29791666666666666</v>
      </c>
      <c r="H16" s="47">
        <v>0.29791666666666666</v>
      </c>
      <c r="I16" s="58" t="s">
        <v>44</v>
      </c>
      <c r="J16" s="52">
        <v>0</v>
      </c>
      <c r="K16" s="43">
        <v>0.38125000000000003</v>
      </c>
      <c r="L16" s="47">
        <v>0.38125000000000003</v>
      </c>
      <c r="M16" s="42" t="s">
        <v>44</v>
      </c>
      <c r="N16" s="38">
        <v>0</v>
      </c>
      <c r="O16" s="85">
        <v>0.38194444444444442</v>
      </c>
      <c r="P16" s="38"/>
      <c r="Q16" s="261"/>
      <c r="R16" s="85"/>
      <c r="S16" s="38">
        <v>0</v>
      </c>
      <c r="T16" s="85">
        <v>0.4201388888888889</v>
      </c>
      <c r="U16" s="86"/>
      <c r="V16" s="52">
        <v>0</v>
      </c>
      <c r="W16" s="85">
        <v>0.4375</v>
      </c>
      <c r="X16" s="38"/>
      <c r="Y16" s="85">
        <v>0.43958333333333338</v>
      </c>
      <c r="Z16" s="86"/>
      <c r="AA16" s="52">
        <v>0</v>
      </c>
      <c r="AB16" s="261"/>
      <c r="AC16" s="85">
        <v>0.44097222222222227</v>
      </c>
      <c r="AD16" s="38"/>
      <c r="AE16" s="85">
        <v>0.4604166666666667</v>
      </c>
      <c r="AF16" s="86"/>
      <c r="AG16" s="52">
        <v>0</v>
      </c>
      <c r="AH16" s="261"/>
      <c r="AI16" s="85">
        <v>0.46597222222222223</v>
      </c>
      <c r="AJ16" s="38"/>
      <c r="AK16" s="73">
        <v>0.47152777777777777</v>
      </c>
      <c r="AL16" s="42" t="s">
        <v>44</v>
      </c>
      <c r="AM16" s="38">
        <v>0</v>
      </c>
      <c r="AN16" s="43">
        <v>0.47222222222222227</v>
      </c>
      <c r="AO16" s="47">
        <v>0.47638888888888892</v>
      </c>
      <c r="AP16" s="70">
        <v>81.900000000000006</v>
      </c>
      <c r="AQ16" s="71">
        <v>81.900000000000006</v>
      </c>
      <c r="AR16" s="72"/>
      <c r="AS16" s="49">
        <v>0.5131944444444444</v>
      </c>
      <c r="AT16" s="42" t="s">
        <v>44</v>
      </c>
      <c r="AU16" s="280">
        <v>0</v>
      </c>
      <c r="AV16" s="72"/>
      <c r="AW16" s="49">
        <v>0.55486111111111114</v>
      </c>
      <c r="AX16" s="42" t="s">
        <v>44</v>
      </c>
      <c r="AY16" s="38">
        <v>0</v>
      </c>
      <c r="AZ16" s="53">
        <v>0.55694444444444446</v>
      </c>
      <c r="BA16" s="61"/>
      <c r="BB16" s="55">
        <v>0.56240740740740736</v>
      </c>
      <c r="BC16" s="35">
        <v>5.4629629629628917E-3</v>
      </c>
      <c r="BD16" s="35">
        <v>4.629629629636714E-5</v>
      </c>
      <c r="BE16" s="44" t="s">
        <v>45</v>
      </c>
      <c r="BF16" s="45">
        <v>4</v>
      </c>
      <c r="BG16" s="55">
        <v>0.57062500000000005</v>
      </c>
      <c r="BH16" s="35">
        <v>1.3680555555555585E-2</v>
      </c>
      <c r="BI16" s="35">
        <v>2.6620370370373375E-4</v>
      </c>
      <c r="BJ16" s="44" t="s">
        <v>301</v>
      </c>
      <c r="BK16" s="45">
        <v>23</v>
      </c>
      <c r="BL16" s="55">
        <v>0.57512731481481483</v>
      </c>
      <c r="BM16" s="35">
        <v>1.8182870370370363E-2</v>
      </c>
      <c r="BN16" s="35">
        <v>9.1435185185184328E-4</v>
      </c>
      <c r="BO16" s="44" t="s">
        <v>301</v>
      </c>
      <c r="BP16" s="45">
        <v>79</v>
      </c>
      <c r="BQ16" s="55"/>
      <c r="BR16" s="35">
        <v>-0.55694444444444446</v>
      </c>
      <c r="BS16" s="35">
        <v>0.58890046296296295</v>
      </c>
      <c r="BT16" s="44"/>
      <c r="BU16" s="45">
        <v>600</v>
      </c>
      <c r="BV16" s="263"/>
      <c r="BW16" s="263"/>
      <c r="BX16" s="55">
        <v>0.58328703703703699</v>
      </c>
      <c r="BY16" s="35">
        <v>2.6342592592592529E-2</v>
      </c>
      <c r="BZ16" s="35">
        <v>1.3865740740740803E-2</v>
      </c>
      <c r="CA16" s="44" t="s">
        <v>45</v>
      </c>
      <c r="CB16" s="45">
        <v>1198</v>
      </c>
      <c r="CC16" s="49">
        <v>0.62291666666666667</v>
      </c>
      <c r="CD16" s="42" t="s">
        <v>44</v>
      </c>
      <c r="CE16" s="38">
        <v>0</v>
      </c>
      <c r="CF16" s="53">
        <v>0.64513888888888882</v>
      </c>
      <c r="CG16" s="61"/>
      <c r="CH16" s="55">
        <v>0.65593749999999995</v>
      </c>
      <c r="CI16" s="35">
        <v>1.0798611111111134E-2</v>
      </c>
      <c r="CJ16" s="35">
        <v>4.6296296296273465E-5</v>
      </c>
      <c r="CK16" s="44" t="s">
        <v>45</v>
      </c>
      <c r="CL16" s="45">
        <v>4</v>
      </c>
      <c r="CM16" s="55">
        <v>0.66177083333333331</v>
      </c>
      <c r="CN16" s="35">
        <v>1.6631944444444491E-2</v>
      </c>
      <c r="CO16" s="35">
        <v>2.1990740740735967E-4</v>
      </c>
      <c r="CP16" s="44" t="s">
        <v>45</v>
      </c>
      <c r="CQ16" s="45">
        <v>19</v>
      </c>
      <c r="CR16" s="85" t="s">
        <v>632</v>
      </c>
      <c r="CS16" s="38"/>
      <c r="CT16" s="85">
        <v>0.938194444444445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93.4</v>
      </c>
      <c r="DC16" s="71">
        <v>93.4</v>
      </c>
      <c r="DD16" s="72"/>
      <c r="DE16" s="43"/>
      <c r="DF16" s="43"/>
      <c r="DG16" s="39">
        <v>2102.3000000000002</v>
      </c>
      <c r="DH16" s="46">
        <v>0</v>
      </c>
      <c r="DI16" s="40"/>
      <c r="DJ16" s="63">
        <v>2102.3000000000002</v>
      </c>
      <c r="DK16" s="43"/>
      <c r="DL16" s="268" t="s">
        <v>191</v>
      </c>
      <c r="DM16" s="269" t="s">
        <v>572</v>
      </c>
      <c r="DN16" s="269" t="s">
        <v>178</v>
      </c>
      <c r="DO16" s="269">
        <v>87</v>
      </c>
      <c r="DP16" s="269" t="s">
        <v>633</v>
      </c>
      <c r="DQ16" s="56"/>
      <c r="DR16" s="56"/>
      <c r="DS16" s="36"/>
      <c r="DV16" s="41">
        <v>1.05</v>
      </c>
      <c r="DW16" s="41" t="s">
        <v>197</v>
      </c>
      <c r="DY16" s="151">
        <v>184.06500000000003</v>
      </c>
      <c r="DZ16" s="41">
        <v>184.06500000000003</v>
      </c>
      <c r="EA16" s="41">
        <v>9999</v>
      </c>
      <c r="EB16" s="41">
        <v>999999</v>
      </c>
      <c r="EC16" s="41">
        <v>999999</v>
      </c>
      <c r="EG16" s="41">
        <v>9</v>
      </c>
      <c r="EH16" s="195">
        <v>0</v>
      </c>
      <c r="EI16" s="195">
        <v>0</v>
      </c>
      <c r="EJ16" s="196">
        <v>81.900000000000006</v>
      </c>
      <c r="EK16" s="195">
        <v>0</v>
      </c>
      <c r="EL16" s="195">
        <v>0</v>
      </c>
      <c r="EM16" s="195">
        <v>1904</v>
      </c>
      <c r="EN16" s="195">
        <v>0</v>
      </c>
      <c r="EO16" s="195">
        <v>23</v>
      </c>
      <c r="EP16" s="195">
        <v>0</v>
      </c>
      <c r="EQ16" s="195">
        <v>93.4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C16" s="41">
        <v>9</v>
      </c>
      <c r="FD16" s="195">
        <v>0</v>
      </c>
      <c r="FE16" s="195">
        <v>0</v>
      </c>
      <c r="FF16" s="195">
        <v>81.900000000000006</v>
      </c>
      <c r="FG16" s="195">
        <v>81.900000000000006</v>
      </c>
      <c r="FH16" s="195">
        <v>81.900000000000006</v>
      </c>
      <c r="FI16" s="195">
        <v>1985.9</v>
      </c>
      <c r="FJ16" s="195">
        <v>1985.9</v>
      </c>
      <c r="FK16" s="195">
        <v>2008.9</v>
      </c>
      <c r="FL16" s="195">
        <v>2008.9</v>
      </c>
      <c r="FM16" s="195">
        <v>2102.3000000000002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2"/>
      <c r="B17" s="34">
        <v>8</v>
      </c>
      <c r="C17" s="293">
        <v>8</v>
      </c>
      <c r="D17" s="260" t="s">
        <v>90</v>
      </c>
      <c r="E17" s="260" t="s">
        <v>91</v>
      </c>
      <c r="F17" s="260" t="s">
        <v>568</v>
      </c>
      <c r="G17" s="43">
        <v>0.29722222222222222</v>
      </c>
      <c r="H17" s="47">
        <v>0.29722222222222222</v>
      </c>
      <c r="I17" s="58" t="s">
        <v>44</v>
      </c>
      <c r="J17" s="52">
        <v>0</v>
      </c>
      <c r="K17" s="43">
        <v>0.38055555555555559</v>
      </c>
      <c r="L17" s="47">
        <v>0.38055555555555559</v>
      </c>
      <c r="M17" s="42" t="s">
        <v>44</v>
      </c>
      <c r="N17" s="38">
        <v>0</v>
      </c>
      <c r="O17" s="85">
        <v>0.38125000000000003</v>
      </c>
      <c r="P17" s="38"/>
      <c r="Q17" s="261"/>
      <c r="R17" s="85"/>
      <c r="S17" s="38">
        <v>0</v>
      </c>
      <c r="T17" s="85">
        <v>0.42083333333333334</v>
      </c>
      <c r="U17" s="86"/>
      <c r="V17" s="52">
        <v>0</v>
      </c>
      <c r="W17" s="85">
        <v>0.45277777777777778</v>
      </c>
      <c r="X17" s="38"/>
      <c r="Y17" s="85">
        <v>0.45347222222222222</v>
      </c>
      <c r="Z17" s="86"/>
      <c r="AA17" s="52">
        <v>0</v>
      </c>
      <c r="AB17" s="261"/>
      <c r="AC17" s="85">
        <v>0.45555555555555555</v>
      </c>
      <c r="AD17" s="38"/>
      <c r="AE17" s="85">
        <v>0.47361111111111115</v>
      </c>
      <c r="AF17" s="86"/>
      <c r="AG17" s="52">
        <v>0</v>
      </c>
      <c r="AH17" s="261"/>
      <c r="AI17" s="85"/>
      <c r="AJ17" s="38">
        <v>600</v>
      </c>
      <c r="AK17" s="73">
        <v>0.47986111111111113</v>
      </c>
      <c r="AL17" s="42" t="s">
        <v>301</v>
      </c>
      <c r="AM17" s="38">
        <v>780</v>
      </c>
      <c r="AN17" s="43">
        <v>0.4861111111111111</v>
      </c>
      <c r="AO17" s="47">
        <v>0.48680555555555555</v>
      </c>
      <c r="AP17" s="70">
        <v>87.9</v>
      </c>
      <c r="AQ17" s="71">
        <v>87.9</v>
      </c>
      <c r="AR17" s="72"/>
      <c r="AS17" s="49">
        <v>0.52152777777777781</v>
      </c>
      <c r="AT17" s="42" t="s">
        <v>44</v>
      </c>
      <c r="AU17" s="280">
        <v>0</v>
      </c>
      <c r="AV17" s="72"/>
      <c r="AW17" s="49">
        <v>0.56319444444444444</v>
      </c>
      <c r="AX17" s="42" t="s">
        <v>44</v>
      </c>
      <c r="AY17" s="38">
        <v>0</v>
      </c>
      <c r="AZ17" s="53">
        <v>0.56597222222222221</v>
      </c>
      <c r="BA17" s="61"/>
      <c r="BB17" s="55">
        <v>0.57150462962962967</v>
      </c>
      <c r="BC17" s="35">
        <v>5.5324074074074581E-3</v>
      </c>
      <c r="BD17" s="35">
        <v>2.3148148148199182E-5</v>
      </c>
      <c r="BE17" s="44" t="s">
        <v>301</v>
      </c>
      <c r="BF17" s="45">
        <v>2</v>
      </c>
      <c r="BG17" s="55">
        <v>0.57835648148148155</v>
      </c>
      <c r="BH17" s="35">
        <v>1.2384259259259345E-2</v>
      </c>
      <c r="BI17" s="35">
        <v>1.0300925925925061E-3</v>
      </c>
      <c r="BJ17" s="44" t="s">
        <v>45</v>
      </c>
      <c r="BK17" s="45">
        <v>89</v>
      </c>
      <c r="BL17" s="55">
        <v>0.58211805555555551</v>
      </c>
      <c r="BM17" s="35">
        <v>1.6145833333333304E-2</v>
      </c>
      <c r="BN17" s="35">
        <v>1.1226851851852161E-3</v>
      </c>
      <c r="BO17" s="44" t="s">
        <v>45</v>
      </c>
      <c r="BP17" s="45">
        <v>97</v>
      </c>
      <c r="BQ17" s="55">
        <v>0.59710648148148149</v>
      </c>
      <c r="BR17" s="35">
        <v>3.1134259259259278E-2</v>
      </c>
      <c r="BS17" s="35">
        <v>8.2175925925923737E-4</v>
      </c>
      <c r="BT17" s="44" t="s">
        <v>45</v>
      </c>
      <c r="BU17" s="45">
        <v>71</v>
      </c>
      <c r="BV17" s="263"/>
      <c r="BW17" s="263"/>
      <c r="BX17" s="55">
        <v>0.60546296296296298</v>
      </c>
      <c r="BY17" s="35">
        <v>3.9490740740740771E-2</v>
      </c>
      <c r="BZ17" s="35">
        <v>7.1759259259256136E-4</v>
      </c>
      <c r="CA17" s="44" t="s">
        <v>45</v>
      </c>
      <c r="CB17" s="45">
        <v>62</v>
      </c>
      <c r="CC17" s="49">
        <v>0.63194444444444442</v>
      </c>
      <c r="CD17" s="42" t="s">
        <v>44</v>
      </c>
      <c r="CE17" s="38">
        <v>0</v>
      </c>
      <c r="CF17" s="53">
        <v>0.65</v>
      </c>
      <c r="CG17" s="61"/>
      <c r="CH17" s="55">
        <v>0.66069444444444447</v>
      </c>
      <c r="CI17" s="35">
        <v>1.0694444444444451E-2</v>
      </c>
      <c r="CJ17" s="35">
        <v>1.5046296296295641E-4</v>
      </c>
      <c r="CK17" s="44" t="s">
        <v>45</v>
      </c>
      <c r="CL17" s="45">
        <v>13</v>
      </c>
      <c r="CM17" s="55">
        <v>0.66699074074074083</v>
      </c>
      <c r="CN17" s="35">
        <v>1.6990740740740806E-2</v>
      </c>
      <c r="CO17" s="35">
        <v>1.388888888889557E-4</v>
      </c>
      <c r="CP17" s="44" t="s">
        <v>301</v>
      </c>
      <c r="CQ17" s="45">
        <v>12</v>
      </c>
      <c r="CR17" s="85"/>
      <c r="CS17" s="38">
        <v>600</v>
      </c>
      <c r="CT17" s="85">
        <v>0.89652777777777803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88</v>
      </c>
      <c r="DC17" s="71">
        <v>88</v>
      </c>
      <c r="DD17" s="72"/>
      <c r="DE17" s="43"/>
      <c r="DF17" s="43"/>
      <c r="DG17" s="39">
        <v>521.9</v>
      </c>
      <c r="DH17" s="46">
        <v>1980</v>
      </c>
      <c r="DI17" s="40"/>
      <c r="DJ17" s="63">
        <v>2501.9</v>
      </c>
      <c r="DK17" s="43"/>
      <c r="DL17" s="268" t="s">
        <v>191</v>
      </c>
      <c r="DM17" s="269" t="s">
        <v>568</v>
      </c>
      <c r="DN17" s="269" t="s">
        <v>177</v>
      </c>
      <c r="DO17" s="269">
        <v>150</v>
      </c>
      <c r="DP17" s="269" t="s">
        <v>623</v>
      </c>
      <c r="DQ17" s="56"/>
      <c r="DR17" s="56"/>
      <c r="DS17" s="36"/>
      <c r="DV17" s="41">
        <v>1.1299999999999999</v>
      </c>
      <c r="DW17" s="41" t="s">
        <v>197</v>
      </c>
      <c r="DY17" s="151">
        <v>198.767</v>
      </c>
      <c r="DZ17" s="41">
        <v>198.767</v>
      </c>
      <c r="EA17" s="41">
        <v>9999</v>
      </c>
      <c r="EB17" s="41">
        <v>999999</v>
      </c>
      <c r="EC17" s="41">
        <v>999999</v>
      </c>
      <c r="EG17" s="41">
        <v>8</v>
      </c>
      <c r="EH17" s="195">
        <v>0</v>
      </c>
      <c r="EI17" s="195">
        <v>1380</v>
      </c>
      <c r="EJ17" s="196">
        <v>87.9</v>
      </c>
      <c r="EK17" s="195">
        <v>0</v>
      </c>
      <c r="EL17" s="195">
        <v>0</v>
      </c>
      <c r="EM17" s="195">
        <v>321</v>
      </c>
      <c r="EN17" s="195">
        <v>0</v>
      </c>
      <c r="EO17" s="195">
        <v>25</v>
      </c>
      <c r="EP17" s="195">
        <v>600</v>
      </c>
      <c r="EQ17" s="195">
        <v>88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C17" s="41">
        <v>8</v>
      </c>
      <c r="FD17" s="195">
        <v>0</v>
      </c>
      <c r="FE17" s="195">
        <v>1380</v>
      </c>
      <c r="FF17" s="195">
        <v>1467.9</v>
      </c>
      <c r="FG17" s="195">
        <v>1467.9</v>
      </c>
      <c r="FH17" s="195">
        <v>1467.9</v>
      </c>
      <c r="FI17" s="195">
        <v>1788.9</v>
      </c>
      <c r="FJ17" s="195">
        <v>1788.9</v>
      </c>
      <c r="FK17" s="195">
        <v>1813.9</v>
      </c>
      <c r="FL17" s="195">
        <v>2413.9</v>
      </c>
      <c r="FM17" s="195">
        <v>2501.9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13.5" thickBot="1" x14ac:dyDescent="0.25">
      <c r="A18" s="131"/>
      <c r="B18" s="34">
        <v>3</v>
      </c>
      <c r="C18" s="293">
        <v>3</v>
      </c>
      <c r="D18" s="260" t="s">
        <v>92</v>
      </c>
      <c r="E18" s="260" t="s">
        <v>469</v>
      </c>
      <c r="F18" s="260" t="s">
        <v>568</v>
      </c>
      <c r="G18" s="43">
        <v>0.29375000000000001</v>
      </c>
      <c r="H18" s="47">
        <v>0.29375000000000001</v>
      </c>
      <c r="I18" s="58" t="s">
        <v>44</v>
      </c>
      <c r="J18" s="52">
        <v>0</v>
      </c>
      <c r="K18" s="43">
        <v>0.37708333333333338</v>
      </c>
      <c r="L18" s="47">
        <v>0.37708333333333338</v>
      </c>
      <c r="M18" s="42" t="s">
        <v>44</v>
      </c>
      <c r="N18" s="38">
        <v>0</v>
      </c>
      <c r="O18" s="85">
        <v>0.37916666666666665</v>
      </c>
      <c r="P18" s="38"/>
      <c r="Q18" s="261"/>
      <c r="R18" s="85">
        <v>0.40833333333333338</v>
      </c>
      <c r="S18" s="38">
        <v>300</v>
      </c>
      <c r="T18" s="85">
        <v>0.41319444444444442</v>
      </c>
      <c r="U18" s="86"/>
      <c r="V18" s="52">
        <v>0</v>
      </c>
      <c r="W18" s="85">
        <v>0.43611111111111112</v>
      </c>
      <c r="X18" s="38"/>
      <c r="Y18" s="85">
        <v>0.5625</v>
      </c>
      <c r="Z18" s="86"/>
      <c r="AA18" s="52">
        <v>0</v>
      </c>
      <c r="AB18" s="261"/>
      <c r="AC18" s="85">
        <v>0.44861111111111113</v>
      </c>
      <c r="AD18" s="38"/>
      <c r="AE18" s="85">
        <v>0.47083333333333338</v>
      </c>
      <c r="AF18" s="86"/>
      <c r="AG18" s="52">
        <v>0</v>
      </c>
      <c r="AH18" s="261"/>
      <c r="AI18" s="85"/>
      <c r="AJ18" s="38">
        <v>600</v>
      </c>
      <c r="AK18" s="73">
        <v>0.47847222222222219</v>
      </c>
      <c r="AL18" s="42" t="s">
        <v>301</v>
      </c>
      <c r="AM18" s="38">
        <v>960</v>
      </c>
      <c r="AN18" s="43">
        <v>0.48125000000000001</v>
      </c>
      <c r="AO18" s="47">
        <v>0.49444444444444446</v>
      </c>
      <c r="AP18" s="70">
        <v>94</v>
      </c>
      <c r="AQ18" s="71">
        <v>94</v>
      </c>
      <c r="AR18" s="72"/>
      <c r="AS18" s="49">
        <v>0.52013888888888882</v>
      </c>
      <c r="AT18" s="42" t="s">
        <v>44</v>
      </c>
      <c r="AU18" s="280">
        <v>0</v>
      </c>
      <c r="AV18" s="72"/>
      <c r="AW18" s="49">
        <v>0.56180555555555556</v>
      </c>
      <c r="AX18" s="42" t="s">
        <v>44</v>
      </c>
      <c r="AY18" s="38">
        <v>0</v>
      </c>
      <c r="AZ18" s="53">
        <v>0.56458333333333333</v>
      </c>
      <c r="BA18" s="61"/>
      <c r="BB18" s="55">
        <v>0.57011574074074078</v>
      </c>
      <c r="BC18" s="35">
        <v>5.5324074074074581E-3</v>
      </c>
      <c r="BD18" s="35">
        <v>2.3148148148199182E-5</v>
      </c>
      <c r="BE18" s="44" t="s">
        <v>301</v>
      </c>
      <c r="BF18" s="45">
        <v>2</v>
      </c>
      <c r="BG18" s="55">
        <v>0.57709490740740743</v>
      </c>
      <c r="BH18" s="35">
        <v>1.2511574074074105E-2</v>
      </c>
      <c r="BI18" s="35">
        <v>9.0277777777774543E-4</v>
      </c>
      <c r="BJ18" s="44" t="s">
        <v>45</v>
      </c>
      <c r="BK18" s="45">
        <v>78</v>
      </c>
      <c r="BL18" s="55">
        <v>0.58092592592592596</v>
      </c>
      <c r="BM18" s="35">
        <v>1.6342592592592631E-2</v>
      </c>
      <c r="BN18" s="35">
        <v>9.259259259258891E-4</v>
      </c>
      <c r="BO18" s="44" t="s">
        <v>45</v>
      </c>
      <c r="BP18" s="45">
        <v>80</v>
      </c>
      <c r="BQ18" s="55">
        <v>0.59598379629629628</v>
      </c>
      <c r="BR18" s="35">
        <v>3.1400462962962949E-2</v>
      </c>
      <c r="BS18" s="35">
        <v>5.5555555555556607E-4</v>
      </c>
      <c r="BT18" s="44" t="s">
        <v>45</v>
      </c>
      <c r="BU18" s="45">
        <v>48</v>
      </c>
      <c r="BV18" s="263"/>
      <c r="BW18" s="263"/>
      <c r="BX18" s="55">
        <v>0.60547453703703702</v>
      </c>
      <c r="BY18" s="35">
        <v>4.0891203703703694E-2</v>
      </c>
      <c r="BZ18" s="35">
        <v>6.8287037037036147E-4</v>
      </c>
      <c r="CA18" s="44" t="s">
        <v>301</v>
      </c>
      <c r="CB18" s="45">
        <v>59</v>
      </c>
      <c r="CC18" s="49">
        <v>0.63055555555555554</v>
      </c>
      <c r="CD18" s="42" t="s">
        <v>44</v>
      </c>
      <c r="CE18" s="38">
        <v>0</v>
      </c>
      <c r="CF18" s="53">
        <v>0.64861111111111114</v>
      </c>
      <c r="CG18" s="61"/>
      <c r="CH18" s="55">
        <v>0.65938657407407408</v>
      </c>
      <c r="CI18" s="35">
        <v>1.0775462962962945E-2</v>
      </c>
      <c r="CJ18" s="35">
        <v>6.9444444444462239E-5</v>
      </c>
      <c r="CK18" s="44" t="s">
        <v>45</v>
      </c>
      <c r="CL18" s="45">
        <v>6</v>
      </c>
      <c r="CM18" s="55">
        <v>0.66571759259259256</v>
      </c>
      <c r="CN18" s="35">
        <v>1.7106481481481417E-2</v>
      </c>
      <c r="CO18" s="35">
        <v>2.5462962962956651E-4</v>
      </c>
      <c r="CP18" s="44" t="s">
        <v>301</v>
      </c>
      <c r="CQ18" s="45">
        <v>22</v>
      </c>
      <c r="CR18" s="85" t="s">
        <v>632</v>
      </c>
      <c r="CS18" s="38"/>
      <c r="CT18" s="85">
        <v>0.688194444444444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97.4</v>
      </c>
      <c r="DC18" s="71">
        <v>97.4</v>
      </c>
      <c r="DD18" s="72"/>
      <c r="DE18" s="43"/>
      <c r="DF18" s="43"/>
      <c r="DG18" s="39">
        <v>486.4</v>
      </c>
      <c r="DH18" s="46">
        <v>1860</v>
      </c>
      <c r="DI18" s="40"/>
      <c r="DJ18" s="63">
        <v>2346.4</v>
      </c>
      <c r="DK18" s="43"/>
      <c r="DL18" s="268" t="s">
        <v>190</v>
      </c>
      <c r="DM18" s="269" t="s">
        <v>568</v>
      </c>
      <c r="DN18" s="269" t="s">
        <v>177</v>
      </c>
      <c r="DO18" s="269">
        <v>150</v>
      </c>
      <c r="DP18" s="269" t="s">
        <v>623</v>
      </c>
      <c r="DQ18" s="56"/>
      <c r="DR18" s="56"/>
      <c r="DS18" s="36"/>
      <c r="DT18" s="41"/>
      <c r="DU18" s="41"/>
      <c r="DV18" s="41">
        <v>1.1299999999999999</v>
      </c>
      <c r="DW18" s="41" t="s">
        <v>197</v>
      </c>
      <c r="DX18" s="41"/>
      <c r="DY18" s="151">
        <v>216.28199999999998</v>
      </c>
      <c r="DZ18" s="41">
        <v>216.28199999999998</v>
      </c>
      <c r="EA18" s="41">
        <v>9999</v>
      </c>
      <c r="EB18" s="41">
        <v>999999</v>
      </c>
      <c r="EC18" s="41">
        <v>999999</v>
      </c>
      <c r="ED18" s="41"/>
      <c r="EE18" s="41"/>
      <c r="EF18" s="41"/>
      <c r="EG18" s="41">
        <v>3</v>
      </c>
      <c r="EH18" s="195">
        <v>0</v>
      </c>
      <c r="EI18" s="195">
        <v>1860</v>
      </c>
      <c r="EJ18" s="196">
        <v>94</v>
      </c>
      <c r="EK18" s="195">
        <v>0</v>
      </c>
      <c r="EL18" s="195">
        <v>0</v>
      </c>
      <c r="EM18" s="195">
        <v>267</v>
      </c>
      <c r="EN18" s="195">
        <v>0</v>
      </c>
      <c r="EO18" s="195">
        <v>28</v>
      </c>
      <c r="EP18" s="195">
        <v>0</v>
      </c>
      <c r="EQ18" s="195">
        <v>97.4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B18" s="41"/>
      <c r="FC18" s="41">
        <v>3</v>
      </c>
      <c r="FD18" s="195">
        <v>0</v>
      </c>
      <c r="FE18" s="195">
        <v>1860</v>
      </c>
      <c r="FF18" s="195">
        <v>1954</v>
      </c>
      <c r="FG18" s="195">
        <v>1954</v>
      </c>
      <c r="FH18" s="195">
        <v>1954</v>
      </c>
      <c r="FI18" s="195">
        <v>2221</v>
      </c>
      <c r="FJ18" s="195">
        <v>2221</v>
      </c>
      <c r="FK18" s="195">
        <v>2249</v>
      </c>
      <c r="FL18" s="195">
        <v>2249</v>
      </c>
      <c r="FM18" s="195">
        <v>2346.4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2"/>
      <c r="B19" s="34">
        <v>74</v>
      </c>
      <c r="C19" s="293">
        <v>87</v>
      </c>
      <c r="D19" s="260" t="s">
        <v>558</v>
      </c>
      <c r="E19" s="260" t="s">
        <v>559</v>
      </c>
      <c r="F19" s="260" t="s">
        <v>573</v>
      </c>
      <c r="G19" s="43">
        <v>0.34305555555555539</v>
      </c>
      <c r="H19" s="47">
        <v>0.34305555555555539</v>
      </c>
      <c r="I19" s="58" t="s">
        <v>44</v>
      </c>
      <c r="J19" s="52">
        <v>0</v>
      </c>
      <c r="K19" s="43">
        <v>0.42638888888888876</v>
      </c>
      <c r="L19" s="47">
        <v>0.42638888888888876</v>
      </c>
      <c r="M19" s="42" t="s">
        <v>44</v>
      </c>
      <c r="N19" s="38">
        <v>0</v>
      </c>
      <c r="O19" s="85">
        <v>0.4291666666666667</v>
      </c>
      <c r="P19" s="38"/>
      <c r="Q19" s="261"/>
      <c r="R19" s="85"/>
      <c r="S19" s="38">
        <v>0</v>
      </c>
      <c r="T19" s="85">
        <v>0.46319444444444446</v>
      </c>
      <c r="U19" s="86"/>
      <c r="V19" s="52">
        <v>0</v>
      </c>
      <c r="W19" s="85">
        <v>0.48333333333333334</v>
      </c>
      <c r="X19" s="38"/>
      <c r="Y19" s="85">
        <v>0.48472222222222222</v>
      </c>
      <c r="Z19" s="86"/>
      <c r="AA19" s="52">
        <v>0</v>
      </c>
      <c r="AB19" s="261"/>
      <c r="AC19" s="85">
        <v>0.48680555555555555</v>
      </c>
      <c r="AD19" s="38"/>
      <c r="AE19" s="85">
        <v>0.50624999999999998</v>
      </c>
      <c r="AF19" s="86"/>
      <c r="AG19" s="52">
        <v>0</v>
      </c>
      <c r="AH19" s="261"/>
      <c r="AI19" s="85">
        <v>0.51388888888888895</v>
      </c>
      <c r="AJ19" s="38">
        <v>300</v>
      </c>
      <c r="AK19" s="73">
        <v>0.51666666666666672</v>
      </c>
      <c r="AL19" s="42" t="s">
        <v>44</v>
      </c>
      <c r="AM19" s="38">
        <v>0</v>
      </c>
      <c r="AN19" s="43">
        <v>0.52777777777777779</v>
      </c>
      <c r="AO19" s="47">
        <v>0.5708333333333333</v>
      </c>
      <c r="AP19" s="70">
        <v>88.5</v>
      </c>
      <c r="AQ19" s="71">
        <v>88.5</v>
      </c>
      <c r="AR19" s="72"/>
      <c r="AS19" s="49">
        <v>0.55833333333333335</v>
      </c>
      <c r="AT19" s="42" t="s">
        <v>44</v>
      </c>
      <c r="AU19" s="280">
        <v>0</v>
      </c>
      <c r="AV19" s="72"/>
      <c r="AW19" s="49">
        <v>0.6166666666666667</v>
      </c>
      <c r="AX19" s="42" t="s">
        <v>44</v>
      </c>
      <c r="AY19" s="38">
        <v>0</v>
      </c>
      <c r="AZ19" s="53">
        <v>0.61944444444444446</v>
      </c>
      <c r="BA19" s="61"/>
      <c r="BB19" s="55">
        <v>0.62496527777777777</v>
      </c>
      <c r="BC19" s="35">
        <v>5.5208333333333082E-3</v>
      </c>
      <c r="BD19" s="35">
        <v>1.1574074074049284E-5</v>
      </c>
      <c r="BE19" s="44" t="s">
        <v>301</v>
      </c>
      <c r="BF19" s="45">
        <v>1</v>
      </c>
      <c r="BG19" s="55">
        <v>0.63248842592592591</v>
      </c>
      <c r="BH19" s="35">
        <v>1.3043981481481448E-2</v>
      </c>
      <c r="BI19" s="35">
        <v>3.7037037037040282E-4</v>
      </c>
      <c r="BJ19" s="44" t="s">
        <v>45</v>
      </c>
      <c r="BK19" s="45">
        <v>32</v>
      </c>
      <c r="BL19" s="55">
        <v>0.63645833333333335</v>
      </c>
      <c r="BM19" s="35">
        <v>1.7013888888888884E-2</v>
      </c>
      <c r="BN19" s="35">
        <v>2.546296296296359E-4</v>
      </c>
      <c r="BO19" s="44" t="s">
        <v>45</v>
      </c>
      <c r="BP19" s="45">
        <v>22</v>
      </c>
      <c r="BQ19" s="55">
        <v>0.65084490740740741</v>
      </c>
      <c r="BR19" s="35">
        <v>3.1400462962962949E-2</v>
      </c>
      <c r="BS19" s="35">
        <v>5.5555555555556607E-4</v>
      </c>
      <c r="BT19" s="44" t="s">
        <v>45</v>
      </c>
      <c r="BU19" s="45">
        <v>48</v>
      </c>
      <c r="BV19" s="263"/>
      <c r="BW19" s="263"/>
      <c r="BX19" s="55">
        <v>0.66123842592592597</v>
      </c>
      <c r="BY19" s="35">
        <v>4.1793981481481501E-2</v>
      </c>
      <c r="BZ19" s="35">
        <v>1.5856481481481693E-3</v>
      </c>
      <c r="CA19" s="44" t="s">
        <v>301</v>
      </c>
      <c r="CB19" s="45">
        <v>137</v>
      </c>
      <c r="CC19" s="49">
        <v>0.69930555555555562</v>
      </c>
      <c r="CD19" s="42" t="s">
        <v>301</v>
      </c>
      <c r="CE19" s="38">
        <v>1200</v>
      </c>
      <c r="CF19" s="53">
        <v>0.70277777777777783</v>
      </c>
      <c r="CG19" s="61"/>
      <c r="CH19" s="55">
        <v>0.71353009259259259</v>
      </c>
      <c r="CI19" s="35">
        <v>1.0752314814814756E-2</v>
      </c>
      <c r="CJ19" s="35">
        <v>9.2592592592651013E-5</v>
      </c>
      <c r="CK19" s="44" t="s">
        <v>45</v>
      </c>
      <c r="CL19" s="45">
        <v>8</v>
      </c>
      <c r="CM19" s="55">
        <v>0.71988425925925925</v>
      </c>
      <c r="CN19" s="35">
        <v>1.7106481481481417E-2</v>
      </c>
      <c r="CO19" s="35">
        <v>2.5462962962956651E-4</v>
      </c>
      <c r="CP19" s="44" t="s">
        <v>301</v>
      </c>
      <c r="CQ19" s="45">
        <v>22</v>
      </c>
      <c r="CR19" s="85"/>
      <c r="CS19" s="38">
        <v>600</v>
      </c>
      <c r="CT19" s="85">
        <v>3.6465277777777798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109.6</v>
      </c>
      <c r="DC19" s="71">
        <v>109.6</v>
      </c>
      <c r="DD19" s="72"/>
      <c r="DE19" s="43"/>
      <c r="DF19" s="43"/>
      <c r="DG19" s="39">
        <v>468.1</v>
      </c>
      <c r="DH19" s="46">
        <v>2100</v>
      </c>
      <c r="DI19" s="40"/>
      <c r="DJ19" s="63">
        <v>2568.1</v>
      </c>
      <c r="DK19" s="43"/>
      <c r="DL19" s="268" t="s">
        <v>191</v>
      </c>
      <c r="DM19" s="269" t="s">
        <v>573</v>
      </c>
      <c r="DN19" s="269" t="s">
        <v>178</v>
      </c>
      <c r="DO19" s="269">
        <v>112</v>
      </c>
      <c r="DP19" s="269" t="s">
        <v>621</v>
      </c>
      <c r="DQ19" s="56"/>
      <c r="DR19" s="56"/>
      <c r="DS19" s="36"/>
      <c r="DV19" s="41">
        <v>1.08</v>
      </c>
      <c r="DW19" s="41" t="s">
        <v>197</v>
      </c>
      <c r="DX19" s="41"/>
      <c r="DY19" s="151">
        <v>213.94800000000001</v>
      </c>
      <c r="DZ19" s="41">
        <v>213.94800000000001</v>
      </c>
      <c r="EA19" s="41">
        <v>9999</v>
      </c>
      <c r="EB19" s="41">
        <v>999999</v>
      </c>
      <c r="EC19" s="41">
        <v>999999</v>
      </c>
      <c r="EG19" s="41">
        <v>87</v>
      </c>
      <c r="EH19" s="195">
        <v>0</v>
      </c>
      <c r="EI19" s="195">
        <v>300</v>
      </c>
      <c r="EJ19" s="196">
        <v>88.5</v>
      </c>
      <c r="EK19" s="195">
        <v>0</v>
      </c>
      <c r="EL19" s="195">
        <v>0</v>
      </c>
      <c r="EM19" s="195">
        <v>240</v>
      </c>
      <c r="EN19" s="195">
        <v>1200</v>
      </c>
      <c r="EO19" s="195">
        <v>30</v>
      </c>
      <c r="EP19" s="195">
        <v>600</v>
      </c>
      <c r="EQ19" s="195">
        <v>109.6</v>
      </c>
      <c r="FC19" s="41">
        <v>87</v>
      </c>
      <c r="FD19" s="195">
        <v>0</v>
      </c>
      <c r="FE19" s="195">
        <v>300</v>
      </c>
      <c r="FF19" s="195">
        <v>388.5</v>
      </c>
      <c r="FG19" s="195">
        <v>388.5</v>
      </c>
      <c r="FH19" s="195">
        <v>388.5</v>
      </c>
      <c r="FI19" s="195">
        <v>628.5</v>
      </c>
      <c r="FJ19" s="195">
        <v>1828.5</v>
      </c>
      <c r="FK19" s="195">
        <v>1858.5</v>
      </c>
      <c r="FL19" s="195">
        <v>2458.5</v>
      </c>
      <c r="FM19" s="195">
        <v>2568.1</v>
      </c>
    </row>
    <row r="20" spans="1:178" ht="13.5" thickBot="1" x14ac:dyDescent="0.25">
      <c r="A20" s="132"/>
      <c r="B20" s="34">
        <v>75</v>
      </c>
      <c r="C20" s="293">
        <v>88</v>
      </c>
      <c r="D20" s="260" t="s">
        <v>560</v>
      </c>
      <c r="E20" s="260" t="s">
        <v>561</v>
      </c>
      <c r="F20" s="260" t="s">
        <v>614</v>
      </c>
      <c r="G20" s="43">
        <v>0.34374999999999983</v>
      </c>
      <c r="H20" s="47">
        <v>0.34374999999999983</v>
      </c>
      <c r="I20" s="58" t="s">
        <v>44</v>
      </c>
      <c r="J20" s="52">
        <v>0</v>
      </c>
      <c r="K20" s="43">
        <v>0.4270833333333332</v>
      </c>
      <c r="L20" s="47">
        <v>0.4270833333333332</v>
      </c>
      <c r="M20" s="42" t="s">
        <v>44</v>
      </c>
      <c r="N20" s="38">
        <v>0</v>
      </c>
      <c r="O20" s="85">
        <v>0.4284722222222222</v>
      </c>
      <c r="P20" s="38">
        <v>300</v>
      </c>
      <c r="Q20" s="261"/>
      <c r="R20" s="85">
        <v>0.46111111111111108</v>
      </c>
      <c r="S20" s="38">
        <v>300</v>
      </c>
      <c r="T20" s="85">
        <v>0.48749999999999999</v>
      </c>
      <c r="U20" s="86"/>
      <c r="V20" s="52">
        <v>0</v>
      </c>
      <c r="W20" s="85">
        <v>0.51388888888888895</v>
      </c>
      <c r="X20" s="38"/>
      <c r="Y20" s="85">
        <v>0.51458333333333328</v>
      </c>
      <c r="Z20" s="86"/>
      <c r="AA20" s="52">
        <v>0</v>
      </c>
      <c r="AB20" s="261"/>
      <c r="AC20" s="85">
        <v>0.51666666666666672</v>
      </c>
      <c r="AD20" s="38"/>
      <c r="AE20" s="85">
        <v>0.47916666666666669</v>
      </c>
      <c r="AF20" s="86"/>
      <c r="AG20" s="52">
        <v>1980</v>
      </c>
      <c r="AH20" s="261">
        <v>600</v>
      </c>
      <c r="AI20" s="85"/>
      <c r="AJ20" s="38">
        <v>600</v>
      </c>
      <c r="AK20" s="73">
        <v>0.5493055555555556</v>
      </c>
      <c r="AL20" s="42" t="s">
        <v>301</v>
      </c>
      <c r="AM20" s="38">
        <v>2760</v>
      </c>
      <c r="AN20" s="43">
        <v>0.55625000000000002</v>
      </c>
      <c r="AO20" s="47">
        <v>0.5854166666666667</v>
      </c>
      <c r="AP20" s="70">
        <v>92.1</v>
      </c>
      <c r="AQ20" s="71">
        <v>92.1</v>
      </c>
      <c r="AR20" s="72"/>
      <c r="AS20" s="49">
        <v>0.59097222222222223</v>
      </c>
      <c r="AT20" s="42" t="s">
        <v>44</v>
      </c>
      <c r="AU20" s="280">
        <v>0</v>
      </c>
      <c r="AV20" s="72"/>
      <c r="AW20" s="49">
        <v>0.6333333333333333</v>
      </c>
      <c r="AX20" s="42" t="s">
        <v>44</v>
      </c>
      <c r="AY20" s="38">
        <v>0</v>
      </c>
      <c r="AZ20" s="53">
        <v>0.63680555555555551</v>
      </c>
      <c r="BA20" s="61"/>
      <c r="BB20" s="55">
        <v>0.6422106481481481</v>
      </c>
      <c r="BC20" s="35">
        <v>5.4050925925925863E-3</v>
      </c>
      <c r="BD20" s="35">
        <v>1.0416666666667254E-4</v>
      </c>
      <c r="BE20" s="44" t="s">
        <v>45</v>
      </c>
      <c r="BF20" s="45">
        <v>9</v>
      </c>
      <c r="BG20" s="55">
        <v>0.64954861111111117</v>
      </c>
      <c r="BH20" s="35">
        <v>1.274305555555566E-2</v>
      </c>
      <c r="BI20" s="35">
        <v>6.7129629629619075E-4</v>
      </c>
      <c r="BJ20" s="44" t="s">
        <v>45</v>
      </c>
      <c r="BK20" s="45">
        <v>58</v>
      </c>
      <c r="BL20" s="55">
        <v>0.65387731481481481</v>
      </c>
      <c r="BM20" s="35">
        <v>1.70717592592593E-2</v>
      </c>
      <c r="BN20" s="35">
        <v>1.9675925925921947E-4</v>
      </c>
      <c r="BO20" s="44" t="s">
        <v>45</v>
      </c>
      <c r="BP20" s="45">
        <v>17</v>
      </c>
      <c r="BQ20" s="55">
        <v>0.67113425925925929</v>
      </c>
      <c r="BR20" s="35">
        <v>3.4328703703703778E-2</v>
      </c>
      <c r="BS20" s="35">
        <v>2.3726851851852623E-3</v>
      </c>
      <c r="BT20" s="44" t="s">
        <v>301</v>
      </c>
      <c r="BU20" s="45">
        <v>205</v>
      </c>
      <c r="BV20" s="263"/>
      <c r="BW20" s="263"/>
      <c r="BX20" s="55">
        <v>0.66200231481481475</v>
      </c>
      <c r="BY20" s="35">
        <v>2.5196759259259238E-2</v>
      </c>
      <c r="BZ20" s="35">
        <v>1.5011574074074094E-2</v>
      </c>
      <c r="CA20" s="44" t="s">
        <v>45</v>
      </c>
      <c r="CB20" s="45">
        <v>1597</v>
      </c>
      <c r="CC20" s="49">
        <v>0.69513888888888886</v>
      </c>
      <c r="CD20" s="42" t="s">
        <v>45</v>
      </c>
      <c r="CE20" s="38">
        <v>660</v>
      </c>
      <c r="CF20" s="53">
        <v>0.69791666666666663</v>
      </c>
      <c r="CG20" s="61"/>
      <c r="CH20" s="55">
        <v>0.70847222222222228</v>
      </c>
      <c r="CI20" s="35">
        <v>1.0555555555555651E-2</v>
      </c>
      <c r="CJ20" s="35">
        <v>2.8935185185175599E-4</v>
      </c>
      <c r="CK20" s="44" t="s">
        <v>45</v>
      </c>
      <c r="CL20" s="45">
        <v>25</v>
      </c>
      <c r="CM20" s="55">
        <v>0.71483796296296298</v>
      </c>
      <c r="CN20" s="35">
        <v>1.6921296296296351E-2</v>
      </c>
      <c r="CO20" s="35">
        <v>6.9444444444500403E-5</v>
      </c>
      <c r="CP20" s="44" t="s">
        <v>301</v>
      </c>
      <c r="CQ20" s="45">
        <v>6</v>
      </c>
      <c r="CR20" s="85" t="s">
        <v>632</v>
      </c>
      <c r="CS20" s="38"/>
      <c r="CT20" s="85">
        <v>3.6881944444444401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107.6</v>
      </c>
      <c r="DC20" s="71">
        <v>107.6</v>
      </c>
      <c r="DD20" s="72"/>
      <c r="DE20" s="43"/>
      <c r="DF20" s="43"/>
      <c r="DG20" s="39">
        <v>2116.6999999999998</v>
      </c>
      <c r="DH20" s="46">
        <v>7200</v>
      </c>
      <c r="DI20" s="40"/>
      <c r="DJ20" s="63">
        <v>9316.7000000000007</v>
      </c>
      <c r="DK20" s="43"/>
      <c r="DL20" s="268" t="s">
        <v>191</v>
      </c>
      <c r="DM20" s="269" t="s">
        <v>614</v>
      </c>
      <c r="DN20" s="269" t="s">
        <v>178</v>
      </c>
      <c r="DO20" s="269">
        <v>102</v>
      </c>
      <c r="DP20" s="269" t="s">
        <v>621</v>
      </c>
      <c r="DQ20" s="56"/>
      <c r="DR20" s="56"/>
      <c r="DS20" s="36"/>
      <c r="DV20" s="41">
        <v>1.08</v>
      </c>
      <c r="DW20" s="41" t="s">
        <v>197</v>
      </c>
      <c r="DX20" s="41"/>
      <c r="DY20" s="151">
        <v>215.67599999999999</v>
      </c>
      <c r="DZ20" s="41">
        <v>215.67599999999999</v>
      </c>
      <c r="EA20" s="41">
        <v>9999</v>
      </c>
      <c r="EB20" s="41">
        <v>999999</v>
      </c>
      <c r="EC20" s="41">
        <v>999999</v>
      </c>
      <c r="EG20" s="41">
        <v>88</v>
      </c>
      <c r="EH20" s="195">
        <v>0</v>
      </c>
      <c r="EI20" s="195">
        <v>6540</v>
      </c>
      <c r="EJ20" s="196">
        <v>92.1</v>
      </c>
      <c r="EK20" s="195">
        <v>0</v>
      </c>
      <c r="EL20" s="195">
        <v>0</v>
      </c>
      <c r="EM20" s="195">
        <v>1886</v>
      </c>
      <c r="EN20" s="195">
        <v>660</v>
      </c>
      <c r="EO20" s="195">
        <v>31</v>
      </c>
      <c r="EP20" s="195">
        <v>0</v>
      </c>
      <c r="EQ20" s="195">
        <v>107.6</v>
      </c>
      <c r="FC20" s="41">
        <v>88</v>
      </c>
      <c r="FD20" s="195">
        <v>0</v>
      </c>
      <c r="FE20" s="195">
        <v>6540</v>
      </c>
      <c r="FF20" s="195">
        <v>6632.1</v>
      </c>
      <c r="FG20" s="195">
        <v>6632.1</v>
      </c>
      <c r="FH20" s="195">
        <v>6632.1</v>
      </c>
      <c r="FI20" s="195">
        <v>8518.1</v>
      </c>
      <c r="FJ20" s="195">
        <v>9178.1</v>
      </c>
      <c r="FK20" s="195">
        <v>9209.1</v>
      </c>
      <c r="FL20" s="195">
        <v>9209.1</v>
      </c>
      <c r="FM20" s="195">
        <v>9316.7000000000007</v>
      </c>
    </row>
    <row r="21" spans="1:178" ht="13.5" thickBot="1" x14ac:dyDescent="0.25">
      <c r="A21" s="131"/>
      <c r="B21" s="34">
        <v>1</v>
      </c>
      <c r="C21" s="293">
        <v>1</v>
      </c>
      <c r="D21" s="260" t="s">
        <v>104</v>
      </c>
      <c r="E21" s="260" t="s">
        <v>55</v>
      </c>
      <c r="F21" s="260" t="s">
        <v>567</v>
      </c>
      <c r="G21" s="43" t="s">
        <v>566</v>
      </c>
      <c r="H21" s="47">
        <v>0.29236111111111113</v>
      </c>
      <c r="I21" s="58" t="s">
        <v>44</v>
      </c>
      <c r="J21" s="52">
        <v>0</v>
      </c>
      <c r="K21" s="43">
        <v>0.3756944444444445</v>
      </c>
      <c r="L21" s="47">
        <v>0.3756944444444445</v>
      </c>
      <c r="M21" s="42" t="s">
        <v>44</v>
      </c>
      <c r="N21" s="38">
        <v>0</v>
      </c>
      <c r="O21" s="85">
        <v>0.37638888888888888</v>
      </c>
      <c r="P21" s="38"/>
      <c r="Q21" s="261"/>
      <c r="R21" s="85"/>
      <c r="S21" s="38">
        <v>0</v>
      </c>
      <c r="T21" s="85">
        <v>0.43055555555555558</v>
      </c>
      <c r="U21" s="86"/>
      <c r="V21" s="52">
        <v>0</v>
      </c>
      <c r="W21" s="85">
        <v>0.4548611111111111</v>
      </c>
      <c r="X21" s="38"/>
      <c r="Y21" s="85">
        <v>0.45555555555555555</v>
      </c>
      <c r="Z21" s="86"/>
      <c r="AA21" s="52">
        <v>0</v>
      </c>
      <c r="AB21" s="261"/>
      <c r="AC21" s="85">
        <v>0.45694444444444443</v>
      </c>
      <c r="AD21" s="38"/>
      <c r="AE21" s="85">
        <v>0.47847222222222219</v>
      </c>
      <c r="AF21" s="86"/>
      <c r="AG21" s="52">
        <v>0</v>
      </c>
      <c r="AH21" s="261"/>
      <c r="AI21" s="85"/>
      <c r="AJ21" s="38">
        <v>600</v>
      </c>
      <c r="AK21" s="73">
        <v>0.48680555555555555</v>
      </c>
      <c r="AL21" s="42" t="s">
        <v>301</v>
      </c>
      <c r="AM21" s="38">
        <v>1800</v>
      </c>
      <c r="AN21" s="43">
        <v>0.48958333333333331</v>
      </c>
      <c r="AO21" s="47">
        <v>0.50138888888888888</v>
      </c>
      <c r="AP21" s="70">
        <v>98.5</v>
      </c>
      <c r="AQ21" s="71">
        <v>98.5</v>
      </c>
      <c r="AR21" s="72"/>
      <c r="AS21" s="49">
        <v>0.52847222222222223</v>
      </c>
      <c r="AT21" s="42" t="s">
        <v>44</v>
      </c>
      <c r="AU21" s="280">
        <v>0</v>
      </c>
      <c r="AV21" s="72"/>
      <c r="AW21" s="49">
        <v>0.57361111111111118</v>
      </c>
      <c r="AX21" s="42" t="s">
        <v>44</v>
      </c>
      <c r="AY21" s="38">
        <v>0</v>
      </c>
      <c r="AZ21" s="53">
        <v>0.57638888888888895</v>
      </c>
      <c r="BA21" s="61"/>
      <c r="BB21" s="55">
        <v>0.58136574074074077</v>
      </c>
      <c r="BC21" s="35">
        <v>4.9768518518518157E-3</v>
      </c>
      <c r="BD21" s="35">
        <v>5.3240740740744322E-4</v>
      </c>
      <c r="BE21" s="44" t="s">
        <v>45</v>
      </c>
      <c r="BF21" s="45">
        <v>46</v>
      </c>
      <c r="BG21" s="55">
        <v>0.58856481481481482</v>
      </c>
      <c r="BH21" s="35">
        <v>1.2175925925925868E-2</v>
      </c>
      <c r="BI21" s="35">
        <v>1.2384259259259831E-3</v>
      </c>
      <c r="BJ21" s="44" t="s">
        <v>45</v>
      </c>
      <c r="BK21" s="45">
        <v>107</v>
      </c>
      <c r="BL21" s="55">
        <v>0.59254629629629629</v>
      </c>
      <c r="BM21" s="35">
        <v>1.6157407407407343E-2</v>
      </c>
      <c r="BN21" s="35">
        <v>1.1111111111111772E-3</v>
      </c>
      <c r="BO21" s="44" t="s">
        <v>45</v>
      </c>
      <c r="BP21" s="45">
        <v>96</v>
      </c>
      <c r="BQ21" s="55">
        <v>0.60811342592592588</v>
      </c>
      <c r="BR21" s="35">
        <v>3.1724537037036926E-2</v>
      </c>
      <c r="BS21" s="35">
        <v>2.3148148148158937E-4</v>
      </c>
      <c r="BT21" s="44" t="s">
        <v>45</v>
      </c>
      <c r="BU21" s="45">
        <v>20</v>
      </c>
      <c r="BV21" s="263"/>
      <c r="BW21" s="263"/>
      <c r="BX21" s="55">
        <v>0.61937500000000001</v>
      </c>
      <c r="BY21" s="35">
        <v>4.2986111111111058E-2</v>
      </c>
      <c r="BZ21" s="35">
        <v>2.7777777777777263E-3</v>
      </c>
      <c r="CA21" s="44" t="s">
        <v>301</v>
      </c>
      <c r="CB21" s="45">
        <v>240</v>
      </c>
      <c r="CC21" s="49">
        <v>0.64236111111111105</v>
      </c>
      <c r="CD21" s="42" t="s">
        <v>44</v>
      </c>
      <c r="CE21" s="38">
        <v>0</v>
      </c>
      <c r="CF21" s="53">
        <v>0.65625</v>
      </c>
      <c r="CG21" s="61"/>
      <c r="CH21" s="55">
        <v>0.666875</v>
      </c>
      <c r="CI21" s="35">
        <v>1.0624999999999996E-2</v>
      </c>
      <c r="CJ21" s="35">
        <v>2.1990740740741171E-4</v>
      </c>
      <c r="CK21" s="44" t="s">
        <v>45</v>
      </c>
      <c r="CL21" s="45">
        <v>19</v>
      </c>
      <c r="CM21" s="55">
        <v>0.67291666666666661</v>
      </c>
      <c r="CN21" s="35">
        <v>1.6666666666666607E-2</v>
      </c>
      <c r="CO21" s="35">
        <v>1.8518518518524305E-4</v>
      </c>
      <c r="CP21" s="44" t="s">
        <v>45</v>
      </c>
      <c r="CQ21" s="45">
        <v>16</v>
      </c>
      <c r="CR21" s="85" t="s">
        <v>632</v>
      </c>
      <c r="CS21" s="38"/>
      <c r="CT21" s="85">
        <v>0.64097222222222217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0.41319444444444442</v>
      </c>
      <c r="DA21" s="47"/>
      <c r="DB21" s="70">
        <v>111.5</v>
      </c>
      <c r="DC21" s="71">
        <v>111.5</v>
      </c>
      <c r="DD21" s="72"/>
      <c r="DE21" s="43"/>
      <c r="DF21" s="43"/>
      <c r="DG21" s="39">
        <v>754</v>
      </c>
      <c r="DH21" s="46">
        <v>2400</v>
      </c>
      <c r="DI21" s="40"/>
      <c r="DJ21" s="63">
        <v>3154</v>
      </c>
      <c r="DK21" s="43"/>
      <c r="DL21" s="268" t="s">
        <v>192</v>
      </c>
      <c r="DM21" s="269" t="s">
        <v>567</v>
      </c>
      <c r="DN21" s="269" t="s">
        <v>178</v>
      </c>
      <c r="DO21" s="269">
        <v>102</v>
      </c>
      <c r="DP21" s="269" t="s">
        <v>293</v>
      </c>
      <c r="DQ21" s="56"/>
      <c r="DR21" s="56"/>
      <c r="DS21" s="36"/>
      <c r="DT21" s="41"/>
      <c r="DU21" s="41"/>
      <c r="DV21" s="41">
        <v>1.08</v>
      </c>
      <c r="DW21" s="41" t="s">
        <v>197</v>
      </c>
      <c r="DX21" s="41"/>
      <c r="DY21" s="151">
        <v>226.8</v>
      </c>
      <c r="DZ21" s="41">
        <v>226.8</v>
      </c>
      <c r="EA21" s="41">
        <v>9999</v>
      </c>
      <c r="EB21" s="41">
        <v>999999</v>
      </c>
      <c r="EC21" s="41">
        <v>999999</v>
      </c>
      <c r="ED21" s="41"/>
      <c r="EE21" s="41"/>
      <c r="EF21" s="41"/>
      <c r="EG21" s="41">
        <v>1</v>
      </c>
      <c r="EH21" s="195">
        <v>0</v>
      </c>
      <c r="EI21" s="195">
        <v>2400</v>
      </c>
      <c r="EJ21" s="196">
        <v>98.5</v>
      </c>
      <c r="EK21" s="195">
        <v>0</v>
      </c>
      <c r="EL21" s="195">
        <v>0</v>
      </c>
      <c r="EM21" s="195">
        <v>509</v>
      </c>
      <c r="EN21" s="195">
        <v>0</v>
      </c>
      <c r="EO21" s="195">
        <v>35</v>
      </c>
      <c r="EP21" s="195">
        <v>0</v>
      </c>
      <c r="EQ21" s="195">
        <v>111.5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B21" s="41"/>
      <c r="FC21" s="41">
        <v>1</v>
      </c>
      <c r="FD21" s="195">
        <v>0</v>
      </c>
      <c r="FE21" s="195">
        <v>2400</v>
      </c>
      <c r="FF21" s="195">
        <v>2498.5</v>
      </c>
      <c r="FG21" s="195">
        <v>2498.5</v>
      </c>
      <c r="FH21" s="195">
        <v>2498.5</v>
      </c>
      <c r="FI21" s="195">
        <v>3007.5</v>
      </c>
      <c r="FJ21" s="195">
        <v>3007.5</v>
      </c>
      <c r="FK21" s="195">
        <v>3042.5</v>
      </c>
      <c r="FL21" s="195">
        <v>3042.5</v>
      </c>
      <c r="FM21" s="195">
        <v>3154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2"/>
      <c r="B22" s="34">
        <v>34</v>
      </c>
      <c r="C22" s="293">
        <v>34</v>
      </c>
      <c r="D22" s="260" t="s">
        <v>502</v>
      </c>
      <c r="E22" s="260" t="s">
        <v>503</v>
      </c>
      <c r="F22" s="260" t="s">
        <v>572</v>
      </c>
      <c r="G22" s="43">
        <v>0.31527777777777771</v>
      </c>
      <c r="H22" s="47">
        <v>0.31527777777777771</v>
      </c>
      <c r="I22" s="58" t="s">
        <v>44</v>
      </c>
      <c r="J22" s="52">
        <v>0</v>
      </c>
      <c r="K22" s="43">
        <v>0.39861111111111108</v>
      </c>
      <c r="L22" s="47">
        <v>0.39861111111111108</v>
      </c>
      <c r="M22" s="42" t="s">
        <v>44</v>
      </c>
      <c r="N22" s="38">
        <v>0</v>
      </c>
      <c r="O22" s="85">
        <v>0.39930555555555558</v>
      </c>
      <c r="P22" s="38"/>
      <c r="Q22" s="261"/>
      <c r="R22" s="85">
        <v>0.45347222222222222</v>
      </c>
      <c r="S22" s="38">
        <v>300</v>
      </c>
      <c r="T22" s="85">
        <v>0.47083333333333338</v>
      </c>
      <c r="U22" s="86"/>
      <c r="V22" s="52">
        <v>0</v>
      </c>
      <c r="W22" s="85"/>
      <c r="X22" s="38">
        <v>600</v>
      </c>
      <c r="Y22" s="85"/>
      <c r="Z22" s="86"/>
      <c r="AA22" s="52">
        <v>600</v>
      </c>
      <c r="AB22" s="261"/>
      <c r="AC22" s="85"/>
      <c r="AD22" s="38">
        <v>600</v>
      </c>
      <c r="AE22" s="85" t="s">
        <v>308</v>
      </c>
      <c r="AF22" s="86"/>
      <c r="AG22" s="52">
        <v>600</v>
      </c>
      <c r="AH22" s="261"/>
      <c r="AI22" s="85"/>
      <c r="AJ22" s="38">
        <v>600</v>
      </c>
      <c r="AK22" s="73">
        <v>0.49305555555555558</v>
      </c>
      <c r="AL22" s="42" t="s">
        <v>301</v>
      </c>
      <c r="AM22" s="38">
        <v>360</v>
      </c>
      <c r="AN22" s="43">
        <v>0.49444444444444446</v>
      </c>
      <c r="AO22" s="47">
        <v>0.52083333333333337</v>
      </c>
      <c r="AP22" s="70">
        <v>106</v>
      </c>
      <c r="AQ22" s="71">
        <v>106</v>
      </c>
      <c r="AR22" s="72">
        <v>10</v>
      </c>
      <c r="AS22" s="49">
        <v>0.53472222222222221</v>
      </c>
      <c r="AT22" s="42" t="s">
        <v>44</v>
      </c>
      <c r="AU22" s="280">
        <v>0</v>
      </c>
      <c r="AV22" s="72"/>
      <c r="AW22" s="49">
        <v>0.59861111111111109</v>
      </c>
      <c r="AX22" s="42" t="s">
        <v>44</v>
      </c>
      <c r="AY22" s="38">
        <v>0</v>
      </c>
      <c r="AZ22" s="53">
        <v>0.60069444444444442</v>
      </c>
      <c r="BA22" s="61"/>
      <c r="BB22" s="55">
        <v>0.60620370370370369</v>
      </c>
      <c r="BC22" s="35">
        <v>5.5092592592592693E-3</v>
      </c>
      <c r="BD22" s="35">
        <v>1.0408340855860843E-17</v>
      </c>
      <c r="BE22" s="44" t="s">
        <v>44</v>
      </c>
      <c r="BF22" s="45">
        <v>0</v>
      </c>
      <c r="BG22" s="55">
        <v>0.61373842592592587</v>
      </c>
      <c r="BH22" s="35">
        <v>1.3043981481481448E-2</v>
      </c>
      <c r="BI22" s="35">
        <v>3.7037037037040282E-4</v>
      </c>
      <c r="BJ22" s="44" t="s">
        <v>45</v>
      </c>
      <c r="BK22" s="45">
        <v>32</v>
      </c>
      <c r="BL22" s="55">
        <v>0.61793981481481486</v>
      </c>
      <c r="BM22" s="35">
        <v>1.7245370370370439E-2</v>
      </c>
      <c r="BN22" s="35">
        <v>2.3148148148081221E-5</v>
      </c>
      <c r="BO22" s="44" t="s">
        <v>45</v>
      </c>
      <c r="BP22" s="45">
        <v>2</v>
      </c>
      <c r="BQ22" s="55">
        <v>0.63633101851851859</v>
      </c>
      <c r="BR22" s="35">
        <v>3.5636574074074168E-2</v>
      </c>
      <c r="BS22" s="35">
        <v>3.6805555555556521E-3</v>
      </c>
      <c r="BT22" s="44" t="s">
        <v>301</v>
      </c>
      <c r="BU22" s="45">
        <v>318</v>
      </c>
      <c r="BV22" s="263"/>
      <c r="BW22" s="263"/>
      <c r="BX22" s="55">
        <v>0.62685185185185188</v>
      </c>
      <c r="BY22" s="35">
        <v>2.6157407407407463E-2</v>
      </c>
      <c r="BZ22" s="35">
        <v>1.405092592592587E-2</v>
      </c>
      <c r="CA22" s="44" t="s">
        <v>45</v>
      </c>
      <c r="CB22" s="45">
        <v>1514</v>
      </c>
      <c r="CC22" s="49">
        <v>0.66527777777777775</v>
      </c>
      <c r="CD22" s="42" t="s">
        <v>45</v>
      </c>
      <c r="CE22" s="38">
        <v>120</v>
      </c>
      <c r="CF22" s="53">
        <v>0.66805555555555562</v>
      </c>
      <c r="CG22" s="61"/>
      <c r="CH22" s="55">
        <v>0.679224537037037</v>
      </c>
      <c r="CI22" s="35">
        <v>1.1168981481481377E-2</v>
      </c>
      <c r="CJ22" s="35">
        <v>3.2407407407396976E-4</v>
      </c>
      <c r="CK22" s="44" t="s">
        <v>301</v>
      </c>
      <c r="CL22" s="45">
        <v>28</v>
      </c>
      <c r="CM22" s="55">
        <v>0.6850694444444444</v>
      </c>
      <c r="CN22" s="35">
        <v>1.7013888888888773E-2</v>
      </c>
      <c r="CO22" s="35">
        <v>1.6203703703692243E-4</v>
      </c>
      <c r="CP22" s="44" t="s">
        <v>301</v>
      </c>
      <c r="CQ22" s="45">
        <v>14</v>
      </c>
      <c r="CR22" s="85" t="s">
        <v>632</v>
      </c>
      <c r="CS22" s="38"/>
      <c r="CT22" s="85">
        <v>1.97986111111111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109.7</v>
      </c>
      <c r="DC22" s="71">
        <v>109.7</v>
      </c>
      <c r="DD22" s="72"/>
      <c r="DE22" s="43"/>
      <c r="DF22" s="43"/>
      <c r="DG22" s="39">
        <v>2133.6999999999998</v>
      </c>
      <c r="DH22" s="46">
        <v>3780</v>
      </c>
      <c r="DI22" s="40"/>
      <c r="DJ22" s="63">
        <v>5913.7</v>
      </c>
      <c r="DK22" s="43"/>
      <c r="DL22" s="268" t="s">
        <v>192</v>
      </c>
      <c r="DM22" s="269" t="s">
        <v>572</v>
      </c>
      <c r="DN22" s="269" t="s">
        <v>178</v>
      </c>
      <c r="DO22" s="269">
        <v>87</v>
      </c>
      <c r="DP22" s="269">
        <v>0</v>
      </c>
      <c r="DQ22" s="56"/>
      <c r="DR22" s="56"/>
      <c r="DS22" s="36"/>
      <c r="DV22" s="41">
        <v>1.05</v>
      </c>
      <c r="DW22" s="41" t="s">
        <v>197</v>
      </c>
      <c r="DX22" s="41"/>
      <c r="DY22" s="151">
        <v>236.98499999999999</v>
      </c>
      <c r="DZ22" s="41">
        <v>236.98499999999999</v>
      </c>
      <c r="EA22" s="41">
        <v>9999</v>
      </c>
      <c r="EB22" s="41">
        <v>999999</v>
      </c>
      <c r="EC22" s="41">
        <v>999999</v>
      </c>
      <c r="EG22" s="41">
        <v>34</v>
      </c>
      <c r="EH22" s="195">
        <v>0</v>
      </c>
      <c r="EI22" s="195">
        <v>3660</v>
      </c>
      <c r="EJ22" s="196">
        <v>116</v>
      </c>
      <c r="EK22" s="195">
        <v>0</v>
      </c>
      <c r="EL22" s="195">
        <v>0</v>
      </c>
      <c r="EM22" s="195">
        <v>1866</v>
      </c>
      <c r="EN22" s="195">
        <v>120</v>
      </c>
      <c r="EO22" s="195">
        <v>42</v>
      </c>
      <c r="EP22" s="195">
        <v>0</v>
      </c>
      <c r="EQ22" s="195">
        <v>109.7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C22" s="41">
        <v>34</v>
      </c>
      <c r="FD22" s="195">
        <v>0</v>
      </c>
      <c r="FE22" s="195">
        <v>3660</v>
      </c>
      <c r="FF22" s="195">
        <v>3776</v>
      </c>
      <c r="FG22" s="195">
        <v>3776</v>
      </c>
      <c r="FH22" s="195">
        <v>3776</v>
      </c>
      <c r="FI22" s="195">
        <v>5642</v>
      </c>
      <c r="FJ22" s="195">
        <v>5762</v>
      </c>
      <c r="FK22" s="195">
        <v>5804</v>
      </c>
      <c r="FL22" s="195">
        <v>5804</v>
      </c>
      <c r="FM22" s="195">
        <v>5913.7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2"/>
      <c r="B23" s="34">
        <v>14</v>
      </c>
      <c r="C23" s="293">
        <v>14</v>
      </c>
      <c r="D23" s="260" t="s">
        <v>480</v>
      </c>
      <c r="E23" s="260" t="s">
        <v>280</v>
      </c>
      <c r="F23" s="260" t="s">
        <v>576</v>
      </c>
      <c r="G23" s="43">
        <v>0.30138888888888887</v>
      </c>
      <c r="H23" s="47">
        <v>0.30138888888888887</v>
      </c>
      <c r="I23" s="58" t="s">
        <v>44</v>
      </c>
      <c r="J23" s="52">
        <v>0</v>
      </c>
      <c r="K23" s="43">
        <v>0.38472222222222224</v>
      </c>
      <c r="L23" s="47">
        <v>0.38472222222222224</v>
      </c>
      <c r="M23" s="42" t="s">
        <v>44</v>
      </c>
      <c r="N23" s="38">
        <v>0</v>
      </c>
      <c r="O23" s="85">
        <v>0.39374999999999999</v>
      </c>
      <c r="P23" s="38">
        <v>300</v>
      </c>
      <c r="Q23" s="261"/>
      <c r="R23" s="85"/>
      <c r="S23" s="38">
        <v>0</v>
      </c>
      <c r="T23" s="85" t="s">
        <v>308</v>
      </c>
      <c r="U23" s="86"/>
      <c r="V23" s="52">
        <v>600</v>
      </c>
      <c r="W23" s="85"/>
      <c r="X23" s="38">
        <v>600</v>
      </c>
      <c r="Y23" s="85"/>
      <c r="Z23" s="86"/>
      <c r="AA23" s="52">
        <v>600</v>
      </c>
      <c r="AB23" s="261"/>
      <c r="AC23" s="85"/>
      <c r="AD23" s="38">
        <v>600</v>
      </c>
      <c r="AE23" s="85">
        <v>0.45416666666666666</v>
      </c>
      <c r="AF23" s="86"/>
      <c r="AG23" s="52">
        <v>480</v>
      </c>
      <c r="AH23" s="261"/>
      <c r="AI23" s="85"/>
      <c r="AJ23" s="38">
        <v>600</v>
      </c>
      <c r="AK23" s="73">
        <v>0.47500000000000003</v>
      </c>
      <c r="AL23" s="42" t="s">
        <v>44</v>
      </c>
      <c r="AM23" s="38">
        <v>0</v>
      </c>
      <c r="AN23" s="43">
        <v>0.4777777777777778</v>
      </c>
      <c r="AO23" s="47">
        <v>0.49444444444444446</v>
      </c>
      <c r="AP23" s="70">
        <v>100.3</v>
      </c>
      <c r="AQ23" s="71">
        <v>100.3</v>
      </c>
      <c r="AR23" s="72"/>
      <c r="AS23" s="49">
        <v>0.51666666666666672</v>
      </c>
      <c r="AT23" s="42" t="s">
        <v>44</v>
      </c>
      <c r="AU23" s="280">
        <v>0</v>
      </c>
      <c r="AV23" s="72"/>
      <c r="AW23" s="49">
        <v>0.56041666666666667</v>
      </c>
      <c r="AX23" s="42" t="s">
        <v>44</v>
      </c>
      <c r="AY23" s="38">
        <v>0</v>
      </c>
      <c r="AZ23" s="53">
        <v>0.5625</v>
      </c>
      <c r="BA23" s="61"/>
      <c r="BB23" s="55">
        <v>0.56790509259259259</v>
      </c>
      <c r="BC23" s="35">
        <v>5.4050925925925863E-3</v>
      </c>
      <c r="BD23" s="35">
        <v>1.0416666666667254E-4</v>
      </c>
      <c r="BE23" s="44" t="s">
        <v>45</v>
      </c>
      <c r="BF23" s="45">
        <v>9</v>
      </c>
      <c r="BG23" s="55">
        <v>0.57501157407407411</v>
      </c>
      <c r="BH23" s="35">
        <v>1.2511574074074105E-2</v>
      </c>
      <c r="BI23" s="35">
        <v>9.0277777777774543E-4</v>
      </c>
      <c r="BJ23" s="44" t="s">
        <v>45</v>
      </c>
      <c r="BK23" s="45">
        <v>78</v>
      </c>
      <c r="BL23" s="55">
        <v>0.5791087962962963</v>
      </c>
      <c r="BM23" s="35">
        <v>1.6608796296296302E-2</v>
      </c>
      <c r="BN23" s="35">
        <v>6.597222222222178E-4</v>
      </c>
      <c r="BO23" s="44" t="s">
        <v>45</v>
      </c>
      <c r="BP23" s="45">
        <v>57</v>
      </c>
      <c r="BQ23" s="55">
        <v>0.59737268518518516</v>
      </c>
      <c r="BR23" s="35">
        <v>3.4872685185185159E-2</v>
      </c>
      <c r="BS23" s="35">
        <v>2.9166666666666438E-3</v>
      </c>
      <c r="BT23" s="44" t="s">
        <v>301</v>
      </c>
      <c r="BU23" s="45">
        <v>252</v>
      </c>
      <c r="BV23" s="263"/>
      <c r="BW23" s="263"/>
      <c r="BX23" s="55">
        <v>0.58706018518518521</v>
      </c>
      <c r="BY23" s="35">
        <v>2.4560185185185213E-2</v>
      </c>
      <c r="BZ23" s="35">
        <v>1.5648148148148119E-2</v>
      </c>
      <c r="CA23" s="44" t="s">
        <v>45</v>
      </c>
      <c r="CB23" s="45">
        <v>1652</v>
      </c>
      <c r="CC23" s="49">
        <v>0.62847222222222221</v>
      </c>
      <c r="CD23" s="42" t="s">
        <v>44</v>
      </c>
      <c r="CE23" s="38">
        <v>0</v>
      </c>
      <c r="CF23" s="53">
        <v>0.6479166666666667</v>
      </c>
      <c r="CG23" s="61"/>
      <c r="CH23" s="55">
        <v>0.65893518518518512</v>
      </c>
      <c r="CI23" s="35">
        <v>1.1018518518518428E-2</v>
      </c>
      <c r="CJ23" s="35">
        <v>1.7361111111102029E-4</v>
      </c>
      <c r="CK23" s="44" t="s">
        <v>301</v>
      </c>
      <c r="CL23" s="45">
        <v>15</v>
      </c>
      <c r="CM23" s="55">
        <v>0.66443287037037035</v>
      </c>
      <c r="CN23" s="35">
        <v>1.6516203703703658E-2</v>
      </c>
      <c r="CO23" s="35">
        <v>3.3564814814819252E-4</v>
      </c>
      <c r="CP23" s="44" t="s">
        <v>45</v>
      </c>
      <c r="CQ23" s="45">
        <v>29</v>
      </c>
      <c r="CR23" s="85"/>
      <c r="CS23" s="38">
        <v>600</v>
      </c>
      <c r="CT23" s="85">
        <v>1.14652777777778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108.8</v>
      </c>
      <c r="DC23" s="71">
        <v>108.8</v>
      </c>
      <c r="DD23" s="72">
        <v>10</v>
      </c>
      <c r="DE23" s="43"/>
      <c r="DF23" s="43"/>
      <c r="DG23" s="39">
        <v>2311.1000000000004</v>
      </c>
      <c r="DH23" s="46">
        <v>4380</v>
      </c>
      <c r="DI23" s="40"/>
      <c r="DJ23" s="63">
        <v>6691.1</v>
      </c>
      <c r="DK23" s="43"/>
      <c r="DL23" s="268" t="s">
        <v>191</v>
      </c>
      <c r="DM23" s="269" t="s">
        <v>576</v>
      </c>
      <c r="DN23" s="269" t="s">
        <v>178</v>
      </c>
      <c r="DO23" s="269">
        <v>120</v>
      </c>
      <c r="DP23" s="269">
        <v>0</v>
      </c>
      <c r="DQ23" s="56"/>
      <c r="DR23" s="56"/>
      <c r="DS23" s="36"/>
      <c r="DV23" s="41">
        <v>1.08</v>
      </c>
      <c r="DW23" s="41" t="s">
        <v>197</v>
      </c>
      <c r="DX23" s="41"/>
      <c r="DY23" s="151">
        <v>236.62800000000001</v>
      </c>
      <c r="DZ23" s="41">
        <v>236.62800000000001</v>
      </c>
      <c r="EA23" s="41">
        <v>9999</v>
      </c>
      <c r="EB23" s="41">
        <v>999999</v>
      </c>
      <c r="EC23" s="41">
        <v>999999</v>
      </c>
      <c r="EG23" s="41">
        <v>14</v>
      </c>
      <c r="EH23" s="195">
        <v>0</v>
      </c>
      <c r="EI23" s="195">
        <v>3780</v>
      </c>
      <c r="EJ23" s="196">
        <v>100.3</v>
      </c>
      <c r="EK23" s="195">
        <v>0</v>
      </c>
      <c r="EL23" s="195">
        <v>0</v>
      </c>
      <c r="EM23" s="195">
        <v>2048</v>
      </c>
      <c r="EN23" s="195">
        <v>0</v>
      </c>
      <c r="EO23" s="195">
        <v>44</v>
      </c>
      <c r="EP23" s="195">
        <v>600</v>
      </c>
      <c r="EQ23" s="195">
        <v>118.8</v>
      </c>
      <c r="ER23" s="195" t="e">
        <v>#REF!</v>
      </c>
      <c r="ES23" s="195" t="e">
        <v>#REF!</v>
      </c>
      <c r="ET23" s="195" t="e">
        <v>#REF!</v>
      </c>
      <c r="EU23" s="196" t="e">
        <v>#REF!</v>
      </c>
      <c r="EV23" s="195"/>
      <c r="EW23" s="195"/>
      <c r="EX23" s="195"/>
      <c r="EY23" s="195"/>
      <c r="EZ23" s="196"/>
      <c r="FA23" s="195"/>
      <c r="FC23" s="41">
        <v>14</v>
      </c>
      <c r="FD23" s="195">
        <v>0</v>
      </c>
      <c r="FE23" s="195">
        <v>3780</v>
      </c>
      <c r="FF23" s="195">
        <v>3880.3</v>
      </c>
      <c r="FG23" s="195">
        <v>3880.3</v>
      </c>
      <c r="FH23" s="195">
        <v>3880.3</v>
      </c>
      <c r="FI23" s="195">
        <v>5928.3</v>
      </c>
      <c r="FJ23" s="195">
        <v>5928.3</v>
      </c>
      <c r="FK23" s="195">
        <v>5972.3</v>
      </c>
      <c r="FL23" s="195">
        <v>6572.3</v>
      </c>
      <c r="FM23" s="195">
        <v>6691.1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2"/>
      <c r="B24" s="34">
        <v>23</v>
      </c>
      <c r="C24" s="293">
        <v>23</v>
      </c>
      <c r="D24" s="260" t="s">
        <v>484</v>
      </c>
      <c r="E24" s="260" t="s">
        <v>485</v>
      </c>
      <c r="F24" s="260" t="s">
        <v>583</v>
      </c>
      <c r="G24" s="43">
        <v>0.30763888888888885</v>
      </c>
      <c r="H24" s="47">
        <v>0.30763888888888885</v>
      </c>
      <c r="I24" s="58" t="s">
        <v>44</v>
      </c>
      <c r="J24" s="52">
        <v>0</v>
      </c>
      <c r="K24" s="43">
        <v>0.39097222222222222</v>
      </c>
      <c r="L24" s="47">
        <v>0.39097222222222222</v>
      </c>
      <c r="M24" s="42" t="s">
        <v>44</v>
      </c>
      <c r="N24" s="38">
        <v>0</v>
      </c>
      <c r="O24" s="85">
        <v>0.39166666666666666</v>
      </c>
      <c r="P24" s="38"/>
      <c r="Q24" s="261"/>
      <c r="R24" s="85"/>
      <c r="S24" s="38">
        <v>0</v>
      </c>
      <c r="T24" s="85">
        <v>0.43124999999999997</v>
      </c>
      <c r="U24" s="86"/>
      <c r="V24" s="52">
        <v>0</v>
      </c>
      <c r="W24" s="85">
        <v>0.45833333333333331</v>
      </c>
      <c r="X24" s="38"/>
      <c r="Y24" s="85">
        <v>0.4597222222222222</v>
      </c>
      <c r="Z24" s="86"/>
      <c r="AA24" s="52">
        <v>0</v>
      </c>
      <c r="AB24" s="261"/>
      <c r="AC24" s="85">
        <v>0.46180555555555558</v>
      </c>
      <c r="AD24" s="38"/>
      <c r="AE24" s="85">
        <v>0.48472222222222222</v>
      </c>
      <c r="AF24" s="86"/>
      <c r="AG24" s="52">
        <v>0</v>
      </c>
      <c r="AH24" s="261"/>
      <c r="AI24" s="85"/>
      <c r="AJ24" s="38">
        <v>600</v>
      </c>
      <c r="AK24" s="73">
        <v>0.4916666666666667</v>
      </c>
      <c r="AL24" s="42" t="s">
        <v>301</v>
      </c>
      <c r="AM24" s="38">
        <v>900</v>
      </c>
      <c r="AN24" s="43">
        <v>0.51597222222222217</v>
      </c>
      <c r="AO24" s="47">
        <v>0.51736111111111105</v>
      </c>
      <c r="AP24" s="70">
        <v>103</v>
      </c>
      <c r="AQ24" s="71">
        <v>103</v>
      </c>
      <c r="AR24" s="72"/>
      <c r="AS24" s="49">
        <v>0.53333333333333333</v>
      </c>
      <c r="AT24" s="42" t="s">
        <v>44</v>
      </c>
      <c r="AU24" s="280">
        <v>0</v>
      </c>
      <c r="AV24" s="72"/>
      <c r="AW24" s="49">
        <v>0.57500000000000007</v>
      </c>
      <c r="AX24" s="42" t="s">
        <v>44</v>
      </c>
      <c r="AY24" s="38">
        <v>0</v>
      </c>
      <c r="AZ24" s="53">
        <v>0.57708333333333328</v>
      </c>
      <c r="BA24" s="61"/>
      <c r="BB24" s="55">
        <v>0.58267361111111116</v>
      </c>
      <c r="BC24" s="35">
        <v>5.5902777777778745E-3</v>
      </c>
      <c r="BD24" s="35">
        <v>8.1018518518615606E-5</v>
      </c>
      <c r="BE24" s="44" t="s">
        <v>301</v>
      </c>
      <c r="BF24" s="45">
        <v>7</v>
      </c>
      <c r="BG24" s="55">
        <v>0.59</v>
      </c>
      <c r="BH24" s="35">
        <v>1.2916666666666687E-2</v>
      </c>
      <c r="BI24" s="35">
        <v>4.9768518518516353E-4</v>
      </c>
      <c r="BJ24" s="44" t="s">
        <v>45</v>
      </c>
      <c r="BK24" s="45">
        <v>43</v>
      </c>
      <c r="BL24" s="55">
        <v>0.59387731481481476</v>
      </c>
      <c r="BM24" s="35">
        <v>1.6793981481481479E-2</v>
      </c>
      <c r="BN24" s="35">
        <v>4.7453703703704067E-4</v>
      </c>
      <c r="BO24" s="44" t="s">
        <v>45</v>
      </c>
      <c r="BP24" s="45">
        <v>41</v>
      </c>
      <c r="BQ24" s="55">
        <v>0.61425925925925928</v>
      </c>
      <c r="BR24" s="35">
        <v>3.7175925925926001E-2</v>
      </c>
      <c r="BS24" s="35">
        <v>5.2199074074074855E-3</v>
      </c>
      <c r="BT24" s="44" t="s">
        <v>301</v>
      </c>
      <c r="BU24" s="45">
        <v>451</v>
      </c>
      <c r="BV24" s="263"/>
      <c r="BW24" s="263"/>
      <c r="BX24" s="55">
        <v>0.60258101851851853</v>
      </c>
      <c r="BY24" s="35">
        <v>2.5497685185185248E-2</v>
      </c>
      <c r="BZ24" s="35">
        <v>1.4710648148148084E-2</v>
      </c>
      <c r="CA24" s="44" t="s">
        <v>45</v>
      </c>
      <c r="CB24" s="45">
        <v>1571</v>
      </c>
      <c r="CC24" s="49">
        <v>0.6430555555555556</v>
      </c>
      <c r="CD24" s="42" t="s">
        <v>44</v>
      </c>
      <c r="CE24" s="38">
        <v>0</v>
      </c>
      <c r="CF24" s="53">
        <v>0.65763888888888888</v>
      </c>
      <c r="CG24" s="61"/>
      <c r="CH24" s="55">
        <v>0.66864583333333327</v>
      </c>
      <c r="CI24" s="35">
        <v>1.1006944444444389E-2</v>
      </c>
      <c r="CJ24" s="35">
        <v>1.6203703703698141E-4</v>
      </c>
      <c r="CK24" s="44" t="s">
        <v>301</v>
      </c>
      <c r="CL24" s="45">
        <v>14</v>
      </c>
      <c r="CM24" s="55">
        <v>0.67494212962962974</v>
      </c>
      <c r="CN24" s="35">
        <v>1.7303240740740855E-2</v>
      </c>
      <c r="CO24" s="35">
        <v>4.5138888888900455E-4</v>
      </c>
      <c r="CP24" s="44" t="s">
        <v>301</v>
      </c>
      <c r="CQ24" s="45">
        <v>39</v>
      </c>
      <c r="CR24" s="85" t="s">
        <v>632</v>
      </c>
      <c r="CS24" s="38"/>
      <c r="CT24" s="85">
        <v>1.52152777777778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119.5</v>
      </c>
      <c r="DC24" s="71">
        <v>119.5</v>
      </c>
      <c r="DD24" s="72"/>
      <c r="DE24" s="43"/>
      <c r="DF24" s="43"/>
      <c r="DG24" s="39">
        <v>2388.5</v>
      </c>
      <c r="DH24" s="46">
        <v>1500</v>
      </c>
      <c r="DI24" s="40"/>
      <c r="DJ24" s="63">
        <v>3888.5</v>
      </c>
      <c r="DK24" s="43"/>
      <c r="DL24" s="268" t="s">
        <v>192</v>
      </c>
      <c r="DM24" s="269" t="s">
        <v>583</v>
      </c>
      <c r="DN24" s="269" t="s">
        <v>179</v>
      </c>
      <c r="DO24" s="269">
        <v>72</v>
      </c>
      <c r="DP24" s="269">
        <v>0</v>
      </c>
      <c r="DQ24" s="56"/>
      <c r="DR24" s="56"/>
      <c r="DS24" s="36"/>
      <c r="DV24" s="41">
        <v>1</v>
      </c>
      <c r="DW24" s="41" t="s">
        <v>197</v>
      </c>
      <c r="DX24" s="41"/>
      <c r="DY24" s="151">
        <v>222.5</v>
      </c>
      <c r="DZ24" s="41">
        <v>222.5</v>
      </c>
      <c r="EA24" s="41">
        <v>9999</v>
      </c>
      <c r="EB24" s="41">
        <v>999999</v>
      </c>
      <c r="EC24" s="41">
        <v>3888.5</v>
      </c>
      <c r="EG24" s="41">
        <v>23</v>
      </c>
      <c r="EH24" s="195">
        <v>0</v>
      </c>
      <c r="EI24" s="195">
        <v>1500</v>
      </c>
      <c r="EJ24" s="196">
        <v>103</v>
      </c>
      <c r="EK24" s="195">
        <v>0</v>
      </c>
      <c r="EL24" s="195">
        <v>0</v>
      </c>
      <c r="EM24" s="195">
        <v>2113</v>
      </c>
      <c r="EN24" s="195">
        <v>0</v>
      </c>
      <c r="EO24" s="195">
        <v>53</v>
      </c>
      <c r="EP24" s="195">
        <v>0</v>
      </c>
      <c r="EQ24" s="195">
        <v>119.5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23</v>
      </c>
      <c r="FD24" s="195">
        <v>0</v>
      </c>
      <c r="FE24" s="195">
        <v>1500</v>
      </c>
      <c r="FF24" s="195">
        <v>1603</v>
      </c>
      <c r="FG24" s="195">
        <v>1603</v>
      </c>
      <c r="FH24" s="195">
        <v>1603</v>
      </c>
      <c r="FI24" s="195">
        <v>3716</v>
      </c>
      <c r="FJ24" s="195">
        <v>3716</v>
      </c>
      <c r="FK24" s="195">
        <v>3769</v>
      </c>
      <c r="FL24" s="195">
        <v>3769</v>
      </c>
      <c r="FM24" s="195">
        <v>3888.5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2"/>
      <c r="B25" s="34">
        <v>18</v>
      </c>
      <c r="C25" s="293">
        <v>18</v>
      </c>
      <c r="D25" s="260" t="s">
        <v>138</v>
      </c>
      <c r="E25" s="260" t="s">
        <v>56</v>
      </c>
      <c r="F25" s="260" t="s">
        <v>578</v>
      </c>
      <c r="G25" s="43">
        <v>0.30416666666666664</v>
      </c>
      <c r="H25" s="47">
        <v>0.30416666666666664</v>
      </c>
      <c r="I25" s="58" t="s">
        <v>44</v>
      </c>
      <c r="J25" s="52">
        <v>0</v>
      </c>
      <c r="K25" s="43">
        <v>0.38750000000000001</v>
      </c>
      <c r="L25" s="47">
        <v>0.38750000000000001</v>
      </c>
      <c r="M25" s="42" t="s">
        <v>44</v>
      </c>
      <c r="N25" s="38">
        <v>0</v>
      </c>
      <c r="O25" s="85">
        <v>0.38819444444444445</v>
      </c>
      <c r="P25" s="38"/>
      <c r="Q25" s="261"/>
      <c r="R25" s="85">
        <v>0.4201388888888889</v>
      </c>
      <c r="S25" s="38">
        <v>300</v>
      </c>
      <c r="T25" s="85">
        <v>0.43402777777777773</v>
      </c>
      <c r="U25" s="86"/>
      <c r="V25" s="52">
        <v>0</v>
      </c>
      <c r="W25" s="85">
        <v>0.45277777777777778</v>
      </c>
      <c r="X25" s="38"/>
      <c r="Y25" s="85">
        <v>0.45416666666666666</v>
      </c>
      <c r="Z25" s="86"/>
      <c r="AA25" s="52">
        <v>0</v>
      </c>
      <c r="AB25" s="261"/>
      <c r="AC25" s="85">
        <v>0.45624999999999999</v>
      </c>
      <c r="AD25" s="38"/>
      <c r="AE25" s="85">
        <v>0.47638888888888892</v>
      </c>
      <c r="AF25" s="86"/>
      <c r="AG25" s="52">
        <v>0</v>
      </c>
      <c r="AH25" s="261"/>
      <c r="AI25" s="85">
        <v>0.48194444444444445</v>
      </c>
      <c r="AJ25" s="38">
        <v>300</v>
      </c>
      <c r="AK25" s="73">
        <v>0.48333333333333334</v>
      </c>
      <c r="AL25" s="42" t="s">
        <v>301</v>
      </c>
      <c r="AM25" s="38">
        <v>480</v>
      </c>
      <c r="AN25" s="43">
        <v>0.48472222222222222</v>
      </c>
      <c r="AO25" s="47">
        <v>0.50416666666666665</v>
      </c>
      <c r="AP25" s="70">
        <v>84.2</v>
      </c>
      <c r="AQ25" s="71">
        <v>84.2</v>
      </c>
      <c r="AR25" s="72"/>
      <c r="AS25" s="49">
        <v>0.52500000000000002</v>
      </c>
      <c r="AT25" s="42" t="s">
        <v>44</v>
      </c>
      <c r="AU25" s="280">
        <v>0</v>
      </c>
      <c r="AV25" s="72"/>
      <c r="AW25" s="49">
        <v>0.56666666666666665</v>
      </c>
      <c r="AX25" s="42" t="s">
        <v>44</v>
      </c>
      <c r="AY25" s="38">
        <v>0</v>
      </c>
      <c r="AZ25" s="53">
        <v>0.56874999999999998</v>
      </c>
      <c r="BA25" s="61"/>
      <c r="BB25" s="55">
        <v>0.57494212962962965</v>
      </c>
      <c r="BC25" s="35">
        <v>6.1921296296296724E-3</v>
      </c>
      <c r="BD25" s="35">
        <v>6.8287037037041351E-4</v>
      </c>
      <c r="BE25" s="44" t="s">
        <v>301</v>
      </c>
      <c r="BF25" s="45">
        <v>59</v>
      </c>
      <c r="BG25" s="55">
        <v>0.58158564814814817</v>
      </c>
      <c r="BH25" s="35">
        <v>1.2835648148148193E-2</v>
      </c>
      <c r="BI25" s="35">
        <v>5.787037037036577E-4</v>
      </c>
      <c r="BJ25" s="44" t="s">
        <v>45</v>
      </c>
      <c r="BK25" s="45">
        <v>50</v>
      </c>
      <c r="BL25" s="55">
        <v>0.58538194444444447</v>
      </c>
      <c r="BM25" s="35">
        <v>1.6631944444444491E-2</v>
      </c>
      <c r="BN25" s="35">
        <v>6.3657407407402902E-4</v>
      </c>
      <c r="BO25" s="44" t="s">
        <v>45</v>
      </c>
      <c r="BP25" s="45">
        <v>55</v>
      </c>
      <c r="BQ25" s="55">
        <v>0.60072916666666665</v>
      </c>
      <c r="BR25" s="35">
        <v>3.197916666666667E-2</v>
      </c>
      <c r="BS25" s="35">
        <v>2.314814814815408E-5</v>
      </c>
      <c r="BT25" s="44" t="s">
        <v>301</v>
      </c>
      <c r="BU25" s="45">
        <v>2</v>
      </c>
      <c r="BV25" s="263"/>
      <c r="BW25" s="263"/>
      <c r="BX25" s="55">
        <v>0.61224537037037041</v>
      </c>
      <c r="BY25" s="35">
        <v>4.3495370370370434E-2</v>
      </c>
      <c r="BZ25" s="35">
        <v>3.2870370370371021E-3</v>
      </c>
      <c r="CA25" s="44" t="s">
        <v>301</v>
      </c>
      <c r="CB25" s="45">
        <v>284</v>
      </c>
      <c r="CC25" s="49">
        <v>0.63472222222222219</v>
      </c>
      <c r="CD25" s="42" t="s">
        <v>44</v>
      </c>
      <c r="CE25" s="38">
        <v>0</v>
      </c>
      <c r="CF25" s="53">
        <v>0.65208333333333335</v>
      </c>
      <c r="CG25" s="61"/>
      <c r="CH25" s="55">
        <v>0.66263888888888889</v>
      </c>
      <c r="CI25" s="35">
        <v>1.055555555555554E-2</v>
      </c>
      <c r="CJ25" s="35">
        <v>2.8935185185186701E-4</v>
      </c>
      <c r="CK25" s="44" t="s">
        <v>45</v>
      </c>
      <c r="CL25" s="45">
        <v>25</v>
      </c>
      <c r="CM25" s="55">
        <v>0.66859953703703701</v>
      </c>
      <c r="CN25" s="35">
        <v>1.6516203703703658E-2</v>
      </c>
      <c r="CO25" s="35">
        <v>3.3564814814819252E-4</v>
      </c>
      <c r="CP25" s="44" t="s">
        <v>45</v>
      </c>
      <c r="CQ25" s="45">
        <v>29</v>
      </c>
      <c r="CR25" s="85" t="s">
        <v>632</v>
      </c>
      <c r="CS25" s="38"/>
      <c r="CT25" s="85">
        <v>1.3131944444444399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101.8</v>
      </c>
      <c r="DC25" s="71">
        <v>101.8</v>
      </c>
      <c r="DD25" s="72"/>
      <c r="DE25" s="43"/>
      <c r="DF25" s="43"/>
      <c r="DG25" s="39">
        <v>690</v>
      </c>
      <c r="DH25" s="46">
        <v>1080</v>
      </c>
      <c r="DI25" s="40"/>
      <c r="DJ25" s="63">
        <v>1770</v>
      </c>
      <c r="DK25" s="43"/>
      <c r="DL25" s="268" t="s">
        <v>192</v>
      </c>
      <c r="DM25" s="269" t="s">
        <v>578</v>
      </c>
      <c r="DN25" s="269" t="s">
        <v>178</v>
      </c>
      <c r="DO25" s="269">
        <v>76</v>
      </c>
      <c r="DP25" s="269" t="s">
        <v>294</v>
      </c>
      <c r="DQ25" s="56"/>
      <c r="DR25" s="56"/>
      <c r="DS25" s="36"/>
      <c r="DV25" s="41">
        <v>1.05</v>
      </c>
      <c r="DW25" s="41" t="s">
        <v>197</v>
      </c>
      <c r="DX25" s="41"/>
      <c r="DY25" s="151">
        <v>195.3</v>
      </c>
      <c r="DZ25" s="41">
        <v>195.3</v>
      </c>
      <c r="EA25" s="41">
        <v>9999</v>
      </c>
      <c r="EB25" s="41">
        <v>999999</v>
      </c>
      <c r="EC25" s="41">
        <v>999999</v>
      </c>
      <c r="EG25" s="41">
        <v>18</v>
      </c>
      <c r="EH25" s="195">
        <v>0</v>
      </c>
      <c r="EI25" s="195">
        <v>1080</v>
      </c>
      <c r="EJ25" s="196">
        <v>84.2</v>
      </c>
      <c r="EK25" s="195">
        <v>0</v>
      </c>
      <c r="EL25" s="195">
        <v>0</v>
      </c>
      <c r="EM25" s="195">
        <v>450</v>
      </c>
      <c r="EN25" s="195">
        <v>0</v>
      </c>
      <c r="EO25" s="195">
        <v>54</v>
      </c>
      <c r="EP25" s="195">
        <v>0</v>
      </c>
      <c r="EQ25" s="195">
        <v>101.8</v>
      </c>
      <c r="ER25" s="195" t="e">
        <v>#REF!</v>
      </c>
      <c r="ES25" s="195" t="s">
        <v>316</v>
      </c>
      <c r="ET25" s="195" t="e">
        <v>#REF!</v>
      </c>
      <c r="EU25" s="195" t="s">
        <v>316</v>
      </c>
      <c r="EV25" s="195"/>
      <c r="EW25" s="195"/>
      <c r="EX25" s="195"/>
      <c r="EY25" s="195"/>
      <c r="EZ25" s="196"/>
      <c r="FA25" s="195"/>
      <c r="FC25" s="41">
        <v>18</v>
      </c>
      <c r="FD25" s="195">
        <v>0</v>
      </c>
      <c r="FE25" s="195">
        <v>1080</v>
      </c>
      <c r="FF25" s="195">
        <v>1164.2</v>
      </c>
      <c r="FG25" s="195">
        <v>1164.2</v>
      </c>
      <c r="FH25" s="195">
        <v>1164.2</v>
      </c>
      <c r="FI25" s="195">
        <v>1614.2</v>
      </c>
      <c r="FJ25" s="195">
        <v>1614.2</v>
      </c>
      <c r="FK25" s="195">
        <v>1668.2</v>
      </c>
      <c r="FL25" s="195">
        <v>1668.2</v>
      </c>
      <c r="FM25" s="195">
        <v>1770</v>
      </c>
      <c r="FN25" s="195" t="e">
        <v>#VALUE!</v>
      </c>
      <c r="FO25" s="195" t="e">
        <v>#VALUE!</v>
      </c>
      <c r="FP25" s="195" t="e">
        <v>#VALUE!</v>
      </c>
      <c r="FQ25" s="195" t="e">
        <v>#VALUE!</v>
      </c>
      <c r="FR25" s="195" t="e">
        <v>#VALUE!</v>
      </c>
      <c r="FS25" s="195" t="e">
        <v>#VALUE!</v>
      </c>
      <c r="FT25" s="195" t="e">
        <v>#VALUE!</v>
      </c>
      <c r="FU25" s="195" t="e">
        <v>#VALUE!</v>
      </c>
      <c r="FV25" s="195" t="e">
        <v>#VALUE!</v>
      </c>
    </row>
    <row r="26" spans="1:178" ht="13.5" thickBot="1" x14ac:dyDescent="0.25">
      <c r="A26" s="132"/>
      <c r="B26" s="34">
        <v>38</v>
      </c>
      <c r="C26" s="293">
        <v>38</v>
      </c>
      <c r="D26" s="260" t="s">
        <v>102</v>
      </c>
      <c r="E26" s="260" t="s">
        <v>103</v>
      </c>
      <c r="F26" s="260" t="s">
        <v>578</v>
      </c>
      <c r="G26" s="43">
        <v>0.31805555555555548</v>
      </c>
      <c r="H26" s="47">
        <v>0.31805555555555548</v>
      </c>
      <c r="I26" s="58" t="s">
        <v>44</v>
      </c>
      <c r="J26" s="52">
        <v>0</v>
      </c>
      <c r="K26" s="43">
        <v>0.40138888888888885</v>
      </c>
      <c r="L26" s="47">
        <v>0.40138888888888885</v>
      </c>
      <c r="M26" s="42" t="s">
        <v>44</v>
      </c>
      <c r="N26" s="38">
        <v>0</v>
      </c>
      <c r="O26" s="85">
        <v>0.40208333333333335</v>
      </c>
      <c r="P26" s="38"/>
      <c r="Q26" s="261"/>
      <c r="R26" s="85"/>
      <c r="S26" s="38">
        <v>0</v>
      </c>
      <c r="T26" s="85" t="s">
        <v>308</v>
      </c>
      <c r="U26" s="86"/>
      <c r="V26" s="52">
        <v>600</v>
      </c>
      <c r="W26" s="85"/>
      <c r="X26" s="38">
        <v>600</v>
      </c>
      <c r="Y26" s="85"/>
      <c r="Z26" s="86"/>
      <c r="AA26" s="52">
        <v>600</v>
      </c>
      <c r="AB26" s="261"/>
      <c r="AC26" s="85"/>
      <c r="AD26" s="38">
        <v>600</v>
      </c>
      <c r="AE26" s="85">
        <v>0.45416666666666666</v>
      </c>
      <c r="AF26" s="86"/>
      <c r="AG26" s="52">
        <v>1920</v>
      </c>
      <c r="AH26" s="261"/>
      <c r="AI26" s="85"/>
      <c r="AJ26" s="38">
        <v>600</v>
      </c>
      <c r="AK26" s="73">
        <v>0.50069444444444444</v>
      </c>
      <c r="AL26" s="42" t="s">
        <v>301</v>
      </c>
      <c r="AM26" s="38">
        <v>780</v>
      </c>
      <c r="AN26" s="43">
        <v>0.53194444444444444</v>
      </c>
      <c r="AO26" s="47">
        <v>0.53541666666666665</v>
      </c>
      <c r="AP26" s="70">
        <v>92</v>
      </c>
      <c r="AQ26" s="71">
        <v>92</v>
      </c>
      <c r="AR26" s="72">
        <v>10</v>
      </c>
      <c r="AS26" s="49">
        <v>0.54236111111111107</v>
      </c>
      <c r="AT26" s="42" t="s">
        <v>44</v>
      </c>
      <c r="AU26" s="280">
        <v>0</v>
      </c>
      <c r="AV26" s="72"/>
      <c r="AW26" s="49">
        <v>0.58472222222222225</v>
      </c>
      <c r="AX26" s="42" t="s">
        <v>44</v>
      </c>
      <c r="AY26" s="38">
        <v>0</v>
      </c>
      <c r="AZ26" s="53">
        <v>0.58958333333333335</v>
      </c>
      <c r="BA26" s="61"/>
      <c r="BB26" s="55">
        <v>0.59509259259259262</v>
      </c>
      <c r="BC26" s="35">
        <v>5.5092592592592693E-3</v>
      </c>
      <c r="BD26" s="35">
        <v>1.0408340855860843E-17</v>
      </c>
      <c r="BE26" s="44" t="s">
        <v>44</v>
      </c>
      <c r="BF26" s="45">
        <v>0</v>
      </c>
      <c r="BG26" s="55">
        <v>0.60222222222222221</v>
      </c>
      <c r="BH26" s="35">
        <v>1.2638888888888866E-2</v>
      </c>
      <c r="BI26" s="35">
        <v>7.7546296296298473E-4</v>
      </c>
      <c r="BJ26" s="44" t="s">
        <v>45</v>
      </c>
      <c r="BK26" s="45">
        <v>67</v>
      </c>
      <c r="BL26" s="55">
        <v>0.60578703703703707</v>
      </c>
      <c r="BM26" s="35">
        <v>1.620370370370372E-2</v>
      </c>
      <c r="BN26" s="35">
        <v>1.0648148148147997E-3</v>
      </c>
      <c r="BO26" s="44" t="s">
        <v>45</v>
      </c>
      <c r="BP26" s="45">
        <v>92</v>
      </c>
      <c r="BQ26" s="55">
        <v>0.62254629629629632</v>
      </c>
      <c r="BR26" s="35">
        <v>3.2962962962962972E-2</v>
      </c>
      <c r="BS26" s="35">
        <v>1.0069444444444561E-3</v>
      </c>
      <c r="BT26" s="44" t="s">
        <v>301</v>
      </c>
      <c r="BU26" s="45">
        <v>87</v>
      </c>
      <c r="BV26" s="263"/>
      <c r="BW26" s="263"/>
      <c r="BX26" s="55">
        <v>0.63118055555555552</v>
      </c>
      <c r="BY26" s="35">
        <v>4.1597222222222174E-2</v>
      </c>
      <c r="BZ26" s="35">
        <v>1.3888888888888423E-3</v>
      </c>
      <c r="CA26" s="44" t="s">
        <v>301</v>
      </c>
      <c r="CB26" s="45">
        <v>120</v>
      </c>
      <c r="CC26" s="49">
        <v>0.65555555555555556</v>
      </c>
      <c r="CD26" s="42" t="s">
        <v>44</v>
      </c>
      <c r="CE26" s="38">
        <v>0</v>
      </c>
      <c r="CF26" s="53">
        <v>0.66319444444444442</v>
      </c>
      <c r="CG26" s="61"/>
      <c r="CH26" s="55">
        <v>0.6740624999999999</v>
      </c>
      <c r="CI26" s="35">
        <v>1.0868055555555478E-2</v>
      </c>
      <c r="CJ26" s="35">
        <v>2.3148148148070813E-5</v>
      </c>
      <c r="CK26" s="44" t="s">
        <v>301</v>
      </c>
      <c r="CL26" s="45">
        <v>2</v>
      </c>
      <c r="CM26" s="55">
        <v>0.68070601851851853</v>
      </c>
      <c r="CN26" s="35">
        <v>1.751157407407411E-2</v>
      </c>
      <c r="CO26" s="35">
        <v>6.5972222222225943E-4</v>
      </c>
      <c r="CP26" s="44" t="s">
        <v>301</v>
      </c>
      <c r="CQ26" s="45">
        <v>57</v>
      </c>
      <c r="CR26" s="85" t="s">
        <v>632</v>
      </c>
      <c r="CS26" s="38"/>
      <c r="CT26" s="85">
        <v>2.1465277777777798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100</v>
      </c>
      <c r="DC26" s="71">
        <v>100</v>
      </c>
      <c r="DD26" s="72"/>
      <c r="DE26" s="43"/>
      <c r="DF26" s="43"/>
      <c r="DG26" s="39">
        <v>627</v>
      </c>
      <c r="DH26" s="46">
        <v>5700</v>
      </c>
      <c r="DI26" s="40"/>
      <c r="DJ26" s="63">
        <v>6327</v>
      </c>
      <c r="DK26" s="43"/>
      <c r="DL26" s="268" t="s">
        <v>190</v>
      </c>
      <c r="DM26" s="269" t="s">
        <v>578</v>
      </c>
      <c r="DN26" s="269" t="s">
        <v>178</v>
      </c>
      <c r="DO26" s="269">
        <v>80</v>
      </c>
      <c r="DP26" s="269" t="s">
        <v>183</v>
      </c>
      <c r="DQ26" s="56"/>
      <c r="DR26" s="56"/>
      <c r="DS26" s="36"/>
      <c r="DV26" s="41">
        <v>1.05</v>
      </c>
      <c r="DW26" s="41" t="s">
        <v>197</v>
      </c>
      <c r="DX26" s="41"/>
      <c r="DY26" s="151">
        <v>212.10000000000002</v>
      </c>
      <c r="DZ26" s="41">
        <v>212.10000000000002</v>
      </c>
      <c r="EA26" s="41">
        <v>9999</v>
      </c>
      <c r="EB26" s="41">
        <v>999999</v>
      </c>
      <c r="EC26" s="41">
        <v>999999</v>
      </c>
      <c r="EG26" s="41">
        <v>38</v>
      </c>
      <c r="EH26" s="195">
        <v>0</v>
      </c>
      <c r="EI26" s="195">
        <v>5700</v>
      </c>
      <c r="EJ26" s="196">
        <v>102</v>
      </c>
      <c r="EK26" s="195">
        <v>0</v>
      </c>
      <c r="EL26" s="195">
        <v>0</v>
      </c>
      <c r="EM26" s="195">
        <v>366</v>
      </c>
      <c r="EN26" s="195">
        <v>0</v>
      </c>
      <c r="EO26" s="195">
        <v>59</v>
      </c>
      <c r="EP26" s="195">
        <v>0</v>
      </c>
      <c r="EQ26" s="195">
        <v>100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C26" s="41">
        <v>38</v>
      </c>
      <c r="FD26" s="195">
        <v>0</v>
      </c>
      <c r="FE26" s="195">
        <v>5700</v>
      </c>
      <c r="FF26" s="195">
        <v>5802</v>
      </c>
      <c r="FG26" s="195">
        <v>5802</v>
      </c>
      <c r="FH26" s="195">
        <v>5802</v>
      </c>
      <c r="FI26" s="195">
        <v>6168</v>
      </c>
      <c r="FJ26" s="195">
        <v>6168</v>
      </c>
      <c r="FK26" s="195">
        <v>6227</v>
      </c>
      <c r="FL26" s="195">
        <v>6227</v>
      </c>
      <c r="FM26" s="195">
        <v>6327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19</v>
      </c>
      <c r="C27" s="293">
        <v>19</v>
      </c>
      <c r="D27" s="260" t="s">
        <v>53</v>
      </c>
      <c r="E27" s="260" t="s">
        <v>481</v>
      </c>
      <c r="F27" s="260" t="s">
        <v>579</v>
      </c>
      <c r="G27" s="43">
        <v>0.30486111111111108</v>
      </c>
      <c r="H27" s="47">
        <v>0.30486111111111108</v>
      </c>
      <c r="I27" s="58" t="s">
        <v>44</v>
      </c>
      <c r="J27" s="52">
        <v>0</v>
      </c>
      <c r="K27" s="43">
        <v>0.38819444444444445</v>
      </c>
      <c r="L27" s="47">
        <v>0.38819444444444445</v>
      </c>
      <c r="M27" s="42" t="s">
        <v>44</v>
      </c>
      <c r="N27" s="38">
        <v>0</v>
      </c>
      <c r="O27" s="85">
        <v>0.38958333333333334</v>
      </c>
      <c r="P27" s="38"/>
      <c r="Q27" s="261"/>
      <c r="R27" s="85"/>
      <c r="S27" s="38">
        <v>0</v>
      </c>
      <c r="T27" s="85">
        <v>0.43333333333333335</v>
      </c>
      <c r="U27" s="86"/>
      <c r="V27" s="52">
        <v>0</v>
      </c>
      <c r="W27" s="85">
        <v>0.45347222222222222</v>
      </c>
      <c r="X27" s="38"/>
      <c r="Y27" s="85">
        <v>0.4548611111111111</v>
      </c>
      <c r="Z27" s="86"/>
      <c r="AA27" s="52">
        <v>0</v>
      </c>
      <c r="AB27" s="261"/>
      <c r="AC27" s="85">
        <v>0.45624999999999999</v>
      </c>
      <c r="AD27" s="38"/>
      <c r="AE27" s="85">
        <v>0.4777777777777778</v>
      </c>
      <c r="AF27" s="86"/>
      <c r="AG27" s="52">
        <v>0</v>
      </c>
      <c r="AH27" s="261"/>
      <c r="AI27" s="85"/>
      <c r="AJ27" s="38">
        <v>600</v>
      </c>
      <c r="AK27" s="73">
        <v>0.4861111111111111</v>
      </c>
      <c r="AL27" s="42" t="s">
        <v>301</v>
      </c>
      <c r="AM27" s="38">
        <v>660</v>
      </c>
      <c r="AN27" s="43">
        <v>0.48749999999999999</v>
      </c>
      <c r="AO27" s="47">
        <v>0.50416666666666665</v>
      </c>
      <c r="AP27" s="70">
        <v>109.2</v>
      </c>
      <c r="AQ27" s="71">
        <v>109.2</v>
      </c>
      <c r="AR27" s="72"/>
      <c r="AS27" s="49">
        <v>0.52777777777777779</v>
      </c>
      <c r="AT27" s="42" t="s">
        <v>44</v>
      </c>
      <c r="AU27" s="280">
        <v>0</v>
      </c>
      <c r="AV27" s="72"/>
      <c r="AW27" s="49">
        <v>0.56944444444444442</v>
      </c>
      <c r="AX27" s="42" t="s">
        <v>44</v>
      </c>
      <c r="AY27" s="38">
        <v>0</v>
      </c>
      <c r="AZ27" s="53">
        <v>0.57152777777777775</v>
      </c>
      <c r="BA27" s="61"/>
      <c r="BB27" s="55">
        <v>0.57723379629629623</v>
      </c>
      <c r="BC27" s="35">
        <v>5.7060185185184853E-3</v>
      </c>
      <c r="BD27" s="35">
        <v>1.9675925925922641E-4</v>
      </c>
      <c r="BE27" s="44" t="s">
        <v>301</v>
      </c>
      <c r="BF27" s="45">
        <v>17</v>
      </c>
      <c r="BG27" s="55">
        <v>0.58564814814814814</v>
      </c>
      <c r="BH27" s="35">
        <v>1.4120370370370394E-2</v>
      </c>
      <c r="BI27" s="35">
        <v>7.060185185185433E-4</v>
      </c>
      <c r="BJ27" s="44" t="s">
        <v>301</v>
      </c>
      <c r="BK27" s="45">
        <v>61</v>
      </c>
      <c r="BL27" s="55">
        <v>0.59027777777777779</v>
      </c>
      <c r="BM27" s="35">
        <v>1.8750000000000044E-2</v>
      </c>
      <c r="BN27" s="35">
        <v>1.4814814814815246E-3</v>
      </c>
      <c r="BO27" s="44" t="s">
        <v>301</v>
      </c>
      <c r="BP27" s="45">
        <v>128</v>
      </c>
      <c r="BQ27" s="55">
        <v>0.60606481481481478</v>
      </c>
      <c r="BR27" s="35">
        <v>3.4537037037037033E-2</v>
      </c>
      <c r="BS27" s="35">
        <v>2.5810185185185172E-3</v>
      </c>
      <c r="BT27" s="44" t="s">
        <v>301</v>
      </c>
      <c r="BU27" s="45">
        <v>223</v>
      </c>
      <c r="BV27" s="263"/>
      <c r="BW27" s="263"/>
      <c r="BX27" s="55">
        <v>0.61579861111111112</v>
      </c>
      <c r="BY27" s="35">
        <v>4.427083333333337E-2</v>
      </c>
      <c r="BZ27" s="35">
        <v>4.0625000000000383E-3</v>
      </c>
      <c r="CA27" s="44" t="s">
        <v>301</v>
      </c>
      <c r="CB27" s="45">
        <v>351</v>
      </c>
      <c r="CC27" s="49">
        <v>0.63750000000000007</v>
      </c>
      <c r="CD27" s="42" t="s">
        <v>44</v>
      </c>
      <c r="CE27" s="38">
        <v>0</v>
      </c>
      <c r="CF27" s="53">
        <v>0.65416666666666667</v>
      </c>
      <c r="CG27" s="61"/>
      <c r="CH27" s="55">
        <v>0.66439814814814813</v>
      </c>
      <c r="CI27" s="35">
        <v>1.0231481481481453E-2</v>
      </c>
      <c r="CJ27" s="35">
        <v>6.1342592592595474E-4</v>
      </c>
      <c r="CK27" s="44" t="s">
        <v>45</v>
      </c>
      <c r="CL27" s="45">
        <v>53</v>
      </c>
      <c r="CM27" s="55">
        <v>0.67093749999999996</v>
      </c>
      <c r="CN27" s="35">
        <v>1.677083333333329E-2</v>
      </c>
      <c r="CO27" s="35">
        <v>8.1018518518560095E-5</v>
      </c>
      <c r="CP27" s="44" t="s">
        <v>45</v>
      </c>
      <c r="CQ27" s="45">
        <v>7</v>
      </c>
      <c r="CR27" s="85" t="s">
        <v>632</v>
      </c>
      <c r="CS27" s="38"/>
      <c r="CT27" s="85">
        <v>1.35486111111111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109.2</v>
      </c>
      <c r="DC27" s="71">
        <v>109.2</v>
      </c>
      <c r="DD27" s="72"/>
      <c r="DE27" s="43"/>
      <c r="DF27" s="43"/>
      <c r="DG27" s="39">
        <v>1058.4000000000001</v>
      </c>
      <c r="DH27" s="46">
        <v>1260</v>
      </c>
      <c r="DI27" s="40"/>
      <c r="DJ27" s="63">
        <v>2318.4</v>
      </c>
      <c r="DK27" s="43"/>
      <c r="DL27" s="268" t="s">
        <v>192</v>
      </c>
      <c r="DM27" s="269" t="s">
        <v>579</v>
      </c>
      <c r="DN27" s="269" t="s">
        <v>178</v>
      </c>
      <c r="DO27" s="269">
        <v>70</v>
      </c>
      <c r="DP27" s="269" t="s">
        <v>294</v>
      </c>
      <c r="DQ27" s="56"/>
      <c r="DR27" s="56"/>
      <c r="DS27" s="36"/>
      <c r="DV27" s="41">
        <v>1.05</v>
      </c>
      <c r="DW27" s="41" t="s">
        <v>197</v>
      </c>
      <c r="DX27" s="41"/>
      <c r="DY27" s="151">
        <v>229.32000000000002</v>
      </c>
      <c r="DZ27" s="41">
        <v>229.32000000000002</v>
      </c>
      <c r="EA27" s="41">
        <v>9999</v>
      </c>
      <c r="EB27" s="41">
        <v>999999</v>
      </c>
      <c r="EC27" s="41">
        <v>999999</v>
      </c>
      <c r="EG27" s="41">
        <v>19</v>
      </c>
      <c r="EH27" s="195">
        <v>0</v>
      </c>
      <c r="EI27" s="195">
        <v>1260</v>
      </c>
      <c r="EJ27" s="196">
        <v>109.2</v>
      </c>
      <c r="EK27" s="195">
        <v>0</v>
      </c>
      <c r="EL27" s="195">
        <v>0</v>
      </c>
      <c r="EM27" s="195">
        <v>780</v>
      </c>
      <c r="EN27" s="195">
        <v>0</v>
      </c>
      <c r="EO27" s="195">
        <v>60</v>
      </c>
      <c r="EP27" s="195">
        <v>0</v>
      </c>
      <c r="EQ27" s="195">
        <v>109.2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19</v>
      </c>
      <c r="FD27" s="195">
        <v>0</v>
      </c>
      <c r="FE27" s="195">
        <v>1260</v>
      </c>
      <c r="FF27" s="195">
        <v>1369.2</v>
      </c>
      <c r="FG27" s="195">
        <v>1369.2</v>
      </c>
      <c r="FH27" s="195">
        <v>1369.2</v>
      </c>
      <c r="FI27" s="195">
        <v>2149.1999999999998</v>
      </c>
      <c r="FJ27" s="195">
        <v>2149.1999999999998</v>
      </c>
      <c r="FK27" s="195">
        <v>2209.1999999999998</v>
      </c>
      <c r="FL27" s="195">
        <v>2209.1999999999998</v>
      </c>
      <c r="FM27" s="195">
        <v>2318.3999999999996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15</v>
      </c>
      <c r="C28" s="293">
        <v>15</v>
      </c>
      <c r="D28" s="260" t="s">
        <v>147</v>
      </c>
      <c r="E28" s="260" t="s">
        <v>148</v>
      </c>
      <c r="F28" s="260" t="s">
        <v>577</v>
      </c>
      <c r="G28" s="43">
        <v>0.30208333333333331</v>
      </c>
      <c r="H28" s="47">
        <v>0.30208333333333331</v>
      </c>
      <c r="I28" s="58" t="s">
        <v>44</v>
      </c>
      <c r="J28" s="52">
        <v>0</v>
      </c>
      <c r="K28" s="43">
        <v>0.38541666666666669</v>
      </c>
      <c r="L28" s="47">
        <v>0.38541666666666669</v>
      </c>
      <c r="M28" s="42" t="s">
        <v>44</v>
      </c>
      <c r="N28" s="38">
        <v>0</v>
      </c>
      <c r="O28" s="85">
        <v>0.38611111111111113</v>
      </c>
      <c r="P28" s="38"/>
      <c r="Q28" s="261"/>
      <c r="R28" s="85"/>
      <c r="S28" s="38">
        <v>0</v>
      </c>
      <c r="T28" s="85" t="s">
        <v>308</v>
      </c>
      <c r="U28" s="86"/>
      <c r="V28" s="52">
        <v>600</v>
      </c>
      <c r="W28" s="85"/>
      <c r="X28" s="38">
        <v>600</v>
      </c>
      <c r="Y28" s="85"/>
      <c r="Z28" s="86"/>
      <c r="AA28" s="52">
        <v>600</v>
      </c>
      <c r="AB28" s="261"/>
      <c r="AC28" s="85"/>
      <c r="AD28" s="38">
        <v>600</v>
      </c>
      <c r="AE28" s="85">
        <v>0.44027777777777777</v>
      </c>
      <c r="AF28" s="86"/>
      <c r="AG28" s="52">
        <v>1740</v>
      </c>
      <c r="AH28" s="261"/>
      <c r="AI28" s="85"/>
      <c r="AJ28" s="38">
        <v>600</v>
      </c>
      <c r="AK28" s="73">
        <v>0.47569444444444442</v>
      </c>
      <c r="AL28" s="42" t="s">
        <v>44</v>
      </c>
      <c r="AM28" s="38">
        <v>0</v>
      </c>
      <c r="AN28" s="43">
        <v>0.49027777777777781</v>
      </c>
      <c r="AO28" s="47">
        <v>0.4909722222222222</v>
      </c>
      <c r="AP28" s="70">
        <v>94.6</v>
      </c>
      <c r="AQ28" s="71">
        <v>94.6</v>
      </c>
      <c r="AR28" s="72"/>
      <c r="AS28" s="49">
        <v>0.51736111111111105</v>
      </c>
      <c r="AT28" s="42" t="s">
        <v>44</v>
      </c>
      <c r="AU28" s="280">
        <v>0</v>
      </c>
      <c r="AV28" s="72"/>
      <c r="AW28" s="49">
        <v>0.55902777777777779</v>
      </c>
      <c r="AX28" s="42" t="s">
        <v>44</v>
      </c>
      <c r="AY28" s="38">
        <v>0</v>
      </c>
      <c r="AZ28" s="53">
        <v>0.56111111111111112</v>
      </c>
      <c r="BA28" s="61"/>
      <c r="BB28" s="55">
        <v>0.5663541666666666</v>
      </c>
      <c r="BC28" s="35">
        <v>5.243055555555487E-3</v>
      </c>
      <c r="BD28" s="35">
        <v>2.6620370370377192E-4</v>
      </c>
      <c r="BE28" s="44" t="s">
        <v>45</v>
      </c>
      <c r="BF28" s="45">
        <v>23</v>
      </c>
      <c r="BG28" s="55">
        <v>0.57337962962962963</v>
      </c>
      <c r="BH28" s="35">
        <v>1.2268518518518512E-2</v>
      </c>
      <c r="BI28" s="35">
        <v>1.145833333333339E-3</v>
      </c>
      <c r="BJ28" s="44" t="s">
        <v>45</v>
      </c>
      <c r="BK28" s="45">
        <v>99</v>
      </c>
      <c r="BL28" s="55">
        <v>0.57729166666666665</v>
      </c>
      <c r="BM28" s="35">
        <v>1.6180555555555531E-2</v>
      </c>
      <c r="BN28" s="35">
        <v>1.0879629629629885E-3</v>
      </c>
      <c r="BO28" s="44" t="s">
        <v>45</v>
      </c>
      <c r="BP28" s="45">
        <v>94</v>
      </c>
      <c r="BQ28" s="55">
        <v>0.59576388888888887</v>
      </c>
      <c r="BR28" s="35">
        <v>3.4652777777777755E-2</v>
      </c>
      <c r="BS28" s="35">
        <v>2.696759259259239E-3</v>
      </c>
      <c r="BT28" s="44" t="s">
        <v>301</v>
      </c>
      <c r="BU28" s="45">
        <v>233</v>
      </c>
      <c r="BV28" s="263"/>
      <c r="BW28" s="263"/>
      <c r="BX28" s="55">
        <v>0.58594907407407404</v>
      </c>
      <c r="BY28" s="35">
        <v>2.4837962962962923E-2</v>
      </c>
      <c r="BZ28" s="35">
        <v>1.5370370370370409E-2</v>
      </c>
      <c r="CA28" s="44" t="s">
        <v>45</v>
      </c>
      <c r="CB28" s="45">
        <v>1328</v>
      </c>
      <c r="CC28" s="49">
        <v>0.63611111111111118</v>
      </c>
      <c r="CD28" s="42" t="s">
        <v>301</v>
      </c>
      <c r="CE28" s="38">
        <v>780</v>
      </c>
      <c r="CF28" s="53">
        <v>0.65277777777777779</v>
      </c>
      <c r="CG28" s="61"/>
      <c r="CH28" s="55">
        <v>0.66331018518518514</v>
      </c>
      <c r="CI28" s="35">
        <v>1.0532407407407351E-2</v>
      </c>
      <c r="CJ28" s="35">
        <v>3.1250000000005579E-4</v>
      </c>
      <c r="CK28" s="44" t="s">
        <v>45</v>
      </c>
      <c r="CL28" s="45">
        <v>27</v>
      </c>
      <c r="CM28" s="55">
        <v>0.66923611111111114</v>
      </c>
      <c r="CN28" s="35">
        <v>1.6458333333333353E-2</v>
      </c>
      <c r="CO28" s="35">
        <v>3.9351851851849792E-4</v>
      </c>
      <c r="CP28" s="44" t="s">
        <v>45</v>
      </c>
      <c r="CQ28" s="45">
        <v>34</v>
      </c>
      <c r="CR28" s="85" t="s">
        <v>632</v>
      </c>
      <c r="CS28" s="38"/>
      <c r="CT28" s="85">
        <v>1.1881944444444399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94.2</v>
      </c>
      <c r="DC28" s="71">
        <v>94.2</v>
      </c>
      <c r="DD28" s="72"/>
      <c r="DE28" s="43"/>
      <c r="DF28" s="43"/>
      <c r="DG28" s="39">
        <v>2026.8</v>
      </c>
      <c r="DH28" s="46">
        <v>5520</v>
      </c>
      <c r="DI28" s="40"/>
      <c r="DJ28" s="63">
        <v>7546.8</v>
      </c>
      <c r="DK28" s="43"/>
      <c r="DL28" s="268" t="s">
        <v>191</v>
      </c>
      <c r="DM28" s="269" t="s">
        <v>577</v>
      </c>
      <c r="DN28" s="269" t="s">
        <v>177</v>
      </c>
      <c r="DO28" s="269">
        <v>143</v>
      </c>
      <c r="DP28" s="269">
        <v>0</v>
      </c>
      <c r="DQ28" s="56"/>
      <c r="DR28" s="56"/>
      <c r="DS28" s="36"/>
      <c r="DV28" s="41">
        <v>1.1299999999999999</v>
      </c>
      <c r="DW28" s="41" t="s">
        <v>197</v>
      </c>
      <c r="DX28" s="41"/>
      <c r="DY28" s="151">
        <v>213.34399999999999</v>
      </c>
      <c r="DZ28" s="41">
        <v>213.34399999999999</v>
      </c>
      <c r="EA28" s="41">
        <v>9999</v>
      </c>
      <c r="EB28" s="41">
        <v>999999</v>
      </c>
      <c r="EC28" s="41">
        <v>999999</v>
      </c>
      <c r="EG28" s="41">
        <v>15</v>
      </c>
      <c r="EH28" s="195">
        <v>0</v>
      </c>
      <c r="EI28" s="195">
        <v>4740</v>
      </c>
      <c r="EJ28" s="196">
        <v>94.6</v>
      </c>
      <c r="EK28" s="195">
        <v>0</v>
      </c>
      <c r="EL28" s="195">
        <v>0</v>
      </c>
      <c r="EM28" s="195">
        <v>1777</v>
      </c>
      <c r="EN28" s="195">
        <v>780</v>
      </c>
      <c r="EO28" s="195">
        <v>61</v>
      </c>
      <c r="EP28" s="195">
        <v>0</v>
      </c>
      <c r="EQ28" s="195">
        <v>94.2</v>
      </c>
      <c r="ER28" s="195" t="e">
        <v>#REF!</v>
      </c>
      <c r="ES28" s="195" t="s">
        <v>316</v>
      </c>
      <c r="ET28" s="195" t="e">
        <v>#REF!</v>
      </c>
      <c r="EU28" s="195" t="s">
        <v>316</v>
      </c>
      <c r="EV28" s="195"/>
      <c r="EW28" s="195"/>
      <c r="EX28" s="195"/>
      <c r="EY28" s="195"/>
      <c r="EZ28" s="196"/>
      <c r="FA28" s="195"/>
      <c r="FC28" s="41">
        <v>15</v>
      </c>
      <c r="FD28" s="195">
        <v>0</v>
      </c>
      <c r="FE28" s="195">
        <v>4740</v>
      </c>
      <c r="FF28" s="195">
        <v>4834.6000000000004</v>
      </c>
      <c r="FG28" s="195">
        <v>4834.6000000000004</v>
      </c>
      <c r="FH28" s="195">
        <v>4834.6000000000004</v>
      </c>
      <c r="FI28" s="195">
        <v>6611.6</v>
      </c>
      <c r="FJ28" s="195">
        <v>7391.6</v>
      </c>
      <c r="FK28" s="195">
        <v>7452.6</v>
      </c>
      <c r="FL28" s="195">
        <v>7452.6</v>
      </c>
      <c r="FM28" s="195">
        <v>7546.8</v>
      </c>
      <c r="FN28" s="195" t="e">
        <v>#VALUE!</v>
      </c>
      <c r="FO28" s="195" t="e">
        <v>#VALUE!</v>
      </c>
      <c r="FP28" s="195" t="e">
        <v>#VALUE!</v>
      </c>
      <c r="FQ28" s="195" t="e">
        <v>#VALUE!</v>
      </c>
      <c r="FR28" s="195" t="e">
        <v>#VALUE!</v>
      </c>
      <c r="FS28" s="195" t="e">
        <v>#VALUE!</v>
      </c>
      <c r="FT28" s="195" t="e">
        <v>#VALUE!</v>
      </c>
      <c r="FU28" s="195" t="e">
        <v>#VALUE!</v>
      </c>
      <c r="FV28" s="195" t="e">
        <v>#VALUE!</v>
      </c>
    </row>
    <row r="29" spans="1:178" ht="13.5" thickBot="1" x14ac:dyDescent="0.25">
      <c r="A29" s="132"/>
      <c r="B29" s="34">
        <v>21</v>
      </c>
      <c r="C29" s="293">
        <v>21</v>
      </c>
      <c r="D29" s="260" t="s">
        <v>152</v>
      </c>
      <c r="E29" s="260" t="s">
        <v>153</v>
      </c>
      <c r="F29" s="260" t="s">
        <v>581</v>
      </c>
      <c r="G29" s="43">
        <v>0.30624999999999997</v>
      </c>
      <c r="H29" s="47">
        <v>0.30624999999999997</v>
      </c>
      <c r="I29" s="58" t="s">
        <v>44</v>
      </c>
      <c r="J29" s="52">
        <v>0</v>
      </c>
      <c r="K29" s="43">
        <v>0.38958333333333334</v>
      </c>
      <c r="L29" s="47">
        <v>0.38958333333333334</v>
      </c>
      <c r="M29" s="42" t="s">
        <v>44</v>
      </c>
      <c r="N29" s="38">
        <v>0</v>
      </c>
      <c r="O29" s="85">
        <v>0.39027777777777778</v>
      </c>
      <c r="P29" s="38"/>
      <c r="Q29" s="261"/>
      <c r="R29" s="85"/>
      <c r="S29" s="38">
        <v>0</v>
      </c>
      <c r="T29" s="85">
        <v>0.44236111111111115</v>
      </c>
      <c r="U29" s="86"/>
      <c r="V29" s="52">
        <v>0</v>
      </c>
      <c r="W29" s="85">
        <v>0.46388888888888885</v>
      </c>
      <c r="X29" s="38"/>
      <c r="Y29" s="85">
        <v>0.46875</v>
      </c>
      <c r="Z29" s="86"/>
      <c r="AA29" s="52">
        <v>0</v>
      </c>
      <c r="AB29" s="261"/>
      <c r="AC29" s="85">
        <v>0.47083333333333338</v>
      </c>
      <c r="AD29" s="38"/>
      <c r="AE29" s="85">
        <v>0.42708333333333331</v>
      </c>
      <c r="AF29" s="86"/>
      <c r="AG29" s="52">
        <v>3240</v>
      </c>
      <c r="AH29" s="261">
        <v>300</v>
      </c>
      <c r="AI29" s="85"/>
      <c r="AJ29" s="38">
        <v>600</v>
      </c>
      <c r="AK29" s="73">
        <v>0.48055555555555557</v>
      </c>
      <c r="AL29" s="42" t="s">
        <v>301</v>
      </c>
      <c r="AM29" s="38">
        <v>60</v>
      </c>
      <c r="AN29" s="43">
        <v>0.52708333333333335</v>
      </c>
      <c r="AO29" s="47">
        <v>0.53263888888888888</v>
      </c>
      <c r="AP29" s="70">
        <v>101</v>
      </c>
      <c r="AQ29" s="71">
        <v>101</v>
      </c>
      <c r="AR29" s="72"/>
      <c r="AS29" s="49">
        <v>0.52222222222222225</v>
      </c>
      <c r="AT29" s="42" t="s">
        <v>44</v>
      </c>
      <c r="AU29" s="280">
        <v>0</v>
      </c>
      <c r="AV29" s="72"/>
      <c r="AW29" s="49">
        <v>0.58263888888888882</v>
      </c>
      <c r="AX29" s="42" t="s">
        <v>301</v>
      </c>
      <c r="AY29" s="38">
        <v>1140</v>
      </c>
      <c r="AZ29" s="53">
        <v>0.58472222222222225</v>
      </c>
      <c r="BA29" s="61"/>
      <c r="BB29" s="55">
        <v>0.58952546296296293</v>
      </c>
      <c r="BC29" s="35">
        <v>4.8032407407406774E-3</v>
      </c>
      <c r="BD29" s="35">
        <v>7.0601851851858147E-4</v>
      </c>
      <c r="BE29" s="44" t="s">
        <v>45</v>
      </c>
      <c r="BF29" s="45">
        <v>61</v>
      </c>
      <c r="BG29" s="55">
        <v>0.59687499999999993</v>
      </c>
      <c r="BH29" s="35">
        <v>1.2152777777777679E-2</v>
      </c>
      <c r="BI29" s="35">
        <v>1.2615740740741718E-3</v>
      </c>
      <c r="BJ29" s="44" t="s">
        <v>45</v>
      </c>
      <c r="BK29" s="45">
        <v>109</v>
      </c>
      <c r="BL29" s="55">
        <v>0.60034722222222225</v>
      </c>
      <c r="BM29" s="35">
        <v>1.5625E-2</v>
      </c>
      <c r="BN29" s="35">
        <v>1.6435185185185198E-3</v>
      </c>
      <c r="BO29" s="44" t="s">
        <v>45</v>
      </c>
      <c r="BP29" s="45">
        <v>142</v>
      </c>
      <c r="BQ29" s="55">
        <v>0.61517361111111113</v>
      </c>
      <c r="BR29" s="35">
        <v>3.0451388888888875E-2</v>
      </c>
      <c r="BS29" s="35">
        <v>1.5046296296296405E-3</v>
      </c>
      <c r="BT29" s="44" t="s">
        <v>45</v>
      </c>
      <c r="BU29" s="45">
        <v>130</v>
      </c>
      <c r="BV29" s="263"/>
      <c r="BW29" s="263"/>
      <c r="BX29" s="55">
        <v>0.62306712962962962</v>
      </c>
      <c r="BY29" s="35">
        <v>3.8344907407407369E-2</v>
      </c>
      <c r="BZ29" s="35">
        <v>1.8634259259259628E-3</v>
      </c>
      <c r="CA29" s="44" t="s">
        <v>45</v>
      </c>
      <c r="CB29" s="45">
        <v>161</v>
      </c>
      <c r="CC29" s="49">
        <v>0.65069444444444446</v>
      </c>
      <c r="CD29" s="42" t="s">
        <v>44</v>
      </c>
      <c r="CE29" s="38">
        <v>0</v>
      </c>
      <c r="CF29" s="53">
        <v>0.65972222222222221</v>
      </c>
      <c r="CG29" s="61"/>
      <c r="CH29" s="55">
        <v>0.67126157407407405</v>
      </c>
      <c r="CI29" s="35">
        <v>1.1539351851851842E-2</v>
      </c>
      <c r="CJ29" s="35">
        <v>6.9444444444443504E-4</v>
      </c>
      <c r="CK29" s="44" t="s">
        <v>301</v>
      </c>
      <c r="CL29" s="45">
        <v>60</v>
      </c>
      <c r="CM29" s="55">
        <v>0.67650462962962965</v>
      </c>
      <c r="CN29" s="35">
        <v>1.678240740740744E-2</v>
      </c>
      <c r="CO29" s="35">
        <v>6.9444444444410197E-5</v>
      </c>
      <c r="CP29" s="44" t="s">
        <v>45</v>
      </c>
      <c r="CQ29" s="45">
        <v>6</v>
      </c>
      <c r="CR29" s="85" t="s">
        <v>632</v>
      </c>
      <c r="CS29" s="38"/>
      <c r="CT29" s="85">
        <v>1.4381944444444399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106.2</v>
      </c>
      <c r="DC29" s="71">
        <v>106.2</v>
      </c>
      <c r="DD29" s="72"/>
      <c r="DE29" s="43"/>
      <c r="DF29" s="43"/>
      <c r="DG29" s="39">
        <v>876.2</v>
      </c>
      <c r="DH29" s="46">
        <v>5340</v>
      </c>
      <c r="DI29" s="40"/>
      <c r="DJ29" s="63">
        <v>6216.2</v>
      </c>
      <c r="DK29" s="43"/>
      <c r="DL29" s="268" t="s">
        <v>190</v>
      </c>
      <c r="DM29" s="269" t="s">
        <v>581</v>
      </c>
      <c r="DN29" s="269" t="s">
        <v>178</v>
      </c>
      <c r="DO29" s="269">
        <v>115</v>
      </c>
      <c r="DP29" s="269">
        <v>0</v>
      </c>
      <c r="DQ29" s="56"/>
      <c r="DR29" s="56"/>
      <c r="DS29" s="36"/>
      <c r="DV29" s="41">
        <v>1.08</v>
      </c>
      <c r="DW29" s="41" t="s">
        <v>197</v>
      </c>
      <c r="DX29" s="41"/>
      <c r="DY29" s="151">
        <v>223.77600000000001</v>
      </c>
      <c r="DZ29" s="41">
        <v>223.77600000000001</v>
      </c>
      <c r="EA29" s="41">
        <v>9999</v>
      </c>
      <c r="EB29" s="41">
        <v>999999</v>
      </c>
      <c r="EC29" s="41">
        <v>999999</v>
      </c>
      <c r="EG29" s="41">
        <v>21</v>
      </c>
      <c r="EH29" s="195">
        <v>0</v>
      </c>
      <c r="EI29" s="195">
        <v>4200</v>
      </c>
      <c r="EJ29" s="196">
        <v>101</v>
      </c>
      <c r="EK29" s="195">
        <v>0</v>
      </c>
      <c r="EL29" s="195">
        <v>1140</v>
      </c>
      <c r="EM29" s="195">
        <v>603</v>
      </c>
      <c r="EN29" s="195">
        <v>0</v>
      </c>
      <c r="EO29" s="195">
        <v>66</v>
      </c>
      <c r="EP29" s="195">
        <v>0</v>
      </c>
      <c r="EQ29" s="195">
        <v>106.2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C29" s="41">
        <v>21</v>
      </c>
      <c r="FD29" s="195">
        <v>0</v>
      </c>
      <c r="FE29" s="195">
        <v>4200</v>
      </c>
      <c r="FF29" s="195">
        <v>4301</v>
      </c>
      <c r="FG29" s="195">
        <v>4301</v>
      </c>
      <c r="FH29" s="195">
        <v>5441</v>
      </c>
      <c r="FI29" s="195">
        <v>6044</v>
      </c>
      <c r="FJ29" s="195">
        <v>6044</v>
      </c>
      <c r="FK29" s="195">
        <v>6110</v>
      </c>
      <c r="FL29" s="195">
        <v>6110</v>
      </c>
      <c r="FM29" s="195">
        <v>6216.2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54</v>
      </c>
      <c r="C30" s="293">
        <v>55</v>
      </c>
      <c r="D30" s="260" t="s">
        <v>530</v>
      </c>
      <c r="E30" s="260" t="s">
        <v>531</v>
      </c>
      <c r="F30" s="260" t="s">
        <v>604</v>
      </c>
      <c r="G30" s="43">
        <v>0.32916666666666655</v>
      </c>
      <c r="H30" s="47">
        <v>0.32916666666666655</v>
      </c>
      <c r="I30" s="58" t="s">
        <v>44</v>
      </c>
      <c r="J30" s="52">
        <v>0</v>
      </c>
      <c r="K30" s="43">
        <v>0.41249999999999992</v>
      </c>
      <c r="L30" s="47">
        <v>0.41249999999999992</v>
      </c>
      <c r="M30" s="42" t="s">
        <v>44</v>
      </c>
      <c r="N30" s="38">
        <v>0</v>
      </c>
      <c r="O30" s="85">
        <v>0.41597222222222219</v>
      </c>
      <c r="P30" s="38"/>
      <c r="Q30" s="261">
        <v>300</v>
      </c>
      <c r="R30" s="85"/>
      <c r="S30" s="38">
        <v>0</v>
      </c>
      <c r="T30" s="85">
        <v>0.46388888888888885</v>
      </c>
      <c r="U30" s="86"/>
      <c r="V30" s="52">
        <v>0</v>
      </c>
      <c r="W30" s="85"/>
      <c r="X30" s="38">
        <v>600</v>
      </c>
      <c r="Y30" s="85"/>
      <c r="Z30" s="86"/>
      <c r="AA30" s="52">
        <v>600</v>
      </c>
      <c r="AB30" s="261"/>
      <c r="AC30" s="85"/>
      <c r="AD30" s="38">
        <v>600</v>
      </c>
      <c r="AE30" s="85" t="s">
        <v>308</v>
      </c>
      <c r="AF30" s="86"/>
      <c r="AG30" s="52">
        <v>600</v>
      </c>
      <c r="AH30" s="261"/>
      <c r="AI30" s="85"/>
      <c r="AJ30" s="38">
        <v>600</v>
      </c>
      <c r="AK30" s="73">
        <v>0.50277777777777777</v>
      </c>
      <c r="AL30" s="42" t="s">
        <v>44</v>
      </c>
      <c r="AM30" s="38">
        <v>0</v>
      </c>
      <c r="AN30" s="43">
        <v>0.52777777777777779</v>
      </c>
      <c r="AO30" s="47">
        <v>0.5444444444444444</v>
      </c>
      <c r="AP30" s="70">
        <v>95</v>
      </c>
      <c r="AQ30" s="71">
        <v>95</v>
      </c>
      <c r="AR30" s="72"/>
      <c r="AS30" s="49">
        <v>0.5444444444444444</v>
      </c>
      <c r="AT30" s="42" t="s">
        <v>44</v>
      </c>
      <c r="AU30" s="280">
        <v>0</v>
      </c>
      <c r="AV30" s="72"/>
      <c r="AW30" s="49">
        <v>0.60277777777777775</v>
      </c>
      <c r="AX30" s="42" t="s">
        <v>44</v>
      </c>
      <c r="AY30" s="38">
        <v>0</v>
      </c>
      <c r="AZ30" s="53">
        <v>0.60416666666666663</v>
      </c>
      <c r="BA30" s="61"/>
      <c r="BB30" s="55">
        <v>0.60971064814814813</v>
      </c>
      <c r="BC30" s="35">
        <v>5.5439814814814969E-3</v>
      </c>
      <c r="BD30" s="35">
        <v>3.4722222222238058E-5</v>
      </c>
      <c r="BE30" s="44" t="s">
        <v>301</v>
      </c>
      <c r="BF30" s="45">
        <v>3</v>
      </c>
      <c r="BG30" s="55">
        <v>0.6208217592592592</v>
      </c>
      <c r="BH30" s="35">
        <v>1.6655092592592569E-2</v>
      </c>
      <c r="BI30" s="35">
        <v>3.2407407407407177E-3</v>
      </c>
      <c r="BJ30" s="44" t="s">
        <v>301</v>
      </c>
      <c r="BK30" s="45">
        <v>280</v>
      </c>
      <c r="BL30" s="55">
        <v>0.62613425925925925</v>
      </c>
      <c r="BM30" s="35">
        <v>2.1967592592592622E-2</v>
      </c>
      <c r="BN30" s="35">
        <v>4.699074074074102E-3</v>
      </c>
      <c r="BO30" s="44" t="s">
        <v>301</v>
      </c>
      <c r="BP30" s="45">
        <v>406</v>
      </c>
      <c r="BQ30" s="55">
        <v>0.64541666666666664</v>
      </c>
      <c r="BR30" s="35">
        <v>4.1250000000000009E-2</v>
      </c>
      <c r="BS30" s="35">
        <v>9.2939814814814933E-3</v>
      </c>
      <c r="BT30" s="44" t="s">
        <v>301</v>
      </c>
      <c r="BU30" s="45">
        <v>803</v>
      </c>
      <c r="BV30" s="263"/>
      <c r="BW30" s="263"/>
      <c r="BX30" s="55">
        <v>0.63561342592592596</v>
      </c>
      <c r="BY30" s="35">
        <v>3.1446759259259327E-2</v>
      </c>
      <c r="BZ30" s="35">
        <v>8.761574074074005E-3</v>
      </c>
      <c r="CA30" s="44" t="s">
        <v>45</v>
      </c>
      <c r="CB30" s="45">
        <v>1057</v>
      </c>
      <c r="CC30" s="49">
        <v>0.69791666666666663</v>
      </c>
      <c r="CD30" s="42" t="s">
        <v>301</v>
      </c>
      <c r="CE30" s="38">
        <v>2400</v>
      </c>
      <c r="CF30" s="53">
        <v>0.70208333333333339</v>
      </c>
      <c r="CG30" s="61"/>
      <c r="CH30" s="55">
        <v>0.71262731481481489</v>
      </c>
      <c r="CI30" s="35">
        <v>1.0543981481481501E-2</v>
      </c>
      <c r="CJ30" s="35">
        <v>3.0092592592590589E-4</v>
      </c>
      <c r="CK30" s="44" t="s">
        <v>45</v>
      </c>
      <c r="CL30" s="45">
        <v>26</v>
      </c>
      <c r="CM30" s="55">
        <v>0.71965277777777781</v>
      </c>
      <c r="CN30" s="35">
        <v>1.7569444444444415E-2</v>
      </c>
      <c r="CO30" s="35">
        <v>7.1759259259256483E-4</v>
      </c>
      <c r="CP30" s="44" t="s">
        <v>301</v>
      </c>
      <c r="CQ30" s="45">
        <v>62</v>
      </c>
      <c r="CR30" s="85"/>
      <c r="CS30" s="38">
        <v>600</v>
      </c>
      <c r="CT30" s="85">
        <v>2.8131944444444401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116.6</v>
      </c>
      <c r="DC30" s="71">
        <v>116.6</v>
      </c>
      <c r="DD30" s="72"/>
      <c r="DE30" s="43"/>
      <c r="DF30" s="43"/>
      <c r="DG30" s="39">
        <v>2848.6</v>
      </c>
      <c r="DH30" s="46">
        <v>6300</v>
      </c>
      <c r="DI30" s="40"/>
      <c r="DJ30" s="63">
        <v>9148.6</v>
      </c>
      <c r="DK30" s="43"/>
      <c r="DL30" s="268" t="s">
        <v>190</v>
      </c>
      <c r="DM30" s="269" t="s">
        <v>604</v>
      </c>
      <c r="DN30" s="269" t="s">
        <v>178</v>
      </c>
      <c r="DO30" s="269">
        <v>87</v>
      </c>
      <c r="DP30" s="269" t="s">
        <v>293</v>
      </c>
      <c r="DQ30" s="56"/>
      <c r="DR30" s="56"/>
      <c r="DS30" s="36"/>
      <c r="DV30" s="41">
        <v>1.05</v>
      </c>
      <c r="DW30" s="41" t="s">
        <v>197</v>
      </c>
      <c r="DX30" s="41"/>
      <c r="DY30" s="151">
        <v>222.18</v>
      </c>
      <c r="DZ30" s="41">
        <v>222.18</v>
      </c>
      <c r="EA30" s="41">
        <v>9999</v>
      </c>
      <c r="EB30" s="41">
        <v>999999</v>
      </c>
      <c r="EC30" s="41">
        <v>999999</v>
      </c>
      <c r="EG30" s="41">
        <v>55</v>
      </c>
      <c r="EH30" s="195">
        <v>0</v>
      </c>
      <c r="EI30" s="195">
        <v>3300</v>
      </c>
      <c r="EJ30" s="196">
        <v>95</v>
      </c>
      <c r="EK30" s="195">
        <v>0</v>
      </c>
      <c r="EL30" s="195">
        <v>0</v>
      </c>
      <c r="EM30" s="195">
        <v>2549</v>
      </c>
      <c r="EN30" s="195">
        <v>2400</v>
      </c>
      <c r="EO30" s="195">
        <v>88</v>
      </c>
      <c r="EP30" s="195">
        <v>600</v>
      </c>
      <c r="EQ30" s="195">
        <v>116.6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55</v>
      </c>
      <c r="FD30" s="195">
        <v>0</v>
      </c>
      <c r="FE30" s="195">
        <v>3300</v>
      </c>
      <c r="FF30" s="195">
        <v>3395</v>
      </c>
      <c r="FG30" s="195">
        <v>3395</v>
      </c>
      <c r="FH30" s="195">
        <v>3395</v>
      </c>
      <c r="FI30" s="195">
        <v>5944</v>
      </c>
      <c r="FJ30" s="195">
        <v>8344</v>
      </c>
      <c r="FK30" s="195">
        <v>8432</v>
      </c>
      <c r="FL30" s="195">
        <v>9032</v>
      </c>
      <c r="FM30" s="195">
        <v>9148.6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1"/>
      <c r="B31" s="34">
        <v>13</v>
      </c>
      <c r="C31" s="293">
        <v>13</v>
      </c>
      <c r="D31" s="260" t="s">
        <v>478</v>
      </c>
      <c r="E31" s="260" t="s">
        <v>479</v>
      </c>
      <c r="F31" s="260" t="s">
        <v>575</v>
      </c>
      <c r="G31" s="43">
        <v>0.30069444444444443</v>
      </c>
      <c r="H31" s="47">
        <v>0.30069444444444443</v>
      </c>
      <c r="I31" s="58" t="s">
        <v>44</v>
      </c>
      <c r="J31" s="52">
        <v>0</v>
      </c>
      <c r="K31" s="43">
        <v>0.3840277777777778</v>
      </c>
      <c r="L31" s="47">
        <v>0.3840277777777778</v>
      </c>
      <c r="M31" s="42" t="s">
        <v>44</v>
      </c>
      <c r="N31" s="38">
        <v>0</v>
      </c>
      <c r="O31" s="85">
        <v>0.38819444444444445</v>
      </c>
      <c r="P31" s="38"/>
      <c r="Q31" s="261"/>
      <c r="R31" s="85"/>
      <c r="S31" s="38">
        <v>0</v>
      </c>
      <c r="T31" s="85" t="s">
        <v>308</v>
      </c>
      <c r="U31" s="86"/>
      <c r="V31" s="52">
        <v>600</v>
      </c>
      <c r="W31" s="85"/>
      <c r="X31" s="38">
        <v>600</v>
      </c>
      <c r="Y31" s="85"/>
      <c r="Z31" s="86"/>
      <c r="AA31" s="52">
        <v>600</v>
      </c>
      <c r="AB31" s="261"/>
      <c r="AC31" s="85"/>
      <c r="AD31" s="38">
        <v>600</v>
      </c>
      <c r="AE31" s="85">
        <v>0.46111111111111108</v>
      </c>
      <c r="AF31" s="86"/>
      <c r="AG31" s="52">
        <v>0</v>
      </c>
      <c r="AH31" s="261"/>
      <c r="AI31" s="85">
        <v>0.46736111111111112</v>
      </c>
      <c r="AJ31" s="38"/>
      <c r="AK31" s="73">
        <v>0.47500000000000003</v>
      </c>
      <c r="AL31" s="42" t="s">
        <v>301</v>
      </c>
      <c r="AM31" s="38">
        <v>60</v>
      </c>
      <c r="AN31" s="43">
        <v>0.4770833333333333</v>
      </c>
      <c r="AO31" s="47">
        <v>0.49722222222222223</v>
      </c>
      <c r="AP31" s="70">
        <v>109.7</v>
      </c>
      <c r="AQ31" s="71">
        <v>109.7</v>
      </c>
      <c r="AR31" s="72"/>
      <c r="AS31" s="49">
        <v>0.51666666666666672</v>
      </c>
      <c r="AT31" s="42" t="s">
        <v>44</v>
      </c>
      <c r="AU31" s="280">
        <v>0</v>
      </c>
      <c r="AV31" s="72"/>
      <c r="AW31" s="49">
        <v>0.56111111111111112</v>
      </c>
      <c r="AX31" s="42" t="s">
        <v>44</v>
      </c>
      <c r="AY31" s="38">
        <v>0</v>
      </c>
      <c r="AZ31" s="53">
        <v>0.56319444444444444</v>
      </c>
      <c r="BA31" s="61"/>
      <c r="BB31" s="55">
        <v>0.56879629629629636</v>
      </c>
      <c r="BC31" s="35">
        <v>5.6018518518519134E-3</v>
      </c>
      <c r="BD31" s="35">
        <v>9.2592592592654482E-5</v>
      </c>
      <c r="BE31" s="44" t="s">
        <v>301</v>
      </c>
      <c r="BF31" s="45">
        <v>8</v>
      </c>
      <c r="BG31" s="55">
        <v>0.5802546296296297</v>
      </c>
      <c r="BH31" s="35">
        <v>1.7060185185185262E-2</v>
      </c>
      <c r="BI31" s="35">
        <v>3.6458333333334106E-3</v>
      </c>
      <c r="BJ31" s="44" t="s">
        <v>301</v>
      </c>
      <c r="BK31" s="45">
        <v>315</v>
      </c>
      <c r="BL31" s="55">
        <v>0.58493055555555562</v>
      </c>
      <c r="BM31" s="35">
        <v>2.1736111111111178E-2</v>
      </c>
      <c r="BN31" s="35">
        <v>4.4675925925926584E-3</v>
      </c>
      <c r="BO31" s="44" t="s">
        <v>301</v>
      </c>
      <c r="BP31" s="45">
        <v>386</v>
      </c>
      <c r="BQ31" s="55">
        <v>0.60623842592592592</v>
      </c>
      <c r="BR31" s="35">
        <v>4.3043981481481475E-2</v>
      </c>
      <c r="BS31" s="35">
        <v>1.1087962962962959E-2</v>
      </c>
      <c r="BT31" s="44" t="s">
        <v>301</v>
      </c>
      <c r="BU31" s="45">
        <v>958</v>
      </c>
      <c r="BV31" s="263"/>
      <c r="BW31" s="263"/>
      <c r="BX31" s="55">
        <v>0.59398148148148155</v>
      </c>
      <c r="BY31" s="35">
        <v>3.0787037037037113E-2</v>
      </c>
      <c r="BZ31" s="35">
        <v>9.4212962962962193E-3</v>
      </c>
      <c r="CA31" s="44" t="s">
        <v>45</v>
      </c>
      <c r="CB31" s="45">
        <v>814</v>
      </c>
      <c r="CC31" s="49">
        <v>0.63472222222222219</v>
      </c>
      <c r="CD31" s="42" t="s">
        <v>301</v>
      </c>
      <c r="CE31" s="38">
        <v>480</v>
      </c>
      <c r="CF31" s="53">
        <v>0.65138888888888891</v>
      </c>
      <c r="CG31" s="61"/>
      <c r="CH31" s="55">
        <v>0.66253472222222221</v>
      </c>
      <c r="CI31" s="35">
        <v>1.1145833333333299E-2</v>
      </c>
      <c r="CJ31" s="35">
        <v>3.0092592592589201E-4</v>
      </c>
      <c r="CK31" s="44" t="s">
        <v>301</v>
      </c>
      <c r="CL31" s="45">
        <v>26</v>
      </c>
      <c r="CM31" s="55">
        <v>0.66907407407407404</v>
      </c>
      <c r="CN31" s="35">
        <v>1.7685185185185137E-2</v>
      </c>
      <c r="CO31" s="35">
        <v>8.3333333333328666E-4</v>
      </c>
      <c r="CP31" s="44" t="s">
        <v>301</v>
      </c>
      <c r="CQ31" s="45">
        <v>72</v>
      </c>
      <c r="CR31" s="85" t="s">
        <v>632</v>
      </c>
      <c r="CS31" s="38"/>
      <c r="CT31" s="85">
        <v>1.10486111111111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119.9</v>
      </c>
      <c r="DC31" s="71">
        <v>119.9</v>
      </c>
      <c r="DD31" s="72"/>
      <c r="DE31" s="43"/>
      <c r="DF31" s="43"/>
      <c r="DG31" s="39">
        <v>2808.6</v>
      </c>
      <c r="DH31" s="46">
        <v>2940</v>
      </c>
      <c r="DI31" s="40"/>
      <c r="DJ31" s="63">
        <v>5748.6</v>
      </c>
      <c r="DK31" s="43"/>
      <c r="DL31" s="268" t="s">
        <v>191</v>
      </c>
      <c r="DM31" s="269" t="s">
        <v>575</v>
      </c>
      <c r="DN31" s="269" t="s">
        <v>179</v>
      </c>
      <c r="DO31" s="269">
        <v>80</v>
      </c>
      <c r="DP31" s="269">
        <v>0</v>
      </c>
      <c r="DQ31" s="56"/>
      <c r="DR31" s="56"/>
      <c r="DS31" s="36"/>
      <c r="DT31" s="41"/>
      <c r="DU31" s="41"/>
      <c r="DV31" s="41">
        <v>1</v>
      </c>
      <c r="DW31" s="41" t="s">
        <v>197</v>
      </c>
      <c r="DX31" s="41"/>
      <c r="DY31" s="151">
        <v>229.60000000000002</v>
      </c>
      <c r="DZ31" s="41">
        <v>229.60000000000002</v>
      </c>
      <c r="EA31" s="41">
        <v>9999</v>
      </c>
      <c r="EB31" s="41">
        <v>999999</v>
      </c>
      <c r="EC31" s="41">
        <v>5748.6</v>
      </c>
      <c r="ED31" s="41"/>
      <c r="EE31" s="41"/>
      <c r="EF31" s="41"/>
      <c r="EG31" s="41">
        <v>13</v>
      </c>
      <c r="EH31" s="195">
        <v>0</v>
      </c>
      <c r="EI31" s="195">
        <v>2460</v>
      </c>
      <c r="EJ31" s="196">
        <v>109.7</v>
      </c>
      <c r="EK31" s="195">
        <v>0</v>
      </c>
      <c r="EL31" s="195">
        <v>0</v>
      </c>
      <c r="EM31" s="195">
        <v>2481</v>
      </c>
      <c r="EN31" s="195">
        <v>480</v>
      </c>
      <c r="EO31" s="195">
        <v>98</v>
      </c>
      <c r="EP31" s="195">
        <v>0</v>
      </c>
      <c r="EQ31" s="195">
        <v>119.9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B31" s="41"/>
      <c r="FC31" s="41">
        <v>13</v>
      </c>
      <c r="FD31" s="195">
        <v>0</v>
      </c>
      <c r="FE31" s="195">
        <v>2460</v>
      </c>
      <c r="FF31" s="195">
        <v>2569.6999999999998</v>
      </c>
      <c r="FG31" s="195">
        <v>2569.6999999999998</v>
      </c>
      <c r="FH31" s="195">
        <v>2569.6999999999998</v>
      </c>
      <c r="FI31" s="195">
        <v>5050.7</v>
      </c>
      <c r="FJ31" s="195">
        <v>5530.7</v>
      </c>
      <c r="FK31" s="195">
        <v>5628.7</v>
      </c>
      <c r="FL31" s="195">
        <v>5628.7</v>
      </c>
      <c r="FM31" s="195">
        <v>5748.5999999999995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2"/>
      <c r="B32" s="34">
        <v>58</v>
      </c>
      <c r="C32" s="293">
        <v>66</v>
      </c>
      <c r="D32" s="260" t="s">
        <v>263</v>
      </c>
      <c r="E32" s="260" t="s">
        <v>290</v>
      </c>
      <c r="F32" s="260" t="s">
        <v>578</v>
      </c>
      <c r="G32" s="43">
        <v>0.33194444444444432</v>
      </c>
      <c r="H32" s="47">
        <v>0.33194444444444432</v>
      </c>
      <c r="I32" s="58" t="s">
        <v>44</v>
      </c>
      <c r="J32" s="52">
        <v>0</v>
      </c>
      <c r="K32" s="43">
        <v>0.41527777777777769</v>
      </c>
      <c r="L32" s="47">
        <v>0.41527777777777769</v>
      </c>
      <c r="M32" s="42" t="s">
        <v>44</v>
      </c>
      <c r="N32" s="38">
        <v>0</v>
      </c>
      <c r="O32" s="85">
        <v>0.41944444444444445</v>
      </c>
      <c r="P32" s="38"/>
      <c r="Q32" s="261"/>
      <c r="R32" s="85">
        <v>0.45347222222222222</v>
      </c>
      <c r="S32" s="38">
        <v>300</v>
      </c>
      <c r="T32" s="85">
        <v>0.46875</v>
      </c>
      <c r="U32" s="86"/>
      <c r="V32" s="52">
        <v>0</v>
      </c>
      <c r="W32" s="85"/>
      <c r="X32" s="38">
        <v>600</v>
      </c>
      <c r="Y32" s="85"/>
      <c r="Z32" s="86"/>
      <c r="AA32" s="52">
        <v>600</v>
      </c>
      <c r="AB32" s="261"/>
      <c r="AC32" s="85"/>
      <c r="AD32" s="38">
        <v>600</v>
      </c>
      <c r="AE32" s="85" t="s">
        <v>308</v>
      </c>
      <c r="AF32" s="86"/>
      <c r="AG32" s="52">
        <v>600</v>
      </c>
      <c r="AH32" s="261"/>
      <c r="AI32" s="85"/>
      <c r="AJ32" s="38">
        <v>600</v>
      </c>
      <c r="AK32" s="73">
        <v>0.50486111111111109</v>
      </c>
      <c r="AL32" s="42" t="s">
        <v>45</v>
      </c>
      <c r="AM32" s="38">
        <v>60</v>
      </c>
      <c r="AN32" s="43">
        <v>0.50763888888888886</v>
      </c>
      <c r="AO32" s="47">
        <v>0.53541666666666665</v>
      </c>
      <c r="AP32" s="70">
        <v>102</v>
      </c>
      <c r="AQ32" s="71">
        <v>102</v>
      </c>
      <c r="AR32" s="72"/>
      <c r="AS32" s="49">
        <v>0.54652777777777772</v>
      </c>
      <c r="AT32" s="42" t="s">
        <v>44</v>
      </c>
      <c r="AU32" s="280">
        <v>0</v>
      </c>
      <c r="AV32" s="72"/>
      <c r="AW32" s="49">
        <v>0.58333333333333337</v>
      </c>
      <c r="AX32" s="42" t="s">
        <v>45</v>
      </c>
      <c r="AY32" s="38">
        <v>420</v>
      </c>
      <c r="AZ32" s="53">
        <v>0.58611111111111114</v>
      </c>
      <c r="BA32" s="61"/>
      <c r="BB32" s="55">
        <v>0.59201388888888895</v>
      </c>
      <c r="BC32" s="35">
        <v>5.9027777777778123E-3</v>
      </c>
      <c r="BD32" s="35">
        <v>3.9351851851855343E-4</v>
      </c>
      <c r="BE32" s="44" t="s">
        <v>301</v>
      </c>
      <c r="BF32" s="45">
        <v>34</v>
      </c>
      <c r="BG32" s="55">
        <v>0.59969907407407408</v>
      </c>
      <c r="BH32" s="35">
        <v>1.3587962962962941E-2</v>
      </c>
      <c r="BI32" s="35">
        <v>1.7361111111108968E-4</v>
      </c>
      <c r="BJ32" s="44" t="s">
        <v>301</v>
      </c>
      <c r="BK32" s="45">
        <v>15</v>
      </c>
      <c r="BL32" s="55">
        <v>0.60427083333333331</v>
      </c>
      <c r="BM32" s="35">
        <v>1.8159722222222174E-2</v>
      </c>
      <c r="BN32" s="35">
        <v>8.9120370370365451E-4</v>
      </c>
      <c r="BO32" s="44" t="s">
        <v>301</v>
      </c>
      <c r="BP32" s="45">
        <v>77</v>
      </c>
      <c r="BQ32" s="55">
        <v>0.62258101851851855</v>
      </c>
      <c r="BR32" s="35">
        <v>3.6469907407407409E-2</v>
      </c>
      <c r="BS32" s="35">
        <v>4.5138888888888937E-3</v>
      </c>
      <c r="BT32" s="44" t="s">
        <v>301</v>
      </c>
      <c r="BU32" s="45">
        <v>390</v>
      </c>
      <c r="BV32" s="263"/>
      <c r="BW32" s="263"/>
      <c r="BX32" s="55">
        <v>0.61305555555555558</v>
      </c>
      <c r="BY32" s="35">
        <v>2.6944444444444438E-2</v>
      </c>
      <c r="BZ32" s="35">
        <v>1.3263888888888895E-2</v>
      </c>
      <c r="CA32" s="44" t="s">
        <v>45</v>
      </c>
      <c r="CB32" s="45">
        <v>1446</v>
      </c>
      <c r="CC32" s="49">
        <v>0.64930555555555558</v>
      </c>
      <c r="CD32" s="42" t="s">
        <v>45</v>
      </c>
      <c r="CE32" s="38">
        <v>240</v>
      </c>
      <c r="CF32" s="53">
        <v>0.65902777777777777</v>
      </c>
      <c r="CG32" s="61"/>
      <c r="CH32" s="55">
        <v>0.66913194444444446</v>
      </c>
      <c r="CI32" s="35">
        <v>1.0104166666666692E-2</v>
      </c>
      <c r="CJ32" s="35">
        <v>7.4074074074071544E-4</v>
      </c>
      <c r="CK32" s="44" t="s">
        <v>45</v>
      </c>
      <c r="CL32" s="45">
        <v>64</v>
      </c>
      <c r="CM32" s="55">
        <v>0.67545138888888889</v>
      </c>
      <c r="CN32" s="35">
        <v>1.6423611111111125E-2</v>
      </c>
      <c r="CO32" s="35">
        <v>4.2824074074072557E-4</v>
      </c>
      <c r="CP32" s="44" t="s">
        <v>45</v>
      </c>
      <c r="CQ32" s="45">
        <v>37</v>
      </c>
      <c r="CR32" s="85" t="s">
        <v>632</v>
      </c>
      <c r="CS32" s="38"/>
      <c r="CT32" s="85">
        <v>2.9798611111111102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110.5</v>
      </c>
      <c r="DC32" s="71">
        <v>110.5</v>
      </c>
      <c r="DD32" s="72">
        <v>300</v>
      </c>
      <c r="DE32" s="43"/>
      <c r="DF32" s="43"/>
      <c r="DG32" s="39">
        <v>2575.5</v>
      </c>
      <c r="DH32" s="46">
        <v>4020</v>
      </c>
      <c r="DI32" s="40"/>
      <c r="DJ32" s="63">
        <v>6595.5</v>
      </c>
      <c r="DK32" s="43"/>
      <c r="DL32" s="268" t="s">
        <v>192</v>
      </c>
      <c r="DM32" s="269" t="s">
        <v>578</v>
      </c>
      <c r="DN32" s="269" t="s">
        <v>178</v>
      </c>
      <c r="DO32" s="269">
        <v>77</v>
      </c>
      <c r="DP32" s="269">
        <v>0</v>
      </c>
      <c r="DQ32" s="56"/>
      <c r="DR32" s="56"/>
      <c r="DS32" s="36"/>
      <c r="DV32" s="41">
        <v>1.05</v>
      </c>
      <c r="DW32" s="41" t="s">
        <v>197</v>
      </c>
      <c r="DX32" s="41"/>
      <c r="DY32" s="151">
        <v>538.125</v>
      </c>
      <c r="DZ32" s="41">
        <v>538.125</v>
      </c>
      <c r="EA32" s="41">
        <v>9999</v>
      </c>
      <c r="EB32" s="41">
        <v>999999</v>
      </c>
      <c r="EC32" s="41">
        <v>999999</v>
      </c>
      <c r="EG32" s="41">
        <v>66</v>
      </c>
      <c r="EH32" s="195">
        <v>0</v>
      </c>
      <c r="EI32" s="195">
        <v>3360</v>
      </c>
      <c r="EJ32" s="196">
        <v>102</v>
      </c>
      <c r="EK32" s="195">
        <v>0</v>
      </c>
      <c r="EL32" s="195">
        <v>420</v>
      </c>
      <c r="EM32" s="195">
        <v>1962</v>
      </c>
      <c r="EN32" s="195">
        <v>240</v>
      </c>
      <c r="EO32" s="195">
        <v>101</v>
      </c>
      <c r="EP32" s="195">
        <v>0</v>
      </c>
      <c r="EQ32" s="195">
        <v>410.5</v>
      </c>
      <c r="ER32" s="195" t="e">
        <v>#REF!</v>
      </c>
      <c r="ES32" s="195" t="e">
        <v>#REF!</v>
      </c>
      <c r="ET32" s="195" t="e">
        <v>#REF!</v>
      </c>
      <c r="EU32" s="196" t="s">
        <v>316</v>
      </c>
      <c r="EV32" s="195"/>
      <c r="EW32" s="195"/>
      <c r="EX32" s="195"/>
      <c r="EY32" s="195"/>
      <c r="EZ32" s="196"/>
      <c r="FA32" s="195"/>
      <c r="FC32" s="41">
        <v>66</v>
      </c>
      <c r="FD32" s="195">
        <v>0</v>
      </c>
      <c r="FE32" s="195">
        <v>3360</v>
      </c>
      <c r="FF32" s="195">
        <v>3462</v>
      </c>
      <c r="FG32" s="195">
        <v>3462</v>
      </c>
      <c r="FH32" s="195">
        <v>3882</v>
      </c>
      <c r="FI32" s="195">
        <v>5844</v>
      </c>
      <c r="FJ32" s="195">
        <v>6084</v>
      </c>
      <c r="FK32" s="195">
        <v>6185</v>
      </c>
      <c r="FL32" s="195">
        <v>6185</v>
      </c>
      <c r="FM32" s="195">
        <v>6595.5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29</v>
      </c>
      <c r="C33" s="293">
        <v>29</v>
      </c>
      <c r="D33" s="260" t="s">
        <v>493</v>
      </c>
      <c r="E33" s="260" t="s">
        <v>494</v>
      </c>
      <c r="F33" s="260" t="s">
        <v>588</v>
      </c>
      <c r="G33" s="43">
        <v>0.3118055555555555</v>
      </c>
      <c r="H33" s="47">
        <v>0.3118055555555555</v>
      </c>
      <c r="I33" s="58" t="s">
        <v>44</v>
      </c>
      <c r="J33" s="52">
        <v>0</v>
      </c>
      <c r="K33" s="43">
        <v>0.39513888888888887</v>
      </c>
      <c r="L33" s="47">
        <v>0.39513888888888887</v>
      </c>
      <c r="M33" s="42" t="s">
        <v>44</v>
      </c>
      <c r="N33" s="38">
        <v>0</v>
      </c>
      <c r="O33" s="85">
        <v>0.39583333333333331</v>
      </c>
      <c r="P33" s="38"/>
      <c r="Q33" s="261"/>
      <c r="R33" s="85"/>
      <c r="S33" s="38">
        <v>0</v>
      </c>
      <c r="T33" s="85" t="s">
        <v>308</v>
      </c>
      <c r="U33" s="86"/>
      <c r="V33" s="52">
        <v>600</v>
      </c>
      <c r="W33" s="85"/>
      <c r="X33" s="38">
        <v>600</v>
      </c>
      <c r="Y33" s="85"/>
      <c r="Z33" s="86"/>
      <c r="AA33" s="52">
        <v>600</v>
      </c>
      <c r="AB33" s="261"/>
      <c r="AC33" s="85"/>
      <c r="AD33" s="38">
        <v>600</v>
      </c>
      <c r="AE33" s="85">
        <v>0.46597222222222223</v>
      </c>
      <c r="AF33" s="86"/>
      <c r="AG33" s="52">
        <v>360</v>
      </c>
      <c r="AH33" s="261"/>
      <c r="AI33" s="85"/>
      <c r="AJ33" s="38">
        <v>600</v>
      </c>
      <c r="AK33" s="73">
        <v>0.48194444444444445</v>
      </c>
      <c r="AL33" s="42" t="s">
        <v>45</v>
      </c>
      <c r="AM33" s="38">
        <v>300</v>
      </c>
      <c r="AN33" s="43">
        <v>0.48472222222222222</v>
      </c>
      <c r="AO33" s="47">
        <v>0.49722222222222223</v>
      </c>
      <c r="AP33" s="70">
        <v>112</v>
      </c>
      <c r="AQ33" s="71">
        <v>112</v>
      </c>
      <c r="AR33" s="72"/>
      <c r="AS33" s="49">
        <v>0.52361111111111114</v>
      </c>
      <c r="AT33" s="42" t="s">
        <v>44</v>
      </c>
      <c r="AU33" s="280">
        <v>0</v>
      </c>
      <c r="AV33" s="72"/>
      <c r="AW33" s="49">
        <v>0.56805555555555554</v>
      </c>
      <c r="AX33" s="42" t="s">
        <v>44</v>
      </c>
      <c r="AY33" s="38">
        <v>0</v>
      </c>
      <c r="AZ33" s="53">
        <v>0.57013888888888886</v>
      </c>
      <c r="BA33" s="61"/>
      <c r="BB33" s="55">
        <v>0.57622685185185185</v>
      </c>
      <c r="BC33" s="35">
        <v>6.0879629629629894E-3</v>
      </c>
      <c r="BD33" s="35">
        <v>5.7870370370373056E-4</v>
      </c>
      <c r="BE33" s="44" t="s">
        <v>301</v>
      </c>
      <c r="BF33" s="45">
        <v>50</v>
      </c>
      <c r="BG33" s="55">
        <v>0.5849537037037037</v>
      </c>
      <c r="BH33" s="35">
        <v>1.4814814814814836E-2</v>
      </c>
      <c r="BI33" s="35">
        <v>1.4004629629629853E-3</v>
      </c>
      <c r="BJ33" s="44" t="s">
        <v>301</v>
      </c>
      <c r="BK33" s="45">
        <v>121</v>
      </c>
      <c r="BL33" s="55">
        <v>0.5898958333333334</v>
      </c>
      <c r="BM33" s="35">
        <v>1.9756944444444535E-2</v>
      </c>
      <c r="BN33" s="35">
        <v>2.4884259259260154E-3</v>
      </c>
      <c r="BO33" s="44" t="s">
        <v>301</v>
      </c>
      <c r="BP33" s="45">
        <v>215</v>
      </c>
      <c r="BQ33" s="55">
        <v>0.6115046296296297</v>
      </c>
      <c r="BR33" s="35">
        <v>4.1365740740740842E-2</v>
      </c>
      <c r="BS33" s="35">
        <v>9.4097222222223262E-3</v>
      </c>
      <c r="BT33" s="44" t="s">
        <v>301</v>
      </c>
      <c r="BU33" s="45">
        <v>813</v>
      </c>
      <c r="BV33" s="263"/>
      <c r="BW33" s="263"/>
      <c r="BX33" s="55">
        <v>0.62079861111111112</v>
      </c>
      <c r="BY33" s="35">
        <v>5.0659722222222259E-2</v>
      </c>
      <c r="BZ33" s="35">
        <v>1.0451388888888927E-2</v>
      </c>
      <c r="CA33" s="44" t="s">
        <v>301</v>
      </c>
      <c r="CB33" s="45">
        <v>903</v>
      </c>
      <c r="CC33" s="49">
        <v>0.63680555555555551</v>
      </c>
      <c r="CD33" s="42" t="s">
        <v>301</v>
      </c>
      <c r="CE33" s="38">
        <v>60</v>
      </c>
      <c r="CF33" s="53">
        <v>0.65347222222222223</v>
      </c>
      <c r="CG33" s="61"/>
      <c r="CH33" s="55">
        <v>0.66472222222222221</v>
      </c>
      <c r="CI33" s="35">
        <v>1.1249999999999982E-2</v>
      </c>
      <c r="CJ33" s="35">
        <v>4.0509259259257496E-4</v>
      </c>
      <c r="CK33" s="44" t="s">
        <v>301</v>
      </c>
      <c r="CL33" s="45">
        <v>35</v>
      </c>
      <c r="CM33" s="55">
        <v>0.67118055555555556</v>
      </c>
      <c r="CN33" s="35">
        <v>1.7708333333333326E-2</v>
      </c>
      <c r="CO33" s="35">
        <v>8.5648148148147543E-4</v>
      </c>
      <c r="CP33" s="44" t="s">
        <v>301</v>
      </c>
      <c r="CQ33" s="45">
        <v>74</v>
      </c>
      <c r="CR33" s="85"/>
      <c r="CS33" s="38">
        <v>600</v>
      </c>
      <c r="CT33" s="85">
        <v>1.77152777777778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138.5</v>
      </c>
      <c r="DC33" s="71">
        <v>138.5</v>
      </c>
      <c r="DD33" s="72">
        <v>10</v>
      </c>
      <c r="DE33" s="43"/>
      <c r="DF33" s="43"/>
      <c r="DG33" s="39">
        <v>2471.5</v>
      </c>
      <c r="DH33" s="46">
        <v>4320</v>
      </c>
      <c r="DI33" s="40"/>
      <c r="DJ33" s="63">
        <v>6791.5</v>
      </c>
      <c r="DK33" s="43"/>
      <c r="DL33" s="268" t="s">
        <v>192</v>
      </c>
      <c r="DM33" s="269" t="s">
        <v>588</v>
      </c>
      <c r="DN33" s="269" t="s">
        <v>179</v>
      </c>
      <c r="DO33" s="269">
        <v>75</v>
      </c>
      <c r="DP33" s="269" t="s">
        <v>622</v>
      </c>
      <c r="DQ33" s="56"/>
      <c r="DR33" s="56"/>
      <c r="DS33" s="36"/>
      <c r="DV33" s="41">
        <v>1</v>
      </c>
      <c r="DW33" s="41" t="s">
        <v>197</v>
      </c>
      <c r="DX33" s="41"/>
      <c r="DY33" s="151">
        <v>260.5</v>
      </c>
      <c r="DZ33" s="41">
        <v>260.5</v>
      </c>
      <c r="EA33" s="41">
        <v>9999</v>
      </c>
      <c r="EB33" s="41">
        <v>999999</v>
      </c>
      <c r="EC33" s="41">
        <v>6791.5</v>
      </c>
      <c r="EG33" s="41">
        <v>29</v>
      </c>
      <c r="EH33" s="195">
        <v>0</v>
      </c>
      <c r="EI33" s="195">
        <v>3660</v>
      </c>
      <c r="EJ33" s="196">
        <v>112</v>
      </c>
      <c r="EK33" s="195">
        <v>0</v>
      </c>
      <c r="EL33" s="195">
        <v>0</v>
      </c>
      <c r="EM33" s="195">
        <v>2102</v>
      </c>
      <c r="EN33" s="195">
        <v>60</v>
      </c>
      <c r="EO33" s="195">
        <v>109</v>
      </c>
      <c r="EP33" s="195">
        <v>600</v>
      </c>
      <c r="EQ33" s="195">
        <v>148.5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29</v>
      </c>
      <c r="FD33" s="195">
        <v>0</v>
      </c>
      <c r="FE33" s="195">
        <v>3660</v>
      </c>
      <c r="FF33" s="195">
        <v>3772</v>
      </c>
      <c r="FG33" s="195">
        <v>3772</v>
      </c>
      <c r="FH33" s="195">
        <v>3772</v>
      </c>
      <c r="FI33" s="195">
        <v>5874</v>
      </c>
      <c r="FJ33" s="195">
        <v>5934</v>
      </c>
      <c r="FK33" s="195">
        <v>6043</v>
      </c>
      <c r="FL33" s="195">
        <v>6643</v>
      </c>
      <c r="FM33" s="195">
        <v>6791.5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46</v>
      </c>
      <c r="C34" s="293">
        <v>46</v>
      </c>
      <c r="D34" s="260" t="s">
        <v>517</v>
      </c>
      <c r="E34" s="260" t="s">
        <v>518</v>
      </c>
      <c r="F34" s="260" t="s">
        <v>582</v>
      </c>
      <c r="G34" s="43">
        <v>0.32361111111111102</v>
      </c>
      <c r="H34" s="47">
        <v>0.32361111111111102</v>
      </c>
      <c r="I34" s="58" t="s">
        <v>44</v>
      </c>
      <c r="J34" s="52">
        <v>0</v>
      </c>
      <c r="K34" s="43">
        <v>0.40694444444444439</v>
      </c>
      <c r="L34" s="47">
        <v>0.40694444444444439</v>
      </c>
      <c r="M34" s="42" t="s">
        <v>44</v>
      </c>
      <c r="N34" s="38">
        <v>0</v>
      </c>
      <c r="O34" s="85"/>
      <c r="P34" s="38">
        <v>600</v>
      </c>
      <c r="Q34" s="261"/>
      <c r="R34" s="85"/>
      <c r="S34" s="38">
        <v>0</v>
      </c>
      <c r="T34" s="85">
        <v>0.46736111111111112</v>
      </c>
      <c r="U34" s="86"/>
      <c r="V34" s="52">
        <v>0</v>
      </c>
      <c r="W34" s="85"/>
      <c r="X34" s="38">
        <v>600</v>
      </c>
      <c r="Y34" s="85"/>
      <c r="Z34" s="86"/>
      <c r="AA34" s="52">
        <v>600</v>
      </c>
      <c r="AB34" s="261"/>
      <c r="AC34" s="85"/>
      <c r="AD34" s="38">
        <v>600</v>
      </c>
      <c r="AE34" s="85" t="s">
        <v>308</v>
      </c>
      <c r="AF34" s="86"/>
      <c r="AG34" s="52">
        <v>600</v>
      </c>
      <c r="AH34" s="261"/>
      <c r="AI34" s="85"/>
      <c r="AJ34" s="38">
        <v>600</v>
      </c>
      <c r="AK34" s="73">
        <v>0.49722222222222223</v>
      </c>
      <c r="AL34" s="42" t="s">
        <v>44</v>
      </c>
      <c r="AM34" s="38">
        <v>0</v>
      </c>
      <c r="AN34" s="43">
        <v>0.51458333333333328</v>
      </c>
      <c r="AO34" s="47">
        <v>0.52083333333333337</v>
      </c>
      <c r="AP34" s="70">
        <v>97.6</v>
      </c>
      <c r="AQ34" s="71">
        <v>97.6</v>
      </c>
      <c r="AR34" s="72"/>
      <c r="AS34" s="49">
        <v>0.53888888888888886</v>
      </c>
      <c r="AT34" s="42" t="s">
        <v>44</v>
      </c>
      <c r="AU34" s="280">
        <v>0</v>
      </c>
      <c r="AV34" s="72"/>
      <c r="AW34" s="49">
        <v>0.5805555555555556</v>
      </c>
      <c r="AX34" s="42" t="s">
        <v>44</v>
      </c>
      <c r="AY34" s="38">
        <v>0</v>
      </c>
      <c r="AZ34" s="53">
        <v>0.58263888888888882</v>
      </c>
      <c r="BA34" s="61"/>
      <c r="BB34" s="55">
        <v>0.58848379629629632</v>
      </c>
      <c r="BC34" s="35">
        <v>5.8449074074075069E-3</v>
      </c>
      <c r="BD34" s="35">
        <v>3.3564814814824803E-4</v>
      </c>
      <c r="BE34" s="44" t="s">
        <v>301</v>
      </c>
      <c r="BF34" s="45">
        <v>29</v>
      </c>
      <c r="BG34" s="55">
        <v>0.59686342592592589</v>
      </c>
      <c r="BH34" s="35">
        <v>1.4224537037037077E-2</v>
      </c>
      <c r="BI34" s="35">
        <v>8.1018518518522625E-4</v>
      </c>
      <c r="BJ34" s="44" t="s">
        <v>301</v>
      </c>
      <c r="BK34" s="45">
        <v>70</v>
      </c>
      <c r="BL34" s="55">
        <v>0.60070601851851857</v>
      </c>
      <c r="BM34" s="35">
        <v>1.8067129629629752E-2</v>
      </c>
      <c r="BN34" s="35">
        <v>7.9861111111123248E-4</v>
      </c>
      <c r="BO34" s="44" t="s">
        <v>301</v>
      </c>
      <c r="BP34" s="45">
        <v>69</v>
      </c>
      <c r="BQ34" s="55">
        <v>0.62130787037037039</v>
      </c>
      <c r="BR34" s="35">
        <v>3.8668981481481568E-2</v>
      </c>
      <c r="BS34" s="35">
        <v>6.7129629629630524E-3</v>
      </c>
      <c r="BT34" s="44" t="s">
        <v>301</v>
      </c>
      <c r="BU34" s="45">
        <v>580</v>
      </c>
      <c r="BV34" s="263"/>
      <c r="BW34" s="263"/>
      <c r="BX34" s="55">
        <v>0.60884259259259255</v>
      </c>
      <c r="BY34" s="35">
        <v>2.6203703703703729E-2</v>
      </c>
      <c r="BZ34" s="35">
        <v>1.4004629629629603E-2</v>
      </c>
      <c r="CA34" s="44" t="s">
        <v>45</v>
      </c>
      <c r="CB34" s="45">
        <v>1510</v>
      </c>
      <c r="CC34" s="49">
        <v>0.65277777777777779</v>
      </c>
      <c r="CD34" s="42" t="s">
        <v>301</v>
      </c>
      <c r="CE34" s="38">
        <v>360</v>
      </c>
      <c r="CF34" s="53">
        <v>0.66111111111111109</v>
      </c>
      <c r="CG34" s="61"/>
      <c r="CH34" s="55">
        <v>0.6713541666666667</v>
      </c>
      <c r="CI34" s="35">
        <v>1.0243055555555602E-2</v>
      </c>
      <c r="CJ34" s="35">
        <v>6.0185185185180484E-4</v>
      </c>
      <c r="CK34" s="44" t="s">
        <v>45</v>
      </c>
      <c r="CL34" s="45">
        <v>52</v>
      </c>
      <c r="CM34" s="55">
        <v>0.67729166666666663</v>
      </c>
      <c r="CN34" s="35">
        <v>1.6180555555555531E-2</v>
      </c>
      <c r="CO34" s="35">
        <v>6.7129629629631912E-4</v>
      </c>
      <c r="CP34" s="44" t="s">
        <v>45</v>
      </c>
      <c r="CQ34" s="45">
        <v>58</v>
      </c>
      <c r="CR34" s="85" t="s">
        <v>632</v>
      </c>
      <c r="CS34" s="38"/>
      <c r="CT34" s="85">
        <v>2.4798611111111102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113.2</v>
      </c>
      <c r="DC34" s="71">
        <v>113.2</v>
      </c>
      <c r="DD34" s="72"/>
      <c r="DE34" s="43"/>
      <c r="DF34" s="43"/>
      <c r="DG34" s="39">
        <v>2578.7999999999997</v>
      </c>
      <c r="DH34" s="46">
        <v>3960</v>
      </c>
      <c r="DI34" s="40"/>
      <c r="DJ34" s="63">
        <v>6538.7999999999993</v>
      </c>
      <c r="DK34" s="43"/>
      <c r="DL34" s="268" t="s">
        <v>192</v>
      </c>
      <c r="DM34" s="269" t="s">
        <v>582</v>
      </c>
      <c r="DN34" s="269" t="s">
        <v>178</v>
      </c>
      <c r="DO34" s="269">
        <v>123</v>
      </c>
      <c r="DP34" s="269">
        <v>0</v>
      </c>
      <c r="DQ34" s="56"/>
      <c r="DR34" s="56"/>
      <c r="DS34" s="36"/>
      <c r="DV34" s="41">
        <v>1.08</v>
      </c>
      <c r="DW34" s="41" t="s">
        <v>197</v>
      </c>
      <c r="DX34" s="41"/>
      <c r="DY34" s="151">
        <v>227.66400000000002</v>
      </c>
      <c r="DZ34" s="41">
        <v>227.66400000000002</v>
      </c>
      <c r="EA34" s="41">
        <v>9999</v>
      </c>
      <c r="EB34" s="41">
        <v>999999</v>
      </c>
      <c r="EC34" s="41">
        <v>999999</v>
      </c>
      <c r="EG34" s="41">
        <v>46</v>
      </c>
      <c r="EH34" s="195">
        <v>0</v>
      </c>
      <c r="EI34" s="195">
        <v>3600</v>
      </c>
      <c r="EJ34" s="196">
        <v>97.6</v>
      </c>
      <c r="EK34" s="195">
        <v>0</v>
      </c>
      <c r="EL34" s="195">
        <v>0</v>
      </c>
      <c r="EM34" s="195">
        <v>2258</v>
      </c>
      <c r="EN34" s="195">
        <v>360</v>
      </c>
      <c r="EO34" s="195">
        <v>110</v>
      </c>
      <c r="EP34" s="195">
        <v>0</v>
      </c>
      <c r="EQ34" s="195">
        <v>113.2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46</v>
      </c>
      <c r="FD34" s="195">
        <v>0</v>
      </c>
      <c r="FE34" s="195">
        <v>3600</v>
      </c>
      <c r="FF34" s="195">
        <v>3697.6</v>
      </c>
      <c r="FG34" s="195">
        <v>3697.6</v>
      </c>
      <c r="FH34" s="195">
        <v>3697.6</v>
      </c>
      <c r="FI34" s="195">
        <v>5955.6</v>
      </c>
      <c r="FJ34" s="195">
        <v>6315.6</v>
      </c>
      <c r="FK34" s="195">
        <v>6425.6</v>
      </c>
      <c r="FL34" s="195">
        <v>6425.6</v>
      </c>
      <c r="FM34" s="195">
        <v>6538.8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33</v>
      </c>
      <c r="C35" s="293">
        <v>33</v>
      </c>
      <c r="D35" s="260" t="s">
        <v>500</v>
      </c>
      <c r="E35" s="260" t="s">
        <v>501</v>
      </c>
      <c r="F35" s="260" t="s">
        <v>592</v>
      </c>
      <c r="G35" s="43">
        <v>0.31458333333333327</v>
      </c>
      <c r="H35" s="47">
        <v>0.31458333333333327</v>
      </c>
      <c r="I35" s="58" t="s">
        <v>44</v>
      </c>
      <c r="J35" s="391">
        <v>0</v>
      </c>
      <c r="K35" s="43">
        <v>0.39791666666666664</v>
      </c>
      <c r="L35" s="47">
        <v>0.39791666666666664</v>
      </c>
      <c r="M35" s="42" t="s">
        <v>44</v>
      </c>
      <c r="N35" s="38">
        <v>0</v>
      </c>
      <c r="O35" s="85">
        <v>0.39861111111111108</v>
      </c>
      <c r="P35" s="38"/>
      <c r="Q35" s="261"/>
      <c r="R35" s="85"/>
      <c r="S35" s="38">
        <v>0</v>
      </c>
      <c r="T35" s="85">
        <v>0.44166666666666665</v>
      </c>
      <c r="U35" s="86"/>
      <c r="V35" s="52">
        <v>0</v>
      </c>
      <c r="W35" s="85">
        <v>0.46527777777777773</v>
      </c>
      <c r="X35" s="38"/>
      <c r="Y35" s="85">
        <v>0.46736111111111112</v>
      </c>
      <c r="Z35" s="86"/>
      <c r="AA35" s="52">
        <v>0</v>
      </c>
      <c r="AB35" s="261"/>
      <c r="AC35" s="85">
        <v>0.4694444444444445</v>
      </c>
      <c r="AD35" s="38"/>
      <c r="AE35" s="85">
        <v>0.48888888888888887</v>
      </c>
      <c r="AF35" s="86"/>
      <c r="AG35" s="52">
        <v>0</v>
      </c>
      <c r="AH35" s="261"/>
      <c r="AI35" s="85"/>
      <c r="AJ35" s="38">
        <v>600</v>
      </c>
      <c r="AK35" s="73">
        <v>0.49791666666666662</v>
      </c>
      <c r="AL35" s="42" t="s">
        <v>301</v>
      </c>
      <c r="AM35" s="38">
        <v>840</v>
      </c>
      <c r="AN35" s="43">
        <v>0.51736111111111105</v>
      </c>
      <c r="AO35" s="47">
        <v>0.52916666666666667</v>
      </c>
      <c r="AP35" s="70">
        <v>107.5</v>
      </c>
      <c r="AQ35" s="71">
        <v>107.5</v>
      </c>
      <c r="AR35" s="72"/>
      <c r="AS35" s="49">
        <v>0.5395833333333333</v>
      </c>
      <c r="AT35" s="42" t="s">
        <v>44</v>
      </c>
      <c r="AU35" s="280">
        <v>0</v>
      </c>
      <c r="AV35" s="72"/>
      <c r="AW35" s="49">
        <v>0.58402777777777781</v>
      </c>
      <c r="AX35" s="42" t="s">
        <v>44</v>
      </c>
      <c r="AY35" s="38">
        <v>0</v>
      </c>
      <c r="AZ35" s="53">
        <v>0.58819444444444446</v>
      </c>
      <c r="BA35" s="61"/>
      <c r="BB35" s="55">
        <v>0.59349537037037037</v>
      </c>
      <c r="BC35" s="35">
        <v>5.3009259259259034E-3</v>
      </c>
      <c r="BD35" s="35">
        <v>2.0833333333335549E-4</v>
      </c>
      <c r="BE35" s="44" t="s">
        <v>45</v>
      </c>
      <c r="BF35" s="45">
        <v>18</v>
      </c>
      <c r="BG35" s="55">
        <v>0.60130787037037037</v>
      </c>
      <c r="BH35" s="35">
        <v>1.3113425925925903E-2</v>
      </c>
      <c r="BI35" s="35">
        <v>3.0092592592594752E-4</v>
      </c>
      <c r="BJ35" s="44" t="s">
        <v>45</v>
      </c>
      <c r="BK35" s="45">
        <v>26</v>
      </c>
      <c r="BL35" s="55">
        <v>0.60909722222222229</v>
      </c>
      <c r="BM35" s="35">
        <v>2.0902777777777826E-2</v>
      </c>
      <c r="BN35" s="35">
        <v>3.6342592592593058E-3</v>
      </c>
      <c r="BO35" s="44" t="s">
        <v>301</v>
      </c>
      <c r="BP35" s="45">
        <v>314</v>
      </c>
      <c r="BQ35" s="55">
        <v>0.62385416666666671</v>
      </c>
      <c r="BR35" s="35">
        <v>3.5659722222222245E-2</v>
      </c>
      <c r="BS35" s="35">
        <v>3.7037037037037299E-3</v>
      </c>
      <c r="BT35" s="44" t="s">
        <v>301</v>
      </c>
      <c r="BU35" s="45">
        <v>320</v>
      </c>
      <c r="BV35" s="263"/>
      <c r="BW35" s="263"/>
      <c r="BX35" s="55">
        <v>0.63305555555555559</v>
      </c>
      <c r="BY35" s="35">
        <v>4.4861111111111129E-2</v>
      </c>
      <c r="BZ35" s="35">
        <v>4.6527777777777973E-3</v>
      </c>
      <c r="CA35" s="44" t="s">
        <v>301</v>
      </c>
      <c r="CB35" s="45">
        <v>402</v>
      </c>
      <c r="CC35" s="49">
        <v>0.65416666666666667</v>
      </c>
      <c r="CD35" s="42" t="s">
        <v>44</v>
      </c>
      <c r="CE35" s="38">
        <v>0</v>
      </c>
      <c r="CF35" s="53">
        <v>0.66180555555555554</v>
      </c>
      <c r="CG35" s="61"/>
      <c r="CH35" s="55">
        <v>0.67262731481481486</v>
      </c>
      <c r="CI35" s="35">
        <v>1.0821759259259323E-2</v>
      </c>
      <c r="CJ35" s="35">
        <v>2.3148148148084691E-5</v>
      </c>
      <c r="CK35" s="44" t="s">
        <v>45</v>
      </c>
      <c r="CL35" s="45">
        <v>2</v>
      </c>
      <c r="CM35" s="55">
        <v>0.68009259259259258</v>
      </c>
      <c r="CN35" s="35">
        <v>1.8287037037037046E-2</v>
      </c>
      <c r="CO35" s="35">
        <v>1.4351851851851956E-3</v>
      </c>
      <c r="CP35" s="44" t="s">
        <v>301</v>
      </c>
      <c r="CQ35" s="45">
        <v>124</v>
      </c>
      <c r="CR35" s="85" t="s">
        <v>632</v>
      </c>
      <c r="CS35" s="38"/>
      <c r="CT35" s="85">
        <v>1.9381944444444399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128</v>
      </c>
      <c r="DC35" s="71">
        <v>128</v>
      </c>
      <c r="DD35" s="72"/>
      <c r="DE35" s="43"/>
      <c r="DF35" s="43"/>
      <c r="DG35" s="39">
        <v>1441.5</v>
      </c>
      <c r="DH35" s="46">
        <v>1440</v>
      </c>
      <c r="DI35" s="40"/>
      <c r="DJ35" s="63">
        <v>2881.5</v>
      </c>
      <c r="DK35" s="43"/>
      <c r="DL35" s="268" t="s">
        <v>191</v>
      </c>
      <c r="DM35" s="269" t="s">
        <v>592</v>
      </c>
      <c r="DN35" s="269" t="s">
        <v>179</v>
      </c>
      <c r="DO35" s="269">
        <v>80</v>
      </c>
      <c r="DP35" s="269" t="s">
        <v>622</v>
      </c>
      <c r="DQ35" s="56"/>
      <c r="DR35" s="56"/>
      <c r="DS35" s="36"/>
      <c r="DV35" s="41">
        <v>1</v>
      </c>
      <c r="DW35" s="41" t="s">
        <v>197</v>
      </c>
      <c r="DX35" s="41"/>
      <c r="DY35" s="151">
        <v>235.5</v>
      </c>
      <c r="DZ35" s="41">
        <v>235.5</v>
      </c>
      <c r="EA35" s="41">
        <v>9999</v>
      </c>
      <c r="EB35" s="41">
        <v>999999</v>
      </c>
      <c r="EC35" s="41">
        <v>2881.5</v>
      </c>
      <c r="EG35" s="41">
        <v>33</v>
      </c>
      <c r="EH35" s="195">
        <v>0</v>
      </c>
      <c r="EI35" s="195">
        <v>1440</v>
      </c>
      <c r="EJ35" s="196">
        <v>107.5</v>
      </c>
      <c r="EK35" s="195">
        <v>0</v>
      </c>
      <c r="EL35" s="195">
        <v>0</v>
      </c>
      <c r="EM35" s="195">
        <v>1080</v>
      </c>
      <c r="EN35" s="195">
        <v>0</v>
      </c>
      <c r="EO35" s="195">
        <v>126</v>
      </c>
      <c r="EP35" s="195">
        <v>0</v>
      </c>
      <c r="EQ35" s="195">
        <v>128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33</v>
      </c>
      <c r="FD35" s="195">
        <v>0</v>
      </c>
      <c r="FE35" s="195">
        <v>1440</v>
      </c>
      <c r="FF35" s="195">
        <v>1547.5</v>
      </c>
      <c r="FG35" s="195">
        <v>1547.5</v>
      </c>
      <c r="FH35" s="195">
        <v>1547.5</v>
      </c>
      <c r="FI35" s="195">
        <v>2627.5</v>
      </c>
      <c r="FJ35" s="195">
        <v>2627.5</v>
      </c>
      <c r="FK35" s="195">
        <v>2753.5</v>
      </c>
      <c r="FL35" s="195">
        <v>2753.5</v>
      </c>
      <c r="FM35" s="195">
        <v>2881.5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45</v>
      </c>
      <c r="C36" s="293">
        <v>45</v>
      </c>
      <c r="D36" s="260" t="s">
        <v>515</v>
      </c>
      <c r="E36" s="260" t="s">
        <v>516</v>
      </c>
      <c r="F36" s="260" t="s">
        <v>598</v>
      </c>
      <c r="G36" s="43">
        <v>0.32291666666666657</v>
      </c>
      <c r="H36" s="47">
        <v>0.32291666666666657</v>
      </c>
      <c r="I36" s="58" t="s">
        <v>44</v>
      </c>
      <c r="J36" s="52">
        <v>0</v>
      </c>
      <c r="K36" s="43">
        <v>0.40624999999999994</v>
      </c>
      <c r="L36" s="47">
        <v>0.40624999999999994</v>
      </c>
      <c r="M36" s="42" t="s">
        <v>44</v>
      </c>
      <c r="N36" s="38">
        <v>0</v>
      </c>
      <c r="O36" s="85">
        <v>0.4069444444444445</v>
      </c>
      <c r="P36" s="38"/>
      <c r="Q36" s="261"/>
      <c r="R36" s="85"/>
      <c r="S36" s="38">
        <v>0</v>
      </c>
      <c r="T36" s="85">
        <v>0.4513888888888889</v>
      </c>
      <c r="U36" s="86"/>
      <c r="V36" s="52">
        <v>0</v>
      </c>
      <c r="W36" s="85"/>
      <c r="X36" s="38">
        <v>600</v>
      </c>
      <c r="Y36" s="85"/>
      <c r="Z36" s="86"/>
      <c r="AA36" s="52">
        <v>600</v>
      </c>
      <c r="AB36" s="261"/>
      <c r="AC36" s="85"/>
      <c r="AD36" s="38">
        <v>600</v>
      </c>
      <c r="AE36" s="85" t="s">
        <v>308</v>
      </c>
      <c r="AF36" s="86"/>
      <c r="AG36" s="52">
        <v>600</v>
      </c>
      <c r="AH36" s="261"/>
      <c r="AI36" s="85"/>
      <c r="AJ36" s="38">
        <v>600</v>
      </c>
      <c r="AK36" s="73">
        <v>0.49652777777777773</v>
      </c>
      <c r="AL36" s="42" t="s">
        <v>44</v>
      </c>
      <c r="AM36" s="38">
        <v>0</v>
      </c>
      <c r="AN36" s="43">
        <v>0.50277777777777777</v>
      </c>
      <c r="AO36" s="47">
        <v>0.5229166666666667</v>
      </c>
      <c r="AP36" s="70">
        <v>100</v>
      </c>
      <c r="AQ36" s="71">
        <v>100</v>
      </c>
      <c r="AR36" s="72"/>
      <c r="AS36" s="49">
        <v>0.53819444444444442</v>
      </c>
      <c r="AT36" s="42" t="s">
        <v>44</v>
      </c>
      <c r="AU36" s="280">
        <v>0</v>
      </c>
      <c r="AV36" s="72"/>
      <c r="AW36" s="49">
        <v>0.58402777777777781</v>
      </c>
      <c r="AX36" s="42" t="s">
        <v>44</v>
      </c>
      <c r="AY36" s="38">
        <v>0</v>
      </c>
      <c r="AZ36" s="53">
        <v>0.58888888888888891</v>
      </c>
      <c r="BA36" s="61"/>
      <c r="BB36" s="55">
        <v>0.59401620370370367</v>
      </c>
      <c r="BC36" s="35">
        <v>5.1273148148147651E-3</v>
      </c>
      <c r="BD36" s="35">
        <v>3.8194444444449374E-4</v>
      </c>
      <c r="BE36" s="44" t="s">
        <v>45</v>
      </c>
      <c r="BF36" s="45">
        <v>33</v>
      </c>
      <c r="BG36" s="55">
        <v>0.60141203703703705</v>
      </c>
      <c r="BH36" s="35">
        <v>1.2523148148148144E-2</v>
      </c>
      <c r="BI36" s="35">
        <v>8.9120370370370655E-4</v>
      </c>
      <c r="BJ36" s="44" t="s">
        <v>45</v>
      </c>
      <c r="BK36" s="45">
        <v>77</v>
      </c>
      <c r="BL36" s="55">
        <v>0.60553240740740744</v>
      </c>
      <c r="BM36" s="35">
        <v>1.664351851851853E-2</v>
      </c>
      <c r="BN36" s="35">
        <v>6.2499999999999015E-4</v>
      </c>
      <c r="BO36" s="44" t="s">
        <v>45</v>
      </c>
      <c r="BP36" s="45">
        <v>54</v>
      </c>
      <c r="BQ36" s="55">
        <v>0.62693287037037038</v>
      </c>
      <c r="BR36" s="35">
        <v>3.804398148148147E-2</v>
      </c>
      <c r="BS36" s="35">
        <v>6.0879629629629547E-3</v>
      </c>
      <c r="BT36" s="44" t="s">
        <v>301</v>
      </c>
      <c r="BU36" s="45">
        <v>526</v>
      </c>
      <c r="BV36" s="263"/>
      <c r="BW36" s="263"/>
      <c r="BX36" s="55">
        <v>0.61523148148148155</v>
      </c>
      <c r="BY36" s="35">
        <v>2.634259259259264E-2</v>
      </c>
      <c r="BZ36" s="35">
        <v>1.3865740740740692E-2</v>
      </c>
      <c r="CA36" s="44" t="s">
        <v>45</v>
      </c>
      <c r="CB36" s="45">
        <v>1498</v>
      </c>
      <c r="CC36" s="49">
        <v>0.68680555555555556</v>
      </c>
      <c r="CD36" s="42" t="s">
        <v>301</v>
      </c>
      <c r="CE36" s="38">
        <v>2760</v>
      </c>
      <c r="CF36" s="53">
        <v>0.68888888888888899</v>
      </c>
      <c r="CG36" s="61"/>
      <c r="CH36" s="55">
        <v>0.69980324074074074</v>
      </c>
      <c r="CI36" s="35">
        <v>1.0914351851851745E-2</v>
      </c>
      <c r="CJ36" s="35">
        <v>6.9444444444337339E-5</v>
      </c>
      <c r="CK36" s="44" t="s">
        <v>301</v>
      </c>
      <c r="CL36" s="45">
        <v>6</v>
      </c>
      <c r="CM36" s="55">
        <v>0.7071412037037037</v>
      </c>
      <c r="CN36" s="35">
        <v>1.8252314814814707E-2</v>
      </c>
      <c r="CO36" s="35">
        <v>1.4004629629628569E-3</v>
      </c>
      <c r="CP36" s="44" t="s">
        <v>301</v>
      </c>
      <c r="CQ36" s="45">
        <v>121</v>
      </c>
      <c r="CR36" s="85"/>
      <c r="CS36" s="38">
        <v>600</v>
      </c>
      <c r="CT36" s="85">
        <v>2.4381944444444401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115.3</v>
      </c>
      <c r="DC36" s="71">
        <v>115.3</v>
      </c>
      <c r="DD36" s="72"/>
      <c r="DE36" s="43"/>
      <c r="DF36" s="43"/>
      <c r="DG36" s="39">
        <v>2530.3000000000002</v>
      </c>
      <c r="DH36" s="46">
        <v>6360</v>
      </c>
      <c r="DI36" s="40"/>
      <c r="DJ36" s="63">
        <v>8890.2999999999993</v>
      </c>
      <c r="DK36" s="43"/>
      <c r="DL36" s="268" t="s">
        <v>191</v>
      </c>
      <c r="DM36" s="269" t="s">
        <v>598</v>
      </c>
      <c r="DN36" s="269" t="s">
        <v>177</v>
      </c>
      <c r="DO36" s="269">
        <v>113</v>
      </c>
      <c r="DP36" s="269" t="s">
        <v>624</v>
      </c>
      <c r="DQ36" s="56"/>
      <c r="DR36" s="56"/>
      <c r="DS36" s="36"/>
      <c r="DV36" s="41">
        <v>1.1100000000000001</v>
      </c>
      <c r="DW36" s="41" t="s">
        <v>197</v>
      </c>
      <c r="DX36" s="41"/>
      <c r="DY36" s="151">
        <v>238.98300000000003</v>
      </c>
      <c r="DZ36" s="41">
        <v>238.98300000000003</v>
      </c>
      <c r="EA36" s="41">
        <v>9999</v>
      </c>
      <c r="EB36" s="41">
        <v>999999</v>
      </c>
      <c r="EC36" s="41">
        <v>999999</v>
      </c>
      <c r="EG36" s="41">
        <v>45</v>
      </c>
      <c r="EH36" s="195">
        <v>0</v>
      </c>
      <c r="EI36" s="195">
        <v>3000</v>
      </c>
      <c r="EJ36" s="196">
        <v>100</v>
      </c>
      <c r="EK36" s="195">
        <v>0</v>
      </c>
      <c r="EL36" s="195">
        <v>0</v>
      </c>
      <c r="EM36" s="195">
        <v>2188</v>
      </c>
      <c r="EN36" s="195">
        <v>2760</v>
      </c>
      <c r="EO36" s="195">
        <v>127</v>
      </c>
      <c r="EP36" s="195">
        <v>600</v>
      </c>
      <c r="EQ36" s="195">
        <v>115.3</v>
      </c>
      <c r="ER36" s="195" t="e">
        <v>#REF!</v>
      </c>
      <c r="ES36" s="195" t="e">
        <v>#REF!</v>
      </c>
      <c r="ET36" s="195" t="e">
        <v>#REF!</v>
      </c>
      <c r="EU36" s="196" t="e">
        <v>#REF!</v>
      </c>
      <c r="EV36" s="195"/>
      <c r="EW36" s="195"/>
      <c r="EX36" s="195"/>
      <c r="EY36" s="195"/>
      <c r="EZ36" s="196"/>
      <c r="FA36" s="195"/>
      <c r="FC36" s="41">
        <v>45</v>
      </c>
      <c r="FD36" s="195">
        <v>0</v>
      </c>
      <c r="FE36" s="195">
        <v>3000</v>
      </c>
      <c r="FF36" s="195">
        <v>3100</v>
      </c>
      <c r="FG36" s="195">
        <v>3100</v>
      </c>
      <c r="FH36" s="195">
        <v>3100</v>
      </c>
      <c r="FI36" s="195">
        <v>5288</v>
      </c>
      <c r="FJ36" s="195">
        <v>8048</v>
      </c>
      <c r="FK36" s="195">
        <v>8175</v>
      </c>
      <c r="FL36" s="195">
        <v>8775</v>
      </c>
      <c r="FM36" s="195">
        <v>8890.2999999999993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2"/>
      <c r="B37" s="34">
        <v>73</v>
      </c>
      <c r="C37" s="293">
        <v>84</v>
      </c>
      <c r="D37" s="260" t="s">
        <v>556</v>
      </c>
      <c r="E37" s="260" t="s">
        <v>557</v>
      </c>
      <c r="F37" s="260" t="s">
        <v>615</v>
      </c>
      <c r="G37" s="43">
        <v>0.34236111111111095</v>
      </c>
      <c r="H37" s="47">
        <v>0.34236111111111095</v>
      </c>
      <c r="I37" s="58" t="s">
        <v>44</v>
      </c>
      <c r="J37" s="52">
        <v>0</v>
      </c>
      <c r="K37" s="43">
        <v>0.42569444444444432</v>
      </c>
      <c r="L37" s="47">
        <v>0.42569444444444432</v>
      </c>
      <c r="M37" s="42" t="s">
        <v>44</v>
      </c>
      <c r="N37" s="38">
        <v>0</v>
      </c>
      <c r="O37" s="85">
        <v>0.42638888888888887</v>
      </c>
      <c r="P37" s="38"/>
      <c r="Q37" s="261"/>
      <c r="R37" s="85"/>
      <c r="S37" s="38">
        <v>0</v>
      </c>
      <c r="T37" s="85" t="s">
        <v>308</v>
      </c>
      <c r="U37" s="86"/>
      <c r="V37" s="52">
        <v>600</v>
      </c>
      <c r="W37" s="85"/>
      <c r="X37" s="38">
        <v>600</v>
      </c>
      <c r="Y37" s="85"/>
      <c r="Z37" s="86"/>
      <c r="AA37" s="52">
        <v>600</v>
      </c>
      <c r="AB37" s="261"/>
      <c r="AC37" s="85"/>
      <c r="AD37" s="38">
        <v>600</v>
      </c>
      <c r="AE37" s="85" t="s">
        <v>308</v>
      </c>
      <c r="AF37" s="86"/>
      <c r="AG37" s="52">
        <v>600</v>
      </c>
      <c r="AH37" s="261"/>
      <c r="AI37" s="85"/>
      <c r="AJ37" s="38">
        <v>600</v>
      </c>
      <c r="AK37" s="73">
        <v>0.54097222222222219</v>
      </c>
      <c r="AL37" s="42" t="s">
        <v>301</v>
      </c>
      <c r="AM37" s="38">
        <v>2160</v>
      </c>
      <c r="AN37" s="43">
        <v>0.5805555555555556</v>
      </c>
      <c r="AO37" s="47">
        <v>0.58263888888888882</v>
      </c>
      <c r="AP37" s="70">
        <v>105.5</v>
      </c>
      <c r="AQ37" s="71">
        <v>105.5</v>
      </c>
      <c r="AR37" s="72"/>
      <c r="AS37" s="49">
        <v>0.58263888888888882</v>
      </c>
      <c r="AT37" s="42" t="s">
        <v>44</v>
      </c>
      <c r="AU37" s="280">
        <v>0</v>
      </c>
      <c r="AV37" s="72"/>
      <c r="AW37" s="49">
        <v>0.6333333333333333</v>
      </c>
      <c r="AX37" s="42" t="s">
        <v>301</v>
      </c>
      <c r="AY37" s="38">
        <v>600</v>
      </c>
      <c r="AZ37" s="53">
        <v>0.63541666666666663</v>
      </c>
      <c r="BA37" s="61"/>
      <c r="BB37" s="55">
        <v>0.64118055555555553</v>
      </c>
      <c r="BC37" s="35">
        <v>5.7638888888889017E-3</v>
      </c>
      <c r="BD37" s="35">
        <v>2.5462962962964283E-4</v>
      </c>
      <c r="BE37" s="44" t="s">
        <v>301</v>
      </c>
      <c r="BF37" s="45">
        <v>22</v>
      </c>
      <c r="BG37" s="55">
        <v>0.64781250000000001</v>
      </c>
      <c r="BH37" s="35">
        <v>1.2395833333333384E-2</v>
      </c>
      <c r="BI37" s="35">
        <v>1.0185185185184673E-3</v>
      </c>
      <c r="BJ37" s="44" t="s">
        <v>45</v>
      </c>
      <c r="BK37" s="45">
        <v>88</v>
      </c>
      <c r="BL37" s="55">
        <v>0.65224537037037034</v>
      </c>
      <c r="BM37" s="35">
        <v>1.6828703703703707E-2</v>
      </c>
      <c r="BN37" s="35">
        <v>4.3981481481481302E-4</v>
      </c>
      <c r="BO37" s="44" t="s">
        <v>45</v>
      </c>
      <c r="BP37" s="45">
        <v>38</v>
      </c>
      <c r="BQ37" s="55"/>
      <c r="BR37" s="35">
        <v>-0.63541666666666663</v>
      </c>
      <c r="BS37" s="35">
        <v>0.66737268518518511</v>
      </c>
      <c r="BT37" s="44"/>
      <c r="BU37" s="45">
        <v>600</v>
      </c>
      <c r="BV37" s="263"/>
      <c r="BW37" s="263"/>
      <c r="BX37" s="55">
        <v>0.66094907407407411</v>
      </c>
      <c r="BY37" s="35">
        <v>2.5532407407407476E-2</v>
      </c>
      <c r="BZ37" s="35">
        <v>1.4675925925925856E-2</v>
      </c>
      <c r="CA37" s="44" t="s">
        <v>45</v>
      </c>
      <c r="CB37" s="45">
        <v>1568</v>
      </c>
      <c r="CC37" s="49">
        <v>0.72569444444444453</v>
      </c>
      <c r="CD37" s="42" t="s">
        <v>301</v>
      </c>
      <c r="CE37" s="38">
        <v>2100</v>
      </c>
      <c r="CF37" s="53">
        <v>0.72777777777777775</v>
      </c>
      <c r="CG37" s="61"/>
      <c r="CH37" s="55">
        <v>0.73812500000000003</v>
      </c>
      <c r="CI37" s="35">
        <v>1.0347222222222285E-2</v>
      </c>
      <c r="CJ37" s="35">
        <v>4.9768518518512189E-4</v>
      </c>
      <c r="CK37" s="44" t="s">
        <v>45</v>
      </c>
      <c r="CL37" s="45">
        <v>43</v>
      </c>
      <c r="CM37" s="55">
        <v>0.74353009259259262</v>
      </c>
      <c r="CN37" s="35">
        <v>1.5752314814814872E-2</v>
      </c>
      <c r="CO37" s="35">
        <v>1.0995370370369788E-3</v>
      </c>
      <c r="CP37" s="44" t="s">
        <v>45</v>
      </c>
      <c r="CQ37" s="45">
        <v>95</v>
      </c>
      <c r="CR37" s="85"/>
      <c r="CS37" s="38">
        <v>600</v>
      </c>
      <c r="CT37" s="85">
        <v>3.6048611111111102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109.1</v>
      </c>
      <c r="DC37" s="71">
        <v>109.1</v>
      </c>
      <c r="DD37" s="72">
        <v>300</v>
      </c>
      <c r="DE37" s="43"/>
      <c r="DF37" s="43"/>
      <c r="DG37" s="39">
        <v>2968.6</v>
      </c>
      <c r="DH37" s="46">
        <v>9060</v>
      </c>
      <c r="DI37" s="40"/>
      <c r="DJ37" s="63">
        <v>12028.6</v>
      </c>
      <c r="DK37" s="43"/>
      <c r="DL37" s="268" t="s">
        <v>191</v>
      </c>
      <c r="DM37" s="269" t="s">
        <v>615</v>
      </c>
      <c r="DN37" s="269" t="s">
        <v>178</v>
      </c>
      <c r="DO37" s="269">
        <v>105</v>
      </c>
      <c r="DP37" s="269">
        <v>0</v>
      </c>
      <c r="DQ37" s="56"/>
      <c r="DR37" s="56"/>
      <c r="DS37" s="36"/>
      <c r="DV37" s="41">
        <v>1.08</v>
      </c>
      <c r="DW37" s="41" t="s">
        <v>197</v>
      </c>
      <c r="DX37" s="41"/>
      <c r="DY37" s="151">
        <v>555.76800000000003</v>
      </c>
      <c r="DZ37" s="41">
        <v>555.76800000000003</v>
      </c>
      <c r="EA37" s="41">
        <v>9999</v>
      </c>
      <c r="EB37" s="41">
        <v>999999</v>
      </c>
      <c r="EC37" s="41">
        <v>999999</v>
      </c>
      <c r="EG37" s="41">
        <v>84</v>
      </c>
      <c r="EH37" s="195">
        <v>0</v>
      </c>
      <c r="EI37" s="195">
        <v>5760</v>
      </c>
      <c r="EJ37" s="196">
        <v>105.5</v>
      </c>
      <c r="EK37" s="195">
        <v>0</v>
      </c>
      <c r="EL37" s="195">
        <v>600</v>
      </c>
      <c r="EM37" s="195">
        <v>2316</v>
      </c>
      <c r="EN37" s="195">
        <v>2100</v>
      </c>
      <c r="EO37" s="195">
        <v>138</v>
      </c>
      <c r="EP37" s="195">
        <v>600</v>
      </c>
      <c r="EQ37" s="195">
        <v>409.1</v>
      </c>
      <c r="FC37" s="41">
        <v>84</v>
      </c>
      <c r="FD37" s="195">
        <v>0</v>
      </c>
      <c r="FE37" s="195">
        <v>5760</v>
      </c>
      <c r="FF37" s="195">
        <v>5865.5</v>
      </c>
      <c r="FG37" s="195">
        <v>5865.5</v>
      </c>
      <c r="FH37" s="195">
        <v>6465.5</v>
      </c>
      <c r="FI37" s="195">
        <v>8781.5</v>
      </c>
      <c r="FJ37" s="195">
        <v>10881.5</v>
      </c>
      <c r="FK37" s="195">
        <v>11019.5</v>
      </c>
      <c r="FL37" s="195">
        <v>11619.5</v>
      </c>
      <c r="FM37" s="195">
        <v>12028.6</v>
      </c>
    </row>
    <row r="38" spans="1:178" ht="13.5" thickBot="1" x14ac:dyDescent="0.25">
      <c r="A38" s="132"/>
      <c r="B38" s="34">
        <v>60</v>
      </c>
      <c r="C38" s="293">
        <v>69</v>
      </c>
      <c r="D38" s="260" t="s">
        <v>537</v>
      </c>
      <c r="E38" s="260" t="s">
        <v>265</v>
      </c>
      <c r="F38" s="260" t="s">
        <v>608</v>
      </c>
      <c r="G38" s="43">
        <v>0.3333333333333332</v>
      </c>
      <c r="H38" s="47">
        <v>0.3333333333333332</v>
      </c>
      <c r="I38" s="58" t="s">
        <v>44</v>
      </c>
      <c r="J38" s="52">
        <v>0</v>
      </c>
      <c r="K38" s="43">
        <v>0.41666666666666657</v>
      </c>
      <c r="L38" s="47">
        <v>0.41666666666666657</v>
      </c>
      <c r="M38" s="42" t="s">
        <v>44</v>
      </c>
      <c r="N38" s="38">
        <v>0</v>
      </c>
      <c r="O38" s="85">
        <v>0.41736111111111113</v>
      </c>
      <c r="P38" s="38"/>
      <c r="Q38" s="261"/>
      <c r="R38" s="85"/>
      <c r="S38" s="38">
        <v>0</v>
      </c>
      <c r="T38" s="85">
        <v>0.4548611111111111</v>
      </c>
      <c r="U38" s="86"/>
      <c r="V38" s="52">
        <v>0</v>
      </c>
      <c r="W38" s="85">
        <v>0.47430555555555554</v>
      </c>
      <c r="X38" s="38"/>
      <c r="Y38" s="85">
        <v>0.47569444444444442</v>
      </c>
      <c r="Z38" s="86"/>
      <c r="AA38" s="52">
        <v>0</v>
      </c>
      <c r="AB38" s="261"/>
      <c r="AC38" s="85">
        <v>0.4777777777777778</v>
      </c>
      <c r="AD38" s="38"/>
      <c r="AE38" s="85">
        <v>0.5</v>
      </c>
      <c r="AF38" s="86"/>
      <c r="AG38" s="52">
        <v>0</v>
      </c>
      <c r="AH38" s="261"/>
      <c r="AI38" s="85"/>
      <c r="AJ38" s="38">
        <v>600</v>
      </c>
      <c r="AK38" s="73">
        <v>0.51111111111111118</v>
      </c>
      <c r="AL38" s="42" t="s">
        <v>301</v>
      </c>
      <c r="AM38" s="38">
        <v>360</v>
      </c>
      <c r="AN38" s="43">
        <v>0.51458333333333328</v>
      </c>
      <c r="AO38" s="47">
        <v>0.55694444444444446</v>
      </c>
      <c r="AP38" s="70">
        <v>94</v>
      </c>
      <c r="AQ38" s="71">
        <v>94</v>
      </c>
      <c r="AR38" s="72">
        <v>10</v>
      </c>
      <c r="AS38" s="49">
        <v>0.55277777777777781</v>
      </c>
      <c r="AT38" s="42" t="s">
        <v>44</v>
      </c>
      <c r="AU38" s="280">
        <v>0</v>
      </c>
      <c r="AV38" s="72"/>
      <c r="AW38" s="49">
        <v>0.60555555555555551</v>
      </c>
      <c r="AX38" s="42" t="s">
        <v>44</v>
      </c>
      <c r="AY38" s="38">
        <v>0</v>
      </c>
      <c r="AZ38" s="53">
        <v>0.60833333333333328</v>
      </c>
      <c r="BA38" s="61"/>
      <c r="BB38" s="55">
        <v>0.61341435185185189</v>
      </c>
      <c r="BC38" s="35">
        <v>5.0810185185186096E-3</v>
      </c>
      <c r="BD38" s="35">
        <v>4.2824074074064924E-4</v>
      </c>
      <c r="BE38" s="44" t="s">
        <v>45</v>
      </c>
      <c r="BF38" s="45">
        <v>37</v>
      </c>
      <c r="BG38" s="55">
        <v>0.6209027777777778</v>
      </c>
      <c r="BH38" s="35">
        <v>1.2569444444444522E-2</v>
      </c>
      <c r="BI38" s="35">
        <v>8.44907407407329E-4</v>
      </c>
      <c r="BJ38" s="44" t="s">
        <v>45</v>
      </c>
      <c r="BK38" s="45">
        <v>73</v>
      </c>
      <c r="BL38" s="55">
        <v>0.62577546296296294</v>
      </c>
      <c r="BM38" s="35">
        <v>1.7442129629629655E-2</v>
      </c>
      <c r="BN38" s="35">
        <v>1.7361111111113478E-4</v>
      </c>
      <c r="BO38" s="44" t="s">
        <v>301</v>
      </c>
      <c r="BP38" s="45">
        <v>15</v>
      </c>
      <c r="BQ38" s="55">
        <v>0.65060185185185182</v>
      </c>
      <c r="BR38" s="35">
        <v>4.2268518518518539E-2</v>
      </c>
      <c r="BS38" s="35">
        <v>1.0312500000000023E-2</v>
      </c>
      <c r="BT38" s="44" t="s">
        <v>301</v>
      </c>
      <c r="BU38" s="45">
        <v>891</v>
      </c>
      <c r="BV38" s="263"/>
      <c r="BW38" s="263"/>
      <c r="BX38" s="55">
        <v>0.63517361111111115</v>
      </c>
      <c r="BY38" s="35">
        <v>2.6840277777777866E-2</v>
      </c>
      <c r="BZ38" s="35">
        <v>1.3368055555555466E-2</v>
      </c>
      <c r="CA38" s="44" t="s">
        <v>45</v>
      </c>
      <c r="CB38" s="45">
        <v>1455</v>
      </c>
      <c r="CC38" s="49">
        <v>0.68402777777777779</v>
      </c>
      <c r="CD38" s="42" t="s">
        <v>301</v>
      </c>
      <c r="CE38" s="38">
        <v>840</v>
      </c>
      <c r="CF38" s="53">
        <v>0.68611111111111101</v>
      </c>
      <c r="CG38" s="61"/>
      <c r="CH38" s="55">
        <v>0.6963773148148148</v>
      </c>
      <c r="CI38" s="35">
        <v>1.0266203703703791E-2</v>
      </c>
      <c r="CJ38" s="35">
        <v>5.7870370370361607E-4</v>
      </c>
      <c r="CK38" s="44" t="s">
        <v>45</v>
      </c>
      <c r="CL38" s="45">
        <v>50</v>
      </c>
      <c r="CM38" s="55">
        <v>0.70402777777777781</v>
      </c>
      <c r="CN38" s="35">
        <v>1.7916666666666803E-2</v>
      </c>
      <c r="CO38" s="35">
        <v>1.0648148148149524E-3</v>
      </c>
      <c r="CP38" s="44" t="s">
        <v>301</v>
      </c>
      <c r="CQ38" s="45">
        <v>92</v>
      </c>
      <c r="CR38" s="85" t="s">
        <v>632</v>
      </c>
      <c r="CS38" s="38"/>
      <c r="CT38" s="85">
        <v>3.0631944444444401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112.3</v>
      </c>
      <c r="DC38" s="71">
        <v>112.3</v>
      </c>
      <c r="DD38" s="72"/>
      <c r="DE38" s="43"/>
      <c r="DF38" s="43"/>
      <c r="DG38" s="39">
        <v>2829.3</v>
      </c>
      <c r="DH38" s="46">
        <v>1800</v>
      </c>
      <c r="DI38" s="40"/>
      <c r="DJ38" s="63">
        <v>4629.3</v>
      </c>
      <c r="DK38" s="43"/>
      <c r="DL38" s="268" t="s">
        <v>191</v>
      </c>
      <c r="DM38" s="269" t="s">
        <v>608</v>
      </c>
      <c r="DN38" s="269" t="s">
        <v>179</v>
      </c>
      <c r="DO38" s="269">
        <v>71</v>
      </c>
      <c r="DP38" s="269" t="s">
        <v>624</v>
      </c>
      <c r="DQ38" s="56"/>
      <c r="DR38" s="56"/>
      <c r="DS38" s="36"/>
      <c r="DV38" s="41">
        <v>1</v>
      </c>
      <c r="DW38" s="41" t="s">
        <v>197</v>
      </c>
      <c r="DX38" s="41"/>
      <c r="DY38" s="151">
        <v>216.3</v>
      </c>
      <c r="DZ38" s="41">
        <v>216.3</v>
      </c>
      <c r="EA38" s="41">
        <v>9999</v>
      </c>
      <c r="EB38" s="41">
        <v>999999</v>
      </c>
      <c r="EC38" s="41">
        <v>4629.3</v>
      </c>
      <c r="EG38" s="41">
        <v>69</v>
      </c>
      <c r="EH38" s="195">
        <v>0</v>
      </c>
      <c r="EI38" s="195">
        <v>960</v>
      </c>
      <c r="EJ38" s="196">
        <v>104</v>
      </c>
      <c r="EK38" s="195">
        <v>0</v>
      </c>
      <c r="EL38" s="195">
        <v>0</v>
      </c>
      <c r="EM38" s="195">
        <v>2471</v>
      </c>
      <c r="EN38" s="195">
        <v>840</v>
      </c>
      <c r="EO38" s="195">
        <v>142</v>
      </c>
      <c r="EP38" s="195">
        <v>0</v>
      </c>
      <c r="EQ38" s="195">
        <v>112.3</v>
      </c>
      <c r="FC38" s="41">
        <v>69</v>
      </c>
      <c r="FD38" s="195">
        <v>0</v>
      </c>
      <c r="FE38" s="195">
        <v>960</v>
      </c>
      <c r="FF38" s="195">
        <v>1064</v>
      </c>
      <c r="FG38" s="195">
        <v>1064</v>
      </c>
      <c r="FH38" s="195">
        <v>1064</v>
      </c>
      <c r="FI38" s="195">
        <v>3535</v>
      </c>
      <c r="FJ38" s="195">
        <v>4375</v>
      </c>
      <c r="FK38" s="195">
        <v>4517</v>
      </c>
      <c r="FL38" s="195">
        <v>4517</v>
      </c>
      <c r="FM38" s="195">
        <v>4629.3</v>
      </c>
    </row>
    <row r="39" spans="1:178" ht="13.5" thickBot="1" x14ac:dyDescent="0.25">
      <c r="A39" s="132"/>
      <c r="B39" s="34">
        <v>35</v>
      </c>
      <c r="C39" s="293">
        <v>35</v>
      </c>
      <c r="D39" s="260" t="s">
        <v>504</v>
      </c>
      <c r="E39" s="260" t="s">
        <v>505</v>
      </c>
      <c r="F39" s="260" t="s">
        <v>589</v>
      </c>
      <c r="G39" s="43">
        <v>0.31597222222222215</v>
      </c>
      <c r="H39" s="47">
        <v>0.31597222222222215</v>
      </c>
      <c r="I39" s="58" t="s">
        <v>44</v>
      </c>
      <c r="J39" s="52">
        <v>0</v>
      </c>
      <c r="K39" s="43">
        <v>0.39930555555555552</v>
      </c>
      <c r="L39" s="47">
        <v>0.39930555555555552</v>
      </c>
      <c r="M39" s="42" t="s">
        <v>44</v>
      </c>
      <c r="N39" s="38">
        <v>0</v>
      </c>
      <c r="O39" s="85">
        <v>0.39999999999999997</v>
      </c>
      <c r="P39" s="38"/>
      <c r="Q39" s="261"/>
      <c r="R39" s="85">
        <v>0.4375</v>
      </c>
      <c r="S39" s="38">
        <v>300</v>
      </c>
      <c r="T39" s="85">
        <v>0.46597222222222223</v>
      </c>
      <c r="U39" s="86"/>
      <c r="V39" s="52">
        <v>0</v>
      </c>
      <c r="W39" s="85">
        <v>0.49305555555555558</v>
      </c>
      <c r="X39" s="38"/>
      <c r="Y39" s="85">
        <v>0.49444444444444446</v>
      </c>
      <c r="Z39" s="86"/>
      <c r="AA39" s="52">
        <v>0</v>
      </c>
      <c r="AB39" s="261"/>
      <c r="AC39" s="85">
        <v>0.49583333333333335</v>
      </c>
      <c r="AD39" s="38"/>
      <c r="AE39" s="85">
        <v>0.52500000000000002</v>
      </c>
      <c r="AF39" s="86"/>
      <c r="AG39" s="52">
        <v>0</v>
      </c>
      <c r="AH39" s="261"/>
      <c r="AI39" s="85">
        <v>0.53194444444444444</v>
      </c>
      <c r="AJ39" s="38"/>
      <c r="AK39" s="73">
        <v>0.53402777777777777</v>
      </c>
      <c r="AL39" s="42" t="s">
        <v>301</v>
      </c>
      <c r="AM39" s="38">
        <v>240</v>
      </c>
      <c r="AN39" s="43">
        <v>0.5805555555555556</v>
      </c>
      <c r="AO39" s="47">
        <v>0.58263888888888882</v>
      </c>
      <c r="AP39" s="70">
        <v>114</v>
      </c>
      <c r="AQ39" s="71">
        <v>114</v>
      </c>
      <c r="AR39" s="72"/>
      <c r="AS39" s="49">
        <v>0.5756944444444444</v>
      </c>
      <c r="AT39" s="42" t="s">
        <v>44</v>
      </c>
      <c r="AU39" s="280">
        <v>0</v>
      </c>
      <c r="AV39" s="72"/>
      <c r="AW39" s="49">
        <v>0.63402777777777775</v>
      </c>
      <c r="AX39" s="42" t="s">
        <v>301</v>
      </c>
      <c r="AY39" s="38">
        <v>1260</v>
      </c>
      <c r="AZ39" s="53">
        <v>0.63750000000000007</v>
      </c>
      <c r="BA39" s="61"/>
      <c r="BB39" s="55">
        <v>0.64619212962962969</v>
      </c>
      <c r="BC39" s="35">
        <v>8.6921296296296191E-3</v>
      </c>
      <c r="BD39" s="35">
        <v>3.1828703703703602E-3</v>
      </c>
      <c r="BE39" s="44" t="s">
        <v>301</v>
      </c>
      <c r="BF39" s="45">
        <v>275</v>
      </c>
      <c r="BG39" s="55">
        <v>0.6537384259259259</v>
      </c>
      <c r="BH39" s="35">
        <v>1.6238425925925837E-2</v>
      </c>
      <c r="BI39" s="35">
        <v>2.8240740740739859E-3</v>
      </c>
      <c r="BJ39" s="44" t="s">
        <v>301</v>
      </c>
      <c r="BK39" s="45">
        <v>244</v>
      </c>
      <c r="BL39" s="55">
        <v>0.6584606481481482</v>
      </c>
      <c r="BM39" s="35">
        <v>2.0960648148148131E-2</v>
      </c>
      <c r="BN39" s="35">
        <v>3.6921296296296112E-3</v>
      </c>
      <c r="BO39" s="44" t="s">
        <v>301</v>
      </c>
      <c r="BP39" s="45">
        <v>319</v>
      </c>
      <c r="BQ39" s="55"/>
      <c r="BR39" s="35">
        <v>-0.63750000000000007</v>
      </c>
      <c r="BS39" s="35">
        <v>0.66945601851851855</v>
      </c>
      <c r="BT39" s="44"/>
      <c r="BU39" s="45">
        <v>600</v>
      </c>
      <c r="BV39" s="263"/>
      <c r="BW39" s="263"/>
      <c r="BX39" s="55">
        <v>0.66859953703703701</v>
      </c>
      <c r="BY39" s="35">
        <v>3.109953703703694E-2</v>
      </c>
      <c r="BZ39" s="35">
        <v>9.1087962962963925E-3</v>
      </c>
      <c r="CA39" s="44" t="s">
        <v>45</v>
      </c>
      <c r="CB39" s="45">
        <v>1087</v>
      </c>
      <c r="CC39" s="49">
        <v>0.7090277777777777</v>
      </c>
      <c r="CD39" s="42" t="s">
        <v>301</v>
      </c>
      <c r="CE39" s="38">
        <v>480</v>
      </c>
      <c r="CF39" s="53">
        <v>0.71111111111111114</v>
      </c>
      <c r="CG39" s="61"/>
      <c r="CH39" s="55">
        <v>0.72256944444444438</v>
      </c>
      <c r="CI39" s="35">
        <v>1.1458333333333237E-2</v>
      </c>
      <c r="CJ39" s="35">
        <v>6.1342592592582984E-4</v>
      </c>
      <c r="CK39" s="44" t="s">
        <v>301</v>
      </c>
      <c r="CL39" s="45">
        <v>53</v>
      </c>
      <c r="CM39" s="55">
        <v>0.72900462962962964</v>
      </c>
      <c r="CN39" s="35">
        <v>1.7893518518518503E-2</v>
      </c>
      <c r="CO39" s="35">
        <v>1.0416666666666526E-3</v>
      </c>
      <c r="CP39" s="44" t="s">
        <v>301</v>
      </c>
      <c r="CQ39" s="45">
        <v>90</v>
      </c>
      <c r="CR39" s="85"/>
      <c r="CS39" s="38">
        <v>600</v>
      </c>
      <c r="CT39" s="85">
        <v>2.0215277777777798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122.3</v>
      </c>
      <c r="DC39" s="71">
        <v>122.3</v>
      </c>
      <c r="DD39" s="72"/>
      <c r="DE39" s="43"/>
      <c r="DF39" s="43"/>
      <c r="DG39" s="39">
        <v>2904.3</v>
      </c>
      <c r="DH39" s="46">
        <v>2880</v>
      </c>
      <c r="DI39" s="40"/>
      <c r="DJ39" s="63">
        <v>5784.3</v>
      </c>
      <c r="DK39" s="43"/>
      <c r="DL39" s="268" t="s">
        <v>191</v>
      </c>
      <c r="DM39" s="269" t="s">
        <v>589</v>
      </c>
      <c r="DN39" s="269" t="s">
        <v>178</v>
      </c>
      <c r="DO39" s="269">
        <v>125</v>
      </c>
      <c r="DP39" s="269" t="s">
        <v>624</v>
      </c>
      <c r="DQ39" s="56"/>
      <c r="DR39" s="56"/>
      <c r="DS39" s="36"/>
      <c r="DV39" s="41">
        <v>1.08</v>
      </c>
      <c r="DW39" s="41" t="s">
        <v>197</v>
      </c>
      <c r="DX39" s="41"/>
      <c r="DY39" s="151">
        <v>255.20400000000004</v>
      </c>
      <c r="DZ39" s="41">
        <v>255.20400000000004</v>
      </c>
      <c r="EA39" s="41">
        <v>9999</v>
      </c>
      <c r="EB39" s="41">
        <v>999999</v>
      </c>
      <c r="EC39" s="41">
        <v>999999</v>
      </c>
      <c r="EG39" s="41">
        <v>35</v>
      </c>
      <c r="EH39" s="195">
        <v>0</v>
      </c>
      <c r="EI39" s="195">
        <v>540</v>
      </c>
      <c r="EJ39" s="196">
        <v>114</v>
      </c>
      <c r="EK39" s="195">
        <v>0</v>
      </c>
      <c r="EL39" s="195">
        <v>1260</v>
      </c>
      <c r="EM39" s="195">
        <v>2525</v>
      </c>
      <c r="EN39" s="195">
        <v>480</v>
      </c>
      <c r="EO39" s="195">
        <v>143</v>
      </c>
      <c r="EP39" s="195">
        <v>600</v>
      </c>
      <c r="EQ39" s="195">
        <v>122.3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C39" s="41">
        <v>35</v>
      </c>
      <c r="FD39" s="195">
        <v>0</v>
      </c>
      <c r="FE39" s="195">
        <v>540</v>
      </c>
      <c r="FF39" s="195">
        <v>654</v>
      </c>
      <c r="FG39" s="195">
        <v>654</v>
      </c>
      <c r="FH39" s="195">
        <v>1914</v>
      </c>
      <c r="FI39" s="195">
        <v>4439</v>
      </c>
      <c r="FJ39" s="195">
        <v>4919</v>
      </c>
      <c r="FK39" s="195">
        <v>5062</v>
      </c>
      <c r="FL39" s="195">
        <v>5662</v>
      </c>
      <c r="FM39" s="195">
        <v>5784.3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13.5" thickBot="1" x14ac:dyDescent="0.25">
      <c r="A40" s="132"/>
      <c r="B40" s="34">
        <v>56</v>
      </c>
      <c r="C40" s="293">
        <v>61</v>
      </c>
      <c r="D40" s="260" t="s">
        <v>534</v>
      </c>
      <c r="E40" s="260" t="s">
        <v>535</v>
      </c>
      <c r="F40" s="260" t="s">
        <v>606</v>
      </c>
      <c r="G40" s="43">
        <v>0.33055555555555544</v>
      </c>
      <c r="H40" s="47">
        <v>0.33055555555555544</v>
      </c>
      <c r="I40" s="58" t="s">
        <v>44</v>
      </c>
      <c r="J40" s="52">
        <v>0</v>
      </c>
      <c r="K40" s="43">
        <v>0.41388888888888881</v>
      </c>
      <c r="L40" s="47">
        <v>0.41388888888888881</v>
      </c>
      <c r="M40" s="42" t="s">
        <v>44</v>
      </c>
      <c r="N40" s="38">
        <v>0</v>
      </c>
      <c r="O40" s="85"/>
      <c r="P40" s="38">
        <v>600</v>
      </c>
      <c r="Q40" s="261"/>
      <c r="R40" s="85">
        <v>0.44861111111111113</v>
      </c>
      <c r="S40" s="38">
        <v>300</v>
      </c>
      <c r="T40" s="85">
        <v>0.4548611111111111</v>
      </c>
      <c r="U40" s="86"/>
      <c r="V40" s="52">
        <v>0</v>
      </c>
      <c r="W40" s="85">
        <v>0.47361111111111115</v>
      </c>
      <c r="X40" s="38"/>
      <c r="Y40" s="85">
        <v>0.47500000000000003</v>
      </c>
      <c r="Z40" s="86"/>
      <c r="AA40" s="52">
        <v>0</v>
      </c>
      <c r="AB40" s="261"/>
      <c r="AC40" s="85"/>
      <c r="AD40" s="38">
        <v>600</v>
      </c>
      <c r="AE40" s="85" t="s">
        <v>308</v>
      </c>
      <c r="AF40" s="86"/>
      <c r="AG40" s="52">
        <v>600</v>
      </c>
      <c r="AH40" s="261"/>
      <c r="AI40" s="85"/>
      <c r="AJ40" s="38">
        <v>600</v>
      </c>
      <c r="AK40" s="73">
        <v>0.51180555555555551</v>
      </c>
      <c r="AL40" s="42" t="s">
        <v>301</v>
      </c>
      <c r="AM40" s="38">
        <v>660</v>
      </c>
      <c r="AN40" s="43">
        <v>0.52500000000000002</v>
      </c>
      <c r="AO40" s="47">
        <v>0.55972222222222223</v>
      </c>
      <c r="AP40" s="70">
        <v>98</v>
      </c>
      <c r="AQ40" s="71">
        <v>98</v>
      </c>
      <c r="AR40" s="72"/>
      <c r="AS40" s="49">
        <v>0.55347222222222214</v>
      </c>
      <c r="AT40" s="42" t="s">
        <v>44</v>
      </c>
      <c r="AU40" s="280">
        <v>0</v>
      </c>
      <c r="AV40" s="72"/>
      <c r="AW40" s="49">
        <v>0.61597222222222225</v>
      </c>
      <c r="AX40" s="42" t="s">
        <v>44</v>
      </c>
      <c r="AY40" s="38">
        <v>0</v>
      </c>
      <c r="AZ40" s="53">
        <v>0.61875000000000002</v>
      </c>
      <c r="BA40" s="61"/>
      <c r="BB40" s="55">
        <v>0.62446759259259255</v>
      </c>
      <c r="BC40" s="35">
        <v>5.7175925925925242E-3</v>
      </c>
      <c r="BD40" s="35">
        <v>2.0833333333326529E-4</v>
      </c>
      <c r="BE40" s="44" t="s">
        <v>301</v>
      </c>
      <c r="BF40" s="45">
        <v>18</v>
      </c>
      <c r="BG40" s="55">
        <v>0.63339120370370372</v>
      </c>
      <c r="BH40" s="35">
        <v>1.4641203703703698E-2</v>
      </c>
      <c r="BI40" s="35">
        <v>1.226851851851847E-3</v>
      </c>
      <c r="BJ40" s="44" t="s">
        <v>301</v>
      </c>
      <c r="BK40" s="45">
        <v>106</v>
      </c>
      <c r="BL40" s="55">
        <v>0.63848379629629626</v>
      </c>
      <c r="BM40" s="35">
        <v>1.9733796296296235E-2</v>
      </c>
      <c r="BN40" s="35">
        <v>2.4652777777777156E-3</v>
      </c>
      <c r="BO40" s="44" t="s">
        <v>301</v>
      </c>
      <c r="BP40" s="45">
        <v>213</v>
      </c>
      <c r="BQ40" s="55">
        <v>0.66196759259259264</v>
      </c>
      <c r="BR40" s="35">
        <v>4.3217592592592613E-2</v>
      </c>
      <c r="BS40" s="35">
        <v>1.1261574074074097E-2</v>
      </c>
      <c r="BT40" s="44" t="s">
        <v>301</v>
      </c>
      <c r="BU40" s="45">
        <v>973</v>
      </c>
      <c r="BV40" s="263"/>
      <c r="BW40" s="263"/>
      <c r="BX40" s="55">
        <v>0.64697916666666666</v>
      </c>
      <c r="BY40" s="35">
        <v>2.8229166666666639E-2</v>
      </c>
      <c r="BZ40" s="35">
        <v>1.1979166666666693E-2</v>
      </c>
      <c r="CA40" s="44" t="s">
        <v>45</v>
      </c>
      <c r="CB40" s="45">
        <v>1035</v>
      </c>
      <c r="CC40" s="49">
        <v>0.6972222222222223</v>
      </c>
      <c r="CD40" s="42" t="s">
        <v>301</v>
      </c>
      <c r="CE40" s="38">
        <v>1080</v>
      </c>
      <c r="CF40" s="53">
        <v>0.70000000000000007</v>
      </c>
      <c r="CG40" s="61"/>
      <c r="CH40" s="55">
        <v>0.71171296296296294</v>
      </c>
      <c r="CI40" s="35">
        <v>1.171296296296287E-2</v>
      </c>
      <c r="CJ40" s="35">
        <v>8.6805555555546227E-4</v>
      </c>
      <c r="CK40" s="44" t="s">
        <v>301</v>
      </c>
      <c r="CL40" s="45">
        <v>75</v>
      </c>
      <c r="CM40" s="55">
        <v>0.71800925925925929</v>
      </c>
      <c r="CN40" s="35">
        <v>1.8009259259259225E-2</v>
      </c>
      <c r="CO40" s="35">
        <v>1.1574074074073744E-3</v>
      </c>
      <c r="CP40" s="44" t="s">
        <v>301</v>
      </c>
      <c r="CQ40" s="45">
        <v>100</v>
      </c>
      <c r="CR40" s="85"/>
      <c r="CS40" s="38">
        <v>600</v>
      </c>
      <c r="CT40" s="85">
        <v>2.8965277777777798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106.4</v>
      </c>
      <c r="DC40" s="71">
        <v>106.4</v>
      </c>
      <c r="DD40" s="72"/>
      <c r="DE40" s="43"/>
      <c r="DF40" s="43"/>
      <c r="DG40" s="39">
        <v>2724.4</v>
      </c>
      <c r="DH40" s="46">
        <v>5040</v>
      </c>
      <c r="DI40" s="40"/>
      <c r="DJ40" s="63">
        <v>7764.4</v>
      </c>
      <c r="DK40" s="43"/>
      <c r="DL40" s="268" t="s">
        <v>192</v>
      </c>
      <c r="DM40" s="269" t="s">
        <v>606</v>
      </c>
      <c r="DN40" s="269" t="s">
        <v>178</v>
      </c>
      <c r="DO40" s="269">
        <v>82</v>
      </c>
      <c r="DP40" s="269" t="s">
        <v>620</v>
      </c>
      <c r="DQ40" s="56"/>
      <c r="DR40" s="56"/>
      <c r="DS40" s="36"/>
      <c r="DV40" s="41">
        <v>1.05</v>
      </c>
      <c r="DW40" s="41" t="s">
        <v>197</v>
      </c>
      <c r="DX40" s="41"/>
      <c r="DY40" s="151">
        <v>214.62</v>
      </c>
      <c r="DZ40" s="41">
        <v>214.62</v>
      </c>
      <c r="EA40" s="41">
        <v>9999</v>
      </c>
      <c r="EB40" s="41">
        <v>999999</v>
      </c>
      <c r="EC40" s="41">
        <v>999999</v>
      </c>
      <c r="EG40" s="41">
        <v>61</v>
      </c>
      <c r="EH40" s="195">
        <v>0</v>
      </c>
      <c r="EI40" s="195">
        <v>3360</v>
      </c>
      <c r="EJ40" s="196">
        <v>98</v>
      </c>
      <c r="EK40" s="195">
        <v>0</v>
      </c>
      <c r="EL40" s="195">
        <v>0</v>
      </c>
      <c r="EM40" s="195">
        <v>2345</v>
      </c>
      <c r="EN40" s="195">
        <v>1080</v>
      </c>
      <c r="EO40" s="195">
        <v>175</v>
      </c>
      <c r="EP40" s="195">
        <v>600</v>
      </c>
      <c r="EQ40" s="195">
        <v>106.4</v>
      </c>
      <c r="ER40" s="195" t="e">
        <v>#REF!</v>
      </c>
      <c r="ES40" s="195" t="e">
        <v>#REF!</v>
      </c>
      <c r="ET40" s="195" t="e">
        <v>#REF!</v>
      </c>
      <c r="EU40" s="196" t="s">
        <v>316</v>
      </c>
      <c r="EV40" s="195"/>
      <c r="EW40" s="195"/>
      <c r="EX40" s="195"/>
      <c r="EY40" s="195"/>
      <c r="EZ40" s="196"/>
      <c r="FA40" s="195"/>
      <c r="FC40" s="41">
        <v>61</v>
      </c>
      <c r="FD40" s="195">
        <v>0</v>
      </c>
      <c r="FE40" s="195">
        <v>3360</v>
      </c>
      <c r="FF40" s="195">
        <v>3458</v>
      </c>
      <c r="FG40" s="195">
        <v>3458</v>
      </c>
      <c r="FH40" s="195">
        <v>3458</v>
      </c>
      <c r="FI40" s="195">
        <v>5803</v>
      </c>
      <c r="FJ40" s="195">
        <v>6883</v>
      </c>
      <c r="FK40" s="195">
        <v>7058</v>
      </c>
      <c r="FL40" s="195">
        <v>7658</v>
      </c>
      <c r="FM40" s="195">
        <v>7764.4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13.5" thickBot="1" x14ac:dyDescent="0.25">
      <c r="A41" s="132"/>
      <c r="B41" s="34">
        <v>28</v>
      </c>
      <c r="C41" s="293">
        <v>28</v>
      </c>
      <c r="D41" s="260" t="s">
        <v>157</v>
      </c>
      <c r="E41" s="260" t="s">
        <v>492</v>
      </c>
      <c r="F41" s="260" t="s">
        <v>587</v>
      </c>
      <c r="G41" s="43">
        <v>0.31111111111111106</v>
      </c>
      <c r="H41" s="47">
        <v>0.31111111111111106</v>
      </c>
      <c r="I41" s="58" t="s">
        <v>44</v>
      </c>
      <c r="J41" s="52">
        <v>0</v>
      </c>
      <c r="K41" s="43">
        <v>0.39444444444444443</v>
      </c>
      <c r="L41" s="47">
        <v>0.39444444444444443</v>
      </c>
      <c r="M41" s="42" t="s">
        <v>44</v>
      </c>
      <c r="N41" s="38">
        <v>0</v>
      </c>
      <c r="O41" s="85">
        <v>0.39652777777777781</v>
      </c>
      <c r="P41" s="38"/>
      <c r="Q41" s="261">
        <v>300</v>
      </c>
      <c r="R41" s="85">
        <v>0.42986111111111108</v>
      </c>
      <c r="S41" s="38">
        <v>300</v>
      </c>
      <c r="T41" s="85">
        <v>0.4375</v>
      </c>
      <c r="U41" s="86"/>
      <c r="V41" s="52">
        <v>0</v>
      </c>
      <c r="W41" s="85">
        <v>0.4694444444444445</v>
      </c>
      <c r="X41" s="38"/>
      <c r="Y41" s="85">
        <v>0.47152777777777777</v>
      </c>
      <c r="Z41" s="86"/>
      <c r="AA41" s="52">
        <v>0</v>
      </c>
      <c r="AB41" s="261"/>
      <c r="AC41" s="85">
        <v>0.47430555555555554</v>
      </c>
      <c r="AD41" s="38"/>
      <c r="AE41" s="85">
        <v>0.50347222222222221</v>
      </c>
      <c r="AF41" s="86"/>
      <c r="AG41" s="52">
        <v>0</v>
      </c>
      <c r="AH41" s="261"/>
      <c r="AI41" s="85"/>
      <c r="AJ41" s="38">
        <v>600</v>
      </c>
      <c r="AK41" s="73">
        <v>0.51111111111111118</v>
      </c>
      <c r="AL41" s="42" t="s">
        <v>301</v>
      </c>
      <c r="AM41" s="38">
        <v>2280</v>
      </c>
      <c r="AN41" s="43">
        <v>0.54722222222222217</v>
      </c>
      <c r="AO41" s="47">
        <v>0.54861111111111105</v>
      </c>
      <c r="AP41" s="70">
        <v>100.1</v>
      </c>
      <c r="AQ41" s="71">
        <v>100.1</v>
      </c>
      <c r="AR41" s="72"/>
      <c r="AS41" s="49">
        <v>0.55277777777777781</v>
      </c>
      <c r="AT41" s="42" t="s">
        <v>44</v>
      </c>
      <c r="AU41" s="280">
        <v>0</v>
      </c>
      <c r="AV41" s="72"/>
      <c r="AW41" s="49">
        <v>0.60416666666666663</v>
      </c>
      <c r="AX41" s="42" t="s">
        <v>301</v>
      </c>
      <c r="AY41" s="38">
        <v>720</v>
      </c>
      <c r="AZ41" s="53">
        <v>0.60625000000000007</v>
      </c>
      <c r="BA41" s="61"/>
      <c r="BB41" s="55">
        <v>0.61172453703703711</v>
      </c>
      <c r="BC41" s="35">
        <v>5.4745370370370416E-3</v>
      </c>
      <c r="BD41" s="35">
        <v>3.4722222222217242E-5</v>
      </c>
      <c r="BE41" s="44" t="s">
        <v>45</v>
      </c>
      <c r="BF41" s="45">
        <v>3</v>
      </c>
      <c r="BG41" s="55">
        <v>0.61965277777777772</v>
      </c>
      <c r="BH41" s="35">
        <v>1.3402777777777652E-2</v>
      </c>
      <c r="BI41" s="35">
        <v>1.157407407419847E-5</v>
      </c>
      <c r="BJ41" s="44" t="s">
        <v>45</v>
      </c>
      <c r="BK41" s="45">
        <v>1</v>
      </c>
      <c r="BL41" s="55">
        <v>0.62559027777777776</v>
      </c>
      <c r="BM41" s="35">
        <v>1.9340277777777692E-2</v>
      </c>
      <c r="BN41" s="35">
        <v>2.0717592592591726E-3</v>
      </c>
      <c r="BO41" s="44" t="s">
        <v>301</v>
      </c>
      <c r="BP41" s="45">
        <v>179</v>
      </c>
      <c r="BQ41" s="55">
        <v>0.64700231481481485</v>
      </c>
      <c r="BR41" s="35">
        <v>4.0752314814814783E-2</v>
      </c>
      <c r="BS41" s="35">
        <v>8.7962962962962674E-3</v>
      </c>
      <c r="BT41" s="44" t="s">
        <v>301</v>
      </c>
      <c r="BU41" s="45">
        <v>760</v>
      </c>
      <c r="BV41" s="263"/>
      <c r="BW41" s="263"/>
      <c r="BX41" s="55">
        <v>0.63545138888888886</v>
      </c>
      <c r="BY41" s="35">
        <v>2.9201388888888791E-2</v>
      </c>
      <c r="BZ41" s="35">
        <v>1.1006944444444541E-2</v>
      </c>
      <c r="CA41" s="44" t="s">
        <v>45</v>
      </c>
      <c r="CB41" s="45">
        <v>1251</v>
      </c>
      <c r="CC41" s="49">
        <v>0.67152777777777783</v>
      </c>
      <c r="CD41" s="42" t="s">
        <v>45</v>
      </c>
      <c r="CE41" s="38">
        <v>60</v>
      </c>
      <c r="CF41" s="53">
        <v>0.67361111111111116</v>
      </c>
      <c r="CG41" s="61"/>
      <c r="CH41" s="55">
        <v>0.68542824074074071</v>
      </c>
      <c r="CI41" s="35">
        <v>1.1817129629629552E-2</v>
      </c>
      <c r="CJ41" s="35">
        <v>9.7222222222214522E-4</v>
      </c>
      <c r="CK41" s="44" t="s">
        <v>301</v>
      </c>
      <c r="CL41" s="45">
        <v>84</v>
      </c>
      <c r="CM41" s="55">
        <v>0.69160879629629635</v>
      </c>
      <c r="CN41" s="35">
        <v>1.7997685185185186E-2</v>
      </c>
      <c r="CO41" s="35">
        <v>1.1458333333333355E-3</v>
      </c>
      <c r="CP41" s="44" t="s">
        <v>301</v>
      </c>
      <c r="CQ41" s="45">
        <v>99</v>
      </c>
      <c r="CR41" s="85" t="s">
        <v>632</v>
      </c>
      <c r="CS41" s="38"/>
      <c r="CT41" s="85">
        <v>1.72986111111111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110.5</v>
      </c>
      <c r="DC41" s="71">
        <v>110.5</v>
      </c>
      <c r="DD41" s="72">
        <v>10</v>
      </c>
      <c r="DE41" s="43"/>
      <c r="DF41" s="43"/>
      <c r="DG41" s="39">
        <v>2597.6</v>
      </c>
      <c r="DH41" s="46">
        <v>4260</v>
      </c>
      <c r="DI41" s="40"/>
      <c r="DJ41" s="63">
        <v>6857.6</v>
      </c>
      <c r="DK41" s="43"/>
      <c r="DL41" s="268" t="s">
        <v>190</v>
      </c>
      <c r="DM41" s="269" t="s">
        <v>587</v>
      </c>
      <c r="DN41" s="269" t="s">
        <v>178</v>
      </c>
      <c r="DO41" s="269">
        <v>201</v>
      </c>
      <c r="DP41" s="269">
        <v>0</v>
      </c>
      <c r="DQ41" s="56"/>
      <c r="DR41" s="56"/>
      <c r="DS41" s="36"/>
      <c r="DV41" s="41">
        <v>1.1100000000000001</v>
      </c>
      <c r="DW41" s="41" t="s">
        <v>197</v>
      </c>
      <c r="DX41" s="41"/>
      <c r="DY41" s="151">
        <v>244.86600000000001</v>
      </c>
      <c r="DZ41" s="41">
        <v>244.86600000000001</v>
      </c>
      <c r="EA41" s="41">
        <v>9999</v>
      </c>
      <c r="EB41" s="41">
        <v>999999</v>
      </c>
      <c r="EC41" s="41">
        <v>999999</v>
      </c>
      <c r="EG41" s="41">
        <v>28</v>
      </c>
      <c r="EH41" s="195">
        <v>0</v>
      </c>
      <c r="EI41" s="195">
        <v>3480</v>
      </c>
      <c r="EJ41" s="196">
        <v>100.1</v>
      </c>
      <c r="EK41" s="195">
        <v>0</v>
      </c>
      <c r="EL41" s="195">
        <v>720</v>
      </c>
      <c r="EM41" s="195">
        <v>2194</v>
      </c>
      <c r="EN41" s="195">
        <v>60</v>
      </c>
      <c r="EO41" s="195">
        <v>183</v>
      </c>
      <c r="EP41" s="195">
        <v>0</v>
      </c>
      <c r="EQ41" s="195">
        <v>120.5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28</v>
      </c>
      <c r="FD41" s="195">
        <v>0</v>
      </c>
      <c r="FE41" s="195">
        <v>3480</v>
      </c>
      <c r="FF41" s="195">
        <v>3580.1</v>
      </c>
      <c r="FG41" s="195">
        <v>3580.1</v>
      </c>
      <c r="FH41" s="195">
        <v>4300.1000000000004</v>
      </c>
      <c r="FI41" s="195">
        <v>6494.1</v>
      </c>
      <c r="FJ41" s="195">
        <v>6554.1</v>
      </c>
      <c r="FK41" s="195">
        <v>6737.1</v>
      </c>
      <c r="FL41" s="195">
        <v>6737.1</v>
      </c>
      <c r="FM41" s="195">
        <v>6857.6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48</v>
      </c>
      <c r="C42" s="293">
        <v>48</v>
      </c>
      <c r="D42" s="260" t="s">
        <v>521</v>
      </c>
      <c r="E42" s="260" t="s">
        <v>522</v>
      </c>
      <c r="F42" s="260" t="s">
        <v>600</v>
      </c>
      <c r="G42" s="43">
        <v>0.3249999999999999</v>
      </c>
      <c r="H42" s="47">
        <v>0.3249999999999999</v>
      </c>
      <c r="I42" s="58" t="s">
        <v>44</v>
      </c>
      <c r="J42" s="52">
        <v>0</v>
      </c>
      <c r="K42" s="43">
        <v>0.40833333333333327</v>
      </c>
      <c r="L42" s="47">
        <v>0.40833333333333327</v>
      </c>
      <c r="M42" s="42" t="s">
        <v>44</v>
      </c>
      <c r="N42" s="38">
        <v>0</v>
      </c>
      <c r="O42" s="85"/>
      <c r="P42" s="38">
        <v>600</v>
      </c>
      <c r="Q42" s="261"/>
      <c r="R42" s="85">
        <v>0.4375</v>
      </c>
      <c r="S42" s="38">
        <v>300</v>
      </c>
      <c r="T42" s="85">
        <v>0.44236111111111115</v>
      </c>
      <c r="U42" s="86"/>
      <c r="V42" s="52">
        <v>0</v>
      </c>
      <c r="W42" s="85">
        <v>0.4694444444444445</v>
      </c>
      <c r="X42" s="38"/>
      <c r="Y42" s="85">
        <v>0.47013888888888888</v>
      </c>
      <c r="Z42" s="86"/>
      <c r="AA42" s="52">
        <v>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>
        <v>0.49861111111111112</v>
      </c>
      <c r="AL42" s="42" t="s">
        <v>44</v>
      </c>
      <c r="AM42" s="38">
        <v>0</v>
      </c>
      <c r="AN42" s="43">
        <v>0.4993055555555555</v>
      </c>
      <c r="AO42" s="47">
        <v>0.5229166666666667</v>
      </c>
      <c r="AP42" s="70">
        <v>100.6</v>
      </c>
      <c r="AQ42" s="71">
        <v>100.6</v>
      </c>
      <c r="AR42" s="72"/>
      <c r="AS42" s="49">
        <v>0.54027777777777775</v>
      </c>
      <c r="AT42" s="42" t="s">
        <v>44</v>
      </c>
      <c r="AU42" s="280">
        <v>0</v>
      </c>
      <c r="AV42" s="72"/>
      <c r="AW42" s="49">
        <v>0.59791666666666665</v>
      </c>
      <c r="AX42" s="42" t="s">
        <v>44</v>
      </c>
      <c r="AY42" s="38">
        <v>0</v>
      </c>
      <c r="AZ42" s="53">
        <v>0.6</v>
      </c>
      <c r="BA42" s="61"/>
      <c r="BB42" s="55">
        <v>0.60521990740740739</v>
      </c>
      <c r="BC42" s="35">
        <v>5.2199074074074092E-3</v>
      </c>
      <c r="BD42" s="35">
        <v>2.8935185185184967E-4</v>
      </c>
      <c r="BE42" s="44" t="s">
        <v>45</v>
      </c>
      <c r="BF42" s="45">
        <v>25</v>
      </c>
      <c r="BG42" s="55">
        <v>0.61267361111111118</v>
      </c>
      <c r="BH42" s="35">
        <v>1.2673611111111205E-2</v>
      </c>
      <c r="BI42" s="35">
        <v>7.4074074074064605E-4</v>
      </c>
      <c r="BJ42" s="44" t="s">
        <v>45</v>
      </c>
      <c r="BK42" s="45">
        <v>64</v>
      </c>
      <c r="BL42" s="55">
        <v>0.61711805555555554</v>
      </c>
      <c r="BM42" s="35">
        <v>1.7118055555555567E-2</v>
      </c>
      <c r="BN42" s="35">
        <v>1.5046296296295295E-4</v>
      </c>
      <c r="BO42" s="44" t="s">
        <v>45</v>
      </c>
      <c r="BP42" s="45">
        <v>13</v>
      </c>
      <c r="BQ42" s="55">
        <v>0.63629629629629625</v>
      </c>
      <c r="BR42" s="35">
        <v>3.6296296296296271E-2</v>
      </c>
      <c r="BS42" s="35">
        <v>4.3402777777777554E-3</v>
      </c>
      <c r="BT42" s="44" t="s">
        <v>301</v>
      </c>
      <c r="BU42" s="45">
        <v>375</v>
      </c>
      <c r="BV42" s="263"/>
      <c r="BW42" s="263"/>
      <c r="BX42" s="55">
        <v>0.62572916666666667</v>
      </c>
      <c r="BY42" s="35">
        <v>2.5729166666666692E-2</v>
      </c>
      <c r="BZ42" s="35">
        <v>1.447916666666664E-2</v>
      </c>
      <c r="CA42" s="44" t="s">
        <v>45</v>
      </c>
      <c r="CB42" s="45">
        <v>1551</v>
      </c>
      <c r="CC42" s="49">
        <v>0.71388888888888891</v>
      </c>
      <c r="CD42" s="42" t="s">
        <v>301</v>
      </c>
      <c r="CE42" s="38">
        <v>540</v>
      </c>
      <c r="CF42" s="53">
        <v>0.71597222222222223</v>
      </c>
      <c r="CG42" s="61"/>
      <c r="CH42" s="55">
        <v>0.72725694444444444</v>
      </c>
      <c r="CI42" s="35">
        <v>1.128472222222221E-2</v>
      </c>
      <c r="CJ42" s="35">
        <v>4.3981481481480261E-4</v>
      </c>
      <c r="CK42" s="44" t="s">
        <v>301</v>
      </c>
      <c r="CL42" s="45">
        <v>38</v>
      </c>
      <c r="CM42" s="55">
        <v>0.73460648148148155</v>
      </c>
      <c r="CN42" s="35">
        <v>1.8634259259259323E-2</v>
      </c>
      <c r="CO42" s="35">
        <v>1.7824074074074721E-3</v>
      </c>
      <c r="CP42" s="44" t="s">
        <v>301</v>
      </c>
      <c r="CQ42" s="45">
        <v>154</v>
      </c>
      <c r="CR42" s="85" t="s">
        <v>632</v>
      </c>
      <c r="CS42" s="38"/>
      <c r="CT42" s="85">
        <v>2.5631944444444401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105.2</v>
      </c>
      <c r="DC42" s="71">
        <v>105.2</v>
      </c>
      <c r="DD42" s="72"/>
      <c r="DE42" s="43"/>
      <c r="DF42" s="43"/>
      <c r="DG42" s="39">
        <v>2425.7999999999997</v>
      </c>
      <c r="DH42" s="46">
        <v>3240</v>
      </c>
      <c r="DI42" s="40"/>
      <c r="DJ42" s="63">
        <v>5665.7999999999993</v>
      </c>
      <c r="DK42" s="43"/>
      <c r="DL42" s="268" t="s">
        <v>190</v>
      </c>
      <c r="DM42" s="269" t="s">
        <v>600</v>
      </c>
      <c r="DN42" s="269" t="s">
        <v>177</v>
      </c>
      <c r="DO42" s="269">
        <v>174</v>
      </c>
      <c r="DP42" s="269">
        <v>0</v>
      </c>
      <c r="DQ42" s="56"/>
      <c r="DR42" s="56"/>
      <c r="DS42" s="36"/>
      <c r="DV42" s="41">
        <v>1.1299999999999999</v>
      </c>
      <c r="DW42" s="41" t="s">
        <v>197</v>
      </c>
      <c r="DX42" s="41"/>
      <c r="DY42" s="151">
        <v>232.554</v>
      </c>
      <c r="DZ42" s="41">
        <v>232.554</v>
      </c>
      <c r="EA42" s="41">
        <v>9999</v>
      </c>
      <c r="EB42" s="41">
        <v>999999</v>
      </c>
      <c r="EC42" s="41">
        <v>999999</v>
      </c>
      <c r="EG42" s="41">
        <v>48</v>
      </c>
      <c r="EH42" s="195">
        <v>0</v>
      </c>
      <c r="EI42" s="195">
        <v>2700</v>
      </c>
      <c r="EJ42" s="196">
        <v>100.6</v>
      </c>
      <c r="EK42" s="195">
        <v>0</v>
      </c>
      <c r="EL42" s="195">
        <v>0</v>
      </c>
      <c r="EM42" s="195">
        <v>2028</v>
      </c>
      <c r="EN42" s="195">
        <v>540</v>
      </c>
      <c r="EO42" s="195">
        <v>192</v>
      </c>
      <c r="EP42" s="195">
        <v>0</v>
      </c>
      <c r="EQ42" s="195">
        <v>105.2</v>
      </c>
      <c r="ER42" s="195" t="e">
        <v>#REF!</v>
      </c>
      <c r="ES42" s="196" t="s">
        <v>316</v>
      </c>
      <c r="ET42" s="195" t="e">
        <v>#REF!</v>
      </c>
      <c r="EU42" s="196" t="s">
        <v>316</v>
      </c>
      <c r="EV42" s="195"/>
      <c r="EW42" s="195"/>
      <c r="EX42" s="195"/>
      <c r="EY42" s="195"/>
      <c r="EZ42" s="196"/>
      <c r="FA42" s="195"/>
      <c r="FC42" s="41">
        <v>48</v>
      </c>
      <c r="FD42" s="195">
        <v>0</v>
      </c>
      <c r="FE42" s="195">
        <v>2700</v>
      </c>
      <c r="FF42" s="195">
        <v>2800.6</v>
      </c>
      <c r="FG42" s="195">
        <v>2800.6</v>
      </c>
      <c r="FH42" s="195">
        <v>2800.6</v>
      </c>
      <c r="FI42" s="195">
        <v>4828.6000000000004</v>
      </c>
      <c r="FJ42" s="195">
        <v>5368.6</v>
      </c>
      <c r="FK42" s="195">
        <v>5560.6</v>
      </c>
      <c r="FL42" s="195">
        <v>5560.6</v>
      </c>
      <c r="FM42" s="195">
        <v>5665.8</v>
      </c>
      <c r="FN42" s="195" t="e">
        <v>#VALUE!</v>
      </c>
      <c r="FO42" s="195" t="e">
        <v>#VALUE!</v>
      </c>
      <c r="FP42" s="195" t="e">
        <v>#VALUE!</v>
      </c>
      <c r="FQ42" s="195" t="e">
        <v>#VALUE!</v>
      </c>
      <c r="FR42" s="195" t="e">
        <v>#VALUE!</v>
      </c>
      <c r="FS42" s="195" t="e">
        <v>#VALUE!</v>
      </c>
      <c r="FT42" s="195" t="e">
        <v>#VALUE!</v>
      </c>
      <c r="FU42" s="195" t="e">
        <v>#VALUE!</v>
      </c>
      <c r="FV42" s="195" t="e">
        <v>#VALUE!</v>
      </c>
    </row>
    <row r="43" spans="1:178" ht="13.5" thickBot="1" x14ac:dyDescent="0.25">
      <c r="A43" s="132"/>
      <c r="B43" s="34">
        <v>65</v>
      </c>
      <c r="C43" s="293">
        <v>74</v>
      </c>
      <c r="D43" s="260" t="s">
        <v>542</v>
      </c>
      <c r="E43" s="260" t="s">
        <v>543</v>
      </c>
      <c r="F43" s="260" t="s">
        <v>611</v>
      </c>
      <c r="G43" s="43">
        <v>0.33680555555555541</v>
      </c>
      <c r="H43" s="47">
        <v>0.33680555555555541</v>
      </c>
      <c r="I43" s="58" t="s">
        <v>44</v>
      </c>
      <c r="J43" s="52">
        <v>0</v>
      </c>
      <c r="K43" s="43">
        <v>0.42013888888888878</v>
      </c>
      <c r="L43" s="47">
        <v>0.42013888888888878</v>
      </c>
      <c r="M43" s="42" t="s">
        <v>44</v>
      </c>
      <c r="N43" s="38">
        <v>0</v>
      </c>
      <c r="O43" s="85">
        <v>0.42152777777777778</v>
      </c>
      <c r="P43" s="38">
        <v>300</v>
      </c>
      <c r="Q43" s="261"/>
      <c r="R43" s="85"/>
      <c r="S43" s="38">
        <v>0</v>
      </c>
      <c r="T43" s="85">
        <v>0.4680555555555555</v>
      </c>
      <c r="U43" s="86"/>
      <c r="V43" s="52">
        <v>0</v>
      </c>
      <c r="W43" s="85"/>
      <c r="X43" s="38">
        <v>600</v>
      </c>
      <c r="Y43" s="85"/>
      <c r="Z43" s="86"/>
      <c r="AA43" s="52">
        <v>600</v>
      </c>
      <c r="AB43" s="261"/>
      <c r="AC43" s="85"/>
      <c r="AD43" s="38">
        <v>600</v>
      </c>
      <c r="AE43" s="85" t="s">
        <v>308</v>
      </c>
      <c r="AF43" s="86"/>
      <c r="AG43" s="52">
        <v>600</v>
      </c>
      <c r="AH43" s="261"/>
      <c r="AI43" s="85"/>
      <c r="AJ43" s="38">
        <v>600</v>
      </c>
      <c r="AK43" s="73">
        <v>0.51180555555555551</v>
      </c>
      <c r="AL43" s="42" t="s">
        <v>301</v>
      </c>
      <c r="AM43" s="38">
        <v>120</v>
      </c>
      <c r="AN43" s="43">
        <v>0.51250000000000007</v>
      </c>
      <c r="AO43" s="47">
        <v>0.56527777777777777</v>
      </c>
      <c r="AP43" s="70">
        <v>100.5</v>
      </c>
      <c r="AQ43" s="71">
        <v>100.5</v>
      </c>
      <c r="AR43" s="72">
        <v>10</v>
      </c>
      <c r="AS43" s="49">
        <v>0.55347222222222214</v>
      </c>
      <c r="AT43" s="42" t="s">
        <v>44</v>
      </c>
      <c r="AU43" s="280">
        <v>0</v>
      </c>
      <c r="AV43" s="72"/>
      <c r="AW43" s="49">
        <v>0.61319444444444449</v>
      </c>
      <c r="AX43" s="42" t="s">
        <v>44</v>
      </c>
      <c r="AY43" s="38">
        <v>0</v>
      </c>
      <c r="AZ43" s="53">
        <v>0.61597222222222225</v>
      </c>
      <c r="BA43" s="61"/>
      <c r="BB43" s="55">
        <v>0.62118055555555551</v>
      </c>
      <c r="BC43" s="35">
        <v>5.2083333333332593E-3</v>
      </c>
      <c r="BD43" s="35">
        <v>3.0092592592599957E-4</v>
      </c>
      <c r="BE43" s="44" t="s">
        <v>45</v>
      </c>
      <c r="BF43" s="45">
        <v>26</v>
      </c>
      <c r="BG43" s="55">
        <v>0.62775462962962958</v>
      </c>
      <c r="BH43" s="35">
        <v>1.1782407407407325E-2</v>
      </c>
      <c r="BI43" s="35">
        <v>1.6319444444445261E-3</v>
      </c>
      <c r="BJ43" s="44" t="s">
        <v>45</v>
      </c>
      <c r="BK43" s="45">
        <v>141</v>
      </c>
      <c r="BL43" s="55">
        <v>0.63156250000000003</v>
      </c>
      <c r="BM43" s="35">
        <v>1.5590277777777772E-2</v>
      </c>
      <c r="BN43" s="35">
        <v>1.6782407407407475E-3</v>
      </c>
      <c r="BO43" s="44" t="s">
        <v>45</v>
      </c>
      <c r="BP43" s="45">
        <v>145</v>
      </c>
      <c r="BQ43" s="55">
        <v>0.65188657407407413</v>
      </c>
      <c r="BR43" s="35">
        <v>3.5914351851851878E-2</v>
      </c>
      <c r="BS43" s="35">
        <v>3.9583333333333623E-3</v>
      </c>
      <c r="BT43" s="44" t="s">
        <v>301</v>
      </c>
      <c r="BU43" s="45">
        <v>342</v>
      </c>
      <c r="BV43" s="263"/>
      <c r="BW43" s="263"/>
      <c r="BX43" s="55">
        <v>0.63972222222222219</v>
      </c>
      <c r="BY43" s="35">
        <v>2.3749999999999938E-2</v>
      </c>
      <c r="BZ43" s="35">
        <v>1.6458333333333394E-2</v>
      </c>
      <c r="CA43" s="44" t="s">
        <v>45</v>
      </c>
      <c r="CB43" s="45">
        <v>1722</v>
      </c>
      <c r="CC43" s="49">
        <v>0.7055555555555556</v>
      </c>
      <c r="CD43" s="42" t="s">
        <v>301</v>
      </c>
      <c r="CE43" s="38">
        <v>2040</v>
      </c>
      <c r="CF43" s="53">
        <v>0.70833333333333337</v>
      </c>
      <c r="CG43" s="61"/>
      <c r="CH43" s="55">
        <v>0.72020833333333334</v>
      </c>
      <c r="CI43" s="35">
        <v>1.1874999999999969E-2</v>
      </c>
      <c r="CJ43" s="35">
        <v>1.0300925925925616E-3</v>
      </c>
      <c r="CK43" s="44" t="s">
        <v>301</v>
      </c>
      <c r="CL43" s="45">
        <v>89</v>
      </c>
      <c r="CM43" s="55">
        <v>0.72637731481481482</v>
      </c>
      <c r="CN43" s="35">
        <v>1.8043981481481453E-2</v>
      </c>
      <c r="CO43" s="35">
        <v>1.192129629629602E-3</v>
      </c>
      <c r="CP43" s="44" t="s">
        <v>301</v>
      </c>
      <c r="CQ43" s="45">
        <v>103</v>
      </c>
      <c r="CR43" s="85" t="s">
        <v>632</v>
      </c>
      <c r="CS43" s="38"/>
      <c r="CT43" s="85">
        <v>3.2715277777777798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106.4</v>
      </c>
      <c r="DC43" s="71">
        <v>106.4</v>
      </c>
      <c r="DD43" s="72">
        <v>10</v>
      </c>
      <c r="DE43" s="43"/>
      <c r="DF43" s="43"/>
      <c r="DG43" s="39">
        <v>2794.9</v>
      </c>
      <c r="DH43" s="46">
        <v>5460</v>
      </c>
      <c r="DI43" s="40"/>
      <c r="DJ43" s="63">
        <v>8254.9</v>
      </c>
      <c r="DK43" s="43"/>
      <c r="DL43" s="268" t="s">
        <v>190</v>
      </c>
      <c r="DM43" s="269" t="s">
        <v>611</v>
      </c>
      <c r="DN43" s="269" t="s">
        <v>178</v>
      </c>
      <c r="DO43" s="269">
        <v>71</v>
      </c>
      <c r="DP43" s="269" t="s">
        <v>183</v>
      </c>
      <c r="DQ43" s="56"/>
      <c r="DR43" s="56"/>
      <c r="DS43" s="36"/>
      <c r="DV43" s="41">
        <v>1.05</v>
      </c>
      <c r="DW43" s="41" t="s">
        <v>197</v>
      </c>
      <c r="DX43" s="41"/>
      <c r="DY43" s="151">
        <v>238.245</v>
      </c>
      <c r="DZ43" s="41">
        <v>238.245</v>
      </c>
      <c r="EA43" s="41">
        <v>9999</v>
      </c>
      <c r="EB43" s="41">
        <v>999999</v>
      </c>
      <c r="EC43" s="41">
        <v>999999</v>
      </c>
      <c r="EG43" s="41">
        <v>74</v>
      </c>
      <c r="EH43" s="195">
        <v>0</v>
      </c>
      <c r="EI43" s="195">
        <v>3420</v>
      </c>
      <c r="EJ43" s="196">
        <v>110.5</v>
      </c>
      <c r="EK43" s="195">
        <v>0</v>
      </c>
      <c r="EL43" s="195">
        <v>0</v>
      </c>
      <c r="EM43" s="195">
        <v>2376</v>
      </c>
      <c r="EN43" s="195">
        <v>2040</v>
      </c>
      <c r="EO43" s="195">
        <v>192</v>
      </c>
      <c r="EP43" s="195">
        <v>0</v>
      </c>
      <c r="EQ43" s="195">
        <v>116.4</v>
      </c>
      <c r="FC43" s="41">
        <v>74</v>
      </c>
      <c r="FD43" s="195">
        <v>0</v>
      </c>
      <c r="FE43" s="195">
        <v>3420</v>
      </c>
      <c r="FF43" s="195">
        <v>3530.5</v>
      </c>
      <c r="FG43" s="195">
        <v>3530.5</v>
      </c>
      <c r="FH43" s="195">
        <v>3530.5</v>
      </c>
      <c r="FI43" s="195">
        <v>5906.5</v>
      </c>
      <c r="FJ43" s="195">
        <v>7946.5</v>
      </c>
      <c r="FK43" s="195">
        <v>8138.5</v>
      </c>
      <c r="FL43" s="195">
        <v>8138.5</v>
      </c>
      <c r="FM43" s="195">
        <v>8254.9</v>
      </c>
    </row>
    <row r="44" spans="1:178" ht="13.5" thickBot="1" x14ac:dyDescent="0.25">
      <c r="A44" s="132"/>
      <c r="B44" s="34">
        <v>69</v>
      </c>
      <c r="C44" s="293">
        <v>80</v>
      </c>
      <c r="D44" s="260" t="s">
        <v>279</v>
      </c>
      <c r="E44" s="260" t="s">
        <v>550</v>
      </c>
      <c r="F44" s="260" t="s">
        <v>568</v>
      </c>
      <c r="G44" s="43">
        <v>0.33958333333333318</v>
      </c>
      <c r="H44" s="47">
        <v>0.33958333333333318</v>
      </c>
      <c r="I44" s="58" t="s">
        <v>44</v>
      </c>
      <c r="J44" s="52">
        <v>0</v>
      </c>
      <c r="K44" s="43">
        <v>0.42291666666666655</v>
      </c>
      <c r="L44" s="47">
        <v>0.42291666666666655</v>
      </c>
      <c r="M44" s="42" t="s">
        <v>44</v>
      </c>
      <c r="N44" s="38">
        <v>0</v>
      </c>
      <c r="O44" s="85">
        <v>0.4236111111111111</v>
      </c>
      <c r="P44" s="38"/>
      <c r="Q44" s="261"/>
      <c r="R44" s="85"/>
      <c r="S44" s="38">
        <v>0</v>
      </c>
      <c r="T44" s="85">
        <v>0.47222222222222227</v>
      </c>
      <c r="U44" s="86"/>
      <c r="V44" s="52">
        <v>0</v>
      </c>
      <c r="W44" s="85"/>
      <c r="X44" s="38">
        <v>600</v>
      </c>
      <c r="Y44" s="85"/>
      <c r="Z44" s="86"/>
      <c r="AA44" s="52">
        <v>600</v>
      </c>
      <c r="AB44" s="261"/>
      <c r="AC44" s="85"/>
      <c r="AD44" s="38">
        <v>600</v>
      </c>
      <c r="AE44" s="85" t="s">
        <v>308</v>
      </c>
      <c r="AF44" s="86"/>
      <c r="AG44" s="52">
        <v>600</v>
      </c>
      <c r="AH44" s="261"/>
      <c r="AI44" s="85"/>
      <c r="AJ44" s="38">
        <v>600</v>
      </c>
      <c r="AK44" s="73">
        <v>0.53819444444444442</v>
      </c>
      <c r="AL44" s="42" t="s">
        <v>301</v>
      </c>
      <c r="AM44" s="38">
        <v>2160</v>
      </c>
      <c r="AN44" s="43">
        <v>0.53888888888888886</v>
      </c>
      <c r="AO44" s="47">
        <v>0.57986111111111105</v>
      </c>
      <c r="AP44" s="70">
        <v>79.599999999999994</v>
      </c>
      <c r="AQ44" s="71">
        <v>79.599999999999994</v>
      </c>
      <c r="AR44" s="72"/>
      <c r="AS44" s="49">
        <v>0.57986111111111105</v>
      </c>
      <c r="AT44" s="42" t="s">
        <v>44</v>
      </c>
      <c r="AU44" s="280">
        <v>0</v>
      </c>
      <c r="AV44" s="72"/>
      <c r="AW44" s="49">
        <v>0.62638888888888888</v>
      </c>
      <c r="AX44" s="42" t="s">
        <v>44</v>
      </c>
      <c r="AY44" s="38">
        <v>0</v>
      </c>
      <c r="AZ44" s="53">
        <v>0.62847222222222221</v>
      </c>
      <c r="BA44" s="61"/>
      <c r="BB44" s="55">
        <v>0.63495370370370374</v>
      </c>
      <c r="BC44" s="35">
        <v>6.4814814814815325E-3</v>
      </c>
      <c r="BD44" s="35">
        <v>9.7222222222227359E-4</v>
      </c>
      <c r="BE44" s="44" t="s">
        <v>301</v>
      </c>
      <c r="BF44" s="45">
        <v>84</v>
      </c>
      <c r="BG44" s="55">
        <v>0.64192129629629624</v>
      </c>
      <c r="BH44" s="35">
        <v>1.344907407407403E-2</v>
      </c>
      <c r="BI44" s="35">
        <v>3.4722222222179078E-5</v>
      </c>
      <c r="BJ44" s="44" t="s">
        <v>301</v>
      </c>
      <c r="BK44" s="45">
        <v>3</v>
      </c>
      <c r="BL44" s="55">
        <v>0.64626157407407414</v>
      </c>
      <c r="BM44" s="35">
        <v>1.7789351851851931E-2</v>
      </c>
      <c r="BN44" s="35">
        <v>5.2083333333341128E-4</v>
      </c>
      <c r="BO44" s="44" t="s">
        <v>301</v>
      </c>
      <c r="BP44" s="45">
        <v>45</v>
      </c>
      <c r="BQ44" s="55">
        <v>0.66391203703703705</v>
      </c>
      <c r="BR44" s="35">
        <v>3.5439814814814841E-2</v>
      </c>
      <c r="BS44" s="35">
        <v>3.4837962962963251E-3</v>
      </c>
      <c r="BT44" s="44" t="s">
        <v>301</v>
      </c>
      <c r="BU44" s="45">
        <v>301</v>
      </c>
      <c r="BV44" s="263"/>
      <c r="BW44" s="263"/>
      <c r="BX44" s="55">
        <v>0.65516203703703701</v>
      </c>
      <c r="BY44" s="35">
        <v>2.6689814814814805E-2</v>
      </c>
      <c r="BZ44" s="35">
        <v>1.3518518518518527E-2</v>
      </c>
      <c r="CA44" s="44" t="s">
        <v>45</v>
      </c>
      <c r="CB44" s="45">
        <v>1468</v>
      </c>
      <c r="CC44" s="49">
        <v>0.69444444444444453</v>
      </c>
      <c r="CD44" s="42" t="s">
        <v>44</v>
      </c>
      <c r="CE44" s="38">
        <v>0</v>
      </c>
      <c r="CF44" s="53">
        <v>0.69652777777777775</v>
      </c>
      <c r="CG44" s="61"/>
      <c r="CH44" s="55">
        <v>0.70798611111111109</v>
      </c>
      <c r="CI44" s="35">
        <v>1.1458333333333348E-2</v>
      </c>
      <c r="CJ44" s="35">
        <v>6.1342592592594086E-4</v>
      </c>
      <c r="CK44" s="44" t="s">
        <v>301</v>
      </c>
      <c r="CL44" s="45">
        <v>53</v>
      </c>
      <c r="CM44" s="55">
        <v>0.71504629629629635</v>
      </c>
      <c r="CN44" s="35">
        <v>1.8518518518518601E-2</v>
      </c>
      <c r="CO44" s="35">
        <v>1.6666666666667503E-3</v>
      </c>
      <c r="CP44" s="44" t="s">
        <v>301</v>
      </c>
      <c r="CQ44" s="45">
        <v>144</v>
      </c>
      <c r="CR44" s="85" t="s">
        <v>632</v>
      </c>
      <c r="CS44" s="38"/>
      <c r="CT44" s="85">
        <v>3.4381944444444401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85.5</v>
      </c>
      <c r="DC44" s="71">
        <v>85.5</v>
      </c>
      <c r="DD44" s="72"/>
      <c r="DE44" s="43"/>
      <c r="DF44" s="43"/>
      <c r="DG44" s="39">
        <v>2263.1</v>
      </c>
      <c r="DH44" s="46">
        <v>5160</v>
      </c>
      <c r="DI44" s="40"/>
      <c r="DJ44" s="63">
        <v>7423.1</v>
      </c>
      <c r="DK44" s="43"/>
      <c r="DL44" s="268" t="s">
        <v>191</v>
      </c>
      <c r="DM44" s="269" t="s">
        <v>568</v>
      </c>
      <c r="DN44" s="269" t="s">
        <v>177</v>
      </c>
      <c r="DO44" s="269">
        <v>230</v>
      </c>
      <c r="DP44" s="269">
        <v>0</v>
      </c>
      <c r="DQ44" s="56"/>
      <c r="DR44" s="56"/>
      <c r="DS44" s="36"/>
      <c r="DV44" s="41">
        <v>1.1299999999999999</v>
      </c>
      <c r="DW44" s="41" t="s">
        <v>197</v>
      </c>
      <c r="DX44" s="41"/>
      <c r="DY44" s="151">
        <v>186.56299999999999</v>
      </c>
      <c r="DZ44" s="41">
        <v>186.56299999999999</v>
      </c>
      <c r="EA44" s="41">
        <v>9999</v>
      </c>
      <c r="EB44" s="41">
        <v>999999</v>
      </c>
      <c r="EC44" s="41">
        <v>999999</v>
      </c>
      <c r="EG44" s="41">
        <v>80</v>
      </c>
      <c r="EH44" s="195">
        <v>0</v>
      </c>
      <c r="EI44" s="195">
        <v>5160</v>
      </c>
      <c r="EJ44" s="196">
        <v>79.599999999999994</v>
      </c>
      <c r="EK44" s="195">
        <v>0</v>
      </c>
      <c r="EL44" s="195">
        <v>0</v>
      </c>
      <c r="EM44" s="195">
        <v>1901</v>
      </c>
      <c r="EN44" s="195">
        <v>0</v>
      </c>
      <c r="EO44" s="195">
        <v>197</v>
      </c>
      <c r="EP44" s="195">
        <v>0</v>
      </c>
      <c r="EQ44" s="195">
        <v>85.5</v>
      </c>
      <c r="FC44" s="41">
        <v>80</v>
      </c>
      <c r="FD44" s="195">
        <v>0</v>
      </c>
      <c r="FE44" s="195">
        <v>5160</v>
      </c>
      <c r="FF44" s="195">
        <v>5239.6000000000004</v>
      </c>
      <c r="FG44" s="195">
        <v>5239.6000000000004</v>
      </c>
      <c r="FH44" s="195">
        <v>5239.6000000000004</v>
      </c>
      <c r="FI44" s="195">
        <v>7140.6</v>
      </c>
      <c r="FJ44" s="195">
        <v>7140.6</v>
      </c>
      <c r="FK44" s="195">
        <v>7337.6</v>
      </c>
      <c r="FL44" s="195">
        <v>7337.6</v>
      </c>
      <c r="FM44" s="195">
        <v>7423.1</v>
      </c>
    </row>
    <row r="45" spans="1:178" ht="13.5" thickBot="1" x14ac:dyDescent="0.25">
      <c r="A45" s="132"/>
      <c r="B45" s="34">
        <v>17</v>
      </c>
      <c r="C45" s="293">
        <v>17</v>
      </c>
      <c r="D45" s="260" t="s">
        <v>36</v>
      </c>
      <c r="E45" s="260" t="s">
        <v>37</v>
      </c>
      <c r="F45" s="260" t="s">
        <v>579</v>
      </c>
      <c r="G45" s="43">
        <v>0.3034722222222222</v>
      </c>
      <c r="H45" s="47">
        <v>0.3034722222222222</v>
      </c>
      <c r="I45" s="58" t="s">
        <v>44</v>
      </c>
      <c r="J45" s="52">
        <v>0</v>
      </c>
      <c r="K45" s="43">
        <v>0.38680555555555557</v>
      </c>
      <c r="L45" s="47">
        <v>0.38680555555555557</v>
      </c>
      <c r="M45" s="42" t="s">
        <v>44</v>
      </c>
      <c r="N45" s="38">
        <v>0</v>
      </c>
      <c r="O45" s="85">
        <v>0.38819444444444445</v>
      </c>
      <c r="P45" s="38"/>
      <c r="Q45" s="261"/>
      <c r="R45" s="85"/>
      <c r="S45" s="38">
        <v>0</v>
      </c>
      <c r="T45" s="85">
        <v>0.43263888888888885</v>
      </c>
      <c r="U45" s="86"/>
      <c r="V45" s="52">
        <v>0</v>
      </c>
      <c r="W45" s="85">
        <v>0.45555555555555555</v>
      </c>
      <c r="X45" s="38"/>
      <c r="Y45" s="85">
        <v>0.45694444444444443</v>
      </c>
      <c r="Z45" s="86"/>
      <c r="AA45" s="52">
        <v>0</v>
      </c>
      <c r="AB45" s="261"/>
      <c r="AC45" s="85">
        <v>0.4597222222222222</v>
      </c>
      <c r="AD45" s="38"/>
      <c r="AE45" s="85">
        <v>0.47986111111111113</v>
      </c>
      <c r="AF45" s="86"/>
      <c r="AG45" s="52">
        <v>0</v>
      </c>
      <c r="AH45" s="261"/>
      <c r="AI45" s="85">
        <v>0.4861111111111111</v>
      </c>
      <c r="AJ45" s="38"/>
      <c r="AK45" s="73">
        <v>0.48680555555555555</v>
      </c>
      <c r="AL45" s="42" t="s">
        <v>301</v>
      </c>
      <c r="AM45" s="38">
        <v>840</v>
      </c>
      <c r="AN45" s="43">
        <v>0.4916666666666667</v>
      </c>
      <c r="AO45" s="47">
        <v>0.51388888888888895</v>
      </c>
      <c r="AP45" s="70">
        <v>96</v>
      </c>
      <c r="AQ45" s="71">
        <v>96</v>
      </c>
      <c r="AR45" s="72"/>
      <c r="AS45" s="49">
        <v>0.52847222222222223</v>
      </c>
      <c r="AT45" s="42" t="s">
        <v>44</v>
      </c>
      <c r="AU45" s="280">
        <v>0</v>
      </c>
      <c r="AV45" s="72"/>
      <c r="AW45" s="49">
        <v>0.57013888888888886</v>
      </c>
      <c r="AX45" s="42" t="s">
        <v>44</v>
      </c>
      <c r="AY45" s="38">
        <v>0</v>
      </c>
      <c r="AZ45" s="53">
        <v>0.57222222222222219</v>
      </c>
      <c r="BA45" s="61"/>
      <c r="BB45" s="55">
        <v>0.577662037037037</v>
      </c>
      <c r="BC45" s="35">
        <v>5.439814814814814E-3</v>
      </c>
      <c r="BD45" s="35">
        <v>6.9444444444444892E-5</v>
      </c>
      <c r="BE45" s="44" t="s">
        <v>45</v>
      </c>
      <c r="BF45" s="45">
        <v>6</v>
      </c>
      <c r="BG45" s="55">
        <v>0.58562499999999995</v>
      </c>
      <c r="BH45" s="35">
        <v>1.3402777777777763E-2</v>
      </c>
      <c r="BI45" s="35">
        <v>1.1574074074087448E-5</v>
      </c>
      <c r="BJ45" s="44" t="s">
        <v>45</v>
      </c>
      <c r="BK45" s="45">
        <v>1</v>
      </c>
      <c r="BL45" s="55">
        <v>0.59024305555555556</v>
      </c>
      <c r="BM45" s="35">
        <v>1.8020833333333375E-2</v>
      </c>
      <c r="BN45" s="35">
        <v>7.5231481481485493E-4</v>
      </c>
      <c r="BO45" s="44" t="s">
        <v>301</v>
      </c>
      <c r="BP45" s="45">
        <v>65</v>
      </c>
      <c r="BQ45" s="55">
        <v>0.60750000000000004</v>
      </c>
      <c r="BR45" s="35">
        <v>3.5277777777777852E-2</v>
      </c>
      <c r="BS45" s="35">
        <v>3.3217592592593367E-3</v>
      </c>
      <c r="BT45" s="44" t="s">
        <v>301</v>
      </c>
      <c r="BU45" s="45">
        <v>287</v>
      </c>
      <c r="BV45" s="263"/>
      <c r="BW45" s="263"/>
      <c r="BX45" s="55">
        <v>0.61537037037037035</v>
      </c>
      <c r="BY45" s="35">
        <v>4.3148148148148158E-2</v>
      </c>
      <c r="BZ45" s="35">
        <v>2.9398148148148256E-3</v>
      </c>
      <c r="CA45" s="44" t="s">
        <v>301</v>
      </c>
      <c r="CB45" s="45">
        <v>254</v>
      </c>
      <c r="CC45" s="49">
        <v>0.6381944444444444</v>
      </c>
      <c r="CD45" s="42" t="s">
        <v>44</v>
      </c>
      <c r="CE45" s="38">
        <v>0</v>
      </c>
      <c r="CF45" s="53">
        <v>0.65486111111111112</v>
      </c>
      <c r="CG45" s="61"/>
      <c r="CH45" s="55">
        <v>0.66450231481481481</v>
      </c>
      <c r="CI45" s="35">
        <v>9.6412037037036935E-3</v>
      </c>
      <c r="CJ45" s="35">
        <v>1.2037037037037138E-3</v>
      </c>
      <c r="CK45" s="44" t="s">
        <v>45</v>
      </c>
      <c r="CL45" s="45">
        <v>104</v>
      </c>
      <c r="CM45" s="55">
        <v>0.67054398148148142</v>
      </c>
      <c r="CN45" s="35">
        <v>1.5682870370370305E-2</v>
      </c>
      <c r="CO45" s="35">
        <v>1.1689814814815451E-3</v>
      </c>
      <c r="CP45" s="44" t="s">
        <v>45</v>
      </c>
      <c r="CQ45" s="45">
        <v>101</v>
      </c>
      <c r="CR45" s="85" t="s">
        <v>632</v>
      </c>
      <c r="CS45" s="38"/>
      <c r="CT45" s="85">
        <v>1.27152777777778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116.8</v>
      </c>
      <c r="DC45" s="71">
        <v>116.8</v>
      </c>
      <c r="DD45" s="72"/>
      <c r="DE45" s="43"/>
      <c r="DF45" s="43"/>
      <c r="DG45" s="39">
        <v>1030.8</v>
      </c>
      <c r="DH45" s="46">
        <v>840</v>
      </c>
      <c r="DI45" s="40"/>
      <c r="DJ45" s="63">
        <v>1870.8</v>
      </c>
      <c r="DK45" s="43"/>
      <c r="DL45" s="268" t="s">
        <v>191</v>
      </c>
      <c r="DM45" s="269" t="s">
        <v>579</v>
      </c>
      <c r="DN45" s="269" t="s">
        <v>178</v>
      </c>
      <c r="DO45" s="269">
        <v>68</v>
      </c>
      <c r="DP45" s="269" t="s">
        <v>621</v>
      </c>
      <c r="DQ45" s="56"/>
      <c r="DR45" s="56"/>
      <c r="DS45" s="36"/>
      <c r="DV45" s="41">
        <v>1.05</v>
      </c>
      <c r="DW45" s="41" t="s">
        <v>197</v>
      </c>
      <c r="DX45" s="41"/>
      <c r="DY45" s="151">
        <v>223.44000000000003</v>
      </c>
      <c r="DZ45" s="41">
        <v>223.44000000000003</v>
      </c>
      <c r="EA45" s="41">
        <v>9999</v>
      </c>
      <c r="EB45" s="41">
        <v>999999</v>
      </c>
      <c r="EC45" s="41">
        <v>999999</v>
      </c>
      <c r="EG45" s="41">
        <v>17</v>
      </c>
      <c r="EH45" s="195">
        <v>0</v>
      </c>
      <c r="EI45" s="195">
        <v>840</v>
      </c>
      <c r="EJ45" s="196">
        <v>96</v>
      </c>
      <c r="EK45" s="195">
        <v>0</v>
      </c>
      <c r="EL45" s="195">
        <v>0</v>
      </c>
      <c r="EM45" s="195">
        <v>613</v>
      </c>
      <c r="EN45" s="195">
        <v>0</v>
      </c>
      <c r="EO45" s="195">
        <v>205</v>
      </c>
      <c r="EP45" s="195">
        <v>0</v>
      </c>
      <c r="EQ45" s="195">
        <v>116.8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17</v>
      </c>
      <c r="FD45" s="195">
        <v>0</v>
      </c>
      <c r="FE45" s="195">
        <v>840</v>
      </c>
      <c r="FF45" s="195">
        <v>936</v>
      </c>
      <c r="FG45" s="195">
        <v>936</v>
      </c>
      <c r="FH45" s="195">
        <v>936</v>
      </c>
      <c r="FI45" s="195">
        <v>1549</v>
      </c>
      <c r="FJ45" s="195">
        <v>1549</v>
      </c>
      <c r="FK45" s="195">
        <v>1754</v>
      </c>
      <c r="FL45" s="195">
        <v>1754</v>
      </c>
      <c r="FM45" s="195">
        <v>1870.8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64</v>
      </c>
      <c r="C46" s="293">
        <v>73</v>
      </c>
      <c r="D46" s="260" t="s">
        <v>260</v>
      </c>
      <c r="E46" s="260" t="s">
        <v>541</v>
      </c>
      <c r="F46" s="260" t="s">
        <v>610</v>
      </c>
      <c r="G46" s="43">
        <v>0.33611111111111097</v>
      </c>
      <c r="H46" s="47">
        <v>0.33611111111111097</v>
      </c>
      <c r="I46" s="58" t="s">
        <v>44</v>
      </c>
      <c r="J46" s="52">
        <v>0</v>
      </c>
      <c r="K46" s="43">
        <v>0.41944444444444434</v>
      </c>
      <c r="L46" s="47">
        <v>0.41944444444444434</v>
      </c>
      <c r="M46" s="42" t="s">
        <v>44</v>
      </c>
      <c r="N46" s="38">
        <v>0</v>
      </c>
      <c r="O46" s="85">
        <v>0.4201388888888889</v>
      </c>
      <c r="P46" s="38"/>
      <c r="Q46" s="261"/>
      <c r="R46" s="85"/>
      <c r="S46" s="38">
        <v>0</v>
      </c>
      <c r="T46" s="85">
        <v>0.4597222222222222</v>
      </c>
      <c r="U46" s="86"/>
      <c r="V46" s="52">
        <v>0</v>
      </c>
      <c r="W46" s="85">
        <v>0.49236111111111108</v>
      </c>
      <c r="X46" s="38"/>
      <c r="Y46" s="85">
        <v>0.49374999999999997</v>
      </c>
      <c r="Z46" s="86"/>
      <c r="AA46" s="52">
        <v>0</v>
      </c>
      <c r="AB46" s="261"/>
      <c r="AC46" s="85">
        <v>0.49583333333333335</v>
      </c>
      <c r="AD46" s="38"/>
      <c r="AE46" s="85">
        <v>0.52500000000000002</v>
      </c>
      <c r="AF46" s="86"/>
      <c r="AG46" s="52">
        <v>0</v>
      </c>
      <c r="AH46" s="261"/>
      <c r="AI46" s="85">
        <v>0.53125</v>
      </c>
      <c r="AJ46" s="38"/>
      <c r="AK46" s="73">
        <v>0.53263888888888888</v>
      </c>
      <c r="AL46" s="42" t="s">
        <v>301</v>
      </c>
      <c r="AM46" s="38">
        <v>1980</v>
      </c>
      <c r="AN46" s="43">
        <v>0.53541666666666665</v>
      </c>
      <c r="AO46" s="47">
        <v>0.55972222222222223</v>
      </c>
      <c r="AP46" s="70">
        <v>92.1</v>
      </c>
      <c r="AQ46" s="71">
        <v>92.1</v>
      </c>
      <c r="AR46" s="72"/>
      <c r="AS46" s="49">
        <v>0.57430555555555551</v>
      </c>
      <c r="AT46" s="42" t="s">
        <v>44</v>
      </c>
      <c r="AU46" s="280">
        <v>0</v>
      </c>
      <c r="AV46" s="72"/>
      <c r="AW46" s="49">
        <v>0.62152777777777779</v>
      </c>
      <c r="AX46" s="42" t="s">
        <v>44</v>
      </c>
      <c r="AY46" s="38">
        <v>0</v>
      </c>
      <c r="AZ46" s="53">
        <v>0.62291666666666667</v>
      </c>
      <c r="BA46" s="61"/>
      <c r="BB46" s="55">
        <v>0.62825231481481481</v>
      </c>
      <c r="BC46" s="35">
        <v>5.335648148148131E-3</v>
      </c>
      <c r="BD46" s="35">
        <v>1.7361111111112784E-4</v>
      </c>
      <c r="BE46" s="44" t="s">
        <v>45</v>
      </c>
      <c r="BF46" s="45">
        <v>15</v>
      </c>
      <c r="BG46" s="55">
        <v>0.63739583333333327</v>
      </c>
      <c r="BH46" s="35">
        <v>1.4479166666666599E-2</v>
      </c>
      <c r="BI46" s="35">
        <v>1.0648148148147477E-3</v>
      </c>
      <c r="BJ46" s="44" t="s">
        <v>301</v>
      </c>
      <c r="BK46" s="45">
        <v>92</v>
      </c>
      <c r="BL46" s="55">
        <v>0.64226851851851852</v>
      </c>
      <c r="BM46" s="35">
        <v>1.9351851851851842E-2</v>
      </c>
      <c r="BN46" s="35">
        <v>2.0833333333333225E-3</v>
      </c>
      <c r="BO46" s="44" t="s">
        <v>301</v>
      </c>
      <c r="BP46" s="45">
        <v>180</v>
      </c>
      <c r="BQ46" s="55">
        <v>0.66041666666666665</v>
      </c>
      <c r="BR46" s="35">
        <v>3.7499999999999978E-2</v>
      </c>
      <c r="BS46" s="35">
        <v>5.5439814814814622E-3</v>
      </c>
      <c r="BT46" s="44" t="s">
        <v>301</v>
      </c>
      <c r="BU46" s="45">
        <v>479</v>
      </c>
      <c r="BV46" s="263"/>
      <c r="BW46" s="263"/>
      <c r="BX46" s="55">
        <v>0.67249999999999999</v>
      </c>
      <c r="BY46" s="35">
        <v>4.9583333333333313E-2</v>
      </c>
      <c r="BZ46" s="35">
        <v>9.3749999999999806E-3</v>
      </c>
      <c r="CA46" s="44" t="s">
        <v>301</v>
      </c>
      <c r="CB46" s="45">
        <v>810</v>
      </c>
      <c r="CC46" s="49">
        <v>0.69027777777777777</v>
      </c>
      <c r="CD46" s="42" t="s">
        <v>301</v>
      </c>
      <c r="CE46" s="38">
        <v>120</v>
      </c>
      <c r="CF46" s="53">
        <v>0.69305555555555554</v>
      </c>
      <c r="CG46" s="61"/>
      <c r="CH46" s="55">
        <v>0.7047106481481481</v>
      </c>
      <c r="CI46" s="35">
        <v>1.1655092592592564E-2</v>
      </c>
      <c r="CJ46" s="35">
        <v>8.1018518518515686E-4</v>
      </c>
      <c r="CK46" s="44" t="s">
        <v>301</v>
      </c>
      <c r="CL46" s="45">
        <v>70</v>
      </c>
      <c r="CM46" s="55">
        <v>0.71148148148148149</v>
      </c>
      <c r="CN46" s="35">
        <v>1.8425925925925957E-2</v>
      </c>
      <c r="CO46" s="35">
        <v>1.5740740740741062E-3</v>
      </c>
      <c r="CP46" s="44" t="s">
        <v>301</v>
      </c>
      <c r="CQ46" s="45">
        <v>136</v>
      </c>
      <c r="CR46" s="85" t="s">
        <v>632</v>
      </c>
      <c r="CS46" s="38"/>
      <c r="CT46" s="85">
        <v>3.2298611111111102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113</v>
      </c>
      <c r="DC46" s="71">
        <v>113</v>
      </c>
      <c r="DD46" s="72"/>
      <c r="DE46" s="43"/>
      <c r="DF46" s="43"/>
      <c r="DG46" s="39">
        <v>1987.1</v>
      </c>
      <c r="DH46" s="46">
        <v>2100</v>
      </c>
      <c r="DI46" s="40"/>
      <c r="DJ46" s="63">
        <v>4087.1</v>
      </c>
      <c r="DK46" s="43"/>
      <c r="DL46" s="268" t="s">
        <v>190</v>
      </c>
      <c r="DM46" s="269" t="s">
        <v>610</v>
      </c>
      <c r="DN46" s="269" t="s">
        <v>178</v>
      </c>
      <c r="DO46" s="269">
        <v>81</v>
      </c>
      <c r="DP46" s="269" t="s">
        <v>620</v>
      </c>
      <c r="DQ46" s="56"/>
      <c r="DR46" s="56"/>
      <c r="DS46" s="36"/>
      <c r="DV46" s="41">
        <v>1.05</v>
      </c>
      <c r="DW46" s="41" t="s">
        <v>198</v>
      </c>
      <c r="DX46" s="41"/>
      <c r="DY46" s="151">
        <v>215.35499999999999</v>
      </c>
      <c r="DZ46" s="41">
        <v>9999</v>
      </c>
      <c r="EA46" s="41">
        <v>215.35499999999999</v>
      </c>
      <c r="EB46" s="41">
        <v>999999</v>
      </c>
      <c r="EC46" s="41">
        <v>999999</v>
      </c>
      <c r="EG46" s="41">
        <v>73</v>
      </c>
      <c r="EH46" s="195">
        <v>0</v>
      </c>
      <c r="EI46" s="195">
        <v>1980</v>
      </c>
      <c r="EJ46" s="196">
        <v>92.1</v>
      </c>
      <c r="EK46" s="195">
        <v>0</v>
      </c>
      <c r="EL46" s="195">
        <v>0</v>
      </c>
      <c r="EM46" s="195">
        <v>1576</v>
      </c>
      <c r="EN46" s="195">
        <v>120</v>
      </c>
      <c r="EO46" s="195">
        <v>206</v>
      </c>
      <c r="EP46" s="195">
        <v>0</v>
      </c>
      <c r="EQ46" s="195">
        <v>113</v>
      </c>
      <c r="FC46" s="41">
        <v>73</v>
      </c>
      <c r="FD46" s="195">
        <v>0</v>
      </c>
      <c r="FE46" s="195">
        <v>1980</v>
      </c>
      <c r="FF46" s="195">
        <v>2072.1</v>
      </c>
      <c r="FG46" s="195">
        <v>2072.1</v>
      </c>
      <c r="FH46" s="195">
        <v>2072.1</v>
      </c>
      <c r="FI46" s="195">
        <v>3648.1</v>
      </c>
      <c r="FJ46" s="195">
        <v>3768.1</v>
      </c>
      <c r="FK46" s="195">
        <v>3974.1</v>
      </c>
      <c r="FL46" s="195">
        <v>3974.1</v>
      </c>
      <c r="FM46" s="195">
        <v>4087.1</v>
      </c>
    </row>
    <row r="47" spans="1:178" ht="15" customHeight="1" thickBot="1" x14ac:dyDescent="0.25">
      <c r="A47" s="132"/>
      <c r="B47" s="34">
        <v>59</v>
      </c>
      <c r="C47" s="293">
        <v>68</v>
      </c>
      <c r="D47" s="260" t="s">
        <v>536</v>
      </c>
      <c r="E47" s="260" t="s">
        <v>168</v>
      </c>
      <c r="F47" s="260" t="s">
        <v>607</v>
      </c>
      <c r="G47" s="43">
        <v>0.33263888888888876</v>
      </c>
      <c r="H47" s="47">
        <v>0.33263888888888876</v>
      </c>
      <c r="I47" s="58" t="s">
        <v>44</v>
      </c>
      <c r="J47" s="52">
        <v>0</v>
      </c>
      <c r="K47" s="43">
        <v>0.41597222222222213</v>
      </c>
      <c r="L47" s="47">
        <v>0.41597222222222213</v>
      </c>
      <c r="M47" s="42" t="s">
        <v>44</v>
      </c>
      <c r="N47" s="38">
        <v>0</v>
      </c>
      <c r="O47" s="85">
        <v>0.41666666666666669</v>
      </c>
      <c r="P47" s="38"/>
      <c r="Q47" s="261"/>
      <c r="R47" s="85">
        <v>0.45</v>
      </c>
      <c r="S47" s="38">
        <v>300</v>
      </c>
      <c r="T47" s="85">
        <v>0.45555555555555555</v>
      </c>
      <c r="U47" s="86"/>
      <c r="V47" s="52">
        <v>0</v>
      </c>
      <c r="W47" s="85">
        <v>0.4826388888888889</v>
      </c>
      <c r="X47" s="38"/>
      <c r="Y47" s="85">
        <v>0.49305555555555558</v>
      </c>
      <c r="Z47" s="86"/>
      <c r="AA47" s="52">
        <v>0</v>
      </c>
      <c r="AB47" s="261"/>
      <c r="AC47" s="85">
        <v>0.49513888888888885</v>
      </c>
      <c r="AD47" s="38"/>
      <c r="AE47" s="85">
        <v>0.51597222222222217</v>
      </c>
      <c r="AF47" s="86"/>
      <c r="AG47" s="52">
        <v>0</v>
      </c>
      <c r="AH47" s="261"/>
      <c r="AI47" s="85"/>
      <c r="AJ47" s="38">
        <v>600</v>
      </c>
      <c r="AK47" s="73">
        <v>0.52222222222222225</v>
      </c>
      <c r="AL47" s="42" t="s">
        <v>301</v>
      </c>
      <c r="AM47" s="38">
        <v>1380</v>
      </c>
      <c r="AN47" s="43">
        <v>0.54027777777777775</v>
      </c>
      <c r="AO47" s="47">
        <v>0.54166666666666663</v>
      </c>
      <c r="AP47" s="70">
        <v>101.8</v>
      </c>
      <c r="AQ47" s="71">
        <v>101.8</v>
      </c>
      <c r="AR47" s="72"/>
      <c r="AS47" s="49">
        <v>0.56388888888888888</v>
      </c>
      <c r="AT47" s="42" t="s">
        <v>44</v>
      </c>
      <c r="AU47" s="280">
        <v>0</v>
      </c>
      <c r="AV47" s="72"/>
      <c r="AW47" s="49">
        <v>0.59513888888888888</v>
      </c>
      <c r="AX47" s="42" t="s">
        <v>45</v>
      </c>
      <c r="AY47" s="38">
        <v>900</v>
      </c>
      <c r="AZ47" s="53">
        <v>0.59652777777777777</v>
      </c>
      <c r="BA47" s="61"/>
      <c r="BB47" s="55">
        <v>0.60209490740740745</v>
      </c>
      <c r="BC47" s="35">
        <v>5.5671296296296857E-3</v>
      </c>
      <c r="BD47" s="35">
        <v>5.7870370370426832E-5</v>
      </c>
      <c r="BE47" s="44" t="s">
        <v>301</v>
      </c>
      <c r="BF47" s="45">
        <v>5</v>
      </c>
      <c r="BG47" s="55">
        <v>0.60968750000000005</v>
      </c>
      <c r="BH47" s="35">
        <v>1.3159722222222281E-2</v>
      </c>
      <c r="BI47" s="35">
        <v>2.5462962962956998E-4</v>
      </c>
      <c r="BJ47" s="44" t="s">
        <v>45</v>
      </c>
      <c r="BK47" s="45">
        <v>22</v>
      </c>
      <c r="BL47" s="55">
        <v>0.61427083333333332</v>
      </c>
      <c r="BM47" s="35">
        <v>1.7743055555555554E-2</v>
      </c>
      <c r="BN47" s="35">
        <v>4.7453703703703373E-4</v>
      </c>
      <c r="BO47" s="44" t="s">
        <v>301</v>
      </c>
      <c r="BP47" s="45">
        <v>41</v>
      </c>
      <c r="BQ47" s="55">
        <v>0.66054398148148141</v>
      </c>
      <c r="BR47" s="35">
        <v>6.4016203703703645E-2</v>
      </c>
      <c r="BS47" s="35">
        <v>3.2060185185185129E-2</v>
      </c>
      <c r="BT47" s="44" t="s">
        <v>301</v>
      </c>
      <c r="BU47" s="45">
        <v>3070</v>
      </c>
      <c r="BV47" s="263"/>
      <c r="BW47" s="263"/>
      <c r="BX47" s="55">
        <v>0.62458333333333338</v>
      </c>
      <c r="BY47" s="35">
        <v>2.8055555555555611E-2</v>
      </c>
      <c r="BZ47" s="35">
        <v>1.2152777777777721E-2</v>
      </c>
      <c r="CA47" s="44" t="s">
        <v>45</v>
      </c>
      <c r="CB47" s="45">
        <v>1350</v>
      </c>
      <c r="CC47" s="49">
        <v>0.7055555555555556</v>
      </c>
      <c r="CD47" s="42" t="s">
        <v>301</v>
      </c>
      <c r="CE47" s="38">
        <v>120</v>
      </c>
      <c r="CF47" s="53">
        <v>0.70763888888888893</v>
      </c>
      <c r="CG47" s="61"/>
      <c r="CH47" s="55">
        <v>0.71930555555555553</v>
      </c>
      <c r="CI47" s="35">
        <v>1.1666666666666603E-2</v>
      </c>
      <c r="CJ47" s="35">
        <v>8.2175925925919574E-4</v>
      </c>
      <c r="CK47" s="44" t="s">
        <v>301</v>
      </c>
      <c r="CL47" s="45">
        <v>71</v>
      </c>
      <c r="CM47" s="55">
        <v>0.72636574074074067</v>
      </c>
      <c r="CN47" s="35">
        <v>1.8726851851851745E-2</v>
      </c>
      <c r="CO47" s="35">
        <v>1.8749999999998941E-3</v>
      </c>
      <c r="CP47" s="44" t="s">
        <v>301</v>
      </c>
      <c r="CQ47" s="45">
        <v>162</v>
      </c>
      <c r="CR47" s="85" t="s">
        <v>632</v>
      </c>
      <c r="CS47" s="38">
        <v>300</v>
      </c>
      <c r="CT47" s="85">
        <v>3.0215277777777798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109</v>
      </c>
      <c r="DC47" s="71">
        <v>109</v>
      </c>
      <c r="DD47" s="72"/>
      <c r="DE47" s="43"/>
      <c r="DF47" s="43"/>
      <c r="DG47" s="39">
        <v>4931.8</v>
      </c>
      <c r="DH47" s="46">
        <v>3600</v>
      </c>
      <c r="DI47" s="40"/>
      <c r="DJ47" s="63">
        <v>8531.7999999999993</v>
      </c>
      <c r="DK47" s="43"/>
      <c r="DL47" s="268" t="s">
        <v>190</v>
      </c>
      <c r="DM47" s="269" t="s">
        <v>607</v>
      </c>
      <c r="DN47" s="269" t="s">
        <v>177</v>
      </c>
      <c r="DO47" s="269">
        <v>125</v>
      </c>
      <c r="DP47" s="269">
        <v>0</v>
      </c>
      <c r="DQ47" s="56"/>
      <c r="DR47" s="56"/>
      <c r="DS47" s="36"/>
      <c r="DV47" s="41">
        <v>1.1100000000000001</v>
      </c>
      <c r="DW47" s="41" t="s">
        <v>197</v>
      </c>
      <c r="DX47" s="41"/>
      <c r="DY47" s="151">
        <v>233.98800000000003</v>
      </c>
      <c r="DZ47" s="41">
        <v>233.98800000000003</v>
      </c>
      <c r="EA47" s="41">
        <v>9999</v>
      </c>
      <c r="EB47" s="41">
        <v>999999</v>
      </c>
      <c r="EC47" s="41">
        <v>999999</v>
      </c>
      <c r="EG47" s="41">
        <v>68</v>
      </c>
      <c r="EH47" s="195">
        <v>0</v>
      </c>
      <c r="EI47" s="195">
        <v>2280</v>
      </c>
      <c r="EJ47" s="196">
        <v>101.8</v>
      </c>
      <c r="EK47" s="195">
        <v>0</v>
      </c>
      <c r="EL47" s="195">
        <v>900</v>
      </c>
      <c r="EM47" s="195">
        <v>4488</v>
      </c>
      <c r="EN47" s="195">
        <v>120</v>
      </c>
      <c r="EO47" s="195">
        <v>233</v>
      </c>
      <c r="EP47" s="195">
        <v>300</v>
      </c>
      <c r="EQ47" s="195">
        <v>109</v>
      </c>
      <c r="ER47" s="195" t="e">
        <v>#REF!</v>
      </c>
      <c r="ES47" s="195" t="e">
        <v>#REF!</v>
      </c>
      <c r="ET47" s="195" t="e">
        <v>#REF!</v>
      </c>
      <c r="EU47" s="196" t="e">
        <v>#REF!</v>
      </c>
      <c r="EV47" s="195"/>
      <c r="EW47" s="195"/>
      <c r="EX47" s="195"/>
      <c r="EY47" s="195"/>
      <c r="EZ47" s="196"/>
      <c r="FA47" s="195"/>
      <c r="FC47" s="41">
        <v>68</v>
      </c>
      <c r="FD47" s="195">
        <v>0</v>
      </c>
      <c r="FE47" s="195">
        <v>2280</v>
      </c>
      <c r="FF47" s="195">
        <v>2381.8000000000002</v>
      </c>
      <c r="FG47" s="195">
        <v>2381.8000000000002</v>
      </c>
      <c r="FH47" s="195">
        <v>3281.8</v>
      </c>
      <c r="FI47" s="195">
        <v>7769.8</v>
      </c>
      <c r="FJ47" s="195">
        <v>7889.8</v>
      </c>
      <c r="FK47" s="195">
        <v>8122.8</v>
      </c>
      <c r="FL47" s="195">
        <v>8422.7999999999993</v>
      </c>
      <c r="FM47" s="195">
        <v>8531.7999999999993</v>
      </c>
      <c r="FN47" s="195" t="e">
        <v>#REF!</v>
      </c>
      <c r="FO47" s="195" t="e">
        <v>#REF!</v>
      </c>
      <c r="FP47" s="195" t="e">
        <v>#REF!</v>
      </c>
      <c r="FQ47" s="195" t="e">
        <v>#REF!</v>
      </c>
      <c r="FR47" s="195" t="e">
        <v>#REF!</v>
      </c>
      <c r="FS47" s="195" t="e">
        <v>#REF!</v>
      </c>
      <c r="FT47" s="195" t="e">
        <v>#REF!</v>
      </c>
      <c r="FU47" s="195" t="e">
        <v>#REF!</v>
      </c>
      <c r="FV47" s="195" t="e">
        <v>#REF!</v>
      </c>
    </row>
    <row r="48" spans="1:178" ht="14.25" customHeight="1" thickBot="1" x14ac:dyDescent="0.25">
      <c r="A48" s="132"/>
      <c r="B48" s="34">
        <v>57</v>
      </c>
      <c r="C48" s="293">
        <v>62</v>
      </c>
      <c r="D48" s="260" t="s">
        <v>242</v>
      </c>
      <c r="E48" s="260" t="s">
        <v>96</v>
      </c>
      <c r="F48" s="260" t="s">
        <v>570</v>
      </c>
      <c r="G48" s="43">
        <v>0.33124999999999988</v>
      </c>
      <c r="H48" s="47">
        <v>0.33124999999999988</v>
      </c>
      <c r="I48" s="58" t="s">
        <v>44</v>
      </c>
      <c r="J48" s="52">
        <v>0</v>
      </c>
      <c r="K48" s="43">
        <v>0.41458333333333325</v>
      </c>
      <c r="L48" s="47">
        <v>0.41458333333333325</v>
      </c>
      <c r="M48" s="42" t="s">
        <v>44</v>
      </c>
      <c r="N48" s="38">
        <v>0</v>
      </c>
      <c r="O48" s="85">
        <v>0.41666666666666669</v>
      </c>
      <c r="P48" s="38"/>
      <c r="Q48" s="261"/>
      <c r="R48" s="85"/>
      <c r="S48" s="38">
        <v>0</v>
      </c>
      <c r="T48" s="85">
        <v>0.45555555555555555</v>
      </c>
      <c r="U48" s="86"/>
      <c r="V48" s="52">
        <v>0</v>
      </c>
      <c r="W48" s="85">
        <v>0.47430555555555554</v>
      </c>
      <c r="X48" s="38"/>
      <c r="Y48" s="85">
        <v>0.47569444444444442</v>
      </c>
      <c r="Z48" s="86"/>
      <c r="AA48" s="52">
        <v>0</v>
      </c>
      <c r="AB48" s="261"/>
      <c r="AC48" s="85">
        <v>0.4777777777777778</v>
      </c>
      <c r="AD48" s="38"/>
      <c r="AE48" s="85">
        <v>0.50416666666666665</v>
      </c>
      <c r="AF48" s="86"/>
      <c r="AG48" s="52">
        <v>0</v>
      </c>
      <c r="AH48" s="261"/>
      <c r="AI48" s="85">
        <v>0.50972222222222219</v>
      </c>
      <c r="AJ48" s="38"/>
      <c r="AK48" s="73">
        <v>0.51041666666666663</v>
      </c>
      <c r="AL48" s="42" t="s">
        <v>301</v>
      </c>
      <c r="AM48" s="38">
        <v>480</v>
      </c>
      <c r="AN48" s="43">
        <v>0.5229166666666667</v>
      </c>
      <c r="AO48" s="47">
        <v>0.52638888888888891</v>
      </c>
      <c r="AP48" s="70">
        <v>96.8</v>
      </c>
      <c r="AQ48" s="71">
        <v>96.8</v>
      </c>
      <c r="AR48" s="72"/>
      <c r="AS48" s="49">
        <v>0.55208333333333326</v>
      </c>
      <c r="AT48" s="42" t="s">
        <v>44</v>
      </c>
      <c r="AU48" s="280">
        <v>0</v>
      </c>
      <c r="AV48" s="72"/>
      <c r="AW48" s="49">
        <v>0.59791666666666665</v>
      </c>
      <c r="AX48" s="42" t="s">
        <v>301</v>
      </c>
      <c r="AY48" s="38">
        <v>60</v>
      </c>
      <c r="AZ48" s="53">
        <v>0.60138888888888886</v>
      </c>
      <c r="BA48" s="61"/>
      <c r="BB48" s="55">
        <v>0.60652777777777778</v>
      </c>
      <c r="BC48" s="35">
        <v>5.138888888888915E-3</v>
      </c>
      <c r="BD48" s="35">
        <v>3.7037037037034384E-4</v>
      </c>
      <c r="BE48" s="44" t="s">
        <v>45</v>
      </c>
      <c r="BF48" s="45">
        <v>32</v>
      </c>
      <c r="BG48" s="55">
        <v>0.61375000000000002</v>
      </c>
      <c r="BH48" s="35">
        <v>1.2361111111111156E-2</v>
      </c>
      <c r="BI48" s="35">
        <v>1.0532407407406949E-3</v>
      </c>
      <c r="BJ48" s="44" t="s">
        <v>45</v>
      </c>
      <c r="BK48" s="45">
        <v>91</v>
      </c>
      <c r="BL48" s="55">
        <v>0.61792824074074071</v>
      </c>
      <c r="BM48" s="35">
        <v>1.6539351851851847E-2</v>
      </c>
      <c r="BN48" s="35">
        <v>7.291666666666731E-4</v>
      </c>
      <c r="BO48" s="44" t="s">
        <v>45</v>
      </c>
      <c r="BP48" s="45">
        <v>63</v>
      </c>
      <c r="BQ48" s="55">
        <v>0.63521990740740741</v>
      </c>
      <c r="BR48" s="35">
        <v>3.3831018518518552E-2</v>
      </c>
      <c r="BS48" s="35">
        <v>1.8750000000000364E-3</v>
      </c>
      <c r="BT48" s="44" t="s">
        <v>301</v>
      </c>
      <c r="BU48" s="45">
        <v>162</v>
      </c>
      <c r="BV48" s="263"/>
      <c r="BW48" s="263"/>
      <c r="BX48" s="55">
        <v>0.62642361111111111</v>
      </c>
      <c r="BY48" s="35">
        <v>2.503472222222225E-2</v>
      </c>
      <c r="BZ48" s="35">
        <v>1.5173611111111082E-2</v>
      </c>
      <c r="CA48" s="44" t="s">
        <v>45</v>
      </c>
      <c r="CB48" s="45">
        <v>1611</v>
      </c>
      <c r="CC48" s="49">
        <v>0.66736111111111107</v>
      </c>
      <c r="CD48" s="42" t="s">
        <v>44</v>
      </c>
      <c r="CE48" s="38">
        <v>0</v>
      </c>
      <c r="CF48" s="53">
        <v>0.6694444444444444</v>
      </c>
      <c r="CG48" s="61"/>
      <c r="CH48" s="55">
        <v>0.68012731481481481</v>
      </c>
      <c r="CI48" s="35">
        <v>1.0682870370370412E-2</v>
      </c>
      <c r="CJ48" s="35">
        <v>1.6203703703699529E-4</v>
      </c>
      <c r="CK48" s="44" t="s">
        <v>45</v>
      </c>
      <c r="CL48" s="45">
        <v>14</v>
      </c>
      <c r="CM48" s="55">
        <v>0.68884259259259262</v>
      </c>
      <c r="CN48" s="35">
        <v>1.939814814814822E-2</v>
      </c>
      <c r="CO48" s="35">
        <v>2.5462962962963694E-3</v>
      </c>
      <c r="CP48" s="44" t="s">
        <v>301</v>
      </c>
      <c r="CQ48" s="45">
        <v>220</v>
      </c>
      <c r="CR48" s="85" t="s">
        <v>632</v>
      </c>
      <c r="CS48" s="38"/>
      <c r="CT48" s="85">
        <v>2.9381944444444401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108.4</v>
      </c>
      <c r="DC48" s="71">
        <v>108.4</v>
      </c>
      <c r="DD48" s="72">
        <v>10</v>
      </c>
      <c r="DE48" s="43"/>
      <c r="DF48" s="43"/>
      <c r="DG48" s="39">
        <v>2408.2000000000003</v>
      </c>
      <c r="DH48" s="46">
        <v>540</v>
      </c>
      <c r="DI48" s="40"/>
      <c r="DJ48" s="63">
        <v>2948.2000000000003</v>
      </c>
      <c r="DK48" s="43"/>
      <c r="DL48" s="268" t="s">
        <v>190</v>
      </c>
      <c r="DM48" s="269" t="s">
        <v>570</v>
      </c>
      <c r="DN48" s="269" t="s">
        <v>177</v>
      </c>
      <c r="DO48" s="269">
        <v>158</v>
      </c>
      <c r="DP48" s="269" t="s">
        <v>633</v>
      </c>
      <c r="DQ48" s="56"/>
      <c r="DR48" s="56"/>
      <c r="DS48" s="36"/>
      <c r="DV48" s="41">
        <v>1.1299999999999999</v>
      </c>
      <c r="DW48" s="41" t="s">
        <v>197</v>
      </c>
      <c r="DX48" s="41"/>
      <c r="DY48" s="151">
        <v>243.17599999999996</v>
      </c>
      <c r="DZ48" s="41">
        <v>243.17599999999996</v>
      </c>
      <c r="EA48" s="41">
        <v>9999</v>
      </c>
      <c r="EB48" s="41">
        <v>999999</v>
      </c>
      <c r="EC48" s="41">
        <v>999999</v>
      </c>
      <c r="EG48" s="41">
        <v>62</v>
      </c>
      <c r="EH48" s="195">
        <v>0</v>
      </c>
      <c r="EI48" s="195">
        <v>480</v>
      </c>
      <c r="EJ48" s="196">
        <v>96.8</v>
      </c>
      <c r="EK48" s="195">
        <v>0</v>
      </c>
      <c r="EL48" s="195">
        <v>60</v>
      </c>
      <c r="EM48" s="195">
        <v>1959</v>
      </c>
      <c r="EN48" s="195">
        <v>0</v>
      </c>
      <c r="EO48" s="195">
        <v>234</v>
      </c>
      <c r="EP48" s="195">
        <v>0</v>
      </c>
      <c r="EQ48" s="195">
        <v>118.4</v>
      </c>
      <c r="ER48" s="195" t="e">
        <v>#REF!</v>
      </c>
      <c r="ES48" s="195" t="e">
        <v>#REF!</v>
      </c>
      <c r="ET48" s="195" t="e">
        <v>#REF!</v>
      </c>
      <c r="EU48" s="196" t="e">
        <v>#REF!</v>
      </c>
      <c r="EV48" s="195"/>
      <c r="EW48" s="195"/>
      <c r="EX48" s="195"/>
      <c r="EY48" s="195"/>
      <c r="EZ48" s="196"/>
      <c r="FA48" s="195"/>
      <c r="FC48" s="41">
        <v>62</v>
      </c>
      <c r="FD48" s="195">
        <v>0</v>
      </c>
      <c r="FE48" s="195">
        <v>480</v>
      </c>
      <c r="FF48" s="195">
        <v>576.79999999999995</v>
      </c>
      <c r="FG48" s="195">
        <v>576.79999999999995</v>
      </c>
      <c r="FH48" s="195">
        <v>636.79999999999995</v>
      </c>
      <c r="FI48" s="195">
        <v>2595.8000000000002</v>
      </c>
      <c r="FJ48" s="195">
        <v>2595.8000000000002</v>
      </c>
      <c r="FK48" s="195">
        <v>2829.8</v>
      </c>
      <c r="FL48" s="195">
        <v>2829.8</v>
      </c>
      <c r="FM48" s="195">
        <v>2948.2000000000003</v>
      </c>
      <c r="FN48" s="195" t="e">
        <v>#REF!</v>
      </c>
      <c r="FO48" s="195" t="e">
        <v>#REF!</v>
      </c>
      <c r="FP48" s="195" t="e">
        <v>#REF!</v>
      </c>
      <c r="FQ48" s="195" t="e">
        <v>#REF!</v>
      </c>
      <c r="FR48" s="195" t="e">
        <v>#REF!</v>
      </c>
      <c r="FS48" s="195" t="e">
        <v>#REF!</v>
      </c>
      <c r="FT48" s="195" t="e">
        <v>#REF!</v>
      </c>
      <c r="FU48" s="195" t="e">
        <v>#REF!</v>
      </c>
      <c r="FV48" s="195" t="e">
        <v>#REF!</v>
      </c>
    </row>
    <row r="49" spans="1:178" ht="13.5" thickBot="1" x14ac:dyDescent="0.25">
      <c r="A49" s="132"/>
      <c r="B49" s="34">
        <v>70</v>
      </c>
      <c r="C49" s="293">
        <v>81</v>
      </c>
      <c r="D49" s="260" t="s">
        <v>551</v>
      </c>
      <c r="E49" s="260" t="s">
        <v>552</v>
      </c>
      <c r="F49" s="260" t="s">
        <v>584</v>
      </c>
      <c r="G49" s="43">
        <v>0.34027777777777762</v>
      </c>
      <c r="H49" s="47">
        <v>0.34027777777777762</v>
      </c>
      <c r="I49" s="58" t="s">
        <v>44</v>
      </c>
      <c r="J49" s="52">
        <v>0</v>
      </c>
      <c r="K49" s="43">
        <v>0.42361111111111099</v>
      </c>
      <c r="L49" s="47">
        <v>0.42361111111111099</v>
      </c>
      <c r="M49" s="42" t="s">
        <v>44</v>
      </c>
      <c r="N49" s="38">
        <v>0</v>
      </c>
      <c r="O49" s="85">
        <v>0.42499999999999999</v>
      </c>
      <c r="P49" s="38"/>
      <c r="Q49" s="261"/>
      <c r="R49" s="85"/>
      <c r="S49" s="38">
        <v>0</v>
      </c>
      <c r="T49" s="85" t="s">
        <v>308</v>
      </c>
      <c r="U49" s="86"/>
      <c r="V49" s="52">
        <v>600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0.51388888888888895</v>
      </c>
      <c r="AL49" s="42" t="s">
        <v>44</v>
      </c>
      <c r="AM49" s="38">
        <v>0</v>
      </c>
      <c r="AN49" s="43">
        <v>0.52708333333333335</v>
      </c>
      <c r="AO49" s="47">
        <v>0.56527777777777777</v>
      </c>
      <c r="AP49" s="70">
        <v>88.5</v>
      </c>
      <c r="AQ49" s="71">
        <v>88.5</v>
      </c>
      <c r="AR49" s="72"/>
      <c r="AS49" s="49">
        <v>0.55555555555555558</v>
      </c>
      <c r="AT49" s="42" t="s">
        <v>44</v>
      </c>
      <c r="AU49" s="280">
        <v>0</v>
      </c>
      <c r="AV49" s="72"/>
      <c r="AW49" s="49">
        <v>0.62152777777777779</v>
      </c>
      <c r="AX49" s="42" t="s">
        <v>44</v>
      </c>
      <c r="AY49" s="38">
        <v>0</v>
      </c>
      <c r="AZ49" s="53">
        <v>0.62361111111111112</v>
      </c>
      <c r="BA49" s="61"/>
      <c r="BB49" s="55">
        <v>0.62914351851851846</v>
      </c>
      <c r="BC49" s="35">
        <v>5.532407407407347E-3</v>
      </c>
      <c r="BD49" s="35">
        <v>2.314814814808816E-5</v>
      </c>
      <c r="BE49" s="44" t="s">
        <v>301</v>
      </c>
      <c r="BF49" s="45">
        <v>2</v>
      </c>
      <c r="BG49" s="55">
        <v>0.63711805555555556</v>
      </c>
      <c r="BH49" s="35">
        <v>1.3506944444444446E-2</v>
      </c>
      <c r="BI49" s="35">
        <v>9.2592592592595502E-5</v>
      </c>
      <c r="BJ49" s="44" t="s">
        <v>301</v>
      </c>
      <c r="BK49" s="45">
        <v>8</v>
      </c>
      <c r="BL49" s="55">
        <v>0.64151620370370377</v>
      </c>
      <c r="BM49" s="35">
        <v>1.7905092592592653E-2</v>
      </c>
      <c r="BN49" s="35">
        <v>6.3657407407413311E-4</v>
      </c>
      <c r="BO49" s="44" t="s">
        <v>301</v>
      </c>
      <c r="BP49" s="45">
        <v>55</v>
      </c>
      <c r="BQ49" s="55">
        <v>0.66863425925925923</v>
      </c>
      <c r="BR49" s="35">
        <v>4.5023148148148118E-2</v>
      </c>
      <c r="BS49" s="35">
        <v>1.3067129629629602E-2</v>
      </c>
      <c r="BT49" s="44" t="s">
        <v>301</v>
      </c>
      <c r="BU49" s="45">
        <v>1129</v>
      </c>
      <c r="BV49" s="263"/>
      <c r="BW49" s="263"/>
      <c r="BX49" s="55">
        <v>0.65100694444444451</v>
      </c>
      <c r="BY49" s="35">
        <v>2.7395833333333397E-2</v>
      </c>
      <c r="BZ49" s="35">
        <v>1.2812499999999935E-2</v>
      </c>
      <c r="CA49" s="44" t="s">
        <v>45</v>
      </c>
      <c r="CB49" s="45">
        <v>1107</v>
      </c>
      <c r="CC49" s="49">
        <v>0.69861111111111107</v>
      </c>
      <c r="CD49" s="42" t="s">
        <v>301</v>
      </c>
      <c r="CE49" s="38">
        <v>780</v>
      </c>
      <c r="CF49" s="53">
        <v>0.70347222222222217</v>
      </c>
      <c r="CG49" s="61"/>
      <c r="CH49" s="55">
        <v>0.71521990740740737</v>
      </c>
      <c r="CI49" s="35">
        <v>1.1747685185185208E-2</v>
      </c>
      <c r="CJ49" s="35">
        <v>9.0277777777780094E-4</v>
      </c>
      <c r="CK49" s="44" t="s">
        <v>301</v>
      </c>
      <c r="CL49" s="45">
        <v>78</v>
      </c>
      <c r="CM49" s="55">
        <v>0.72217592592592583</v>
      </c>
      <c r="CN49" s="35">
        <v>1.8703703703703667E-2</v>
      </c>
      <c r="CO49" s="35">
        <v>1.8518518518518164E-3</v>
      </c>
      <c r="CP49" s="44" t="s">
        <v>301</v>
      </c>
      <c r="CQ49" s="45">
        <v>160</v>
      </c>
      <c r="CR49" s="85" t="s">
        <v>632</v>
      </c>
      <c r="CS49" s="38"/>
      <c r="CT49" s="85">
        <v>3.4798611111111102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118.3</v>
      </c>
      <c r="DC49" s="71">
        <v>118.3</v>
      </c>
      <c r="DD49" s="72"/>
      <c r="DE49" s="43"/>
      <c r="DF49" s="43"/>
      <c r="DG49" s="39">
        <v>2745.8</v>
      </c>
      <c r="DH49" s="46">
        <v>4380</v>
      </c>
      <c r="DI49" s="40"/>
      <c r="DJ49" s="63">
        <v>7125.8</v>
      </c>
      <c r="DK49" s="43"/>
      <c r="DL49" s="268" t="s">
        <v>619</v>
      </c>
      <c r="DM49" s="269" t="s">
        <v>584</v>
      </c>
      <c r="DN49" s="269" t="s">
        <v>178</v>
      </c>
      <c r="DO49" s="269">
        <v>200</v>
      </c>
      <c r="DP49" s="269">
        <v>0</v>
      </c>
      <c r="DQ49" s="56"/>
      <c r="DR49" s="56"/>
      <c r="DS49" s="36"/>
      <c r="DV49" s="41">
        <v>1.08</v>
      </c>
      <c r="DW49" s="41" t="s">
        <v>197</v>
      </c>
      <c r="DX49" s="41" t="s">
        <v>465</v>
      </c>
      <c r="DY49" s="151">
        <v>223.34400000000002</v>
      </c>
      <c r="DZ49" s="41">
        <v>223.34400000000002</v>
      </c>
      <c r="EA49" s="41">
        <v>9999</v>
      </c>
      <c r="EB49" s="41">
        <v>7125.8</v>
      </c>
      <c r="EC49" s="41">
        <v>999999</v>
      </c>
      <c r="EG49" s="41">
        <v>81</v>
      </c>
      <c r="EH49" s="195">
        <v>0</v>
      </c>
      <c r="EI49" s="195">
        <v>3600</v>
      </c>
      <c r="EJ49" s="196">
        <v>88.5</v>
      </c>
      <c r="EK49" s="195">
        <v>0</v>
      </c>
      <c r="EL49" s="195">
        <v>0</v>
      </c>
      <c r="EM49" s="195">
        <v>2301</v>
      </c>
      <c r="EN49" s="195">
        <v>780</v>
      </c>
      <c r="EO49" s="195">
        <v>238</v>
      </c>
      <c r="EP49" s="195">
        <v>0</v>
      </c>
      <c r="EQ49" s="195">
        <v>118.3</v>
      </c>
      <c r="FC49" s="41">
        <v>81</v>
      </c>
      <c r="FD49" s="195">
        <v>0</v>
      </c>
      <c r="FE49" s="195">
        <v>3600</v>
      </c>
      <c r="FF49" s="195">
        <v>3688.5</v>
      </c>
      <c r="FG49" s="195">
        <v>3688.5</v>
      </c>
      <c r="FH49" s="195">
        <v>3688.5</v>
      </c>
      <c r="FI49" s="195">
        <v>5989.5</v>
      </c>
      <c r="FJ49" s="195">
        <v>6769.5</v>
      </c>
      <c r="FK49" s="195">
        <v>7007.5</v>
      </c>
      <c r="FL49" s="195">
        <v>7007.5</v>
      </c>
      <c r="FM49" s="195">
        <v>7125.8</v>
      </c>
    </row>
    <row r="50" spans="1:178" ht="13.5" thickBot="1" x14ac:dyDescent="0.25">
      <c r="A50" s="132"/>
      <c r="B50" s="34">
        <v>31</v>
      </c>
      <c r="C50" s="293">
        <v>31</v>
      </c>
      <c r="D50" s="260" t="s">
        <v>497</v>
      </c>
      <c r="E50" s="260" t="s">
        <v>264</v>
      </c>
      <c r="F50" s="260" t="s">
        <v>590</v>
      </c>
      <c r="G50" s="43">
        <v>0.31319444444444439</v>
      </c>
      <c r="H50" s="47">
        <v>0.31319444444444439</v>
      </c>
      <c r="I50" s="58" t="s">
        <v>44</v>
      </c>
      <c r="J50" s="52">
        <v>0</v>
      </c>
      <c r="K50" s="43">
        <v>0.39652777777777776</v>
      </c>
      <c r="L50" s="47">
        <v>0.39652777777777776</v>
      </c>
      <c r="M50" s="42" t="s">
        <v>44</v>
      </c>
      <c r="N50" s="38">
        <v>0</v>
      </c>
      <c r="O50" s="85">
        <v>0.39861111111111108</v>
      </c>
      <c r="P50" s="38"/>
      <c r="Q50" s="261"/>
      <c r="R50" s="85"/>
      <c r="S50" s="38">
        <v>0</v>
      </c>
      <c r="T50" s="85">
        <v>0.44166666666666665</v>
      </c>
      <c r="U50" s="86"/>
      <c r="V50" s="52">
        <v>0</v>
      </c>
      <c r="W50" s="85">
        <v>0.46527777777777773</v>
      </c>
      <c r="X50" s="38"/>
      <c r="Y50" s="85">
        <v>0.46736111111111112</v>
      </c>
      <c r="Z50" s="86"/>
      <c r="AA50" s="52">
        <v>0</v>
      </c>
      <c r="AB50" s="261"/>
      <c r="AC50" s="85">
        <v>0.4694444444444445</v>
      </c>
      <c r="AD50" s="38"/>
      <c r="AE50" s="85">
        <v>0.48888888888888887</v>
      </c>
      <c r="AF50" s="86"/>
      <c r="AG50" s="52">
        <v>0</v>
      </c>
      <c r="AH50" s="261"/>
      <c r="AI50" s="85">
        <v>0.49583333333333335</v>
      </c>
      <c r="AJ50" s="38"/>
      <c r="AK50" s="73">
        <v>0.49791666666666662</v>
      </c>
      <c r="AL50" s="42" t="s">
        <v>301</v>
      </c>
      <c r="AM50" s="38">
        <v>960</v>
      </c>
      <c r="AN50" s="43">
        <v>0.51736111111111105</v>
      </c>
      <c r="AO50" s="47">
        <v>0.52916666666666667</v>
      </c>
      <c r="AP50" s="70">
        <v>96.8</v>
      </c>
      <c r="AQ50" s="71">
        <v>96.8</v>
      </c>
      <c r="AR50" s="72"/>
      <c r="AS50" s="49">
        <v>0.5395833333333333</v>
      </c>
      <c r="AT50" s="42" t="s">
        <v>44</v>
      </c>
      <c r="AU50" s="280">
        <v>0</v>
      </c>
      <c r="AV50" s="72"/>
      <c r="AW50" s="49">
        <v>0.58333333333333337</v>
      </c>
      <c r="AX50" s="42" t="s">
        <v>44</v>
      </c>
      <c r="AY50" s="38">
        <v>0</v>
      </c>
      <c r="AZ50" s="53">
        <v>0.58680555555555558</v>
      </c>
      <c r="BA50" s="61"/>
      <c r="BB50" s="55">
        <v>0.59221064814814817</v>
      </c>
      <c r="BC50" s="35">
        <v>5.4050925925925863E-3</v>
      </c>
      <c r="BD50" s="35">
        <v>1.0416666666667254E-4</v>
      </c>
      <c r="BE50" s="44" t="s">
        <v>45</v>
      </c>
      <c r="BF50" s="45">
        <v>9</v>
      </c>
      <c r="BG50" s="55">
        <v>0.60064814814814815</v>
      </c>
      <c r="BH50" s="35">
        <v>1.3842592592592573E-2</v>
      </c>
      <c r="BI50" s="35">
        <v>4.282407407407221E-4</v>
      </c>
      <c r="BJ50" s="44" t="s">
        <v>301</v>
      </c>
      <c r="BK50" s="45">
        <v>37</v>
      </c>
      <c r="BL50" s="55">
        <v>0.60498842592592594</v>
      </c>
      <c r="BM50" s="35">
        <v>1.8182870370370363E-2</v>
      </c>
      <c r="BN50" s="35">
        <v>9.1435185185184328E-4</v>
      </c>
      <c r="BO50" s="44" t="s">
        <v>301</v>
      </c>
      <c r="BP50" s="45">
        <v>79</v>
      </c>
      <c r="BQ50" s="55">
        <v>0.6225694444444444</v>
      </c>
      <c r="BR50" s="35">
        <v>3.5763888888888817E-2</v>
      </c>
      <c r="BS50" s="35">
        <v>3.8078703703703018E-3</v>
      </c>
      <c r="BT50" s="44" t="s">
        <v>301</v>
      </c>
      <c r="BU50" s="45">
        <v>329</v>
      </c>
      <c r="BV50" s="263"/>
      <c r="BW50" s="263"/>
      <c r="BX50" s="55">
        <v>0.6320486111111111</v>
      </c>
      <c r="BY50" s="35">
        <v>4.5243055555555522E-2</v>
      </c>
      <c r="BZ50" s="35">
        <v>5.0347222222221905E-3</v>
      </c>
      <c r="CA50" s="44" t="s">
        <v>301</v>
      </c>
      <c r="CB50" s="45">
        <v>435</v>
      </c>
      <c r="CC50" s="49">
        <v>0.65277777777777779</v>
      </c>
      <c r="CD50" s="42" t="s">
        <v>44</v>
      </c>
      <c r="CE50" s="38">
        <v>0</v>
      </c>
      <c r="CF50" s="53">
        <v>0.66249999999999998</v>
      </c>
      <c r="CG50" s="61"/>
      <c r="CH50" s="55">
        <v>0.67409722222222224</v>
      </c>
      <c r="CI50" s="35">
        <v>1.1597222222222259E-2</v>
      </c>
      <c r="CJ50" s="35">
        <v>7.5231481481485146E-4</v>
      </c>
      <c r="CK50" s="44" t="s">
        <v>301</v>
      </c>
      <c r="CL50" s="45">
        <v>65</v>
      </c>
      <c r="CM50" s="55">
        <v>0.68146990740740743</v>
      </c>
      <c r="CN50" s="35">
        <v>1.8969907407407449E-2</v>
      </c>
      <c r="CO50" s="35">
        <v>2.1180555555555987E-3</v>
      </c>
      <c r="CP50" s="44" t="s">
        <v>301</v>
      </c>
      <c r="CQ50" s="45">
        <v>183</v>
      </c>
      <c r="CR50" s="85" t="s">
        <v>632</v>
      </c>
      <c r="CS50" s="38"/>
      <c r="CT50" s="85">
        <v>1.85486111111111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113.3</v>
      </c>
      <c r="DC50" s="71">
        <v>113.3</v>
      </c>
      <c r="DD50" s="72"/>
      <c r="DE50" s="43"/>
      <c r="DF50" s="43"/>
      <c r="DG50" s="39">
        <v>1347.1</v>
      </c>
      <c r="DH50" s="46">
        <v>960</v>
      </c>
      <c r="DI50" s="40"/>
      <c r="DJ50" s="63">
        <v>2307.1</v>
      </c>
      <c r="DK50" s="43"/>
      <c r="DL50" s="268" t="s">
        <v>191</v>
      </c>
      <c r="DM50" s="269" t="s">
        <v>590</v>
      </c>
      <c r="DN50" s="269" t="s">
        <v>179</v>
      </c>
      <c r="DO50" s="269">
        <v>64</v>
      </c>
      <c r="DP50" s="269" t="s">
        <v>622</v>
      </c>
      <c r="DQ50" s="56"/>
      <c r="DR50" s="56"/>
      <c r="DS50" s="36"/>
      <c r="DV50" s="41">
        <v>1</v>
      </c>
      <c r="DW50" s="41" t="s">
        <v>197</v>
      </c>
      <c r="DX50" s="41"/>
      <c r="DY50" s="151">
        <v>210.1</v>
      </c>
      <c r="DZ50" s="41">
        <v>210.1</v>
      </c>
      <c r="EA50" s="41">
        <v>9999</v>
      </c>
      <c r="EB50" s="41">
        <v>999999</v>
      </c>
      <c r="EC50" s="41">
        <v>2307.1</v>
      </c>
      <c r="EG50" s="41">
        <v>31</v>
      </c>
      <c r="EH50" s="195">
        <v>0</v>
      </c>
      <c r="EI50" s="195">
        <v>960</v>
      </c>
      <c r="EJ50" s="196">
        <v>96.8</v>
      </c>
      <c r="EK50" s="195">
        <v>0</v>
      </c>
      <c r="EL50" s="195">
        <v>0</v>
      </c>
      <c r="EM50" s="195">
        <v>889</v>
      </c>
      <c r="EN50" s="195">
        <v>0</v>
      </c>
      <c r="EO50" s="195">
        <v>248</v>
      </c>
      <c r="EP50" s="195">
        <v>0</v>
      </c>
      <c r="EQ50" s="195">
        <v>113.3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31</v>
      </c>
      <c r="FD50" s="195">
        <v>0</v>
      </c>
      <c r="FE50" s="195">
        <v>960</v>
      </c>
      <c r="FF50" s="195">
        <v>1056.8</v>
      </c>
      <c r="FG50" s="195">
        <v>1056.8</v>
      </c>
      <c r="FH50" s="195">
        <v>1056.8</v>
      </c>
      <c r="FI50" s="195">
        <v>1945.8</v>
      </c>
      <c r="FJ50" s="195">
        <v>1945.8</v>
      </c>
      <c r="FK50" s="195">
        <v>2193.8000000000002</v>
      </c>
      <c r="FL50" s="195">
        <v>2193.8000000000002</v>
      </c>
      <c r="FM50" s="195">
        <v>2307.1000000000004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32</v>
      </c>
      <c r="C51" s="293">
        <v>32</v>
      </c>
      <c r="D51" s="260" t="s">
        <v>498</v>
      </c>
      <c r="E51" s="260" t="s">
        <v>499</v>
      </c>
      <c r="F51" s="260" t="s">
        <v>591</v>
      </c>
      <c r="G51" s="43">
        <v>0.31388888888888883</v>
      </c>
      <c r="H51" s="47">
        <v>0.31527777777777777</v>
      </c>
      <c r="I51" s="58" t="s">
        <v>301</v>
      </c>
      <c r="J51" s="52">
        <v>120</v>
      </c>
      <c r="K51" s="43">
        <v>0.3972222222222222</v>
      </c>
      <c r="L51" s="47">
        <v>0.3972222222222222</v>
      </c>
      <c r="M51" s="42" t="s">
        <v>44</v>
      </c>
      <c r="N51" s="38">
        <v>0</v>
      </c>
      <c r="O51" s="85">
        <v>0.39861111111111108</v>
      </c>
      <c r="P51" s="38"/>
      <c r="Q51" s="261"/>
      <c r="R51" s="85"/>
      <c r="S51" s="38">
        <v>0</v>
      </c>
      <c r="T51" s="85">
        <v>0.44513888888888892</v>
      </c>
      <c r="U51" s="86"/>
      <c r="V51" s="52">
        <v>0</v>
      </c>
      <c r="W51" s="85">
        <v>0.46527777777777773</v>
      </c>
      <c r="X51" s="38"/>
      <c r="Y51" s="85">
        <v>0.46736111111111112</v>
      </c>
      <c r="Z51" s="86"/>
      <c r="AA51" s="52">
        <v>0</v>
      </c>
      <c r="AB51" s="261"/>
      <c r="AC51" s="85">
        <v>0.47013888888888888</v>
      </c>
      <c r="AD51" s="38"/>
      <c r="AE51" s="85">
        <v>0.48958333333333331</v>
      </c>
      <c r="AF51" s="86"/>
      <c r="AG51" s="52">
        <v>0</v>
      </c>
      <c r="AH51" s="261"/>
      <c r="AI51" s="85">
        <v>0.49583333333333335</v>
      </c>
      <c r="AJ51" s="38"/>
      <c r="AK51" s="73">
        <v>0.49791666666666662</v>
      </c>
      <c r="AL51" s="42" t="s">
        <v>301</v>
      </c>
      <c r="AM51" s="38">
        <v>900</v>
      </c>
      <c r="AN51" s="43">
        <v>0.51666666666666672</v>
      </c>
      <c r="AO51" s="47">
        <v>0.51736111111111105</v>
      </c>
      <c r="AP51" s="70">
        <v>113.1</v>
      </c>
      <c r="AQ51" s="71">
        <v>113.1</v>
      </c>
      <c r="AR51" s="72"/>
      <c r="AS51" s="49">
        <v>0.5395833333333333</v>
      </c>
      <c r="AT51" s="42" t="s">
        <v>44</v>
      </c>
      <c r="AU51" s="280">
        <v>0</v>
      </c>
      <c r="AV51" s="72"/>
      <c r="AW51" s="49">
        <v>0.58402777777777781</v>
      </c>
      <c r="AX51" s="42" t="s">
        <v>301</v>
      </c>
      <c r="AY51" s="38">
        <v>180</v>
      </c>
      <c r="AZ51" s="53">
        <v>0.58750000000000002</v>
      </c>
      <c r="BA51" s="61"/>
      <c r="BB51" s="55">
        <v>0.59281249999999996</v>
      </c>
      <c r="BC51" s="35">
        <v>5.3124999999999423E-3</v>
      </c>
      <c r="BD51" s="35">
        <v>1.9675925925931662E-4</v>
      </c>
      <c r="BE51" s="44" t="s">
        <v>45</v>
      </c>
      <c r="BF51" s="45">
        <v>17</v>
      </c>
      <c r="BG51" s="55">
        <v>0.60111111111111104</v>
      </c>
      <c r="BH51" s="35">
        <v>1.3611111111111018E-2</v>
      </c>
      <c r="BI51" s="35">
        <v>1.9675925925916743E-4</v>
      </c>
      <c r="BJ51" s="44" t="s">
        <v>301</v>
      </c>
      <c r="BK51" s="45">
        <v>17</v>
      </c>
      <c r="BL51" s="55">
        <v>0.60549768518518521</v>
      </c>
      <c r="BM51" s="35">
        <v>1.7997685185185186E-2</v>
      </c>
      <c r="BN51" s="35">
        <v>7.2916666666666616E-4</v>
      </c>
      <c r="BO51" s="44" t="s">
        <v>301</v>
      </c>
      <c r="BP51" s="45">
        <v>63</v>
      </c>
      <c r="BQ51" s="55">
        <v>0.62650462962962961</v>
      </c>
      <c r="BR51" s="35">
        <v>3.9004629629629584E-2</v>
      </c>
      <c r="BS51" s="35">
        <v>7.048611111111068E-3</v>
      </c>
      <c r="BT51" s="44" t="s">
        <v>301</v>
      </c>
      <c r="BU51" s="45">
        <v>609</v>
      </c>
      <c r="BV51" s="263"/>
      <c r="BW51" s="263"/>
      <c r="BX51" s="55">
        <v>0.6152199074074074</v>
      </c>
      <c r="BY51" s="35">
        <v>2.7719907407407374E-2</v>
      </c>
      <c r="BZ51" s="35">
        <v>1.2488425925925958E-2</v>
      </c>
      <c r="CA51" s="44" t="s">
        <v>45</v>
      </c>
      <c r="CB51" s="45">
        <v>1379</v>
      </c>
      <c r="CC51" s="49">
        <v>0.6645833333333333</v>
      </c>
      <c r="CD51" s="42" t="s">
        <v>301</v>
      </c>
      <c r="CE51" s="38">
        <v>960</v>
      </c>
      <c r="CF51" s="53">
        <v>0.66736111111111107</v>
      </c>
      <c r="CG51" s="61"/>
      <c r="CH51" s="55">
        <v>0.67935185185185187</v>
      </c>
      <c r="CI51" s="35">
        <v>1.1990740740740802E-2</v>
      </c>
      <c r="CJ51" s="35">
        <v>1.1458333333333945E-3</v>
      </c>
      <c r="CK51" s="44" t="s">
        <v>301</v>
      </c>
      <c r="CL51" s="45">
        <v>99</v>
      </c>
      <c r="CM51" s="55">
        <v>0.68640046296296298</v>
      </c>
      <c r="CN51" s="35">
        <v>1.9039351851851904E-2</v>
      </c>
      <c r="CO51" s="35">
        <v>2.187500000000054E-3</v>
      </c>
      <c r="CP51" s="44" t="s">
        <v>301</v>
      </c>
      <c r="CQ51" s="45">
        <v>189</v>
      </c>
      <c r="CR51" s="85" t="s">
        <v>632</v>
      </c>
      <c r="CS51" s="38"/>
      <c r="CT51" s="85">
        <v>1.89652777777778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128.80000000000001</v>
      </c>
      <c r="DC51" s="71">
        <v>128.80000000000001</v>
      </c>
      <c r="DD51" s="72"/>
      <c r="DE51" s="43"/>
      <c r="DF51" s="43"/>
      <c r="DG51" s="39">
        <v>2614.9</v>
      </c>
      <c r="DH51" s="46">
        <v>2160</v>
      </c>
      <c r="DI51" s="40"/>
      <c r="DJ51" s="63">
        <v>4774.8999999999996</v>
      </c>
      <c r="DK51" s="43"/>
      <c r="DL51" s="268" t="s">
        <v>191</v>
      </c>
      <c r="DM51" s="269" t="s">
        <v>591</v>
      </c>
      <c r="DN51" s="269" t="s">
        <v>179</v>
      </c>
      <c r="DO51" s="269">
        <v>64</v>
      </c>
      <c r="DP51" s="269" t="s">
        <v>622</v>
      </c>
      <c r="DQ51" s="56"/>
      <c r="DR51" s="56"/>
      <c r="DS51" s="36"/>
      <c r="DV51" s="41">
        <v>1</v>
      </c>
      <c r="DW51" s="41" t="s">
        <v>197</v>
      </c>
      <c r="DX51" s="41"/>
      <c r="DY51" s="151">
        <v>241.9</v>
      </c>
      <c r="DZ51" s="41">
        <v>241.9</v>
      </c>
      <c r="EA51" s="41">
        <v>9999</v>
      </c>
      <c r="EB51" s="41">
        <v>999999</v>
      </c>
      <c r="EC51" s="41">
        <v>4774.8999999999996</v>
      </c>
      <c r="EG51" s="41">
        <v>32</v>
      </c>
      <c r="EH51" s="195">
        <v>120</v>
      </c>
      <c r="EI51" s="195">
        <v>900</v>
      </c>
      <c r="EJ51" s="196">
        <v>113.1</v>
      </c>
      <c r="EK51" s="195">
        <v>0</v>
      </c>
      <c r="EL51" s="195">
        <v>180</v>
      </c>
      <c r="EM51" s="195">
        <v>2085</v>
      </c>
      <c r="EN51" s="195">
        <v>960</v>
      </c>
      <c r="EO51" s="195">
        <v>288</v>
      </c>
      <c r="EP51" s="195">
        <v>0</v>
      </c>
      <c r="EQ51" s="195">
        <v>128.80000000000001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32</v>
      </c>
      <c r="FD51" s="195">
        <v>120</v>
      </c>
      <c r="FE51" s="195">
        <v>1020</v>
      </c>
      <c r="FF51" s="195">
        <v>1133.0999999999999</v>
      </c>
      <c r="FG51" s="195">
        <v>1133.0999999999999</v>
      </c>
      <c r="FH51" s="195">
        <v>1313.1</v>
      </c>
      <c r="FI51" s="195">
        <v>3398.1</v>
      </c>
      <c r="FJ51" s="195">
        <v>4358.1000000000004</v>
      </c>
      <c r="FK51" s="195">
        <v>4646.1000000000004</v>
      </c>
      <c r="FL51" s="195">
        <v>4646.1000000000004</v>
      </c>
      <c r="FM51" s="195">
        <v>4774.9000000000005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68</v>
      </c>
      <c r="C52" s="293">
        <v>79</v>
      </c>
      <c r="D52" s="260" t="s">
        <v>548</v>
      </c>
      <c r="E52" s="260" t="s">
        <v>549</v>
      </c>
      <c r="F52" s="260" t="s">
        <v>582</v>
      </c>
      <c r="G52" s="43">
        <v>0.33888888888888874</v>
      </c>
      <c r="H52" s="47">
        <v>0.33888888888888874</v>
      </c>
      <c r="I52" s="58" t="s">
        <v>44</v>
      </c>
      <c r="J52" s="52">
        <v>0</v>
      </c>
      <c r="K52" s="43">
        <v>0.42222222222222211</v>
      </c>
      <c r="L52" s="47">
        <v>0.42222222222222211</v>
      </c>
      <c r="M52" s="42" t="s">
        <v>44</v>
      </c>
      <c r="N52" s="38">
        <v>0</v>
      </c>
      <c r="O52" s="85">
        <v>0.4381944444444445</v>
      </c>
      <c r="P52" s="38">
        <v>300</v>
      </c>
      <c r="Q52" s="261"/>
      <c r="R52" s="85"/>
      <c r="S52" s="38">
        <v>0</v>
      </c>
      <c r="T52" s="85" t="s">
        <v>308</v>
      </c>
      <c r="U52" s="86"/>
      <c r="V52" s="52">
        <v>600</v>
      </c>
      <c r="W52" s="85"/>
      <c r="X52" s="38">
        <v>600</v>
      </c>
      <c r="Y52" s="85"/>
      <c r="Z52" s="86"/>
      <c r="AA52" s="52">
        <v>600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0.51180555555555551</v>
      </c>
      <c r="AL52" s="42" t="s">
        <v>45</v>
      </c>
      <c r="AM52" s="38">
        <v>60</v>
      </c>
      <c r="AN52" s="43">
        <v>0.51597222222222217</v>
      </c>
      <c r="AO52" s="47">
        <v>0.57708333333333328</v>
      </c>
      <c r="AP52" s="70">
        <v>100.3</v>
      </c>
      <c r="AQ52" s="71">
        <v>100.3</v>
      </c>
      <c r="AR52" s="72"/>
      <c r="AS52" s="49">
        <v>0.55347222222222214</v>
      </c>
      <c r="AT52" s="42" t="s">
        <v>44</v>
      </c>
      <c r="AU52" s="280">
        <v>0</v>
      </c>
      <c r="AV52" s="72"/>
      <c r="AW52" s="49">
        <v>0.6333333333333333</v>
      </c>
      <c r="AX52" s="42" t="s">
        <v>44</v>
      </c>
      <c r="AY52" s="38">
        <v>0</v>
      </c>
      <c r="AZ52" s="53">
        <v>0.63472222222222219</v>
      </c>
      <c r="BA52" s="61"/>
      <c r="BB52" s="55">
        <v>0.64060185185185181</v>
      </c>
      <c r="BC52" s="35">
        <v>5.8796296296296235E-3</v>
      </c>
      <c r="BD52" s="35">
        <v>3.7037037037036466E-4</v>
      </c>
      <c r="BE52" s="44" t="s">
        <v>301</v>
      </c>
      <c r="BF52" s="45">
        <v>32</v>
      </c>
      <c r="BG52" s="55">
        <v>0.64810185185185187</v>
      </c>
      <c r="BH52" s="35">
        <v>1.3379629629629686E-2</v>
      </c>
      <c r="BI52" s="35">
        <v>3.47222222221652E-5</v>
      </c>
      <c r="BJ52" s="44" t="s">
        <v>45</v>
      </c>
      <c r="BK52" s="45">
        <v>3</v>
      </c>
      <c r="BL52" s="55">
        <v>0.6522916666666666</v>
      </c>
      <c r="BM52" s="35">
        <v>1.7569444444444415E-2</v>
      </c>
      <c r="BN52" s="35">
        <v>3.0092592592589548E-4</v>
      </c>
      <c r="BO52" s="44" t="s">
        <v>301</v>
      </c>
      <c r="BP52" s="45">
        <v>26</v>
      </c>
      <c r="BQ52" s="55"/>
      <c r="BR52" s="35">
        <v>-0.63472222222222219</v>
      </c>
      <c r="BS52" s="35">
        <v>0.66667824074074067</v>
      </c>
      <c r="BT52" s="44"/>
      <c r="BU52" s="45">
        <v>600</v>
      </c>
      <c r="BV52" s="263"/>
      <c r="BW52" s="263"/>
      <c r="BX52" s="55">
        <v>0.66096064814814814</v>
      </c>
      <c r="BY52" s="35">
        <v>2.6238425925925957E-2</v>
      </c>
      <c r="BZ52" s="35">
        <v>1.3969907407407375E-2</v>
      </c>
      <c r="CA52" s="44" t="s">
        <v>45</v>
      </c>
      <c r="CB52" s="45">
        <v>1507</v>
      </c>
      <c r="CC52" s="49">
        <v>0.74930555555555556</v>
      </c>
      <c r="CD52" s="42" t="s">
        <v>301</v>
      </c>
      <c r="CE52" s="38">
        <v>600</v>
      </c>
      <c r="CF52" s="53">
        <v>0.75138888888888899</v>
      </c>
      <c r="CG52" s="61"/>
      <c r="CH52" s="55">
        <v>0.76337962962962969</v>
      </c>
      <c r="CI52" s="35">
        <v>1.1990740740740691E-2</v>
      </c>
      <c r="CJ52" s="35">
        <v>1.1458333333332835E-3</v>
      </c>
      <c r="CK52" s="44" t="s">
        <v>301</v>
      </c>
      <c r="CL52" s="45">
        <v>99</v>
      </c>
      <c r="CM52" s="55">
        <v>0.77048611111111109</v>
      </c>
      <c r="CN52" s="35">
        <v>1.9097222222222099E-2</v>
      </c>
      <c r="CO52" s="35">
        <v>2.2453703703702484E-3</v>
      </c>
      <c r="CP52" s="44" t="s">
        <v>301</v>
      </c>
      <c r="CQ52" s="45">
        <v>194</v>
      </c>
      <c r="CR52" s="85"/>
      <c r="CS52" s="38">
        <v>600</v>
      </c>
      <c r="CT52" s="85">
        <v>3.3965277777777798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112.5</v>
      </c>
      <c r="DC52" s="71">
        <v>112.5</v>
      </c>
      <c r="DD52" s="72"/>
      <c r="DE52" s="43"/>
      <c r="DF52" s="43"/>
      <c r="DG52" s="39">
        <v>2673.8</v>
      </c>
      <c r="DH52" s="46">
        <v>5160</v>
      </c>
      <c r="DI52" s="40"/>
      <c r="DJ52" s="63">
        <v>7833.8</v>
      </c>
      <c r="DK52" s="43"/>
      <c r="DL52" s="268" t="s">
        <v>191</v>
      </c>
      <c r="DM52" s="269" t="s">
        <v>582</v>
      </c>
      <c r="DN52" s="269" t="s">
        <v>178</v>
      </c>
      <c r="DO52" s="269">
        <v>123</v>
      </c>
      <c r="DP52" s="269">
        <v>0</v>
      </c>
      <c r="DQ52" s="56"/>
      <c r="DR52" s="56"/>
      <c r="DS52" s="36"/>
      <c r="DV52" s="41">
        <v>1.08</v>
      </c>
      <c r="DW52" s="41" t="s">
        <v>197</v>
      </c>
      <c r="DX52" s="41"/>
      <c r="DY52" s="151">
        <v>229.82400000000004</v>
      </c>
      <c r="DZ52" s="41">
        <v>229.82400000000004</v>
      </c>
      <c r="EA52" s="41">
        <v>9999</v>
      </c>
      <c r="EB52" s="41">
        <v>999999</v>
      </c>
      <c r="EC52" s="41">
        <v>999999</v>
      </c>
      <c r="EG52" s="41">
        <v>79</v>
      </c>
      <c r="EH52" s="195">
        <v>0</v>
      </c>
      <c r="EI52" s="195">
        <v>3960</v>
      </c>
      <c r="EJ52" s="196">
        <v>100.3</v>
      </c>
      <c r="EK52" s="195">
        <v>0</v>
      </c>
      <c r="EL52" s="195">
        <v>0</v>
      </c>
      <c r="EM52" s="195">
        <v>2168</v>
      </c>
      <c r="EN52" s="195">
        <v>600</v>
      </c>
      <c r="EO52" s="195">
        <v>293</v>
      </c>
      <c r="EP52" s="195">
        <v>600</v>
      </c>
      <c r="EQ52" s="195">
        <v>112.5</v>
      </c>
      <c r="FC52" s="41">
        <v>79</v>
      </c>
      <c r="FD52" s="195">
        <v>0</v>
      </c>
      <c r="FE52" s="195">
        <v>3960</v>
      </c>
      <c r="FF52" s="195">
        <v>4060.3</v>
      </c>
      <c r="FG52" s="195">
        <v>4060.3</v>
      </c>
      <c r="FH52" s="195">
        <v>4060.3</v>
      </c>
      <c r="FI52" s="195">
        <v>6228.3</v>
      </c>
      <c r="FJ52" s="195">
        <v>6828.3</v>
      </c>
      <c r="FK52" s="195">
        <v>7121.3</v>
      </c>
      <c r="FL52" s="195">
        <v>7721.3</v>
      </c>
      <c r="FM52" s="195">
        <v>7833.8</v>
      </c>
    </row>
    <row r="53" spans="1:178" ht="15.75" customHeight="1" thickBot="1" x14ac:dyDescent="0.25">
      <c r="A53" s="132"/>
      <c r="B53" s="34">
        <v>30</v>
      </c>
      <c r="C53" s="293">
        <v>30</v>
      </c>
      <c r="D53" s="260" t="s">
        <v>495</v>
      </c>
      <c r="E53" s="260" t="s">
        <v>496</v>
      </c>
      <c r="F53" s="260" t="s">
        <v>589</v>
      </c>
      <c r="G53" s="43">
        <v>0.31249999999999994</v>
      </c>
      <c r="H53" s="47">
        <v>0.31249999999999994</v>
      </c>
      <c r="I53" s="58" t="s">
        <v>44</v>
      </c>
      <c r="J53" s="52">
        <v>0</v>
      </c>
      <c r="K53" s="43">
        <v>0.39583333333333331</v>
      </c>
      <c r="L53" s="47">
        <v>0.39583333333333331</v>
      </c>
      <c r="M53" s="42" t="s">
        <v>44</v>
      </c>
      <c r="N53" s="38">
        <v>0</v>
      </c>
      <c r="O53" s="85">
        <v>0.39652777777777781</v>
      </c>
      <c r="P53" s="38"/>
      <c r="Q53" s="261"/>
      <c r="R53" s="85"/>
      <c r="S53" s="38">
        <v>0</v>
      </c>
      <c r="T53" s="85">
        <v>0.47083333333333338</v>
      </c>
      <c r="U53" s="86"/>
      <c r="V53" s="52">
        <v>0</v>
      </c>
      <c r="W53" s="85">
        <v>0.49305555555555558</v>
      </c>
      <c r="X53" s="38"/>
      <c r="Y53" s="85">
        <v>0.49374999999999997</v>
      </c>
      <c r="Z53" s="86"/>
      <c r="AA53" s="52">
        <v>0</v>
      </c>
      <c r="AB53" s="261"/>
      <c r="AC53" s="85"/>
      <c r="AD53" s="38">
        <v>600</v>
      </c>
      <c r="AE53" s="85" t="s">
        <v>308</v>
      </c>
      <c r="AF53" s="86"/>
      <c r="AG53" s="52">
        <v>600</v>
      </c>
      <c r="AH53" s="261"/>
      <c r="AI53" s="85"/>
      <c r="AJ53" s="38">
        <v>600</v>
      </c>
      <c r="AK53" s="73">
        <v>0.50694444444444442</v>
      </c>
      <c r="AL53" s="42" t="s">
        <v>301</v>
      </c>
      <c r="AM53" s="38">
        <v>1800</v>
      </c>
      <c r="AN53" s="43">
        <v>0.52500000000000002</v>
      </c>
      <c r="AO53" s="47">
        <v>0.5541666666666667</v>
      </c>
      <c r="AP53" s="70">
        <v>115.3</v>
      </c>
      <c r="AQ53" s="71">
        <v>115.3</v>
      </c>
      <c r="AR53" s="72"/>
      <c r="AS53" s="49">
        <v>0.54861111111111105</v>
      </c>
      <c r="AT53" s="42" t="s">
        <v>44</v>
      </c>
      <c r="AU53" s="280">
        <v>0</v>
      </c>
      <c r="AV53" s="72"/>
      <c r="AW53" s="49">
        <v>0.61458333333333337</v>
      </c>
      <c r="AX53" s="42" t="s">
        <v>44</v>
      </c>
      <c r="AY53" s="38">
        <v>0</v>
      </c>
      <c r="AZ53" s="53">
        <v>0.61736111111111114</v>
      </c>
      <c r="BA53" s="61"/>
      <c r="BB53" s="55">
        <v>0.62372685185185184</v>
      </c>
      <c r="BC53" s="35">
        <v>6.3657407407406996E-3</v>
      </c>
      <c r="BD53" s="35">
        <v>8.5648148148144074E-4</v>
      </c>
      <c r="BE53" s="44" t="s">
        <v>301</v>
      </c>
      <c r="BF53" s="45">
        <v>74</v>
      </c>
      <c r="BG53" s="55">
        <v>0.63334490740740745</v>
      </c>
      <c r="BH53" s="35">
        <v>1.5983796296296315E-2</v>
      </c>
      <c r="BI53" s="35">
        <v>2.5694444444444645E-3</v>
      </c>
      <c r="BJ53" s="44" t="s">
        <v>301</v>
      </c>
      <c r="BK53" s="45">
        <v>222</v>
      </c>
      <c r="BL53" s="55">
        <v>0.63437500000000002</v>
      </c>
      <c r="BM53" s="35">
        <v>1.7013888888888884E-2</v>
      </c>
      <c r="BN53" s="35">
        <v>2.546296296296359E-4</v>
      </c>
      <c r="BO53" s="44" t="s">
        <v>45</v>
      </c>
      <c r="BP53" s="45">
        <v>22</v>
      </c>
      <c r="BQ53" s="55">
        <v>0.66249999999999998</v>
      </c>
      <c r="BR53" s="35">
        <v>4.513888888888884E-2</v>
      </c>
      <c r="BS53" s="35">
        <v>1.3182870370370324E-2</v>
      </c>
      <c r="BT53" s="44" t="s">
        <v>301</v>
      </c>
      <c r="BU53" s="45">
        <v>1139</v>
      </c>
      <c r="BV53" s="263"/>
      <c r="BW53" s="263"/>
      <c r="BX53" s="55">
        <v>0.64717592592592588</v>
      </c>
      <c r="BY53" s="35">
        <v>2.9814814814814738E-2</v>
      </c>
      <c r="BZ53" s="35">
        <v>1.0393518518518594E-2</v>
      </c>
      <c r="CA53" s="44" t="s">
        <v>45</v>
      </c>
      <c r="CB53" s="45">
        <v>898</v>
      </c>
      <c r="CC53" s="49">
        <v>0.6972222222222223</v>
      </c>
      <c r="CD53" s="42" t="s">
        <v>301</v>
      </c>
      <c r="CE53" s="38">
        <v>1200</v>
      </c>
      <c r="CF53" s="53">
        <v>0.69930555555555562</v>
      </c>
      <c r="CG53" s="61"/>
      <c r="CH53" s="55">
        <v>0.71180555555555547</v>
      </c>
      <c r="CI53" s="35">
        <v>1.2499999999999845E-2</v>
      </c>
      <c r="CJ53" s="35">
        <v>1.6550925925924373E-3</v>
      </c>
      <c r="CK53" s="44" t="s">
        <v>301</v>
      </c>
      <c r="CL53" s="45">
        <v>143</v>
      </c>
      <c r="CM53" s="55">
        <v>0.71892361111111114</v>
      </c>
      <c r="CN53" s="35">
        <v>1.9618055555555514E-2</v>
      </c>
      <c r="CO53" s="35">
        <v>2.7662037037036631E-3</v>
      </c>
      <c r="CP53" s="44" t="s">
        <v>301</v>
      </c>
      <c r="CQ53" s="45">
        <v>239</v>
      </c>
      <c r="CR53" s="85"/>
      <c r="CS53" s="38">
        <v>600</v>
      </c>
      <c r="CT53" s="85">
        <v>1.8131944444444399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161.19999999999999</v>
      </c>
      <c r="DC53" s="71">
        <v>161.19999999999999</v>
      </c>
      <c r="DD53" s="72"/>
      <c r="DE53" s="43"/>
      <c r="DF53" s="43"/>
      <c r="DG53" s="39">
        <v>3013.5</v>
      </c>
      <c r="DH53" s="46">
        <v>5400</v>
      </c>
      <c r="DI53" s="40"/>
      <c r="DJ53" s="63">
        <v>8413.5</v>
      </c>
      <c r="DK53" s="43"/>
      <c r="DL53" s="268" t="s">
        <v>192</v>
      </c>
      <c r="DM53" s="269" t="s">
        <v>589</v>
      </c>
      <c r="DN53" s="269" t="s">
        <v>178</v>
      </c>
      <c r="DO53" s="269">
        <v>99</v>
      </c>
      <c r="DP53" s="269" t="s">
        <v>620</v>
      </c>
      <c r="DQ53" s="56"/>
      <c r="DR53" s="56"/>
      <c r="DS53" s="36"/>
      <c r="DV53" s="41">
        <v>1.05</v>
      </c>
      <c r="DW53" s="41" t="s">
        <v>198</v>
      </c>
      <c r="DX53" s="41"/>
      <c r="DY53" s="151">
        <v>290.32499999999999</v>
      </c>
      <c r="DZ53" s="41">
        <v>9999</v>
      </c>
      <c r="EA53" s="41">
        <v>290.32499999999999</v>
      </c>
      <c r="EB53" s="41">
        <v>999999</v>
      </c>
      <c r="EC53" s="41">
        <v>999999</v>
      </c>
      <c r="EG53" s="41">
        <v>30</v>
      </c>
      <c r="EH53" s="195">
        <v>0</v>
      </c>
      <c r="EI53" s="195">
        <v>3600</v>
      </c>
      <c r="EJ53" s="196">
        <v>115.3</v>
      </c>
      <c r="EK53" s="195">
        <v>0</v>
      </c>
      <c r="EL53" s="195">
        <v>0</v>
      </c>
      <c r="EM53" s="195">
        <v>2355</v>
      </c>
      <c r="EN53" s="195">
        <v>1200</v>
      </c>
      <c r="EO53" s="195">
        <v>382</v>
      </c>
      <c r="EP53" s="195">
        <v>600</v>
      </c>
      <c r="EQ53" s="195">
        <v>161.19999999999999</v>
      </c>
      <c r="ER53" s="195" t="e">
        <v>#REF!</v>
      </c>
      <c r="ES53" s="195" t="e">
        <v>#REF!</v>
      </c>
      <c r="ET53" s="195" t="e">
        <v>#REF!</v>
      </c>
      <c r="EU53" s="196" t="e">
        <v>#REF!</v>
      </c>
      <c r="EV53" s="195"/>
      <c r="EW53" s="195"/>
      <c r="EX53" s="195"/>
      <c r="EY53" s="195"/>
      <c r="EZ53" s="196"/>
      <c r="FA53" s="195"/>
      <c r="FC53" s="41">
        <v>30</v>
      </c>
      <c r="FD53" s="195">
        <v>0</v>
      </c>
      <c r="FE53" s="195">
        <v>3600</v>
      </c>
      <c r="FF53" s="195">
        <v>3715.3</v>
      </c>
      <c r="FG53" s="195">
        <v>3715.3</v>
      </c>
      <c r="FH53" s="195">
        <v>3715.3</v>
      </c>
      <c r="FI53" s="195">
        <v>6070.3</v>
      </c>
      <c r="FJ53" s="195">
        <v>7270.3</v>
      </c>
      <c r="FK53" s="195">
        <v>7652.3</v>
      </c>
      <c r="FL53" s="195">
        <v>8252.2999999999993</v>
      </c>
      <c r="FM53" s="195">
        <v>8413.5</v>
      </c>
      <c r="FN53" s="195" t="e">
        <v>#REF!</v>
      </c>
      <c r="FO53" s="195" t="e">
        <v>#REF!</v>
      </c>
      <c r="FP53" s="195" t="e">
        <v>#REF!</v>
      </c>
      <c r="FQ53" s="195" t="e">
        <v>#REF!</v>
      </c>
      <c r="FR53" s="195" t="e">
        <v>#REF!</v>
      </c>
      <c r="FS53" s="195" t="e">
        <v>#REF!</v>
      </c>
      <c r="FT53" s="195" t="e">
        <v>#REF!</v>
      </c>
      <c r="FU53" s="195" t="e">
        <v>#REF!</v>
      </c>
      <c r="FV53" s="195" t="e">
        <v>#REF!</v>
      </c>
    </row>
    <row r="54" spans="1:178" ht="26.25" thickBot="1" x14ac:dyDescent="0.25">
      <c r="A54" s="132"/>
      <c r="B54" s="34">
        <v>20</v>
      </c>
      <c r="C54" s="293">
        <v>20</v>
      </c>
      <c r="D54" s="260" t="s">
        <v>52</v>
      </c>
      <c r="E54" s="260" t="s">
        <v>482</v>
      </c>
      <c r="F54" s="260" t="s">
        <v>580</v>
      </c>
      <c r="G54" s="43">
        <v>0.30555555555555552</v>
      </c>
      <c r="H54" s="47">
        <v>0.30555555555555552</v>
      </c>
      <c r="I54" s="58" t="s">
        <v>44</v>
      </c>
      <c r="J54" s="52">
        <v>0</v>
      </c>
      <c r="K54" s="43">
        <v>0.3888888888888889</v>
      </c>
      <c r="L54" s="47">
        <v>0.3888888888888889</v>
      </c>
      <c r="M54" s="42" t="s">
        <v>44</v>
      </c>
      <c r="N54" s="38">
        <v>0</v>
      </c>
      <c r="O54" s="85">
        <v>0.38958333333333334</v>
      </c>
      <c r="P54" s="38"/>
      <c r="Q54" s="261"/>
      <c r="R54" s="85"/>
      <c r="S54" s="38">
        <v>0</v>
      </c>
      <c r="T54" s="85">
        <v>0.42499999999999999</v>
      </c>
      <c r="U54" s="86"/>
      <c r="V54" s="52">
        <v>300</v>
      </c>
      <c r="W54" s="85">
        <v>0.47083333333333338</v>
      </c>
      <c r="X54" s="38"/>
      <c r="Y54" s="85">
        <v>0.47291666666666665</v>
      </c>
      <c r="Z54" s="86"/>
      <c r="AA54" s="52">
        <v>0</v>
      </c>
      <c r="AB54" s="261"/>
      <c r="AC54" s="85">
        <v>0.49236111111111108</v>
      </c>
      <c r="AD54" s="38"/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0.50138888888888888</v>
      </c>
      <c r="AL54" s="42" t="s">
        <v>301</v>
      </c>
      <c r="AM54" s="38">
        <v>1920</v>
      </c>
      <c r="AN54" s="43">
        <v>0.50208333333333333</v>
      </c>
      <c r="AO54" s="47">
        <v>0.54722222222222217</v>
      </c>
      <c r="AP54" s="70">
        <v>80.599999999999994</v>
      </c>
      <c r="AQ54" s="71">
        <v>80.599999999999994</v>
      </c>
      <c r="AR54" s="72">
        <v>10</v>
      </c>
      <c r="AS54" s="49">
        <v>0.54305555555555551</v>
      </c>
      <c r="AT54" s="42" t="s">
        <v>44</v>
      </c>
      <c r="AU54" s="280">
        <v>0</v>
      </c>
      <c r="AV54" s="72"/>
      <c r="AW54" s="49">
        <v>0.60347222222222219</v>
      </c>
      <c r="AX54" s="42" t="s">
        <v>44</v>
      </c>
      <c r="AY54" s="38">
        <v>0</v>
      </c>
      <c r="AZ54" s="53">
        <v>0.60555555555555551</v>
      </c>
      <c r="BA54" s="61"/>
      <c r="BB54" s="55">
        <v>0.61085648148148153</v>
      </c>
      <c r="BC54" s="35">
        <v>5.3009259259260144E-3</v>
      </c>
      <c r="BD54" s="35">
        <v>2.0833333333324447E-4</v>
      </c>
      <c r="BE54" s="44" t="s">
        <v>45</v>
      </c>
      <c r="BF54" s="45">
        <v>18</v>
      </c>
      <c r="BG54" s="55">
        <v>0.61846064814814816</v>
      </c>
      <c r="BH54" s="35">
        <v>1.2905092592592649E-2</v>
      </c>
      <c r="BI54" s="35">
        <v>5.092592592592024E-4</v>
      </c>
      <c r="BJ54" s="44" t="s">
        <v>45</v>
      </c>
      <c r="BK54" s="45">
        <v>44</v>
      </c>
      <c r="BL54" s="55">
        <v>0.62312500000000004</v>
      </c>
      <c r="BM54" s="35">
        <v>1.7569444444444526E-2</v>
      </c>
      <c r="BN54" s="35">
        <v>3.009259259260065E-4</v>
      </c>
      <c r="BO54" s="44" t="s">
        <v>301</v>
      </c>
      <c r="BP54" s="45">
        <v>26</v>
      </c>
      <c r="BQ54" s="55">
        <v>0.64928240740740739</v>
      </c>
      <c r="BR54" s="35">
        <v>4.3726851851851878E-2</v>
      </c>
      <c r="BS54" s="35">
        <v>1.1770833333333362E-2</v>
      </c>
      <c r="BT54" s="44" t="s">
        <v>301</v>
      </c>
      <c r="BU54" s="45">
        <v>1017</v>
      </c>
      <c r="BV54" s="263"/>
      <c r="BW54" s="263"/>
      <c r="BX54" s="55">
        <v>0.63339120370370372</v>
      </c>
      <c r="BY54" s="35">
        <v>2.7835648148148207E-2</v>
      </c>
      <c r="BZ54" s="35">
        <v>1.2372685185185126E-2</v>
      </c>
      <c r="CA54" s="44" t="s">
        <v>45</v>
      </c>
      <c r="CB54" s="45">
        <v>1369</v>
      </c>
      <c r="CC54" s="49">
        <v>0.69652777777777775</v>
      </c>
      <c r="CD54" s="42" t="s">
        <v>301</v>
      </c>
      <c r="CE54" s="38">
        <v>2160</v>
      </c>
      <c r="CF54" s="53">
        <v>0.69861111111111107</v>
      </c>
      <c r="CG54" s="61"/>
      <c r="CH54" s="55">
        <v>0.71149305555555553</v>
      </c>
      <c r="CI54" s="35">
        <v>1.288194444444446E-2</v>
      </c>
      <c r="CJ54" s="35">
        <v>2.0370370370370525E-3</v>
      </c>
      <c r="CK54" s="44" t="s">
        <v>301</v>
      </c>
      <c r="CL54" s="45">
        <v>176</v>
      </c>
      <c r="CM54" s="55">
        <v>0.71811342592592586</v>
      </c>
      <c r="CN54" s="35">
        <v>1.9502314814814792E-2</v>
      </c>
      <c r="CO54" s="35">
        <v>2.6504629629629413E-3</v>
      </c>
      <c r="CP54" s="44" t="s">
        <v>301</v>
      </c>
      <c r="CQ54" s="45">
        <v>229</v>
      </c>
      <c r="CR54" s="85"/>
      <c r="CS54" s="38">
        <v>600</v>
      </c>
      <c r="CT54" s="85">
        <v>1.39652777777778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126</v>
      </c>
      <c r="DC54" s="71">
        <v>126</v>
      </c>
      <c r="DD54" s="72"/>
      <c r="DE54" s="43"/>
      <c r="DF54" s="43"/>
      <c r="DG54" s="39">
        <v>3095.6</v>
      </c>
      <c r="DH54" s="46">
        <v>6180</v>
      </c>
      <c r="DI54" s="40"/>
      <c r="DJ54" s="63">
        <v>9275.6</v>
      </c>
      <c r="DK54" s="43"/>
      <c r="DL54" s="268" t="s">
        <v>192</v>
      </c>
      <c r="DM54" s="269" t="s">
        <v>580</v>
      </c>
      <c r="DN54" s="269" t="s">
        <v>178</v>
      </c>
      <c r="DO54" s="269">
        <v>60</v>
      </c>
      <c r="DP54" s="269" t="s">
        <v>294</v>
      </c>
      <c r="DQ54" s="56"/>
      <c r="DR54" s="56"/>
      <c r="DS54" s="36"/>
      <c r="DV54" s="41">
        <v>1.05</v>
      </c>
      <c r="DW54" s="41" t="s">
        <v>197</v>
      </c>
      <c r="DX54" s="41"/>
      <c r="DY54" s="401">
        <v>227.43</v>
      </c>
      <c r="DZ54" s="36">
        <v>227.43</v>
      </c>
      <c r="EA54" s="41">
        <v>9999</v>
      </c>
      <c r="EB54" s="36">
        <v>999999</v>
      </c>
      <c r="EC54" s="36">
        <v>999999</v>
      </c>
      <c r="EG54" s="41">
        <v>20</v>
      </c>
      <c r="EH54" s="402">
        <v>0</v>
      </c>
      <c r="EI54" s="402">
        <v>3420</v>
      </c>
      <c r="EJ54" s="403">
        <v>90.6</v>
      </c>
      <c r="EK54" s="402">
        <v>0</v>
      </c>
      <c r="EL54" s="402">
        <v>0</v>
      </c>
      <c r="EM54" s="402">
        <v>2474</v>
      </c>
      <c r="EN54" s="402">
        <v>2160</v>
      </c>
      <c r="EO54" s="402">
        <v>405</v>
      </c>
      <c r="EP54" s="402">
        <v>600</v>
      </c>
      <c r="EQ54" s="402">
        <v>126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20</v>
      </c>
      <c r="FD54" s="195">
        <v>0</v>
      </c>
      <c r="FE54" s="402">
        <v>3420</v>
      </c>
      <c r="FF54" s="402">
        <v>3510.6</v>
      </c>
      <c r="FG54" s="402">
        <v>3510.6</v>
      </c>
      <c r="FH54" s="402">
        <v>3510.6</v>
      </c>
      <c r="FI54" s="402">
        <v>5984.6</v>
      </c>
      <c r="FJ54" s="402">
        <v>8144.6</v>
      </c>
      <c r="FK54" s="402">
        <v>8549.6</v>
      </c>
      <c r="FL54" s="402">
        <v>9149.6</v>
      </c>
      <c r="FM54" s="402">
        <v>9275.6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36</v>
      </c>
      <c r="C55" s="293">
        <v>36</v>
      </c>
      <c r="D55" s="260" t="s">
        <v>251</v>
      </c>
      <c r="E55" s="260" t="s">
        <v>278</v>
      </c>
      <c r="F55" s="260" t="s">
        <v>567</v>
      </c>
      <c r="G55" s="43">
        <v>0.3166666666666666</v>
      </c>
      <c r="H55" s="47">
        <v>0.3166666666666666</v>
      </c>
      <c r="I55" s="58" t="s">
        <v>44</v>
      </c>
      <c r="J55" s="52">
        <v>0</v>
      </c>
      <c r="K55" s="43">
        <v>0.39999999999999997</v>
      </c>
      <c r="L55" s="47">
        <v>0.39999999999999997</v>
      </c>
      <c r="M55" s="42" t="s">
        <v>44</v>
      </c>
      <c r="N55" s="38">
        <v>0</v>
      </c>
      <c r="O55" s="85">
        <v>0.40347222222222223</v>
      </c>
      <c r="P55" s="38">
        <v>300</v>
      </c>
      <c r="Q55" s="261"/>
      <c r="R55" s="85">
        <v>0.44791666666666669</v>
      </c>
      <c r="S55" s="38">
        <v>300</v>
      </c>
      <c r="T55" s="85" t="s">
        <v>308</v>
      </c>
      <c r="U55" s="86"/>
      <c r="V55" s="52">
        <v>600</v>
      </c>
      <c r="W55" s="85">
        <v>0.5131944444444444</v>
      </c>
      <c r="X55" s="38"/>
      <c r="Y55" s="85">
        <v>0.51388888888888895</v>
      </c>
      <c r="Z55" s="86"/>
      <c r="AA55" s="52">
        <v>0</v>
      </c>
      <c r="AB55" s="261"/>
      <c r="AC55" s="85">
        <v>0.51736111111111105</v>
      </c>
      <c r="AD55" s="38"/>
      <c r="AE55" s="85">
        <v>0.46666666666666662</v>
      </c>
      <c r="AF55" s="86"/>
      <c r="AG55" s="52">
        <v>720</v>
      </c>
      <c r="AH55" s="261">
        <v>600</v>
      </c>
      <c r="AI55" s="85"/>
      <c r="AJ55" s="38">
        <v>600</v>
      </c>
      <c r="AK55" s="73">
        <v>0.5493055555555556</v>
      </c>
      <c r="AL55" s="42" t="s">
        <v>301</v>
      </c>
      <c r="AM55" s="38">
        <v>5100</v>
      </c>
      <c r="AN55" s="43">
        <v>0.55208333333333337</v>
      </c>
      <c r="AO55" s="47">
        <v>0.58819444444444446</v>
      </c>
      <c r="AP55" s="70">
        <v>101</v>
      </c>
      <c r="AQ55" s="71">
        <v>101</v>
      </c>
      <c r="AR55" s="72"/>
      <c r="AS55" s="49">
        <v>0.59097222222222223</v>
      </c>
      <c r="AT55" s="42" t="s">
        <v>44</v>
      </c>
      <c r="AU55" s="280">
        <v>0</v>
      </c>
      <c r="AV55" s="72"/>
      <c r="AW55" s="49">
        <v>0.63541666666666663</v>
      </c>
      <c r="AX55" s="42" t="s">
        <v>44</v>
      </c>
      <c r="AY55" s="38">
        <v>0</v>
      </c>
      <c r="AZ55" s="53">
        <v>0.6381944444444444</v>
      </c>
      <c r="BA55" s="61"/>
      <c r="BB55" s="55">
        <v>0.64371527777777782</v>
      </c>
      <c r="BC55" s="35">
        <v>5.5208333333334192E-3</v>
      </c>
      <c r="BD55" s="35">
        <v>1.1574074074160307E-5</v>
      </c>
      <c r="BE55" s="44" t="s">
        <v>301</v>
      </c>
      <c r="BF55" s="45">
        <v>1</v>
      </c>
      <c r="BG55" s="55">
        <v>0.65127314814814818</v>
      </c>
      <c r="BH55" s="35">
        <v>1.3078703703703787E-2</v>
      </c>
      <c r="BI55" s="35">
        <v>3.3564814814806415E-4</v>
      </c>
      <c r="BJ55" s="44" t="s">
        <v>45</v>
      </c>
      <c r="BK55" s="45">
        <v>29</v>
      </c>
      <c r="BL55" s="55">
        <v>0.65637731481481476</v>
      </c>
      <c r="BM55" s="35">
        <v>1.8182870370370363E-2</v>
      </c>
      <c r="BN55" s="35">
        <v>9.1435185185184328E-4</v>
      </c>
      <c r="BO55" s="44" t="s">
        <v>301</v>
      </c>
      <c r="BP55" s="45">
        <v>79</v>
      </c>
      <c r="BQ55" s="55">
        <v>0.67484953703703709</v>
      </c>
      <c r="BR55" s="35">
        <v>3.6655092592592697E-2</v>
      </c>
      <c r="BS55" s="35">
        <v>4.6990740740741818E-3</v>
      </c>
      <c r="BT55" s="44" t="s">
        <v>301</v>
      </c>
      <c r="BU55" s="45">
        <v>406</v>
      </c>
      <c r="BV55" s="263"/>
      <c r="BW55" s="263"/>
      <c r="BX55" s="55">
        <v>0.68812499999999999</v>
      </c>
      <c r="BY55" s="35">
        <v>4.9930555555555589E-2</v>
      </c>
      <c r="BZ55" s="35">
        <v>9.7222222222222571E-3</v>
      </c>
      <c r="CA55" s="44" t="s">
        <v>301</v>
      </c>
      <c r="CB55" s="45">
        <v>840</v>
      </c>
      <c r="CC55" s="49">
        <v>0.70416666666666661</v>
      </c>
      <c r="CD55" s="42" t="s">
        <v>44</v>
      </c>
      <c r="CE55" s="38">
        <v>0</v>
      </c>
      <c r="CF55" s="53">
        <v>0.70624999999999993</v>
      </c>
      <c r="CG55" s="61"/>
      <c r="CH55" s="55">
        <v>0.71877314814814808</v>
      </c>
      <c r="CI55" s="35">
        <v>1.2523148148148144E-2</v>
      </c>
      <c r="CJ55" s="35">
        <v>1.6782407407407371E-3</v>
      </c>
      <c r="CK55" s="44" t="s">
        <v>301</v>
      </c>
      <c r="CL55" s="45">
        <v>145</v>
      </c>
      <c r="CM55" s="55">
        <v>0.72618055555555561</v>
      </c>
      <c r="CN55" s="35">
        <v>1.9930555555555673E-2</v>
      </c>
      <c r="CO55" s="35">
        <v>3.078703703703823E-3</v>
      </c>
      <c r="CP55" s="44" t="s">
        <v>301</v>
      </c>
      <c r="CQ55" s="45">
        <v>266</v>
      </c>
      <c r="CR55" s="85"/>
      <c r="CS55" s="38">
        <v>600</v>
      </c>
      <c r="CT55" s="85">
        <v>2.0631944444444401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110.5</v>
      </c>
      <c r="DC55" s="71">
        <v>110.5</v>
      </c>
      <c r="DD55" s="72"/>
      <c r="DE55" s="43"/>
      <c r="DF55" s="43"/>
      <c r="DG55" s="39">
        <v>1977.5</v>
      </c>
      <c r="DH55" s="46">
        <v>8820</v>
      </c>
      <c r="DI55" s="40"/>
      <c r="DJ55" s="63">
        <v>10797.5</v>
      </c>
      <c r="DK55" s="43"/>
      <c r="DL55" s="268" t="s">
        <v>191</v>
      </c>
      <c r="DM55" s="269" t="s">
        <v>567</v>
      </c>
      <c r="DN55" s="269" t="s">
        <v>178</v>
      </c>
      <c r="DO55" s="269">
        <v>105</v>
      </c>
      <c r="DP55" s="269">
        <v>0</v>
      </c>
      <c r="DQ55" s="56"/>
      <c r="DR55" s="56"/>
      <c r="DS55" s="36"/>
      <c r="DV55" s="41">
        <v>1.08</v>
      </c>
      <c r="DW55" s="41" t="s">
        <v>198</v>
      </c>
      <c r="DX55" s="41"/>
      <c r="DY55" s="401">
        <v>228.42000000000002</v>
      </c>
      <c r="DZ55" s="36">
        <v>9999</v>
      </c>
      <c r="EA55" s="41">
        <v>228.42000000000002</v>
      </c>
      <c r="EB55" s="36">
        <v>999999</v>
      </c>
      <c r="EC55" s="36">
        <v>999999</v>
      </c>
      <c r="EG55" s="41">
        <v>36</v>
      </c>
      <c r="EH55" s="402">
        <v>0</v>
      </c>
      <c r="EI55" s="402">
        <v>8220</v>
      </c>
      <c r="EJ55" s="403">
        <v>101</v>
      </c>
      <c r="EK55" s="402">
        <v>0</v>
      </c>
      <c r="EL55" s="402">
        <v>0</v>
      </c>
      <c r="EM55" s="402">
        <v>1355</v>
      </c>
      <c r="EN55" s="402">
        <v>0</v>
      </c>
      <c r="EO55" s="402">
        <v>411</v>
      </c>
      <c r="EP55" s="402">
        <v>600</v>
      </c>
      <c r="EQ55" s="402">
        <v>110.5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36</v>
      </c>
      <c r="FD55" s="195">
        <v>0</v>
      </c>
      <c r="FE55" s="402">
        <v>8220</v>
      </c>
      <c r="FF55" s="402">
        <v>8321</v>
      </c>
      <c r="FG55" s="402">
        <v>8321</v>
      </c>
      <c r="FH55" s="402">
        <v>8321</v>
      </c>
      <c r="FI55" s="402">
        <v>9676</v>
      </c>
      <c r="FJ55" s="402">
        <v>9676</v>
      </c>
      <c r="FK55" s="402">
        <v>10087</v>
      </c>
      <c r="FL55" s="402">
        <v>10687</v>
      </c>
      <c r="FM55" s="402">
        <v>10797.5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24</v>
      </c>
      <c r="C56" s="293">
        <v>24</v>
      </c>
      <c r="D56" s="260" t="s">
        <v>486</v>
      </c>
      <c r="E56" s="260" t="s">
        <v>487</v>
      </c>
      <c r="F56" s="260" t="s">
        <v>584</v>
      </c>
      <c r="G56" s="43">
        <v>0.30833333333333329</v>
      </c>
      <c r="H56" s="47">
        <v>0.30833333333333329</v>
      </c>
      <c r="I56" s="58" t="s">
        <v>44</v>
      </c>
      <c r="J56" s="52">
        <v>0</v>
      </c>
      <c r="K56" s="43">
        <v>0.39166666666666666</v>
      </c>
      <c r="L56" s="47">
        <v>0.39166666666666666</v>
      </c>
      <c r="M56" s="42" t="s">
        <v>44</v>
      </c>
      <c r="N56" s="38">
        <v>0</v>
      </c>
      <c r="O56" s="85"/>
      <c r="P56" s="38">
        <v>600</v>
      </c>
      <c r="Q56" s="261"/>
      <c r="R56" s="85">
        <v>0.42499999999999999</v>
      </c>
      <c r="S56" s="38">
        <v>300</v>
      </c>
      <c r="T56" s="85">
        <v>0.42986111111111108</v>
      </c>
      <c r="U56" s="86"/>
      <c r="V56" s="52">
        <v>0</v>
      </c>
      <c r="W56" s="85">
        <v>0.47013888888888888</v>
      </c>
      <c r="X56" s="38"/>
      <c r="Y56" s="85">
        <v>0.47291666666666665</v>
      </c>
      <c r="Z56" s="86"/>
      <c r="AA56" s="52">
        <v>0</v>
      </c>
      <c r="AB56" s="261"/>
      <c r="AC56" s="85">
        <v>0.48888888888888887</v>
      </c>
      <c r="AD56" s="38"/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0.50486111111111109</v>
      </c>
      <c r="AL56" s="42" t="s">
        <v>301</v>
      </c>
      <c r="AM56" s="38">
        <v>1980</v>
      </c>
      <c r="AN56" s="43">
        <v>0.5083333333333333</v>
      </c>
      <c r="AO56" s="47">
        <v>0.54722222222222217</v>
      </c>
      <c r="AP56" s="70">
        <v>96.2</v>
      </c>
      <c r="AQ56" s="71">
        <v>96.2</v>
      </c>
      <c r="AR56" s="72"/>
      <c r="AS56" s="49">
        <v>0.54652777777777772</v>
      </c>
      <c r="AT56" s="42" t="s">
        <v>44</v>
      </c>
      <c r="AU56" s="280">
        <v>0</v>
      </c>
      <c r="AV56" s="72"/>
      <c r="AW56" s="49">
        <v>0.60416666666666663</v>
      </c>
      <c r="AX56" s="42" t="s">
        <v>44</v>
      </c>
      <c r="AY56" s="38">
        <v>0</v>
      </c>
      <c r="AZ56" s="53">
        <v>0.6069444444444444</v>
      </c>
      <c r="BA56" s="61"/>
      <c r="BB56" s="55">
        <v>0.61236111111111113</v>
      </c>
      <c r="BC56" s="35">
        <v>5.4166666666667362E-3</v>
      </c>
      <c r="BD56" s="35">
        <v>9.2592592592522643E-5</v>
      </c>
      <c r="BE56" s="44" t="s">
        <v>45</v>
      </c>
      <c r="BF56" s="45">
        <v>8</v>
      </c>
      <c r="BG56" s="55">
        <v>0.62081018518518516</v>
      </c>
      <c r="BH56" s="35">
        <v>1.3865740740740762E-2</v>
      </c>
      <c r="BI56" s="35">
        <v>4.5138888888891088E-4</v>
      </c>
      <c r="BJ56" s="44" t="s">
        <v>301</v>
      </c>
      <c r="BK56" s="45">
        <v>39</v>
      </c>
      <c r="BL56" s="55">
        <v>0.62556712962962957</v>
      </c>
      <c r="BM56" s="35">
        <v>1.8622685185185173E-2</v>
      </c>
      <c r="BN56" s="35">
        <v>1.3541666666666528E-3</v>
      </c>
      <c r="BO56" s="44" t="s">
        <v>301</v>
      </c>
      <c r="BP56" s="45">
        <v>117</v>
      </c>
      <c r="BQ56" s="55">
        <v>0.65047453703703706</v>
      </c>
      <c r="BR56" s="35">
        <v>4.3530092592592662E-2</v>
      </c>
      <c r="BS56" s="35">
        <v>1.1574074074074146E-2</v>
      </c>
      <c r="BT56" s="44" t="s">
        <v>301</v>
      </c>
      <c r="BU56" s="45">
        <v>1000</v>
      </c>
      <c r="BV56" s="263"/>
      <c r="BW56" s="263"/>
      <c r="BX56" s="55">
        <v>0.63576388888888891</v>
      </c>
      <c r="BY56" s="35">
        <v>2.8819444444444509E-2</v>
      </c>
      <c r="BZ56" s="35">
        <v>1.1388888888888823E-2</v>
      </c>
      <c r="CA56" s="44" t="s">
        <v>45</v>
      </c>
      <c r="CB56" s="45">
        <v>1284</v>
      </c>
      <c r="CC56" s="49">
        <v>0.68125000000000002</v>
      </c>
      <c r="CD56" s="42" t="s">
        <v>301</v>
      </c>
      <c r="CE56" s="38">
        <v>720</v>
      </c>
      <c r="CF56" s="53">
        <v>0.68333333333333324</v>
      </c>
      <c r="CG56" s="61"/>
      <c r="CH56" s="55">
        <v>0.69527777777777777</v>
      </c>
      <c r="CI56" s="35">
        <v>1.1944444444444535E-2</v>
      </c>
      <c r="CJ56" s="35">
        <v>1.099537037037128E-3</v>
      </c>
      <c r="CK56" s="44" t="s">
        <v>301</v>
      </c>
      <c r="CL56" s="45">
        <v>95</v>
      </c>
      <c r="CM56" s="55">
        <v>0.70423611111111117</v>
      </c>
      <c r="CN56" s="35">
        <v>2.0902777777777937E-2</v>
      </c>
      <c r="CO56" s="35">
        <v>4.0509259259260862E-3</v>
      </c>
      <c r="CP56" s="44" t="s">
        <v>301</v>
      </c>
      <c r="CQ56" s="45">
        <v>350</v>
      </c>
      <c r="CR56" s="85" t="s">
        <v>632</v>
      </c>
      <c r="CS56" s="38">
        <v>300</v>
      </c>
      <c r="CT56" s="85">
        <v>1.5631944444444399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104.3</v>
      </c>
      <c r="DC56" s="71">
        <v>104.3</v>
      </c>
      <c r="DD56" s="72"/>
      <c r="DE56" s="43"/>
      <c r="DF56" s="43"/>
      <c r="DG56" s="39">
        <v>3093.5</v>
      </c>
      <c r="DH56" s="46">
        <v>5100</v>
      </c>
      <c r="DI56" s="40"/>
      <c r="DJ56" s="63">
        <v>8193.5</v>
      </c>
      <c r="DK56" s="43"/>
      <c r="DL56" s="268" t="s">
        <v>192</v>
      </c>
      <c r="DM56" s="269" t="s">
        <v>584</v>
      </c>
      <c r="DN56" s="269" t="s">
        <v>178</v>
      </c>
      <c r="DO56" s="269">
        <v>75</v>
      </c>
      <c r="DP56" s="269" t="s">
        <v>294</v>
      </c>
      <c r="DQ56" s="56"/>
      <c r="DR56" s="56"/>
      <c r="DS56" s="36"/>
      <c r="DV56" s="41">
        <v>1.05</v>
      </c>
      <c r="DW56" s="41" t="s">
        <v>197</v>
      </c>
      <c r="DX56" s="41"/>
      <c r="DY56" s="151">
        <v>210.52500000000001</v>
      </c>
      <c r="DZ56" s="41">
        <v>210.52500000000001</v>
      </c>
      <c r="EA56" s="41">
        <v>9999</v>
      </c>
      <c r="EB56" s="41">
        <v>999999</v>
      </c>
      <c r="EC56" s="41">
        <v>999999</v>
      </c>
      <c r="EG56" s="41">
        <v>24</v>
      </c>
      <c r="EH56" s="195">
        <v>0</v>
      </c>
      <c r="EI56" s="195">
        <v>4080</v>
      </c>
      <c r="EJ56" s="196">
        <v>96.2</v>
      </c>
      <c r="EK56" s="195">
        <v>0</v>
      </c>
      <c r="EL56" s="195">
        <v>0</v>
      </c>
      <c r="EM56" s="195">
        <v>2448</v>
      </c>
      <c r="EN56" s="195">
        <v>720</v>
      </c>
      <c r="EO56" s="195">
        <v>445</v>
      </c>
      <c r="EP56" s="195">
        <v>300</v>
      </c>
      <c r="EQ56" s="195">
        <v>104.3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C56" s="41">
        <v>24</v>
      </c>
      <c r="FD56" s="195">
        <v>0</v>
      </c>
      <c r="FE56" s="195">
        <v>4080</v>
      </c>
      <c r="FF56" s="195">
        <v>4176.2</v>
      </c>
      <c r="FG56" s="195">
        <v>4176.2</v>
      </c>
      <c r="FH56" s="195">
        <v>4176.2</v>
      </c>
      <c r="FI56" s="195">
        <v>6624.2</v>
      </c>
      <c r="FJ56" s="195">
        <v>7344.2</v>
      </c>
      <c r="FK56" s="195">
        <v>7789.2</v>
      </c>
      <c r="FL56" s="195">
        <v>8089.2</v>
      </c>
      <c r="FM56" s="195">
        <v>8193.5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2"/>
      <c r="B57" s="34">
        <v>55</v>
      </c>
      <c r="C57" s="293">
        <v>60</v>
      </c>
      <c r="D57" s="260" t="s">
        <v>532</v>
      </c>
      <c r="E57" s="260" t="s">
        <v>533</v>
      </c>
      <c r="F57" s="260" t="s">
        <v>605</v>
      </c>
      <c r="G57" s="43">
        <v>0.32986111111111099</v>
      </c>
      <c r="H57" s="47">
        <v>0.32986111111111099</v>
      </c>
      <c r="I57" s="58" t="s">
        <v>44</v>
      </c>
      <c r="J57" s="52">
        <v>0</v>
      </c>
      <c r="K57" s="43">
        <v>0.41319444444444436</v>
      </c>
      <c r="L57" s="47">
        <v>0.41319444444444436</v>
      </c>
      <c r="M57" s="42" t="s">
        <v>44</v>
      </c>
      <c r="N57" s="38">
        <v>0</v>
      </c>
      <c r="O57" s="85"/>
      <c r="P57" s="38">
        <v>600</v>
      </c>
      <c r="Q57" s="261"/>
      <c r="R57" s="85"/>
      <c r="S57" s="38">
        <v>0</v>
      </c>
      <c r="T57" s="85" t="s">
        <v>308</v>
      </c>
      <c r="U57" s="86"/>
      <c r="V57" s="52">
        <v>600</v>
      </c>
      <c r="W57" s="85"/>
      <c r="X57" s="38">
        <v>600</v>
      </c>
      <c r="Y57" s="85"/>
      <c r="Z57" s="86"/>
      <c r="AA57" s="52">
        <v>600</v>
      </c>
      <c r="AB57" s="261"/>
      <c r="AC57" s="85"/>
      <c r="AD57" s="38">
        <v>600</v>
      </c>
      <c r="AE57" s="85">
        <v>0.49513888888888885</v>
      </c>
      <c r="AF57" s="86"/>
      <c r="AG57" s="52">
        <v>0</v>
      </c>
      <c r="AH57" s="261">
        <v>600</v>
      </c>
      <c r="AI57" s="85"/>
      <c r="AJ57" s="38">
        <v>600</v>
      </c>
      <c r="AK57" s="73">
        <v>0.54791666666666672</v>
      </c>
      <c r="AL57" s="42" t="s">
        <v>301</v>
      </c>
      <c r="AM57" s="38">
        <v>3840</v>
      </c>
      <c r="AN57" s="43">
        <v>0.55486111111111114</v>
      </c>
      <c r="AO57" s="47">
        <v>0.5625</v>
      </c>
      <c r="AP57" s="70">
        <v>101.7</v>
      </c>
      <c r="AQ57" s="71">
        <v>101.7</v>
      </c>
      <c r="AR57" s="72"/>
      <c r="AS57" s="49">
        <v>0.58958333333333335</v>
      </c>
      <c r="AT57" s="42" t="s">
        <v>44</v>
      </c>
      <c r="AU57" s="280">
        <v>0</v>
      </c>
      <c r="AV57" s="72"/>
      <c r="AW57" s="49" t="s">
        <v>308</v>
      </c>
      <c r="AX57" s="42" t="s">
        <v>301</v>
      </c>
      <c r="AY57" s="38">
        <v>1800</v>
      </c>
      <c r="AZ57" s="53"/>
      <c r="BA57" s="61"/>
      <c r="BB57" s="55">
        <v>0.67163194444444452</v>
      </c>
      <c r="BC57" s="35">
        <v>0.67163194444444452</v>
      </c>
      <c r="BD57" s="35">
        <v>0.66612268518518525</v>
      </c>
      <c r="BE57" s="44"/>
      <c r="BF57" s="45"/>
      <c r="BG57" s="55"/>
      <c r="BH57" s="35">
        <v>0</v>
      </c>
      <c r="BI57" s="35">
        <v>1.3414351851851851E-2</v>
      </c>
      <c r="BJ57" s="44"/>
      <c r="BK57" s="45"/>
      <c r="BL57" s="55"/>
      <c r="BM57" s="35">
        <v>0</v>
      </c>
      <c r="BN57" s="35">
        <v>1.726851851851852E-2</v>
      </c>
      <c r="BO57" s="44"/>
      <c r="BP57" s="45"/>
      <c r="BQ57" s="55">
        <v>0.7101736111111111</v>
      </c>
      <c r="BR57" s="35">
        <v>0.7101736111111111</v>
      </c>
      <c r="BS57" s="35">
        <v>0.67821759259259262</v>
      </c>
      <c r="BT57" s="44"/>
      <c r="BU57" s="45"/>
      <c r="BV57" s="263"/>
      <c r="BW57" s="263"/>
      <c r="BX57" s="55">
        <v>0.69967592592592587</v>
      </c>
      <c r="BY57" s="35">
        <v>0.69967592592592587</v>
      </c>
      <c r="BZ57" s="35">
        <v>0.65946759259259258</v>
      </c>
      <c r="CA57" s="44"/>
      <c r="CB57" s="45">
        <v>1800</v>
      </c>
      <c r="CC57" s="49"/>
      <c r="CD57" s="42" t="s">
        <v>44</v>
      </c>
      <c r="CE57" s="38">
        <v>1800</v>
      </c>
      <c r="CF57" s="53">
        <v>0.75555555555555554</v>
      </c>
      <c r="CG57" s="61"/>
      <c r="CH57" s="55">
        <v>0.76819444444444451</v>
      </c>
      <c r="CI57" s="35">
        <v>1.2638888888888977E-2</v>
      </c>
      <c r="CJ57" s="35">
        <v>1.7939814814815699E-3</v>
      </c>
      <c r="CK57" s="44" t="s">
        <v>301</v>
      </c>
      <c r="CL57" s="45">
        <v>155</v>
      </c>
      <c r="CM57" s="55">
        <v>0.77633101851851849</v>
      </c>
      <c r="CN57" s="35">
        <v>2.0775462962962954E-2</v>
      </c>
      <c r="CO57" s="35">
        <v>3.9236111111111034E-3</v>
      </c>
      <c r="CP57" s="44" t="s">
        <v>301</v>
      </c>
      <c r="CQ57" s="45">
        <v>339</v>
      </c>
      <c r="CR57" s="85"/>
      <c r="CS57" s="38">
        <v>600</v>
      </c>
      <c r="CT57" s="85">
        <v>2.8548611111111102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120.5</v>
      </c>
      <c r="DC57" s="71">
        <v>120.5</v>
      </c>
      <c r="DD57" s="72"/>
      <c r="DE57" s="43"/>
      <c r="DF57" s="43"/>
      <c r="DG57" s="39">
        <v>2516.1999999999998</v>
      </c>
      <c r="DH57" s="46">
        <v>12240</v>
      </c>
      <c r="DI57" s="40"/>
      <c r="DJ57" s="63">
        <v>14756.2</v>
      </c>
      <c r="DK57" s="43"/>
      <c r="DL57" s="268" t="s">
        <v>191</v>
      </c>
      <c r="DM57" s="269" t="s">
        <v>605</v>
      </c>
      <c r="DN57" s="269" t="s">
        <v>178</v>
      </c>
      <c r="DO57" s="269">
        <v>108</v>
      </c>
      <c r="DP57" s="269">
        <v>0</v>
      </c>
      <c r="DQ57" s="56"/>
      <c r="DR57" s="56"/>
      <c r="DS57" s="36"/>
      <c r="DV57" s="41">
        <v>1.08</v>
      </c>
      <c r="DW57" s="41" t="s">
        <v>197</v>
      </c>
      <c r="DX57" s="41"/>
      <c r="DY57" s="151">
        <v>239.976</v>
      </c>
      <c r="DZ57" s="41">
        <v>239.976</v>
      </c>
      <c r="EA57" s="41">
        <v>9999</v>
      </c>
      <c r="EB57" s="41">
        <v>999999</v>
      </c>
      <c r="EC57" s="41">
        <v>999999</v>
      </c>
      <c r="EG57" s="41">
        <v>60</v>
      </c>
      <c r="EH57" s="195">
        <v>0</v>
      </c>
      <c r="EI57" s="195">
        <v>8040</v>
      </c>
      <c r="EJ57" s="196">
        <v>101.7</v>
      </c>
      <c r="EK57" s="195">
        <v>0</v>
      </c>
      <c r="EL57" s="195">
        <v>1800</v>
      </c>
      <c r="EM57" s="195">
        <v>1800</v>
      </c>
      <c r="EN57" s="195">
        <v>1800</v>
      </c>
      <c r="EO57" s="195">
        <v>494</v>
      </c>
      <c r="EP57" s="195">
        <v>600</v>
      </c>
      <c r="EQ57" s="195">
        <v>120.5</v>
      </c>
      <c r="ER57" s="195" t="e">
        <v>#REF!</v>
      </c>
      <c r="ES57" s="196" t="s">
        <v>316</v>
      </c>
      <c r="ET57" s="195" t="e">
        <v>#REF!</v>
      </c>
      <c r="EU57" s="196" t="s">
        <v>316</v>
      </c>
      <c r="EV57" s="195"/>
      <c r="EW57" s="195"/>
      <c r="EX57" s="195"/>
      <c r="EY57" s="195"/>
      <c r="EZ57" s="196"/>
      <c r="FA57" s="195"/>
      <c r="FC57" s="41">
        <v>60</v>
      </c>
      <c r="FD57" s="195">
        <v>0</v>
      </c>
      <c r="FE57" s="195">
        <v>8040</v>
      </c>
      <c r="FF57" s="195">
        <v>8141.7</v>
      </c>
      <c r="FG57" s="195">
        <v>8141.7</v>
      </c>
      <c r="FH57" s="195">
        <v>9941.7000000000007</v>
      </c>
      <c r="FI57" s="195">
        <v>11741.7</v>
      </c>
      <c r="FJ57" s="195">
        <v>13541.7</v>
      </c>
      <c r="FK57" s="195">
        <v>14035.7</v>
      </c>
      <c r="FL57" s="195">
        <v>14635.7</v>
      </c>
      <c r="FM57" s="195">
        <v>14756.2</v>
      </c>
      <c r="FN57" s="195" t="e">
        <v>#VALUE!</v>
      </c>
      <c r="FO57" s="195" t="e">
        <v>#VALUE!</v>
      </c>
      <c r="FP57" s="195" t="e">
        <v>#VALUE!</v>
      </c>
      <c r="FQ57" s="195" t="e">
        <v>#VALUE!</v>
      </c>
      <c r="FR57" s="195" t="e">
        <v>#VALUE!</v>
      </c>
      <c r="FS57" s="195" t="e">
        <v>#VALUE!</v>
      </c>
      <c r="FT57" s="195" t="e">
        <v>#VALUE!</v>
      </c>
      <c r="FU57" s="195" t="e">
        <v>#VALUE!</v>
      </c>
      <c r="FV57" s="195" t="e">
        <v>#VALUE!</v>
      </c>
    </row>
    <row r="58" spans="1:178" ht="26.25" thickBot="1" x14ac:dyDescent="0.25">
      <c r="A58" s="132"/>
      <c r="B58" s="34">
        <v>44</v>
      </c>
      <c r="C58" s="293">
        <v>44</v>
      </c>
      <c r="D58" s="260" t="s">
        <v>255</v>
      </c>
      <c r="E58" s="260" t="s">
        <v>514</v>
      </c>
      <c r="F58" s="260" t="s">
        <v>597</v>
      </c>
      <c r="G58" s="43">
        <v>0.32222222222222213</v>
      </c>
      <c r="H58" s="47">
        <v>0.32222222222222213</v>
      </c>
      <c r="I58" s="58" t="s">
        <v>44</v>
      </c>
      <c r="J58" s="52">
        <v>0</v>
      </c>
      <c r="K58" s="43">
        <v>0.4055555555555555</v>
      </c>
      <c r="L58" s="47">
        <v>0.4055555555555555</v>
      </c>
      <c r="M58" s="42" t="s">
        <v>44</v>
      </c>
      <c r="N58" s="38">
        <v>0</v>
      </c>
      <c r="O58" s="85">
        <v>0.40625</v>
      </c>
      <c r="P58" s="38"/>
      <c r="Q58" s="261"/>
      <c r="R58" s="85"/>
      <c r="S58" s="38">
        <v>0</v>
      </c>
      <c r="T58" s="85">
        <v>0.46319444444444446</v>
      </c>
      <c r="U58" s="86"/>
      <c r="V58" s="52">
        <v>0</v>
      </c>
      <c r="W58" s="85">
        <v>0.49236111111111108</v>
      </c>
      <c r="X58" s="38"/>
      <c r="Y58" s="85">
        <v>0.49305555555555558</v>
      </c>
      <c r="Z58" s="86"/>
      <c r="AA58" s="52">
        <v>0</v>
      </c>
      <c r="AB58" s="261"/>
      <c r="AC58" s="85">
        <v>0.49513888888888885</v>
      </c>
      <c r="AD58" s="38"/>
      <c r="AE58" s="85">
        <v>0.44861111111111113</v>
      </c>
      <c r="AF58" s="86"/>
      <c r="AG58" s="52">
        <v>2760</v>
      </c>
      <c r="AH58" s="261">
        <v>300</v>
      </c>
      <c r="AI58" s="85"/>
      <c r="AJ58" s="38">
        <v>600</v>
      </c>
      <c r="AK58" s="73">
        <v>0.5229166666666667</v>
      </c>
      <c r="AL58" s="42" t="s">
        <v>301</v>
      </c>
      <c r="AM58" s="38">
        <v>2340</v>
      </c>
      <c r="AN58" s="43">
        <v>0.56874999999999998</v>
      </c>
      <c r="AO58" s="47">
        <v>0.5708333333333333</v>
      </c>
      <c r="AP58" s="70">
        <v>98.6</v>
      </c>
      <c r="AQ58" s="71">
        <v>98.6</v>
      </c>
      <c r="AR58" s="72"/>
      <c r="AS58" s="49">
        <v>0.56458333333333333</v>
      </c>
      <c r="AT58" s="42" t="s">
        <v>44</v>
      </c>
      <c r="AU58" s="280">
        <v>0</v>
      </c>
      <c r="AV58" s="72"/>
      <c r="AW58" s="49">
        <v>0.65416666666666667</v>
      </c>
      <c r="AX58" s="42" t="s">
        <v>301</v>
      </c>
      <c r="AY58" s="38">
        <v>3960</v>
      </c>
      <c r="AZ58" s="53">
        <v>0.65555555555555556</v>
      </c>
      <c r="BA58" s="61"/>
      <c r="BB58" s="55">
        <v>0.66104166666666664</v>
      </c>
      <c r="BC58" s="35">
        <v>5.4861111111110805E-3</v>
      </c>
      <c r="BD58" s="35">
        <v>2.3148148148178366E-5</v>
      </c>
      <c r="BE58" s="44" t="s">
        <v>45</v>
      </c>
      <c r="BF58" s="45">
        <v>2</v>
      </c>
      <c r="BG58" s="55">
        <v>0.66824074074074069</v>
      </c>
      <c r="BH58" s="35">
        <v>1.2685185185185133E-2</v>
      </c>
      <c r="BI58" s="35">
        <v>7.291666666667182E-4</v>
      </c>
      <c r="BJ58" s="44" t="s">
        <v>45</v>
      </c>
      <c r="BK58" s="45">
        <v>63</v>
      </c>
      <c r="BL58" s="55">
        <v>0.6728587962962963</v>
      </c>
      <c r="BM58" s="35">
        <v>1.7303240740740744E-2</v>
      </c>
      <c r="BN58" s="35">
        <v>3.4722222222224181E-5</v>
      </c>
      <c r="BO58" s="44" t="s">
        <v>301</v>
      </c>
      <c r="BP58" s="45">
        <v>3</v>
      </c>
      <c r="BQ58" s="55">
        <v>0.69259259259259265</v>
      </c>
      <c r="BR58" s="35">
        <v>3.703703703703709E-2</v>
      </c>
      <c r="BS58" s="35">
        <v>5.0810185185185749E-3</v>
      </c>
      <c r="BT58" s="44" t="s">
        <v>301</v>
      </c>
      <c r="BU58" s="45">
        <v>439</v>
      </c>
      <c r="BV58" s="263"/>
      <c r="BW58" s="263"/>
      <c r="BX58" s="55">
        <v>0.68245370370370362</v>
      </c>
      <c r="BY58" s="35">
        <v>2.689814814814806E-2</v>
      </c>
      <c r="BZ58" s="35">
        <v>1.3310185185185272E-2</v>
      </c>
      <c r="CA58" s="44" t="s">
        <v>45</v>
      </c>
      <c r="CB58" s="45">
        <v>1450</v>
      </c>
      <c r="CC58" s="49">
        <v>0.72152777777777777</v>
      </c>
      <c r="CD58" s="42" t="s">
        <v>44</v>
      </c>
      <c r="CE58" s="38">
        <v>0</v>
      </c>
      <c r="CF58" s="53">
        <v>0.72361111111111109</v>
      </c>
      <c r="CG58" s="61"/>
      <c r="CH58" s="55">
        <v>0.73724537037037041</v>
      </c>
      <c r="CI58" s="35">
        <v>1.3634259259259318E-2</v>
      </c>
      <c r="CJ58" s="35">
        <v>2.7893518518519109E-3</v>
      </c>
      <c r="CK58" s="44" t="s">
        <v>301</v>
      </c>
      <c r="CL58" s="45">
        <v>241</v>
      </c>
      <c r="CM58" s="55">
        <v>0.74396990740740743</v>
      </c>
      <c r="CN58" s="35">
        <v>2.0358796296296333E-2</v>
      </c>
      <c r="CO58" s="35">
        <v>3.5069444444444826E-3</v>
      </c>
      <c r="CP58" s="44" t="s">
        <v>301</v>
      </c>
      <c r="CQ58" s="45">
        <v>303</v>
      </c>
      <c r="CR58" s="85"/>
      <c r="CS58" s="38">
        <v>600</v>
      </c>
      <c r="CT58" s="85">
        <v>2.3965277777777798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107.6</v>
      </c>
      <c r="DC58" s="71">
        <v>107.6</v>
      </c>
      <c r="DD58" s="72"/>
      <c r="DE58" s="43"/>
      <c r="DF58" s="43"/>
      <c r="DG58" s="39">
        <v>2707.2</v>
      </c>
      <c r="DH58" s="46">
        <v>10560</v>
      </c>
      <c r="DI58" s="40"/>
      <c r="DJ58" s="63">
        <v>13267.2</v>
      </c>
      <c r="DK58" s="43"/>
      <c r="DL58" s="268" t="s">
        <v>190</v>
      </c>
      <c r="DM58" s="269" t="s">
        <v>597</v>
      </c>
      <c r="DN58" s="269" t="s">
        <v>178</v>
      </c>
      <c r="DO58" s="269">
        <v>98</v>
      </c>
      <c r="DP58" s="269">
        <v>0</v>
      </c>
      <c r="DQ58" s="56"/>
      <c r="DR58" s="56"/>
      <c r="DS58" s="36"/>
      <c r="DV58" s="41">
        <v>1.05</v>
      </c>
      <c r="DW58" s="41" t="s">
        <v>197</v>
      </c>
      <c r="DX58" s="41"/>
      <c r="DY58" s="151">
        <v>216.51</v>
      </c>
      <c r="DZ58" s="41">
        <v>216.51</v>
      </c>
      <c r="EA58" s="41">
        <v>9999</v>
      </c>
      <c r="EB58" s="41">
        <v>999999</v>
      </c>
      <c r="EC58" s="41">
        <v>999999</v>
      </c>
      <c r="EG58" s="41">
        <v>44</v>
      </c>
      <c r="EH58" s="195">
        <v>0</v>
      </c>
      <c r="EI58" s="195">
        <v>6000</v>
      </c>
      <c r="EJ58" s="196">
        <v>98.6</v>
      </c>
      <c r="EK58" s="195">
        <v>0</v>
      </c>
      <c r="EL58" s="195">
        <v>3960</v>
      </c>
      <c r="EM58" s="195">
        <v>1957</v>
      </c>
      <c r="EN58" s="195">
        <v>0</v>
      </c>
      <c r="EO58" s="195">
        <v>544</v>
      </c>
      <c r="EP58" s="195">
        <v>600</v>
      </c>
      <c r="EQ58" s="195">
        <v>107.6</v>
      </c>
      <c r="ER58" s="195" t="e">
        <v>#REF!</v>
      </c>
      <c r="ES58" s="195" t="e">
        <v>#REF!</v>
      </c>
      <c r="ET58" s="195" t="e">
        <v>#REF!</v>
      </c>
      <c r="EU58" s="196" t="e">
        <v>#REF!</v>
      </c>
      <c r="EV58" s="195"/>
      <c r="EW58" s="195"/>
      <c r="EX58" s="195"/>
      <c r="EY58" s="195"/>
      <c r="EZ58" s="196"/>
      <c r="FA58" s="195"/>
      <c r="FC58" s="41">
        <v>44</v>
      </c>
      <c r="FD58" s="195">
        <v>0</v>
      </c>
      <c r="FE58" s="195">
        <v>6000</v>
      </c>
      <c r="FF58" s="195">
        <v>6098.6</v>
      </c>
      <c r="FG58" s="195">
        <v>6098.6</v>
      </c>
      <c r="FH58" s="195">
        <v>10058.6</v>
      </c>
      <c r="FI58" s="195">
        <v>12015.6</v>
      </c>
      <c r="FJ58" s="195">
        <v>12015.6</v>
      </c>
      <c r="FK58" s="195">
        <v>12559.6</v>
      </c>
      <c r="FL58" s="195">
        <v>13159.6</v>
      </c>
      <c r="FM58" s="195">
        <v>13267.2</v>
      </c>
      <c r="FN58" s="195" t="e">
        <v>#REF!</v>
      </c>
      <c r="FO58" s="195" t="e">
        <v>#REF!</v>
      </c>
      <c r="FP58" s="195" t="e">
        <v>#REF!</v>
      </c>
      <c r="FQ58" s="195" t="e">
        <v>#REF!</v>
      </c>
      <c r="FR58" s="195" t="e">
        <v>#REF!</v>
      </c>
      <c r="FS58" s="195" t="e">
        <v>#REF!</v>
      </c>
      <c r="FT58" s="195" t="e">
        <v>#REF!</v>
      </c>
      <c r="FU58" s="195" t="e">
        <v>#REF!</v>
      </c>
      <c r="FV58" s="195" t="e">
        <v>#REF!</v>
      </c>
    </row>
    <row r="59" spans="1:178" ht="26.25" thickBot="1" x14ac:dyDescent="0.25">
      <c r="A59" s="132"/>
      <c r="B59" s="34">
        <v>49</v>
      </c>
      <c r="C59" s="293">
        <v>49</v>
      </c>
      <c r="D59" s="260" t="s">
        <v>523</v>
      </c>
      <c r="E59" s="260" t="s">
        <v>137</v>
      </c>
      <c r="F59" s="260" t="s">
        <v>601</v>
      </c>
      <c r="G59" s="43">
        <v>0.32569444444444434</v>
      </c>
      <c r="H59" s="47">
        <v>0.32569444444444434</v>
      </c>
      <c r="I59" s="58" t="s">
        <v>44</v>
      </c>
      <c r="J59" s="52">
        <v>0</v>
      </c>
      <c r="K59" s="43">
        <v>0.40902777777777771</v>
      </c>
      <c r="L59" s="47">
        <v>0.40902777777777771</v>
      </c>
      <c r="M59" s="42" t="s">
        <v>44</v>
      </c>
      <c r="N59" s="38">
        <v>0</v>
      </c>
      <c r="O59" s="85">
        <v>0.41597222222222219</v>
      </c>
      <c r="P59" s="38"/>
      <c r="Q59" s="261"/>
      <c r="R59" s="85"/>
      <c r="S59" s="38">
        <v>0</v>
      </c>
      <c r="T59" s="85" t="s">
        <v>308</v>
      </c>
      <c r="U59" s="86"/>
      <c r="V59" s="52">
        <v>600</v>
      </c>
      <c r="W59" s="85"/>
      <c r="X59" s="38">
        <v>600</v>
      </c>
      <c r="Y59" s="85"/>
      <c r="Z59" s="86"/>
      <c r="AA59" s="52">
        <v>600</v>
      </c>
      <c r="AB59" s="261"/>
      <c r="AC59" s="85"/>
      <c r="AD59" s="38">
        <v>600</v>
      </c>
      <c r="AE59" s="85">
        <v>0.45347222222222222</v>
      </c>
      <c r="AF59" s="86"/>
      <c r="AG59" s="52">
        <v>2640</v>
      </c>
      <c r="AH59" s="261"/>
      <c r="AI59" s="85"/>
      <c r="AJ59" s="38">
        <v>600</v>
      </c>
      <c r="AK59" s="73">
        <v>0.4993055555555555</v>
      </c>
      <c r="AL59" s="42" t="s">
        <v>44</v>
      </c>
      <c r="AM59" s="38">
        <v>0</v>
      </c>
      <c r="AN59" s="43">
        <v>0.52708333333333335</v>
      </c>
      <c r="AO59" s="47">
        <v>0.53263888888888888</v>
      </c>
      <c r="AP59" s="70">
        <v>89.3</v>
      </c>
      <c r="AQ59" s="71">
        <v>89.3</v>
      </c>
      <c r="AR59" s="72"/>
      <c r="AS59" s="49">
        <v>0.54097222222222219</v>
      </c>
      <c r="AT59" s="42" t="s">
        <v>44</v>
      </c>
      <c r="AU59" s="280">
        <v>0</v>
      </c>
      <c r="AV59" s="72"/>
      <c r="AW59" s="49">
        <v>0.58263888888888882</v>
      </c>
      <c r="AX59" s="42" t="s">
        <v>44</v>
      </c>
      <c r="AY59" s="38">
        <v>0</v>
      </c>
      <c r="AZ59" s="53">
        <v>0.5854166666666667</v>
      </c>
      <c r="BA59" s="61"/>
      <c r="BB59" s="55">
        <v>0.5910185185185185</v>
      </c>
      <c r="BC59" s="35">
        <v>5.6018518518518023E-3</v>
      </c>
      <c r="BD59" s="35">
        <v>9.259259259254346E-5</v>
      </c>
      <c r="BE59" s="44" t="s">
        <v>301</v>
      </c>
      <c r="BF59" s="45">
        <v>8</v>
      </c>
      <c r="BG59" s="55">
        <v>0.59878472222222223</v>
      </c>
      <c r="BH59" s="35">
        <v>1.3368055555555536E-2</v>
      </c>
      <c r="BI59" s="35">
        <v>4.6296296296315098E-5</v>
      </c>
      <c r="BJ59" s="44" t="s">
        <v>45</v>
      </c>
      <c r="BK59" s="45">
        <v>4</v>
      </c>
      <c r="BL59" s="55">
        <v>0.60337962962962965</v>
      </c>
      <c r="BM59" s="35">
        <v>1.7962962962962958E-2</v>
      </c>
      <c r="BN59" s="35">
        <v>6.9444444444443851E-4</v>
      </c>
      <c r="BO59" s="44" t="s">
        <v>301</v>
      </c>
      <c r="BP59" s="45">
        <v>60</v>
      </c>
      <c r="BQ59" s="55">
        <v>0.62252314814814813</v>
      </c>
      <c r="BR59" s="35">
        <v>3.7106481481481435E-2</v>
      </c>
      <c r="BS59" s="35">
        <v>5.1504629629629192E-3</v>
      </c>
      <c r="BT59" s="44" t="s">
        <v>301</v>
      </c>
      <c r="BU59" s="45">
        <v>445</v>
      </c>
      <c r="BV59" s="263"/>
      <c r="BW59" s="263"/>
      <c r="BX59" s="55">
        <v>0.61275462962962968</v>
      </c>
      <c r="BY59" s="35">
        <v>2.7337962962962981E-2</v>
      </c>
      <c r="BZ59" s="35">
        <v>1.2870370370370351E-2</v>
      </c>
      <c r="CA59" s="44" t="s">
        <v>45</v>
      </c>
      <c r="CB59" s="45">
        <v>1412</v>
      </c>
      <c r="CC59" s="49">
        <v>0.65625</v>
      </c>
      <c r="CD59" s="42" t="s">
        <v>301</v>
      </c>
      <c r="CE59" s="38">
        <v>420</v>
      </c>
      <c r="CF59" s="53">
        <v>0.66388888888888886</v>
      </c>
      <c r="CG59" s="61"/>
      <c r="CH59" s="55">
        <v>0.67775462962962962</v>
      </c>
      <c r="CI59" s="35">
        <v>1.3865740740740762E-2</v>
      </c>
      <c r="CJ59" s="35">
        <v>3.0208333333333545E-3</v>
      </c>
      <c r="CK59" s="44" t="s">
        <v>301</v>
      </c>
      <c r="CL59" s="45">
        <v>261</v>
      </c>
      <c r="CM59" s="55">
        <v>0.68422453703703701</v>
      </c>
      <c r="CN59" s="35">
        <v>2.0335648148148144E-2</v>
      </c>
      <c r="CO59" s="35">
        <v>3.4837962962962939E-3</v>
      </c>
      <c r="CP59" s="44" t="s">
        <v>301</v>
      </c>
      <c r="CQ59" s="45">
        <v>301</v>
      </c>
      <c r="CR59" s="85" t="s">
        <v>632</v>
      </c>
      <c r="CS59" s="38">
        <v>300</v>
      </c>
      <c r="CT59" s="85">
        <v>2.6048611111111102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106.6</v>
      </c>
      <c r="DC59" s="71">
        <v>106.6</v>
      </c>
      <c r="DD59" s="72">
        <v>10</v>
      </c>
      <c r="DE59" s="43"/>
      <c r="DF59" s="43"/>
      <c r="DG59" s="39">
        <v>2696.9</v>
      </c>
      <c r="DH59" s="46">
        <v>6360</v>
      </c>
      <c r="DI59" s="40"/>
      <c r="DJ59" s="63">
        <v>9056.9</v>
      </c>
      <c r="DK59" s="43"/>
      <c r="DL59" s="268" t="s">
        <v>191</v>
      </c>
      <c r="DM59" s="269" t="s">
        <v>601</v>
      </c>
      <c r="DN59" s="269" t="s">
        <v>178</v>
      </c>
      <c r="DO59" s="269">
        <v>98</v>
      </c>
      <c r="DP59" s="269">
        <v>0</v>
      </c>
      <c r="DQ59" s="56"/>
      <c r="DR59" s="56"/>
      <c r="DS59" s="36"/>
      <c r="DV59" s="41">
        <v>1.05</v>
      </c>
      <c r="DW59" s="41" t="s">
        <v>197</v>
      </c>
      <c r="DX59" s="41"/>
      <c r="DY59" s="151">
        <v>216.19499999999999</v>
      </c>
      <c r="DZ59" s="41">
        <v>216.19499999999999</v>
      </c>
      <c r="EA59" s="41">
        <v>9999</v>
      </c>
      <c r="EB59" s="41">
        <v>999999</v>
      </c>
      <c r="EC59" s="41">
        <v>999999</v>
      </c>
      <c r="EG59" s="41">
        <v>49</v>
      </c>
      <c r="EH59" s="195">
        <v>0</v>
      </c>
      <c r="EI59" s="195">
        <v>5640</v>
      </c>
      <c r="EJ59" s="196">
        <v>89.3</v>
      </c>
      <c r="EK59" s="195">
        <v>0</v>
      </c>
      <c r="EL59" s="195">
        <v>0</v>
      </c>
      <c r="EM59" s="195">
        <v>1929</v>
      </c>
      <c r="EN59" s="195">
        <v>420</v>
      </c>
      <c r="EO59" s="195">
        <v>562</v>
      </c>
      <c r="EP59" s="195">
        <v>300</v>
      </c>
      <c r="EQ59" s="195">
        <v>116.6</v>
      </c>
      <c r="ER59" s="195" t="e">
        <v>#REF!</v>
      </c>
      <c r="ES59" s="195" t="e">
        <v>#REF!</v>
      </c>
      <c r="ET59" s="195" t="e">
        <v>#REF!</v>
      </c>
      <c r="EU59" s="196" t="e">
        <v>#REF!</v>
      </c>
      <c r="EV59" s="195"/>
      <c r="EW59" s="195"/>
      <c r="EX59" s="195"/>
      <c r="EY59" s="195"/>
      <c r="EZ59" s="196"/>
      <c r="FA59" s="195"/>
      <c r="FC59" s="41">
        <v>49</v>
      </c>
      <c r="FD59" s="195">
        <v>0</v>
      </c>
      <c r="FE59" s="195">
        <v>5640</v>
      </c>
      <c r="FF59" s="195">
        <v>5729.3</v>
      </c>
      <c r="FG59" s="195">
        <v>5729.3</v>
      </c>
      <c r="FH59" s="195">
        <v>5729.3</v>
      </c>
      <c r="FI59" s="195">
        <v>7658.3</v>
      </c>
      <c r="FJ59" s="195">
        <v>8078.3</v>
      </c>
      <c r="FK59" s="195">
        <v>8640.2999999999993</v>
      </c>
      <c r="FL59" s="195">
        <v>8940.2999999999993</v>
      </c>
      <c r="FM59" s="195">
        <v>9056.9</v>
      </c>
      <c r="FN59" s="195" t="e">
        <v>#REF!</v>
      </c>
      <c r="FO59" s="195" t="e">
        <v>#REF!</v>
      </c>
      <c r="FP59" s="195" t="e">
        <v>#REF!</v>
      </c>
      <c r="FQ59" s="195" t="e">
        <v>#REF!</v>
      </c>
      <c r="FR59" s="195" t="e">
        <v>#REF!</v>
      </c>
      <c r="FS59" s="195" t="e">
        <v>#REF!</v>
      </c>
      <c r="FT59" s="195" t="e">
        <v>#REF!</v>
      </c>
      <c r="FU59" s="195" t="e">
        <v>#REF!</v>
      </c>
      <c r="FV59" s="195" t="e">
        <v>#REF!</v>
      </c>
    </row>
    <row r="60" spans="1:178" ht="13.5" thickBot="1" x14ac:dyDescent="0.25">
      <c r="A60" s="132"/>
      <c r="B60" s="34">
        <v>40</v>
      </c>
      <c r="C60" s="293">
        <v>40</v>
      </c>
      <c r="D60" s="260" t="s">
        <v>509</v>
      </c>
      <c r="E60" s="260" t="s">
        <v>510</v>
      </c>
      <c r="F60" s="260" t="s">
        <v>594</v>
      </c>
      <c r="G60" s="43">
        <v>0.31944444444444436</v>
      </c>
      <c r="H60" s="47">
        <v>0.31944444444444436</v>
      </c>
      <c r="I60" s="58" t="s">
        <v>44</v>
      </c>
      <c r="J60" s="52">
        <v>0</v>
      </c>
      <c r="K60" s="43">
        <v>0.40277777777777773</v>
      </c>
      <c r="L60" s="47">
        <v>0.40277777777777773</v>
      </c>
      <c r="M60" s="42" t="s">
        <v>44</v>
      </c>
      <c r="N60" s="38">
        <v>0</v>
      </c>
      <c r="O60" s="85"/>
      <c r="P60" s="38">
        <v>600</v>
      </c>
      <c r="Q60" s="261"/>
      <c r="R60" s="85">
        <v>0.44236111111111115</v>
      </c>
      <c r="S60" s="38">
        <v>300</v>
      </c>
      <c r="T60" s="85">
        <v>0.48819444444444443</v>
      </c>
      <c r="U60" s="86"/>
      <c r="V60" s="52">
        <v>0</v>
      </c>
      <c r="W60" s="85"/>
      <c r="X60" s="38">
        <v>600</v>
      </c>
      <c r="Y60" s="85"/>
      <c r="Z60" s="86"/>
      <c r="AA60" s="52">
        <v>600</v>
      </c>
      <c r="AB60" s="261"/>
      <c r="AC60" s="85"/>
      <c r="AD60" s="38">
        <v>600</v>
      </c>
      <c r="AE60" s="85">
        <v>0.4548611111111111</v>
      </c>
      <c r="AF60" s="86"/>
      <c r="AG60" s="52">
        <v>1980</v>
      </c>
      <c r="AH60" s="261">
        <v>600</v>
      </c>
      <c r="AI60" s="85"/>
      <c r="AJ60" s="38">
        <v>600</v>
      </c>
      <c r="AK60" s="73">
        <v>0.51180555555555551</v>
      </c>
      <c r="AL60" s="42" t="s">
        <v>301</v>
      </c>
      <c r="AM60" s="38">
        <v>1620</v>
      </c>
      <c r="AN60" s="43">
        <v>0.53472222222222221</v>
      </c>
      <c r="AO60" s="47">
        <v>0.57430555555555551</v>
      </c>
      <c r="AP60" s="70">
        <v>93.4</v>
      </c>
      <c r="AQ60" s="71">
        <v>93.4</v>
      </c>
      <c r="AR60" s="72"/>
      <c r="AS60" s="49">
        <v>0.55347222222222214</v>
      </c>
      <c r="AT60" s="42" t="s">
        <v>44</v>
      </c>
      <c r="AU60" s="280">
        <v>0</v>
      </c>
      <c r="AV60" s="72"/>
      <c r="AW60" s="49">
        <v>0.61736111111111114</v>
      </c>
      <c r="AX60" s="42" t="s">
        <v>44</v>
      </c>
      <c r="AY60" s="38">
        <v>0</v>
      </c>
      <c r="AZ60" s="53">
        <v>0.62013888888888891</v>
      </c>
      <c r="BA60" s="61"/>
      <c r="BB60" s="55">
        <v>0.62519675925925922</v>
      </c>
      <c r="BC60" s="35">
        <v>5.0578703703703098E-3</v>
      </c>
      <c r="BD60" s="35">
        <v>4.5138888888894904E-4</v>
      </c>
      <c r="BE60" s="44" t="s">
        <v>45</v>
      </c>
      <c r="BF60" s="45">
        <v>39</v>
      </c>
      <c r="BG60" s="55">
        <v>0.63443287037037044</v>
      </c>
      <c r="BH60" s="35">
        <v>1.4293981481481532E-2</v>
      </c>
      <c r="BI60" s="35">
        <v>8.7962962962968155E-4</v>
      </c>
      <c r="BJ60" s="44" t="s">
        <v>301</v>
      </c>
      <c r="BK60" s="45">
        <v>76</v>
      </c>
      <c r="BL60" s="55">
        <v>0.64618055555555554</v>
      </c>
      <c r="BM60" s="35">
        <v>2.604166666666663E-2</v>
      </c>
      <c r="BN60" s="35">
        <v>8.7731481481481098E-3</v>
      </c>
      <c r="BO60" s="44" t="s">
        <v>301</v>
      </c>
      <c r="BP60" s="45">
        <v>758</v>
      </c>
      <c r="BQ60" s="55">
        <v>0.66728009259259258</v>
      </c>
      <c r="BR60" s="35">
        <v>4.7141203703703671E-2</v>
      </c>
      <c r="BS60" s="35">
        <v>1.5185185185185156E-2</v>
      </c>
      <c r="BT60" s="44" t="s">
        <v>301</v>
      </c>
      <c r="BU60" s="45">
        <v>1312</v>
      </c>
      <c r="BV60" s="263"/>
      <c r="BW60" s="263"/>
      <c r="BX60" s="55">
        <v>0.65625</v>
      </c>
      <c r="BY60" s="35">
        <v>3.6111111111111094E-2</v>
      </c>
      <c r="BZ60" s="35">
        <v>4.0972222222222382E-3</v>
      </c>
      <c r="CA60" s="44" t="s">
        <v>45</v>
      </c>
      <c r="CB60" s="45">
        <v>654</v>
      </c>
      <c r="CC60" s="49">
        <v>0.7270833333333333</v>
      </c>
      <c r="CD60" s="42" t="s">
        <v>301</v>
      </c>
      <c r="CE60" s="38">
        <v>3540</v>
      </c>
      <c r="CF60" s="53">
        <v>0.72986111111111107</v>
      </c>
      <c r="CG60" s="61"/>
      <c r="CH60" s="55">
        <v>0.74276620370370372</v>
      </c>
      <c r="CI60" s="35">
        <v>1.2905092592592649E-2</v>
      </c>
      <c r="CJ60" s="35">
        <v>2.0601851851852412E-3</v>
      </c>
      <c r="CK60" s="44" t="s">
        <v>301</v>
      </c>
      <c r="CL60" s="45">
        <v>178</v>
      </c>
      <c r="CM60" s="55">
        <v>0.75125000000000008</v>
      </c>
      <c r="CN60" s="35">
        <v>2.1388888888889013E-2</v>
      </c>
      <c r="CO60" s="35">
        <v>4.5370370370371622E-3</v>
      </c>
      <c r="CP60" s="44" t="s">
        <v>301</v>
      </c>
      <c r="CQ60" s="45">
        <v>392</v>
      </c>
      <c r="CR60" s="85"/>
      <c r="CS60" s="38">
        <v>600</v>
      </c>
      <c r="CT60" s="85">
        <v>2.2298611111111102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111.3</v>
      </c>
      <c r="DC60" s="71">
        <v>111.3</v>
      </c>
      <c r="DD60" s="72">
        <v>330</v>
      </c>
      <c r="DE60" s="43"/>
      <c r="DF60" s="43"/>
      <c r="DG60" s="39">
        <v>3943.7000000000003</v>
      </c>
      <c r="DH60" s="46">
        <v>11640</v>
      </c>
      <c r="DI60" s="40"/>
      <c r="DJ60" s="63">
        <v>15583.7</v>
      </c>
      <c r="DK60" s="43"/>
      <c r="DL60" s="268" t="s">
        <v>192</v>
      </c>
      <c r="DM60" s="269" t="s">
        <v>594</v>
      </c>
      <c r="DN60" s="269" t="s">
        <v>178</v>
      </c>
      <c r="DO60" s="269">
        <v>112</v>
      </c>
      <c r="DP60" s="269" t="s">
        <v>294</v>
      </c>
      <c r="DQ60" s="56"/>
      <c r="DR60" s="56"/>
      <c r="DS60" s="36"/>
      <c r="DV60" s="41">
        <v>1.08</v>
      </c>
      <c r="DW60" s="41" t="s">
        <v>197</v>
      </c>
      <c r="DX60" s="41"/>
      <c r="DY60" s="151">
        <v>577.47600000000011</v>
      </c>
      <c r="DZ60" s="41">
        <v>577.47600000000011</v>
      </c>
      <c r="EA60" s="41">
        <v>9999</v>
      </c>
      <c r="EB60" s="41">
        <v>999999</v>
      </c>
      <c r="EC60" s="41">
        <v>999999</v>
      </c>
      <c r="EG60" s="41">
        <v>40</v>
      </c>
      <c r="EH60" s="195">
        <v>0</v>
      </c>
      <c r="EI60" s="195">
        <v>7500</v>
      </c>
      <c r="EJ60" s="196">
        <v>93.4</v>
      </c>
      <c r="EK60" s="195">
        <v>0</v>
      </c>
      <c r="EL60" s="195">
        <v>0</v>
      </c>
      <c r="EM60" s="195">
        <v>2839</v>
      </c>
      <c r="EN60" s="195">
        <v>3540</v>
      </c>
      <c r="EO60" s="195">
        <v>570</v>
      </c>
      <c r="EP60" s="195">
        <v>600</v>
      </c>
      <c r="EQ60" s="195">
        <v>441.3</v>
      </c>
      <c r="ER60" s="195" t="e">
        <v>#REF!</v>
      </c>
      <c r="ES60" s="195" t="e">
        <v>#REF!</v>
      </c>
      <c r="ET60" s="195" t="e">
        <v>#REF!</v>
      </c>
      <c r="EU60" s="196" t="e">
        <v>#REF!</v>
      </c>
      <c r="EV60" s="195"/>
      <c r="EW60" s="195"/>
      <c r="EX60" s="195"/>
      <c r="EY60" s="195"/>
      <c r="EZ60" s="196"/>
      <c r="FA60" s="195"/>
      <c r="FC60" s="41">
        <v>40</v>
      </c>
      <c r="FD60" s="195">
        <v>0</v>
      </c>
      <c r="FE60" s="195">
        <v>7500</v>
      </c>
      <c r="FF60" s="195">
        <v>7593.4</v>
      </c>
      <c r="FG60" s="195">
        <v>7593.4</v>
      </c>
      <c r="FH60" s="195">
        <v>7593.4</v>
      </c>
      <c r="FI60" s="195">
        <v>10432.4</v>
      </c>
      <c r="FJ60" s="195">
        <v>13972.4</v>
      </c>
      <c r="FK60" s="195">
        <v>14542.4</v>
      </c>
      <c r="FL60" s="195">
        <v>15142.4</v>
      </c>
      <c r="FM60" s="195">
        <v>15583.699999999999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13.5" thickBot="1" x14ac:dyDescent="0.25">
      <c r="A61" s="132"/>
      <c r="B61" s="34">
        <v>22</v>
      </c>
      <c r="C61" s="293">
        <v>22</v>
      </c>
      <c r="D61" s="260" t="s">
        <v>48</v>
      </c>
      <c r="E61" s="260" t="s">
        <v>483</v>
      </c>
      <c r="F61" s="260" t="s">
        <v>582</v>
      </c>
      <c r="G61" s="43">
        <v>0.30694444444444441</v>
      </c>
      <c r="H61" s="47">
        <v>0.30694444444444441</v>
      </c>
      <c r="I61" s="58" t="s">
        <v>44</v>
      </c>
      <c r="J61" s="52">
        <v>0</v>
      </c>
      <c r="K61" s="43">
        <v>0.39027777777777778</v>
      </c>
      <c r="L61" s="47">
        <v>0.39027777777777778</v>
      </c>
      <c r="M61" s="42" t="s">
        <v>44</v>
      </c>
      <c r="N61" s="38">
        <v>0</v>
      </c>
      <c r="O61" s="85">
        <v>0.39097222222222222</v>
      </c>
      <c r="P61" s="38"/>
      <c r="Q61" s="261"/>
      <c r="R61" s="85">
        <v>0.42222222222222222</v>
      </c>
      <c r="S61" s="38">
        <v>300</v>
      </c>
      <c r="T61" s="85" t="s">
        <v>308</v>
      </c>
      <c r="U61" s="86"/>
      <c r="V61" s="52">
        <v>600</v>
      </c>
      <c r="W61" s="85"/>
      <c r="X61" s="38">
        <v>600</v>
      </c>
      <c r="Y61" s="85"/>
      <c r="Z61" s="86"/>
      <c r="AA61" s="52">
        <v>600</v>
      </c>
      <c r="AB61" s="261"/>
      <c r="AC61" s="85"/>
      <c r="AD61" s="38">
        <v>600</v>
      </c>
      <c r="AE61" s="85">
        <v>0.43472222222222223</v>
      </c>
      <c r="AF61" s="86"/>
      <c r="AG61" s="52">
        <v>2640</v>
      </c>
      <c r="AH61" s="261"/>
      <c r="AI61" s="85"/>
      <c r="AJ61" s="38">
        <v>600</v>
      </c>
      <c r="AK61" s="73" t="s">
        <v>308</v>
      </c>
      <c r="AL61" s="42" t="s">
        <v>44</v>
      </c>
      <c r="AM61" s="38">
        <v>1800</v>
      </c>
      <c r="AN61" s="43">
        <v>0.51111111111111118</v>
      </c>
      <c r="AO61" s="47">
        <v>0.51388888888888895</v>
      </c>
      <c r="AP61" s="70">
        <v>88</v>
      </c>
      <c r="AQ61" s="71">
        <v>88</v>
      </c>
      <c r="AR61" s="72"/>
      <c r="AS61" s="49" t="e">
        <v>#VALUE!</v>
      </c>
      <c r="AT61" s="42"/>
      <c r="AU61" s="280">
        <v>0</v>
      </c>
      <c r="AV61" s="72"/>
      <c r="AW61" s="49">
        <v>0.56458333333333333</v>
      </c>
      <c r="AX61" s="42"/>
      <c r="AY61" s="38">
        <v>0</v>
      </c>
      <c r="AZ61" s="53">
        <v>0.56736111111111109</v>
      </c>
      <c r="BA61" s="61"/>
      <c r="BB61" s="55">
        <v>0.57197916666666659</v>
      </c>
      <c r="BC61" s="35">
        <v>4.6180555555555003E-3</v>
      </c>
      <c r="BD61" s="35">
        <v>8.9120370370375859E-4</v>
      </c>
      <c r="BE61" s="44" t="s">
        <v>45</v>
      </c>
      <c r="BF61" s="45">
        <v>77</v>
      </c>
      <c r="BG61" s="55"/>
      <c r="BH61" s="35">
        <v>-0.56736111111111109</v>
      </c>
      <c r="BI61" s="35">
        <v>0.5807754629629629</v>
      </c>
      <c r="BJ61" s="44"/>
      <c r="BK61" s="45">
        <v>600</v>
      </c>
      <c r="BL61" s="55"/>
      <c r="BM61" s="35">
        <v>-0.56736111111111109</v>
      </c>
      <c r="BN61" s="35">
        <v>0.58462962962962961</v>
      </c>
      <c r="BO61" s="44"/>
      <c r="BP61" s="45">
        <v>600</v>
      </c>
      <c r="BQ61" s="55">
        <v>0.60591435185185183</v>
      </c>
      <c r="BR61" s="35">
        <v>3.8553240740740735E-2</v>
      </c>
      <c r="BS61" s="35">
        <v>6.5972222222222196E-3</v>
      </c>
      <c r="BT61" s="44" t="s">
        <v>301</v>
      </c>
      <c r="BU61" s="45">
        <v>870</v>
      </c>
      <c r="BV61" s="263"/>
      <c r="BW61" s="263"/>
      <c r="BX61" s="55">
        <v>0.59814814814814821</v>
      </c>
      <c r="BY61" s="35">
        <v>3.0787037037037113E-2</v>
      </c>
      <c r="BZ61" s="35">
        <v>9.4212962962962193E-3</v>
      </c>
      <c r="CA61" s="44" t="s">
        <v>45</v>
      </c>
      <c r="CB61" s="45">
        <v>1414</v>
      </c>
      <c r="CC61" s="49">
        <v>0.74375000000000002</v>
      </c>
      <c r="CD61" s="42" t="s">
        <v>301</v>
      </c>
      <c r="CE61" s="38">
        <v>2340</v>
      </c>
      <c r="CF61" s="53">
        <v>0.74652777777777779</v>
      </c>
      <c r="CG61" s="61"/>
      <c r="CH61" s="55">
        <v>0.7612268518518519</v>
      </c>
      <c r="CI61" s="35">
        <v>1.4699074074074114E-2</v>
      </c>
      <c r="CJ61" s="35">
        <v>3.8541666666667071E-3</v>
      </c>
      <c r="CK61" s="44" t="s">
        <v>301</v>
      </c>
      <c r="CL61" s="45">
        <v>333</v>
      </c>
      <c r="CM61" s="55">
        <v>0.7662268518518518</v>
      </c>
      <c r="CN61" s="35">
        <v>1.9699074074074008E-2</v>
      </c>
      <c r="CO61" s="35">
        <v>2.8472222222221573E-3</v>
      </c>
      <c r="CP61" s="44" t="s">
        <v>301</v>
      </c>
      <c r="CQ61" s="45">
        <v>246</v>
      </c>
      <c r="CR61" s="85"/>
      <c r="CS61" s="38">
        <v>600</v>
      </c>
      <c r="CT61" s="85">
        <v>1.47986111111111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99.1</v>
      </c>
      <c r="DC61" s="71">
        <v>99.1</v>
      </c>
      <c r="DD61" s="72"/>
      <c r="DE61" s="43"/>
      <c r="DF61" s="43"/>
      <c r="DG61" s="39">
        <v>4327.1000000000004</v>
      </c>
      <c r="DH61" s="46">
        <v>10680</v>
      </c>
      <c r="DI61" s="40"/>
      <c r="DJ61" s="63">
        <v>15007.1</v>
      </c>
      <c r="DK61" s="43"/>
      <c r="DL61" s="268" t="s">
        <v>191</v>
      </c>
      <c r="DM61" s="269" t="s">
        <v>582</v>
      </c>
      <c r="DN61" s="269" t="s">
        <v>178</v>
      </c>
      <c r="DO61" s="269">
        <v>123</v>
      </c>
      <c r="DP61" s="269" t="s">
        <v>621</v>
      </c>
      <c r="DQ61" s="56"/>
      <c r="DR61" s="56"/>
      <c r="DS61" s="36"/>
      <c r="DV61" s="41">
        <v>1.08</v>
      </c>
      <c r="DW61" s="41" t="s">
        <v>197</v>
      </c>
      <c r="DX61" s="41"/>
      <c r="DY61" s="151">
        <v>202.06800000000001</v>
      </c>
      <c r="DZ61" s="41">
        <v>202.06800000000001</v>
      </c>
      <c r="EA61" s="41">
        <v>9999</v>
      </c>
      <c r="EB61" s="41">
        <v>999999</v>
      </c>
      <c r="EC61" s="41">
        <v>999999</v>
      </c>
      <c r="EG61" s="41">
        <v>22</v>
      </c>
      <c r="EH61" s="195">
        <v>0</v>
      </c>
      <c r="EI61" s="195">
        <v>7740</v>
      </c>
      <c r="EJ61" s="196">
        <v>88</v>
      </c>
      <c r="EK61" s="195">
        <v>0</v>
      </c>
      <c r="EL61" s="195">
        <v>0</v>
      </c>
      <c r="EM61" s="195">
        <v>3561</v>
      </c>
      <c r="EN61" s="195">
        <v>2340</v>
      </c>
      <c r="EO61" s="195">
        <v>579</v>
      </c>
      <c r="EP61" s="195">
        <v>600</v>
      </c>
      <c r="EQ61" s="195">
        <v>99.1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22</v>
      </c>
      <c r="FD61" s="195">
        <v>0</v>
      </c>
      <c r="FE61" s="195">
        <v>7740</v>
      </c>
      <c r="FF61" s="195">
        <v>7828</v>
      </c>
      <c r="FG61" s="195">
        <v>7828</v>
      </c>
      <c r="FH61" s="195">
        <v>7828</v>
      </c>
      <c r="FI61" s="195">
        <v>11389</v>
      </c>
      <c r="FJ61" s="195">
        <v>13729</v>
      </c>
      <c r="FK61" s="195">
        <v>14308</v>
      </c>
      <c r="FL61" s="195">
        <v>14908</v>
      </c>
      <c r="FM61" s="195">
        <v>15007.1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67</v>
      </c>
      <c r="C62" s="293">
        <v>77</v>
      </c>
      <c r="D62" s="260" t="s">
        <v>546</v>
      </c>
      <c r="E62" s="260" t="s">
        <v>547</v>
      </c>
      <c r="F62" s="260" t="s">
        <v>613</v>
      </c>
      <c r="G62" s="43">
        <v>0.3381944444444443</v>
      </c>
      <c r="H62" s="47">
        <v>0.3444444444444445</v>
      </c>
      <c r="I62" s="58" t="s">
        <v>301</v>
      </c>
      <c r="J62" s="52">
        <v>540</v>
      </c>
      <c r="K62" s="43">
        <v>0.42152777777777767</v>
      </c>
      <c r="L62" s="47">
        <v>0.42152777777777767</v>
      </c>
      <c r="M62" s="42" t="s">
        <v>44</v>
      </c>
      <c r="N62" s="38">
        <v>0</v>
      </c>
      <c r="O62" s="85">
        <v>0.42222222222222222</v>
      </c>
      <c r="P62" s="38"/>
      <c r="Q62" s="261"/>
      <c r="R62" s="85"/>
      <c r="S62" s="38">
        <v>0</v>
      </c>
      <c r="T62" s="85">
        <v>0.4680555555555555</v>
      </c>
      <c r="U62" s="86"/>
      <c r="V62" s="52">
        <v>0</v>
      </c>
      <c r="W62" s="85"/>
      <c r="X62" s="38">
        <v>600</v>
      </c>
      <c r="Y62" s="85"/>
      <c r="Z62" s="86"/>
      <c r="AA62" s="52">
        <v>600</v>
      </c>
      <c r="AB62" s="261"/>
      <c r="AC62" s="85"/>
      <c r="AD62" s="38">
        <v>600</v>
      </c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 t="s">
        <v>308</v>
      </c>
      <c r="AL62" s="42" t="s">
        <v>44</v>
      </c>
      <c r="AM62" s="38">
        <v>1800</v>
      </c>
      <c r="AN62" s="43">
        <v>0.57222222222222219</v>
      </c>
      <c r="AO62" s="47">
        <v>0.59027777777777779</v>
      </c>
      <c r="AP62" s="70">
        <v>99.7</v>
      </c>
      <c r="AQ62" s="71">
        <v>99.7</v>
      </c>
      <c r="AR62" s="72"/>
      <c r="AS62" s="49" t="e">
        <v>#VALUE!</v>
      </c>
      <c r="AT62" s="42"/>
      <c r="AU62" s="280">
        <v>0</v>
      </c>
      <c r="AV62" s="72"/>
      <c r="AW62" s="49">
        <v>0.65486111111111112</v>
      </c>
      <c r="AX62" s="42"/>
      <c r="AY62" s="38">
        <v>0</v>
      </c>
      <c r="AZ62" s="53">
        <v>0.65625</v>
      </c>
      <c r="BA62" s="61"/>
      <c r="BB62" s="55">
        <v>0.66141203703703699</v>
      </c>
      <c r="BC62" s="35">
        <v>5.1620370370369928E-3</v>
      </c>
      <c r="BD62" s="35">
        <v>3.4722222222226609E-4</v>
      </c>
      <c r="BE62" s="44" t="s">
        <v>45</v>
      </c>
      <c r="BF62" s="45">
        <v>30</v>
      </c>
      <c r="BG62" s="55">
        <v>0.67335648148148142</v>
      </c>
      <c r="BH62" s="35">
        <v>1.7106481481481417E-2</v>
      </c>
      <c r="BI62" s="35">
        <v>3.6921296296295661E-3</v>
      </c>
      <c r="BJ62" s="44" t="s">
        <v>301</v>
      </c>
      <c r="BK62" s="45">
        <v>319</v>
      </c>
      <c r="BL62" s="55">
        <v>0.6790046296296296</v>
      </c>
      <c r="BM62" s="35">
        <v>2.2754629629629597E-2</v>
      </c>
      <c r="BN62" s="35">
        <v>5.486111111111077E-3</v>
      </c>
      <c r="BO62" s="44" t="s">
        <v>301</v>
      </c>
      <c r="BP62" s="45">
        <v>474</v>
      </c>
      <c r="BQ62" s="55">
        <v>0.70077546296296289</v>
      </c>
      <c r="BR62" s="35">
        <v>4.4525462962962892E-2</v>
      </c>
      <c r="BS62" s="35">
        <v>1.2569444444444376E-2</v>
      </c>
      <c r="BT62" s="44" t="s">
        <v>301</v>
      </c>
      <c r="BU62" s="45">
        <v>1086</v>
      </c>
      <c r="BV62" s="263"/>
      <c r="BW62" s="263"/>
      <c r="BX62" s="55">
        <v>0.6903125</v>
      </c>
      <c r="BY62" s="35">
        <v>3.4062499999999996E-2</v>
      </c>
      <c r="BZ62" s="35">
        <v>6.1458333333333365E-3</v>
      </c>
      <c r="CA62" s="44" t="s">
        <v>45</v>
      </c>
      <c r="CB62" s="45">
        <v>831</v>
      </c>
      <c r="CC62" s="49">
        <v>0.73958333333333337</v>
      </c>
      <c r="CD62" s="42" t="s">
        <v>301</v>
      </c>
      <c r="CE62" s="38">
        <v>1500</v>
      </c>
      <c r="CF62" s="53">
        <v>0.74236111111111114</v>
      </c>
      <c r="CG62" s="61"/>
      <c r="CH62" s="55">
        <v>0.75629629629629624</v>
      </c>
      <c r="CI62" s="35">
        <v>1.3935185185185106E-2</v>
      </c>
      <c r="CJ62" s="35">
        <v>3.0902777777776988E-3</v>
      </c>
      <c r="CK62" s="44" t="s">
        <v>301</v>
      </c>
      <c r="CL62" s="45">
        <v>267</v>
      </c>
      <c r="CM62" s="55">
        <v>0.76362268518518517</v>
      </c>
      <c r="CN62" s="35">
        <v>2.126157407407403E-2</v>
      </c>
      <c r="CO62" s="35">
        <v>4.4097222222221795E-3</v>
      </c>
      <c r="CP62" s="44" t="s">
        <v>301</v>
      </c>
      <c r="CQ62" s="45">
        <v>381</v>
      </c>
      <c r="CR62" s="85"/>
      <c r="CS62" s="38">
        <v>600</v>
      </c>
      <c r="CT62" s="85">
        <v>3.3548611111111102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124.5</v>
      </c>
      <c r="DC62" s="71">
        <v>124.5</v>
      </c>
      <c r="DD62" s="72"/>
      <c r="DE62" s="43"/>
      <c r="DF62" s="43"/>
      <c r="DG62" s="39">
        <v>3612.2</v>
      </c>
      <c r="DH62" s="46">
        <v>7440</v>
      </c>
      <c r="DI62" s="40"/>
      <c r="DJ62" s="63">
        <v>11052.2</v>
      </c>
      <c r="DK62" s="43"/>
      <c r="DL62" s="268" t="s">
        <v>192</v>
      </c>
      <c r="DM62" s="269" t="s">
        <v>613</v>
      </c>
      <c r="DN62" s="269" t="s">
        <v>178</v>
      </c>
      <c r="DO62" s="269">
        <v>93</v>
      </c>
      <c r="DP62" s="269">
        <v>0</v>
      </c>
      <c r="DQ62" s="56"/>
      <c r="DR62" s="56"/>
      <c r="DS62" s="36"/>
      <c r="DV62" s="41">
        <v>1.05</v>
      </c>
      <c r="DW62" s="41" t="s">
        <v>198</v>
      </c>
      <c r="DX62" s="41"/>
      <c r="DY62" s="151">
        <v>235.41</v>
      </c>
      <c r="DZ62" s="41">
        <v>9999</v>
      </c>
      <c r="EA62" s="41">
        <v>235.41</v>
      </c>
      <c r="EB62" s="41">
        <v>999999</v>
      </c>
      <c r="EC62" s="41">
        <v>999999</v>
      </c>
      <c r="EG62" s="41">
        <v>77</v>
      </c>
      <c r="EH62" s="195">
        <v>540</v>
      </c>
      <c r="EI62" s="195">
        <v>4800</v>
      </c>
      <c r="EJ62" s="196">
        <v>99.7</v>
      </c>
      <c r="EK62" s="195">
        <v>0</v>
      </c>
      <c r="EL62" s="195">
        <v>0</v>
      </c>
      <c r="EM62" s="195">
        <v>2740</v>
      </c>
      <c r="EN62" s="195">
        <v>1500</v>
      </c>
      <c r="EO62" s="195">
        <v>648</v>
      </c>
      <c r="EP62" s="195">
        <v>600</v>
      </c>
      <c r="EQ62" s="195">
        <v>124.5</v>
      </c>
      <c r="FC62" s="41">
        <v>77</v>
      </c>
      <c r="FD62" s="195">
        <v>540</v>
      </c>
      <c r="FE62" s="195">
        <v>5340</v>
      </c>
      <c r="FF62" s="195">
        <v>5439.7</v>
      </c>
      <c r="FG62" s="195">
        <v>5439.7</v>
      </c>
      <c r="FH62" s="195">
        <v>5439.7</v>
      </c>
      <c r="FI62" s="195">
        <v>8179.7</v>
      </c>
      <c r="FJ62" s="195">
        <v>9679.7000000000007</v>
      </c>
      <c r="FK62" s="195">
        <v>10327.700000000001</v>
      </c>
      <c r="FL62" s="195">
        <v>10927.7</v>
      </c>
      <c r="FM62" s="195">
        <v>11052.2</v>
      </c>
    </row>
    <row r="63" spans="1:178" ht="12.75" customHeight="1" thickBot="1" x14ac:dyDescent="0.25">
      <c r="A63" s="133"/>
      <c r="B63" s="34">
        <v>37</v>
      </c>
      <c r="C63" s="293">
        <v>37</v>
      </c>
      <c r="D63" s="260" t="s">
        <v>506</v>
      </c>
      <c r="E63" s="260" t="s">
        <v>507</v>
      </c>
      <c r="F63" s="260" t="s">
        <v>584</v>
      </c>
      <c r="G63" s="43">
        <v>0.31736111111111104</v>
      </c>
      <c r="H63" s="47">
        <v>0.31736111111111104</v>
      </c>
      <c r="I63" s="58" t="s">
        <v>44</v>
      </c>
      <c r="J63" s="52">
        <v>0</v>
      </c>
      <c r="K63" s="43">
        <v>0.40069444444444441</v>
      </c>
      <c r="L63" s="47">
        <v>0.40069444444444441</v>
      </c>
      <c r="M63" s="42" t="s">
        <v>44</v>
      </c>
      <c r="N63" s="38">
        <v>0</v>
      </c>
      <c r="O63" s="85"/>
      <c r="P63" s="38">
        <v>600</v>
      </c>
      <c r="Q63" s="261"/>
      <c r="R63" s="85"/>
      <c r="S63" s="38">
        <v>0</v>
      </c>
      <c r="T63" s="85" t="s">
        <v>308</v>
      </c>
      <c r="U63" s="86"/>
      <c r="V63" s="52">
        <v>600</v>
      </c>
      <c r="W63" s="85"/>
      <c r="X63" s="38">
        <v>600</v>
      </c>
      <c r="Y63" s="85"/>
      <c r="Z63" s="86"/>
      <c r="AA63" s="52">
        <v>600</v>
      </c>
      <c r="AB63" s="261"/>
      <c r="AC63" s="85"/>
      <c r="AD63" s="38">
        <v>600</v>
      </c>
      <c r="AE63" s="85" t="s">
        <v>308</v>
      </c>
      <c r="AF63" s="86"/>
      <c r="AG63" s="52">
        <v>600</v>
      </c>
      <c r="AH63" s="261"/>
      <c r="AI63" s="85"/>
      <c r="AJ63" s="38">
        <v>600</v>
      </c>
      <c r="AK63" s="73">
        <v>0.4916666666666667</v>
      </c>
      <c r="AL63" s="42" t="s">
        <v>301</v>
      </c>
      <c r="AM63" s="38">
        <v>60</v>
      </c>
      <c r="AN63" s="43">
        <v>0.49652777777777773</v>
      </c>
      <c r="AO63" s="47">
        <v>0.50763888888888886</v>
      </c>
      <c r="AP63" s="70">
        <v>117.5</v>
      </c>
      <c r="AQ63" s="71">
        <v>117.5</v>
      </c>
      <c r="AR63" s="72"/>
      <c r="AS63" s="49">
        <v>0.53333333333333333</v>
      </c>
      <c r="AT63" s="42" t="s">
        <v>44</v>
      </c>
      <c r="AU63" s="280">
        <v>0</v>
      </c>
      <c r="AV63" s="72"/>
      <c r="AW63" s="49">
        <v>0.57430555555555551</v>
      </c>
      <c r="AX63" s="42" t="s">
        <v>45</v>
      </c>
      <c r="AY63" s="38">
        <v>60</v>
      </c>
      <c r="AZ63" s="53">
        <v>0.57777777777777783</v>
      </c>
      <c r="BA63" s="61"/>
      <c r="BB63" s="55">
        <v>0.58374999999999999</v>
      </c>
      <c r="BC63" s="35">
        <v>5.9722222222221566E-3</v>
      </c>
      <c r="BD63" s="35">
        <v>4.6296296296289771E-4</v>
      </c>
      <c r="BE63" s="44" t="s">
        <v>301</v>
      </c>
      <c r="BF63" s="45">
        <v>40</v>
      </c>
      <c r="BG63" s="55">
        <v>0.59215277777777775</v>
      </c>
      <c r="BH63" s="35">
        <v>1.4374999999999916E-2</v>
      </c>
      <c r="BI63" s="35">
        <v>9.6064814814806471E-4</v>
      </c>
      <c r="BJ63" s="44" t="s">
        <v>301</v>
      </c>
      <c r="BK63" s="45">
        <v>83</v>
      </c>
      <c r="BL63" s="55">
        <v>0.59752314814814811</v>
      </c>
      <c r="BM63" s="35">
        <v>1.9745370370370274E-2</v>
      </c>
      <c r="BN63" s="35">
        <v>2.4768518518517545E-3</v>
      </c>
      <c r="BO63" s="44" t="s">
        <v>301</v>
      </c>
      <c r="BP63" s="45">
        <v>214</v>
      </c>
      <c r="BQ63" s="55">
        <v>0.62246527777777783</v>
      </c>
      <c r="BR63" s="35">
        <v>4.4687499999999991E-2</v>
      </c>
      <c r="BS63" s="35">
        <v>1.2731481481481476E-2</v>
      </c>
      <c r="BT63" s="44" t="s">
        <v>301</v>
      </c>
      <c r="BU63" s="45">
        <v>1100</v>
      </c>
      <c r="BV63" s="263"/>
      <c r="BW63" s="263"/>
      <c r="BX63" s="55">
        <v>0.61121527777777784</v>
      </c>
      <c r="BY63" s="35">
        <v>3.3437500000000009E-2</v>
      </c>
      <c r="BZ63" s="35">
        <v>6.7708333333333232E-3</v>
      </c>
      <c r="CA63" s="44" t="s">
        <v>45</v>
      </c>
      <c r="CB63" s="45">
        <v>885</v>
      </c>
      <c r="CC63" s="49">
        <v>0.6958333333333333</v>
      </c>
      <c r="CD63" s="42" t="s">
        <v>301</v>
      </c>
      <c r="CE63" s="38">
        <v>900</v>
      </c>
      <c r="CF63" s="53">
        <v>0.70138888888888884</v>
      </c>
      <c r="CG63" s="61"/>
      <c r="CH63" s="55">
        <v>0.71480324074074064</v>
      </c>
      <c r="CI63" s="35">
        <v>1.3414351851851802E-2</v>
      </c>
      <c r="CJ63" s="35">
        <v>2.5694444444443951E-3</v>
      </c>
      <c r="CK63" s="44" t="s">
        <v>301</v>
      </c>
      <c r="CL63" s="45">
        <v>222</v>
      </c>
      <c r="CM63" s="55">
        <v>0.72342592592592592</v>
      </c>
      <c r="CN63" s="35">
        <v>2.2037037037037077E-2</v>
      </c>
      <c r="CO63" s="35">
        <v>5.1851851851852267E-3</v>
      </c>
      <c r="CP63" s="44" t="s">
        <v>301</v>
      </c>
      <c r="CQ63" s="45">
        <v>448</v>
      </c>
      <c r="CR63" s="85" t="s">
        <v>632</v>
      </c>
      <c r="CS63" s="38"/>
      <c r="CT63" s="85">
        <v>2.1048611111111102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124</v>
      </c>
      <c r="DC63" s="71">
        <v>124</v>
      </c>
      <c r="DD63" s="72"/>
      <c r="DE63" s="43"/>
      <c r="DF63" s="43"/>
      <c r="DG63" s="39">
        <v>3233.5</v>
      </c>
      <c r="DH63" s="46">
        <v>5220</v>
      </c>
      <c r="DI63" s="40"/>
      <c r="DJ63" s="63">
        <v>8453.5</v>
      </c>
      <c r="DK63" s="43"/>
      <c r="DL63" s="268" t="s">
        <v>192</v>
      </c>
      <c r="DM63" s="269" t="s">
        <v>584</v>
      </c>
      <c r="DN63" s="269" t="s">
        <v>178</v>
      </c>
      <c r="DO63" s="269">
        <v>90</v>
      </c>
      <c r="DP63" s="269">
        <v>0</v>
      </c>
      <c r="DQ63" s="56"/>
      <c r="DR63" s="56"/>
      <c r="DS63" s="36"/>
      <c r="DV63" s="41">
        <v>1.05</v>
      </c>
      <c r="DW63" s="41" t="s">
        <v>198</v>
      </c>
      <c r="DX63" s="41"/>
      <c r="DY63" s="151">
        <v>253.57500000000002</v>
      </c>
      <c r="DZ63" s="41">
        <v>9999</v>
      </c>
      <c r="EA63" s="41">
        <v>253.57500000000002</v>
      </c>
      <c r="EB63" s="41">
        <v>999999</v>
      </c>
      <c r="EC63" s="41">
        <v>999999</v>
      </c>
      <c r="EG63" s="41">
        <v>37</v>
      </c>
      <c r="EH63" s="195">
        <v>0</v>
      </c>
      <c r="EI63" s="195">
        <v>4260</v>
      </c>
      <c r="EJ63" s="196">
        <v>117.5</v>
      </c>
      <c r="EK63" s="195">
        <v>0</v>
      </c>
      <c r="EL63" s="195">
        <v>60</v>
      </c>
      <c r="EM63" s="195">
        <v>2322</v>
      </c>
      <c r="EN63" s="195">
        <v>900</v>
      </c>
      <c r="EO63" s="195">
        <v>670</v>
      </c>
      <c r="EP63" s="195">
        <v>0</v>
      </c>
      <c r="EQ63" s="195">
        <v>124</v>
      </c>
      <c r="ER63" s="195" t="e">
        <v>#REF!</v>
      </c>
      <c r="ES63" s="195" t="e">
        <v>#REF!</v>
      </c>
      <c r="ET63" s="195" t="e">
        <v>#REF!</v>
      </c>
      <c r="EU63" s="196" t="e">
        <v>#REF!</v>
      </c>
      <c r="EV63" s="195"/>
      <c r="EW63" s="195"/>
      <c r="EX63" s="195"/>
      <c r="EY63" s="195"/>
      <c r="EZ63" s="196"/>
      <c r="FA63" s="195"/>
      <c r="FC63" s="41">
        <v>37</v>
      </c>
      <c r="FD63" s="195">
        <v>0</v>
      </c>
      <c r="FE63" s="195">
        <v>4260</v>
      </c>
      <c r="FF63" s="195">
        <v>4377.5</v>
      </c>
      <c r="FG63" s="195">
        <v>4377.5</v>
      </c>
      <c r="FH63" s="195">
        <v>4437.5</v>
      </c>
      <c r="FI63" s="195">
        <v>6759.5</v>
      </c>
      <c r="FJ63" s="195">
        <v>7659.5</v>
      </c>
      <c r="FK63" s="195">
        <v>8329.5</v>
      </c>
      <c r="FL63" s="195">
        <v>8329.5</v>
      </c>
      <c r="FM63" s="195">
        <v>8453.5</v>
      </c>
      <c r="FN63" s="195" t="e">
        <v>#REF!</v>
      </c>
      <c r="FO63" s="195" t="e">
        <v>#REF!</v>
      </c>
      <c r="FP63" s="195" t="e">
        <v>#REF!</v>
      </c>
      <c r="FQ63" s="195" t="e">
        <v>#REF!</v>
      </c>
      <c r="FR63" s="195" t="e">
        <v>#REF!</v>
      </c>
      <c r="FS63" s="195" t="e">
        <v>#REF!</v>
      </c>
      <c r="FT63" s="195" t="e">
        <v>#REF!</v>
      </c>
      <c r="FU63" s="195" t="e">
        <v>#REF!</v>
      </c>
      <c r="FV63" s="195" t="e">
        <v>#REF!</v>
      </c>
    </row>
    <row r="64" spans="1:178" ht="13.5" thickBot="1" x14ac:dyDescent="0.25">
      <c r="B64" s="34">
        <v>78</v>
      </c>
      <c r="C64" s="293">
        <v>99</v>
      </c>
      <c r="D64" s="260" t="s">
        <v>564</v>
      </c>
      <c r="E64" s="260" t="s">
        <v>565</v>
      </c>
      <c r="F64" s="260" t="s">
        <v>618</v>
      </c>
      <c r="G64" s="43">
        <v>0.34583333333333316</v>
      </c>
      <c r="H64" s="47">
        <v>0.34583333333333316</v>
      </c>
      <c r="I64" s="58" t="s">
        <v>44</v>
      </c>
      <c r="J64" s="52">
        <v>0</v>
      </c>
      <c r="K64" s="43">
        <v>0.42916666666666653</v>
      </c>
      <c r="L64" s="47">
        <v>0.42916666666666653</v>
      </c>
      <c r="M64" s="42" t="s">
        <v>44</v>
      </c>
      <c r="N64" s="38">
        <v>0</v>
      </c>
      <c r="O64" s="85">
        <v>0.42986111111111108</v>
      </c>
      <c r="P64" s="38"/>
      <c r="Q64" s="261"/>
      <c r="R64" s="85"/>
      <c r="S64" s="38">
        <v>0</v>
      </c>
      <c r="T64" s="85">
        <v>0.4770833333333333</v>
      </c>
      <c r="U64" s="86"/>
      <c r="V64" s="52">
        <v>0</v>
      </c>
      <c r="W64" s="85"/>
      <c r="X64" s="38">
        <v>600</v>
      </c>
      <c r="Y64" s="85"/>
      <c r="Z64" s="86"/>
      <c r="AA64" s="52">
        <v>600</v>
      </c>
      <c r="AB64" s="261"/>
      <c r="AC64" s="85"/>
      <c r="AD64" s="38">
        <v>600</v>
      </c>
      <c r="AE64" s="85" t="s">
        <v>308</v>
      </c>
      <c r="AF64" s="86"/>
      <c r="AG64" s="52">
        <v>600</v>
      </c>
      <c r="AH64" s="261"/>
      <c r="AI64" s="85"/>
      <c r="AJ64" s="38">
        <v>600</v>
      </c>
      <c r="AK64" s="73" t="s">
        <v>308</v>
      </c>
      <c r="AL64" s="42" t="s">
        <v>44</v>
      </c>
      <c r="AM64" s="38">
        <v>1800</v>
      </c>
      <c r="AN64" s="43">
        <v>0.58888888888888891</v>
      </c>
      <c r="AO64" s="47">
        <v>0.59027777777777779</v>
      </c>
      <c r="AP64" s="70">
        <v>108.9</v>
      </c>
      <c r="AQ64" s="71">
        <v>108.9</v>
      </c>
      <c r="AR64" s="72"/>
      <c r="AS64" s="49" t="e">
        <v>#VALUE!</v>
      </c>
      <c r="AT64" s="42"/>
      <c r="AU64" s="280">
        <v>0</v>
      </c>
      <c r="AV64" s="72"/>
      <c r="AW64" s="49">
        <v>0.63958333333333328</v>
      </c>
      <c r="AX64" s="42"/>
      <c r="AY64" s="38">
        <v>0</v>
      </c>
      <c r="AZ64" s="53">
        <v>0.64097222222222217</v>
      </c>
      <c r="BA64" s="61"/>
      <c r="BB64" s="55">
        <v>0.64651620370370366</v>
      </c>
      <c r="BC64" s="35">
        <v>5.5439814814814969E-3</v>
      </c>
      <c r="BD64" s="35">
        <v>3.4722222222238058E-5</v>
      </c>
      <c r="BE64" s="44" t="s">
        <v>301</v>
      </c>
      <c r="BF64" s="45">
        <v>3</v>
      </c>
      <c r="BG64" s="55">
        <v>0.65443287037037035</v>
      </c>
      <c r="BH64" s="35">
        <v>1.346064814814818E-2</v>
      </c>
      <c r="BI64" s="35">
        <v>4.6296296296328976E-5</v>
      </c>
      <c r="BJ64" s="44" t="s">
        <v>301</v>
      </c>
      <c r="BK64" s="45">
        <v>4</v>
      </c>
      <c r="BL64" s="55">
        <v>0.65946759259259258</v>
      </c>
      <c r="BM64" s="35">
        <v>1.8495370370370412E-2</v>
      </c>
      <c r="BN64" s="35">
        <v>1.2268518518518921E-3</v>
      </c>
      <c r="BO64" s="44" t="s">
        <v>301</v>
      </c>
      <c r="BP64" s="45">
        <v>106</v>
      </c>
      <c r="BQ64" s="55">
        <v>0.70568287037037036</v>
      </c>
      <c r="BR64" s="35">
        <v>6.4710648148148198E-2</v>
      </c>
      <c r="BS64" s="35">
        <v>3.2754629629629682E-2</v>
      </c>
      <c r="BT64" s="44" t="s">
        <v>301</v>
      </c>
      <c r="BU64" s="45">
        <v>2830</v>
      </c>
      <c r="BV64" s="263"/>
      <c r="BW64" s="263"/>
      <c r="BX64" s="55">
        <v>0.66833333333333333</v>
      </c>
      <c r="BY64" s="35">
        <v>2.7361111111111169E-2</v>
      </c>
      <c r="BZ64" s="35">
        <v>1.2847222222222163E-2</v>
      </c>
      <c r="CA64" s="44" t="s">
        <v>45</v>
      </c>
      <c r="CB64" s="45">
        <v>1410</v>
      </c>
      <c r="CC64" s="49">
        <v>0.73402777777777783</v>
      </c>
      <c r="CD64" s="42" t="s">
        <v>301</v>
      </c>
      <c r="CE64" s="38">
        <v>2340</v>
      </c>
      <c r="CF64" s="53">
        <v>0.73611111111111116</v>
      </c>
      <c r="CG64" s="61"/>
      <c r="CH64" s="55">
        <v>0.75</v>
      </c>
      <c r="CI64" s="35">
        <v>1.388888888888884E-2</v>
      </c>
      <c r="CJ64" s="35">
        <v>3.0439814814814323E-3</v>
      </c>
      <c r="CK64" s="44" t="s">
        <v>301</v>
      </c>
      <c r="CL64" s="45">
        <v>263</v>
      </c>
      <c r="CM64" s="55">
        <v>0.75807870370370367</v>
      </c>
      <c r="CN64" s="35">
        <v>2.1967592592592511E-2</v>
      </c>
      <c r="CO64" s="35">
        <v>5.1157407407406603E-3</v>
      </c>
      <c r="CP64" s="44" t="s">
        <v>301</v>
      </c>
      <c r="CQ64" s="45">
        <v>442</v>
      </c>
      <c r="CR64" s="85" t="s">
        <v>632</v>
      </c>
      <c r="CS64" s="38"/>
      <c r="CT64" s="85">
        <v>3.8131944444444401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127.7</v>
      </c>
      <c r="DC64" s="71">
        <v>127.7</v>
      </c>
      <c r="DD64" s="72"/>
      <c r="DE64" s="43"/>
      <c r="DF64" s="43"/>
      <c r="DG64" s="39">
        <v>5294.5999999999995</v>
      </c>
      <c r="DH64" s="46">
        <v>7140</v>
      </c>
      <c r="DI64" s="40"/>
      <c r="DJ64" s="63">
        <v>12434.599999999999</v>
      </c>
      <c r="DK64" s="43"/>
      <c r="DL64" s="268" t="s">
        <v>191</v>
      </c>
      <c r="DM64" s="269" t="s">
        <v>618</v>
      </c>
      <c r="DN64" s="269" t="s">
        <v>178</v>
      </c>
      <c r="DO64" s="269">
        <v>103</v>
      </c>
      <c r="DP64" s="269">
        <v>0</v>
      </c>
      <c r="DQ64" s="56"/>
      <c r="DR64" s="56"/>
      <c r="DS64" s="36"/>
      <c r="DV64" s="41">
        <v>1.08</v>
      </c>
      <c r="DW64" s="41" t="s">
        <v>197</v>
      </c>
      <c r="DX64" s="41"/>
      <c r="DY64" s="151">
        <v>255.52800000000005</v>
      </c>
      <c r="DZ64" s="41">
        <v>255.52800000000005</v>
      </c>
      <c r="EA64" s="41">
        <v>9999</v>
      </c>
      <c r="EB64" s="41">
        <v>999999</v>
      </c>
      <c r="EC64" s="41">
        <v>999999</v>
      </c>
      <c r="EG64" s="41">
        <v>99</v>
      </c>
      <c r="EH64" s="195">
        <v>0</v>
      </c>
      <c r="EI64" s="195">
        <v>4800</v>
      </c>
      <c r="EJ64" s="196">
        <v>108.9</v>
      </c>
      <c r="EK64" s="195">
        <v>0</v>
      </c>
      <c r="EL64" s="195">
        <v>0</v>
      </c>
      <c r="EM64" s="195">
        <v>4353</v>
      </c>
      <c r="EN64" s="195">
        <v>2340</v>
      </c>
      <c r="EO64" s="195">
        <v>705</v>
      </c>
      <c r="EP64" s="195">
        <v>0</v>
      </c>
      <c r="EQ64" s="195">
        <v>127.7</v>
      </c>
      <c r="FC64" s="41">
        <v>99</v>
      </c>
      <c r="FD64" s="195">
        <v>0</v>
      </c>
      <c r="FE64" s="195">
        <v>4800</v>
      </c>
      <c r="FF64" s="195">
        <v>4908.8999999999996</v>
      </c>
      <c r="FG64" s="195">
        <v>4908.8999999999996</v>
      </c>
      <c r="FH64" s="195">
        <v>4908.8999999999996</v>
      </c>
      <c r="FI64" s="195">
        <v>9261.9</v>
      </c>
      <c r="FJ64" s="195">
        <v>11601.9</v>
      </c>
      <c r="FK64" s="195">
        <v>12306.9</v>
      </c>
      <c r="FL64" s="195">
        <v>12306.9</v>
      </c>
      <c r="FM64" s="195">
        <v>12434.6</v>
      </c>
    </row>
    <row r="65" spans="1:178" ht="13.5" thickBot="1" x14ac:dyDescent="0.25">
      <c r="A65" s="75"/>
      <c r="B65" s="34">
        <v>47</v>
      </c>
      <c r="C65" s="293">
        <v>47</v>
      </c>
      <c r="D65" s="260" t="s">
        <v>519</v>
      </c>
      <c r="E65" s="260" t="s">
        <v>520</v>
      </c>
      <c r="F65" s="260" t="s">
        <v>599</v>
      </c>
      <c r="G65" s="43">
        <v>0.32430555555555546</v>
      </c>
      <c r="H65" s="47">
        <v>0.32430555555555546</v>
      </c>
      <c r="I65" s="58" t="s">
        <v>44</v>
      </c>
      <c r="J65" s="52">
        <v>0</v>
      </c>
      <c r="K65" s="43">
        <v>0.40763888888888883</v>
      </c>
      <c r="L65" s="47">
        <v>0.40763888888888883</v>
      </c>
      <c r="M65" s="42" t="s">
        <v>44</v>
      </c>
      <c r="N65" s="38">
        <v>0</v>
      </c>
      <c r="O65" s="85"/>
      <c r="P65" s="38">
        <v>600</v>
      </c>
      <c r="Q65" s="261"/>
      <c r="R65" s="85"/>
      <c r="S65" s="38">
        <v>0</v>
      </c>
      <c r="T65" s="85" t="s">
        <v>308</v>
      </c>
      <c r="U65" s="86"/>
      <c r="V65" s="52">
        <v>600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>
        <v>0.44861111111111113</v>
      </c>
      <c r="AF65" s="86"/>
      <c r="AG65" s="52">
        <v>2940</v>
      </c>
      <c r="AH65" s="261"/>
      <c r="AI65" s="85"/>
      <c r="AJ65" s="38">
        <v>600</v>
      </c>
      <c r="AK65" s="73">
        <v>0.49722222222222223</v>
      </c>
      <c r="AL65" s="42" t="s">
        <v>45</v>
      </c>
      <c r="AM65" s="38">
        <v>60</v>
      </c>
      <c r="AN65" s="43">
        <v>0.52777777777777779</v>
      </c>
      <c r="AO65" s="47">
        <v>0.53888888888888886</v>
      </c>
      <c r="AP65" s="70">
        <v>112.3</v>
      </c>
      <c r="AQ65" s="71">
        <v>112.3</v>
      </c>
      <c r="AR65" s="72"/>
      <c r="AS65" s="49">
        <v>0.53888888888888886</v>
      </c>
      <c r="AT65" s="42" t="s">
        <v>44</v>
      </c>
      <c r="AU65" s="280">
        <v>0</v>
      </c>
      <c r="AV65" s="72"/>
      <c r="AW65" s="49">
        <v>0.62222222222222223</v>
      </c>
      <c r="AX65" s="42" t="s">
        <v>301</v>
      </c>
      <c r="AY65" s="38">
        <v>2640</v>
      </c>
      <c r="AZ65" s="53">
        <v>0.625</v>
      </c>
      <c r="BA65" s="61"/>
      <c r="BB65" s="55">
        <v>0.63078703703703709</v>
      </c>
      <c r="BC65" s="35">
        <v>5.7870370370370905E-3</v>
      </c>
      <c r="BD65" s="35">
        <v>2.7777777777783161E-4</v>
      </c>
      <c r="BE65" s="44" t="s">
        <v>301</v>
      </c>
      <c r="BF65" s="45">
        <v>24</v>
      </c>
      <c r="BG65" s="55">
        <v>0.63928240740740738</v>
      </c>
      <c r="BH65" s="35">
        <v>1.4282407407407383E-2</v>
      </c>
      <c r="BI65" s="35">
        <v>8.6805555555553165E-4</v>
      </c>
      <c r="BJ65" s="44" t="s">
        <v>301</v>
      </c>
      <c r="BK65" s="45">
        <v>75</v>
      </c>
      <c r="BL65" s="55">
        <v>0.64471064814814816</v>
      </c>
      <c r="BM65" s="35">
        <v>1.9710648148148158E-2</v>
      </c>
      <c r="BN65" s="35">
        <v>2.4421296296296378E-3</v>
      </c>
      <c r="BO65" s="44" t="s">
        <v>301</v>
      </c>
      <c r="BP65" s="45">
        <v>211</v>
      </c>
      <c r="BQ65" s="55">
        <v>0.66800925925925936</v>
      </c>
      <c r="BR65" s="35">
        <v>4.3009259259259358E-2</v>
      </c>
      <c r="BS65" s="35">
        <v>1.1053240740740843E-2</v>
      </c>
      <c r="BT65" s="44" t="s">
        <v>301</v>
      </c>
      <c r="BU65" s="45">
        <v>955</v>
      </c>
      <c r="BV65" s="263"/>
      <c r="BW65" s="263"/>
      <c r="BX65" s="55">
        <v>0.65505787037037033</v>
      </c>
      <c r="BY65" s="35">
        <v>3.0057870370370332E-2</v>
      </c>
      <c r="BZ65" s="35">
        <v>1.0150462962963E-2</v>
      </c>
      <c r="CA65" s="44" t="s">
        <v>45</v>
      </c>
      <c r="CB65" s="45">
        <v>1177</v>
      </c>
      <c r="CC65" s="49">
        <v>0.70000000000000007</v>
      </c>
      <c r="CD65" s="42" t="s">
        <v>301</v>
      </c>
      <c r="CE65" s="38">
        <v>780</v>
      </c>
      <c r="CF65" s="53">
        <v>0.70416666666666661</v>
      </c>
      <c r="CG65" s="61"/>
      <c r="CH65" s="55">
        <v>0.71819444444444447</v>
      </c>
      <c r="CI65" s="35">
        <v>1.4027777777777861E-2</v>
      </c>
      <c r="CJ65" s="35">
        <v>3.1828703703704539E-3</v>
      </c>
      <c r="CK65" s="44" t="s">
        <v>301</v>
      </c>
      <c r="CL65" s="45">
        <v>275</v>
      </c>
      <c r="CM65" s="55">
        <v>0.72633101851851845</v>
      </c>
      <c r="CN65" s="35">
        <v>2.2164351851851838E-2</v>
      </c>
      <c r="CO65" s="35">
        <v>5.3124999999999874E-3</v>
      </c>
      <c r="CP65" s="44" t="s">
        <v>301</v>
      </c>
      <c r="CQ65" s="45">
        <v>459</v>
      </c>
      <c r="CR65" s="85"/>
      <c r="CS65" s="38">
        <v>600</v>
      </c>
      <c r="CT65" s="85">
        <v>2.5215277777777798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154.6</v>
      </c>
      <c r="DC65" s="71">
        <v>154.6</v>
      </c>
      <c r="DD65" s="72">
        <v>300</v>
      </c>
      <c r="DE65" s="43"/>
      <c r="DF65" s="43"/>
      <c r="DG65" s="39">
        <v>3742.9</v>
      </c>
      <c r="DH65" s="46">
        <v>10620</v>
      </c>
      <c r="DI65" s="40"/>
      <c r="DJ65" s="63">
        <v>14362.9</v>
      </c>
      <c r="DK65" s="43"/>
      <c r="DL65" s="268" t="s">
        <v>190</v>
      </c>
      <c r="DM65" s="269" t="s">
        <v>599</v>
      </c>
      <c r="DN65" s="269" t="s">
        <v>179</v>
      </c>
      <c r="DO65" s="269">
        <v>75</v>
      </c>
      <c r="DP65" s="269">
        <v>0</v>
      </c>
      <c r="DQ65" s="56"/>
      <c r="DR65" s="56"/>
      <c r="DS65" s="36"/>
      <c r="DV65" s="41">
        <v>1</v>
      </c>
      <c r="DW65" s="41" t="s">
        <v>197</v>
      </c>
      <c r="DX65" s="41"/>
      <c r="DY65" s="151">
        <v>566.9</v>
      </c>
      <c r="DZ65" s="41">
        <v>566.9</v>
      </c>
      <c r="EA65" s="41">
        <v>9999</v>
      </c>
      <c r="EB65" s="41">
        <v>999999</v>
      </c>
      <c r="EC65" s="41">
        <v>14362.9</v>
      </c>
      <c r="EG65" s="41">
        <v>47</v>
      </c>
      <c r="EH65" s="195">
        <v>0</v>
      </c>
      <c r="EI65" s="195">
        <v>6600</v>
      </c>
      <c r="EJ65" s="196">
        <v>112.3</v>
      </c>
      <c r="EK65" s="195">
        <v>0</v>
      </c>
      <c r="EL65" s="195">
        <v>2640</v>
      </c>
      <c r="EM65" s="195">
        <v>2442</v>
      </c>
      <c r="EN65" s="195">
        <v>780</v>
      </c>
      <c r="EO65" s="195">
        <v>734</v>
      </c>
      <c r="EP65" s="195">
        <v>600</v>
      </c>
      <c r="EQ65" s="195">
        <v>454.6</v>
      </c>
      <c r="ER65" s="195" t="e">
        <v>#REF!</v>
      </c>
      <c r="ES65" s="195" t="e">
        <v>#REF!</v>
      </c>
      <c r="ET65" s="195" t="e">
        <v>#REF!</v>
      </c>
      <c r="EU65" s="196" t="e">
        <v>#REF!</v>
      </c>
      <c r="EV65" s="195"/>
      <c r="EW65" s="195"/>
      <c r="EX65" s="195"/>
      <c r="EY65" s="195"/>
      <c r="EZ65" s="196"/>
      <c r="FA65" s="195"/>
      <c r="FC65" s="41">
        <v>47</v>
      </c>
      <c r="FD65" s="195">
        <v>0</v>
      </c>
      <c r="FE65" s="195">
        <v>6600</v>
      </c>
      <c r="FF65" s="195">
        <v>6712.3</v>
      </c>
      <c r="FG65" s="195">
        <v>6712.3</v>
      </c>
      <c r="FH65" s="195">
        <v>9352.2999999999993</v>
      </c>
      <c r="FI65" s="195">
        <v>11794.3</v>
      </c>
      <c r="FJ65" s="195">
        <v>12574.3</v>
      </c>
      <c r="FK65" s="195">
        <v>13308.3</v>
      </c>
      <c r="FL65" s="195">
        <v>13908.3</v>
      </c>
      <c r="FM65" s="195">
        <v>14362.9</v>
      </c>
      <c r="FN65" s="195" t="e">
        <v>#REF!</v>
      </c>
      <c r="FO65" s="195" t="e">
        <v>#REF!</v>
      </c>
      <c r="FP65" s="195" t="e">
        <v>#REF!</v>
      </c>
      <c r="FQ65" s="195" t="e">
        <v>#REF!</v>
      </c>
      <c r="FR65" s="195" t="e">
        <v>#REF!</v>
      </c>
      <c r="FS65" s="195" t="e">
        <v>#REF!</v>
      </c>
      <c r="FT65" s="195" t="e">
        <v>#REF!</v>
      </c>
      <c r="FU65" s="195" t="e">
        <v>#REF!</v>
      </c>
      <c r="FV65" s="195" t="e">
        <v>#REF!</v>
      </c>
    </row>
    <row r="66" spans="1:178" ht="13.5" thickBot="1" x14ac:dyDescent="0.25">
      <c r="A66" s="384"/>
      <c r="B66" s="34">
        <v>2</v>
      </c>
      <c r="C66" s="293">
        <v>2</v>
      </c>
      <c r="D66" s="260" t="s">
        <v>467</v>
      </c>
      <c r="E66" s="260" t="s">
        <v>468</v>
      </c>
      <c r="F66" s="260" t="s">
        <v>587</v>
      </c>
      <c r="G66" s="43">
        <v>0.29305555555555557</v>
      </c>
      <c r="H66" s="47">
        <v>0.2951388888888889</v>
      </c>
      <c r="I66" s="58" t="s">
        <v>301</v>
      </c>
      <c r="J66" s="391">
        <v>180</v>
      </c>
      <c r="K66" s="43">
        <v>0.37638888888888894</v>
      </c>
      <c r="L66" s="47">
        <v>0.3756944444444445</v>
      </c>
      <c r="M66" s="42" t="s">
        <v>45</v>
      </c>
      <c r="N66" s="38">
        <v>60</v>
      </c>
      <c r="O66" s="85">
        <v>0.38263888888888892</v>
      </c>
      <c r="P66" s="38">
        <v>300</v>
      </c>
      <c r="Q66" s="261"/>
      <c r="R66" s="85"/>
      <c r="S66" s="38">
        <v>0</v>
      </c>
      <c r="T66" s="85" t="s">
        <v>308</v>
      </c>
      <c r="U66" s="86"/>
      <c r="V66" s="52">
        <v>600</v>
      </c>
      <c r="W66" s="85"/>
      <c r="X66" s="38">
        <v>600</v>
      </c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>
        <v>0.46666666666666662</v>
      </c>
      <c r="AL66" s="42" t="s">
        <v>301</v>
      </c>
      <c r="AM66" s="38">
        <v>60</v>
      </c>
      <c r="AN66" s="43">
        <v>0.46736111111111112</v>
      </c>
      <c r="AO66" s="47">
        <v>0.47152777777777777</v>
      </c>
      <c r="AP66" s="70">
        <v>115</v>
      </c>
      <c r="AQ66" s="71">
        <v>115</v>
      </c>
      <c r="AR66" s="72"/>
      <c r="AS66" s="49">
        <v>0.5083333333333333</v>
      </c>
      <c r="AT66" s="42" t="s">
        <v>44</v>
      </c>
      <c r="AU66" s="280">
        <v>0</v>
      </c>
      <c r="AV66" s="72"/>
      <c r="AW66" s="49">
        <v>0.51666666666666672</v>
      </c>
      <c r="AX66" s="42" t="s">
        <v>45</v>
      </c>
      <c r="AY66" s="38">
        <v>2880</v>
      </c>
      <c r="AZ66" s="53"/>
      <c r="BA66" s="61"/>
      <c r="BB66" s="55">
        <v>0.54076388888888893</v>
      </c>
      <c r="BC66" s="35">
        <v>0.54076388888888893</v>
      </c>
      <c r="BD66" s="35">
        <v>0.53525462962962966</v>
      </c>
      <c r="BE66" s="44"/>
      <c r="BF66" s="45"/>
      <c r="BG66" s="55">
        <v>0.57759259259259255</v>
      </c>
      <c r="BH66" s="35">
        <v>0.57759259259259255</v>
      </c>
      <c r="BI66" s="35">
        <v>0.56417824074074074</v>
      </c>
      <c r="BJ66" s="44"/>
      <c r="BK66" s="45"/>
      <c r="BL66" s="55">
        <v>0.58578703703703705</v>
      </c>
      <c r="BM66" s="35">
        <v>0.58578703703703705</v>
      </c>
      <c r="BN66" s="35">
        <v>0.56851851851851853</v>
      </c>
      <c r="BO66" s="44"/>
      <c r="BP66" s="45"/>
      <c r="BQ66" s="55">
        <v>0.60496527777777775</v>
      </c>
      <c r="BR66" s="35">
        <v>0.60496527777777775</v>
      </c>
      <c r="BS66" s="35">
        <v>0.57300925925925927</v>
      </c>
      <c r="BT66" s="44" t="s">
        <v>44</v>
      </c>
      <c r="BU66" s="45"/>
      <c r="BV66" s="263"/>
      <c r="BW66" s="263"/>
      <c r="BX66" s="55">
        <v>0.59439814814814818</v>
      </c>
      <c r="BY66" s="35">
        <v>0.59439814814814818</v>
      </c>
      <c r="BZ66" s="35">
        <v>0.55418981481481489</v>
      </c>
      <c r="CA66" s="44"/>
      <c r="CB66" s="45">
        <v>1800</v>
      </c>
      <c r="CC66" s="49">
        <v>0.6381944444444444</v>
      </c>
      <c r="CD66" s="42" t="s">
        <v>301</v>
      </c>
      <c r="CE66" s="38">
        <v>1200</v>
      </c>
      <c r="CF66" s="53">
        <v>0.65555555555555556</v>
      </c>
      <c r="CG66" s="61"/>
      <c r="CH66" s="55">
        <v>0.67413194444444446</v>
      </c>
      <c r="CI66" s="35">
        <v>1.8576388888888906E-2</v>
      </c>
      <c r="CJ66" s="35">
        <v>7.7314814814814989E-3</v>
      </c>
      <c r="CK66" s="44" t="s">
        <v>301</v>
      </c>
      <c r="CL66" s="45">
        <v>668</v>
      </c>
      <c r="CM66" s="55">
        <v>0.68086805555555552</v>
      </c>
      <c r="CN66" s="35">
        <v>2.531249999999996E-2</v>
      </c>
      <c r="CO66" s="35">
        <v>8.4606481481481095E-3</v>
      </c>
      <c r="CP66" s="44" t="s">
        <v>301</v>
      </c>
      <c r="CQ66" s="45">
        <v>731</v>
      </c>
      <c r="CR66" s="85"/>
      <c r="CS66" s="38">
        <v>600</v>
      </c>
      <c r="CT66" s="85">
        <v>0.64652777777777781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0.40833333333333338</v>
      </c>
      <c r="DA66" s="47"/>
      <c r="DB66" s="70">
        <v>131.6</v>
      </c>
      <c r="DC66" s="71">
        <v>131.6</v>
      </c>
      <c r="DD66" s="72">
        <v>20</v>
      </c>
      <c r="DE66" s="43"/>
      <c r="DF66" s="43"/>
      <c r="DG66" s="39">
        <v>3465.6</v>
      </c>
      <c r="DH66" s="46">
        <v>8880</v>
      </c>
      <c r="DI66" s="40"/>
      <c r="DJ66" s="63">
        <v>12345.6</v>
      </c>
      <c r="DK66" s="43"/>
      <c r="DL66" s="268" t="s">
        <v>192</v>
      </c>
      <c r="DM66" s="269" t="s">
        <v>587</v>
      </c>
      <c r="DN66" s="269" t="s">
        <v>178</v>
      </c>
      <c r="DO66" s="269">
        <v>201</v>
      </c>
      <c r="DP66" s="269">
        <v>0</v>
      </c>
      <c r="DQ66" s="56"/>
      <c r="DR66" s="56"/>
      <c r="DS66" s="36"/>
      <c r="DT66" s="41"/>
      <c r="DU66" s="41"/>
      <c r="DV66" s="41">
        <v>1.1100000000000001</v>
      </c>
      <c r="DW66" s="41" t="s">
        <v>197</v>
      </c>
      <c r="DX66" s="41"/>
      <c r="DY66" s="151">
        <v>295.92600000000004</v>
      </c>
      <c r="DZ66" s="41">
        <v>295.92600000000004</v>
      </c>
      <c r="EA66" s="41">
        <v>9999</v>
      </c>
      <c r="EB66" s="41">
        <v>999999</v>
      </c>
      <c r="EC66" s="41">
        <v>999999</v>
      </c>
      <c r="ED66" s="41"/>
      <c r="EE66" s="41"/>
      <c r="EF66" s="41"/>
      <c r="EG66" s="41">
        <v>2</v>
      </c>
      <c r="EH66" s="195">
        <v>240</v>
      </c>
      <c r="EI66" s="195">
        <v>3960</v>
      </c>
      <c r="EJ66" s="196">
        <v>115</v>
      </c>
      <c r="EK66" s="195">
        <v>0</v>
      </c>
      <c r="EL66" s="195">
        <v>2880</v>
      </c>
      <c r="EM66" s="195">
        <v>1800</v>
      </c>
      <c r="EN66" s="195">
        <v>1200</v>
      </c>
      <c r="EO66" s="195">
        <v>1399</v>
      </c>
      <c r="EP66" s="195">
        <v>600</v>
      </c>
      <c r="EQ66" s="195">
        <v>151.6</v>
      </c>
      <c r="ER66" s="195" t="e">
        <v>#REF!</v>
      </c>
      <c r="ES66" s="195" t="e">
        <v>#REF!</v>
      </c>
      <c r="ET66" s="195" t="e">
        <v>#REF!</v>
      </c>
      <c r="EU66" s="196" t="e">
        <v>#REF!</v>
      </c>
      <c r="EV66" s="195"/>
      <c r="EW66" s="195"/>
      <c r="EX66" s="195"/>
      <c r="EY66" s="195"/>
      <c r="EZ66" s="196"/>
      <c r="FA66" s="195"/>
      <c r="FB66" s="41"/>
      <c r="FC66" s="41">
        <v>2</v>
      </c>
      <c r="FD66" s="195">
        <v>240</v>
      </c>
      <c r="FE66" s="195">
        <v>4200</v>
      </c>
      <c r="FF66" s="195">
        <v>4315</v>
      </c>
      <c r="FG66" s="195">
        <v>4315</v>
      </c>
      <c r="FH66" s="195">
        <v>7195</v>
      </c>
      <c r="FI66" s="195">
        <v>8995</v>
      </c>
      <c r="FJ66" s="195">
        <v>10195</v>
      </c>
      <c r="FK66" s="195">
        <v>11594</v>
      </c>
      <c r="FL66" s="195">
        <v>12194</v>
      </c>
      <c r="FM66" s="195">
        <v>12345.6</v>
      </c>
      <c r="FN66" s="195" t="e">
        <v>#REF!</v>
      </c>
      <c r="FO66" s="195" t="e">
        <v>#REF!</v>
      </c>
      <c r="FP66" s="195" t="e">
        <v>#REF!</v>
      </c>
      <c r="FQ66" s="195" t="e">
        <v>#REF!</v>
      </c>
      <c r="FR66" s="195" t="e">
        <v>#REF!</v>
      </c>
      <c r="FS66" s="195" t="e">
        <v>#REF!</v>
      </c>
      <c r="FT66" s="195" t="e">
        <v>#REF!</v>
      </c>
      <c r="FU66" s="195" t="e">
        <v>#REF!</v>
      </c>
      <c r="FV66" s="195" t="e">
        <v>#REF!</v>
      </c>
    </row>
    <row r="67" spans="1:178" ht="13.5" thickBot="1" x14ac:dyDescent="0.25">
      <c r="B67" s="34">
        <v>71</v>
      </c>
      <c r="C67" s="293">
        <v>82</v>
      </c>
      <c r="D67" s="260" t="s">
        <v>553</v>
      </c>
      <c r="E67" s="260" t="s">
        <v>554</v>
      </c>
      <c r="F67" s="260" t="s">
        <v>614</v>
      </c>
      <c r="G67" s="43">
        <v>0.34097222222222207</v>
      </c>
      <c r="H67" s="47">
        <v>0.34097222222222207</v>
      </c>
      <c r="I67" s="58" t="s">
        <v>44</v>
      </c>
      <c r="J67" s="52">
        <v>0</v>
      </c>
      <c r="K67" s="43">
        <v>0.42430555555555544</v>
      </c>
      <c r="L67" s="47">
        <v>0.42430555555555544</v>
      </c>
      <c r="M67" s="42" t="s">
        <v>44</v>
      </c>
      <c r="N67" s="38">
        <v>0</v>
      </c>
      <c r="O67" s="85">
        <v>0.42499999999999999</v>
      </c>
      <c r="P67" s="38"/>
      <c r="Q67" s="261"/>
      <c r="R67" s="85"/>
      <c r="S67" s="38">
        <v>0</v>
      </c>
      <c r="T67" s="85" t="s">
        <v>308</v>
      </c>
      <c r="U67" s="86"/>
      <c r="V67" s="52">
        <v>600</v>
      </c>
      <c r="W67" s="85">
        <v>0.5131944444444444</v>
      </c>
      <c r="X67" s="38"/>
      <c r="Y67" s="85">
        <v>0.51458333333333328</v>
      </c>
      <c r="Z67" s="86"/>
      <c r="AA67" s="52">
        <v>0</v>
      </c>
      <c r="AB67" s="261"/>
      <c r="AC67" s="85">
        <v>0.51597222222222217</v>
      </c>
      <c r="AD67" s="38"/>
      <c r="AE67" s="85">
        <v>0.47916666666666669</v>
      </c>
      <c r="AF67" s="86"/>
      <c r="AG67" s="52">
        <v>1740</v>
      </c>
      <c r="AH67" s="261">
        <v>600</v>
      </c>
      <c r="AI67" s="85">
        <v>0.54513888888888895</v>
      </c>
      <c r="AJ67" s="38"/>
      <c r="AK67" s="73">
        <v>0.54513888888888895</v>
      </c>
      <c r="AL67" s="42" t="s">
        <v>301</v>
      </c>
      <c r="AM67" s="38">
        <v>2640</v>
      </c>
      <c r="AN67" s="43">
        <v>0.58263888888888882</v>
      </c>
      <c r="AO67" s="47">
        <v>0.5854166666666667</v>
      </c>
      <c r="AP67" s="70">
        <v>97.8</v>
      </c>
      <c r="AQ67" s="71">
        <v>97.8</v>
      </c>
      <c r="AR67" s="72"/>
      <c r="AS67" s="49">
        <v>0.58680555555555558</v>
      </c>
      <c r="AT67" s="42" t="s">
        <v>44</v>
      </c>
      <c r="AU67" s="280">
        <v>0</v>
      </c>
      <c r="AV67" s="72"/>
      <c r="AW67" s="49">
        <v>0.6333333333333333</v>
      </c>
      <c r="AX67" s="42" t="s">
        <v>301</v>
      </c>
      <c r="AY67" s="38">
        <v>180</v>
      </c>
      <c r="AZ67" s="53">
        <v>0.63611111111111118</v>
      </c>
      <c r="BA67" s="61"/>
      <c r="BB67" s="55">
        <v>0.64158564814814811</v>
      </c>
      <c r="BC67" s="35">
        <v>5.4745370370369306E-3</v>
      </c>
      <c r="BD67" s="35">
        <v>3.4722222222328264E-5</v>
      </c>
      <c r="BE67" s="44" t="s">
        <v>45</v>
      </c>
      <c r="BF67" s="45">
        <v>3</v>
      </c>
      <c r="BG67" s="55">
        <v>0.64987268518518515</v>
      </c>
      <c r="BH67" s="35">
        <v>1.3761574074073968E-2</v>
      </c>
      <c r="BI67" s="35">
        <v>3.4722222222211691E-4</v>
      </c>
      <c r="BJ67" s="44" t="s">
        <v>301</v>
      </c>
      <c r="BK67" s="45">
        <v>30</v>
      </c>
      <c r="BL67" s="55">
        <v>0.65712962962962962</v>
      </c>
      <c r="BM67" s="35">
        <v>2.1018518518518436E-2</v>
      </c>
      <c r="BN67" s="35">
        <v>3.7499999999999166E-3</v>
      </c>
      <c r="BO67" s="44" t="s">
        <v>301</v>
      </c>
      <c r="BP67" s="45">
        <v>324</v>
      </c>
      <c r="BQ67" s="55">
        <v>0.69285879629629632</v>
      </c>
      <c r="BR67" s="35">
        <v>5.6747685185185137E-2</v>
      </c>
      <c r="BS67" s="35">
        <v>2.4791666666666622E-2</v>
      </c>
      <c r="BT67" s="44" t="s">
        <v>301</v>
      </c>
      <c r="BU67" s="45">
        <v>2142</v>
      </c>
      <c r="BV67" s="263"/>
      <c r="BW67" s="263"/>
      <c r="BX67" s="55">
        <v>0.66651620370370368</v>
      </c>
      <c r="BY67" s="35">
        <v>3.0405092592592498E-2</v>
      </c>
      <c r="BZ67" s="35">
        <v>9.8032407407408345E-3</v>
      </c>
      <c r="CA67" s="44" t="s">
        <v>45</v>
      </c>
      <c r="CB67" s="45">
        <v>1447</v>
      </c>
      <c r="CC67" s="49">
        <v>0.72499999999999998</v>
      </c>
      <c r="CD67" s="42" t="s">
        <v>301</v>
      </c>
      <c r="CE67" s="38">
        <v>1980</v>
      </c>
      <c r="CF67" s="53">
        <v>0.7270833333333333</v>
      </c>
      <c r="CG67" s="61"/>
      <c r="CH67" s="55">
        <v>0.73826388888888894</v>
      </c>
      <c r="CI67" s="35">
        <v>1.1180555555555638E-2</v>
      </c>
      <c r="CJ67" s="35">
        <v>3.3564814814823069E-4</v>
      </c>
      <c r="CK67" s="44" t="s">
        <v>301</v>
      </c>
      <c r="CL67" s="45">
        <v>29</v>
      </c>
      <c r="CM67" s="55">
        <v>0.76423611111111101</v>
      </c>
      <c r="CN67" s="35">
        <v>3.7152777777777701E-2</v>
      </c>
      <c r="CO67" s="35">
        <v>2.0300925925925851E-2</v>
      </c>
      <c r="CP67" s="44" t="s">
        <v>301</v>
      </c>
      <c r="CQ67" s="45">
        <v>1754</v>
      </c>
      <c r="CR67" s="85"/>
      <c r="CS67" s="38">
        <v>600</v>
      </c>
      <c r="CT67" s="85">
        <v>3.5215277777777798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103.2</v>
      </c>
      <c r="DC67" s="71">
        <v>103.2</v>
      </c>
      <c r="DD67" s="72"/>
      <c r="DE67" s="43"/>
      <c r="DF67" s="43"/>
      <c r="DG67" s="39">
        <v>5930</v>
      </c>
      <c r="DH67" s="46">
        <v>8340</v>
      </c>
      <c r="DI67" s="40"/>
      <c r="DJ67" s="63">
        <v>14270</v>
      </c>
      <c r="DK67" s="43"/>
      <c r="DL67" s="268" t="s">
        <v>191</v>
      </c>
      <c r="DM67" s="269" t="s">
        <v>614</v>
      </c>
      <c r="DN67" s="269" t="s">
        <v>178</v>
      </c>
      <c r="DO67" s="269">
        <v>102</v>
      </c>
      <c r="DP67" s="269">
        <v>0</v>
      </c>
      <c r="DQ67" s="56"/>
      <c r="DR67" s="56"/>
      <c r="DS67" s="36"/>
      <c r="DV67" s="41">
        <v>1.08</v>
      </c>
      <c r="DW67" s="41" t="s">
        <v>197</v>
      </c>
      <c r="DX67" s="41"/>
      <c r="DY67" s="401">
        <v>217.08</v>
      </c>
      <c r="DZ67" s="41">
        <v>217.08</v>
      </c>
      <c r="EA67" s="36">
        <v>9999</v>
      </c>
      <c r="EB67" s="36">
        <v>999999</v>
      </c>
      <c r="EC67" s="36">
        <v>999999</v>
      </c>
      <c r="EG67" s="41">
        <v>82</v>
      </c>
      <c r="EH67" s="402">
        <v>0</v>
      </c>
      <c r="EI67" s="402">
        <v>5580</v>
      </c>
      <c r="EJ67" s="403">
        <v>97.8</v>
      </c>
      <c r="EK67" s="402">
        <v>0</v>
      </c>
      <c r="EL67" s="402">
        <v>180</v>
      </c>
      <c r="EM67" s="402">
        <v>3946</v>
      </c>
      <c r="EN67" s="402">
        <v>1980</v>
      </c>
      <c r="EO67" s="402">
        <v>1783</v>
      </c>
      <c r="EP67" s="402">
        <v>600</v>
      </c>
      <c r="EQ67" s="402">
        <v>103.2</v>
      </c>
      <c r="FC67" s="41">
        <v>82</v>
      </c>
      <c r="FD67" s="195">
        <v>0</v>
      </c>
      <c r="FE67" s="402">
        <v>5580</v>
      </c>
      <c r="FF67" s="402">
        <v>5677.8</v>
      </c>
      <c r="FG67" s="402">
        <v>5677.8</v>
      </c>
      <c r="FH67" s="402">
        <v>5857.8</v>
      </c>
      <c r="FI67" s="402">
        <v>9803.7999999999993</v>
      </c>
      <c r="FJ67" s="402">
        <v>11783.8</v>
      </c>
      <c r="FK67" s="402">
        <v>13566.8</v>
      </c>
      <c r="FL67" s="402">
        <v>14166.8</v>
      </c>
      <c r="FM67" s="402">
        <v>14270</v>
      </c>
    </row>
    <row r="68" spans="1:178" ht="13.5" thickBot="1" x14ac:dyDescent="0.25">
      <c r="A68" s="75"/>
      <c r="B68" s="34">
        <v>41</v>
      </c>
      <c r="C68" s="293">
        <v>41</v>
      </c>
      <c r="D68" s="260" t="s">
        <v>146</v>
      </c>
      <c r="E68" s="260" t="s">
        <v>511</v>
      </c>
      <c r="F68" s="260" t="s">
        <v>595</v>
      </c>
      <c r="G68" s="43">
        <v>0.32013888888888881</v>
      </c>
      <c r="H68" s="47">
        <v>0.32013888888888881</v>
      </c>
      <c r="I68" s="58" t="s">
        <v>44</v>
      </c>
      <c r="J68" s="52">
        <v>0</v>
      </c>
      <c r="K68" s="43">
        <v>0.40347222222222218</v>
      </c>
      <c r="L68" s="47">
        <v>0.40347222222222218</v>
      </c>
      <c r="M68" s="42" t="s">
        <v>44</v>
      </c>
      <c r="N68" s="38">
        <v>0</v>
      </c>
      <c r="O68" s="85"/>
      <c r="P68" s="38">
        <v>600</v>
      </c>
      <c r="Q68" s="261"/>
      <c r="R68" s="85">
        <v>0.43263888888888885</v>
      </c>
      <c r="S68" s="38">
        <v>300</v>
      </c>
      <c r="T68" s="85">
        <v>0.44305555555555554</v>
      </c>
      <c r="U68" s="86"/>
      <c r="V68" s="52">
        <v>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>
        <v>0.44791666666666669</v>
      </c>
      <c r="AF68" s="86"/>
      <c r="AG68" s="52">
        <v>2640</v>
      </c>
      <c r="AH68" s="261"/>
      <c r="AI68" s="85"/>
      <c r="AJ68" s="38">
        <v>600</v>
      </c>
      <c r="AK68" s="73">
        <v>0.49374999999999997</v>
      </c>
      <c r="AL68" s="42" t="s">
        <v>44</v>
      </c>
      <c r="AM68" s="38">
        <v>0</v>
      </c>
      <c r="AN68" s="43">
        <v>0.49861111111111112</v>
      </c>
      <c r="AO68" s="47">
        <v>0.51111111111111118</v>
      </c>
      <c r="AP68" s="70">
        <v>90.7</v>
      </c>
      <c r="AQ68" s="71">
        <v>90.7</v>
      </c>
      <c r="AR68" s="72"/>
      <c r="AS68" s="49">
        <v>0.53541666666666665</v>
      </c>
      <c r="AT68" s="42" t="s">
        <v>44</v>
      </c>
      <c r="AU68" s="280">
        <v>0</v>
      </c>
      <c r="AV68" s="72"/>
      <c r="AW68" s="49">
        <v>0.58888888888888891</v>
      </c>
      <c r="AX68" s="42" t="s">
        <v>44</v>
      </c>
      <c r="AY68" s="38">
        <v>0</v>
      </c>
      <c r="AZ68" s="53">
        <v>0.59166666666666667</v>
      </c>
      <c r="BA68" s="61"/>
      <c r="BB68" s="55">
        <v>0.59693287037037035</v>
      </c>
      <c r="BC68" s="35">
        <v>5.2662037037036757E-3</v>
      </c>
      <c r="BD68" s="35">
        <v>2.4305555555558314E-4</v>
      </c>
      <c r="BE68" s="44" t="s">
        <v>45</v>
      </c>
      <c r="BF68" s="45">
        <v>21</v>
      </c>
      <c r="BG68" s="55">
        <v>0.60550925925925925</v>
      </c>
      <c r="BH68" s="35">
        <v>1.3842592592592573E-2</v>
      </c>
      <c r="BI68" s="35">
        <v>4.282407407407221E-4</v>
      </c>
      <c r="BJ68" s="44" t="s">
        <v>301</v>
      </c>
      <c r="BK68" s="45">
        <v>37</v>
      </c>
      <c r="BL68" s="55"/>
      <c r="BM68" s="35">
        <v>-0.59166666666666667</v>
      </c>
      <c r="BN68" s="35">
        <v>0.60893518518518519</v>
      </c>
      <c r="BO68" s="44"/>
      <c r="BP68" s="45">
        <v>600</v>
      </c>
      <c r="BQ68" s="55">
        <v>0.65180555555555553</v>
      </c>
      <c r="BR68" s="35">
        <v>6.0138888888888853E-2</v>
      </c>
      <c r="BS68" s="35">
        <v>2.8182870370370337E-2</v>
      </c>
      <c r="BT68" s="44" t="s">
        <v>301</v>
      </c>
      <c r="BU68" s="45">
        <v>2435</v>
      </c>
      <c r="BV68" s="263"/>
      <c r="BW68" s="263"/>
      <c r="BX68" s="55">
        <v>0.63917824074074081</v>
      </c>
      <c r="BY68" s="35">
        <v>4.7511574074074137E-2</v>
      </c>
      <c r="BZ68" s="35">
        <v>7.3032407407408045E-3</v>
      </c>
      <c r="CA68" s="44" t="s">
        <v>301</v>
      </c>
      <c r="CB68" s="45">
        <v>931</v>
      </c>
      <c r="CC68" s="49"/>
      <c r="CD68" s="42" t="s">
        <v>44</v>
      </c>
      <c r="CE68" s="38">
        <v>1800</v>
      </c>
      <c r="CF68" s="53"/>
      <c r="CG68" s="61"/>
      <c r="CH68" s="55"/>
      <c r="CI68" s="35">
        <v>0</v>
      </c>
      <c r="CJ68" s="35">
        <v>1.0844907407407407E-2</v>
      </c>
      <c r="CK68" s="44" t="s">
        <v>44</v>
      </c>
      <c r="CL68" s="45"/>
      <c r="CM68" s="55"/>
      <c r="CN68" s="35">
        <v>0</v>
      </c>
      <c r="CO68" s="35">
        <v>1.6851851851851851E-2</v>
      </c>
      <c r="CP68" s="44"/>
      <c r="CQ68" s="45">
        <v>1800</v>
      </c>
      <c r="CR68" s="85"/>
      <c r="CS68" s="38">
        <v>600</v>
      </c>
      <c r="CT68" s="85">
        <v>2.2715277777777798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101.7</v>
      </c>
      <c r="DC68" s="71">
        <v>101.7</v>
      </c>
      <c r="DD68" s="72">
        <v>10</v>
      </c>
      <c r="DE68" s="43"/>
      <c r="DF68" s="43"/>
      <c r="DG68" s="39">
        <v>6026.4</v>
      </c>
      <c r="DH68" s="46">
        <v>8340</v>
      </c>
      <c r="DI68" s="40"/>
      <c r="DJ68" s="63">
        <v>14366.4</v>
      </c>
      <c r="DK68" s="43"/>
      <c r="DL68" s="268" t="s">
        <v>191</v>
      </c>
      <c r="DM68" s="269" t="s">
        <v>595</v>
      </c>
      <c r="DN68" s="269" t="s">
        <v>178</v>
      </c>
      <c r="DO68" s="269">
        <v>97</v>
      </c>
      <c r="DP68" s="269">
        <v>0</v>
      </c>
      <c r="DQ68" s="56"/>
      <c r="DR68" s="56"/>
      <c r="DS68" s="36"/>
      <c r="DV68" s="41">
        <v>1.05</v>
      </c>
      <c r="DW68" s="41" t="s">
        <v>197</v>
      </c>
      <c r="DX68" s="41"/>
      <c r="DY68" s="151">
        <v>212.52</v>
      </c>
      <c r="DZ68" s="41">
        <v>212.52</v>
      </c>
      <c r="EA68" s="41">
        <v>9999</v>
      </c>
      <c r="EB68" s="41">
        <v>999999</v>
      </c>
      <c r="EC68" s="41">
        <v>999999</v>
      </c>
      <c r="EG68" s="41">
        <v>41</v>
      </c>
      <c r="EH68" s="195">
        <v>0</v>
      </c>
      <c r="EI68" s="195">
        <v>5940</v>
      </c>
      <c r="EJ68" s="196">
        <v>90.7</v>
      </c>
      <c r="EK68" s="195">
        <v>0</v>
      </c>
      <c r="EL68" s="195">
        <v>0</v>
      </c>
      <c r="EM68" s="195">
        <v>4024</v>
      </c>
      <c r="EN68" s="195">
        <v>1800</v>
      </c>
      <c r="EO68" s="195">
        <v>1800</v>
      </c>
      <c r="EP68" s="195">
        <v>600</v>
      </c>
      <c r="EQ68" s="195">
        <v>111.7</v>
      </c>
      <c r="ER68" s="195" t="e">
        <v>#REF!</v>
      </c>
      <c r="ES68" s="195" t="e">
        <v>#REF!</v>
      </c>
      <c r="ET68" s="195" t="e">
        <v>#REF!</v>
      </c>
      <c r="EU68" s="196" t="e">
        <v>#REF!</v>
      </c>
      <c r="EV68" s="195"/>
      <c r="EW68" s="195"/>
      <c r="EX68" s="195"/>
      <c r="EY68" s="195"/>
      <c r="EZ68" s="196"/>
      <c r="FA68" s="195"/>
      <c r="FC68" s="41">
        <v>41</v>
      </c>
      <c r="FD68" s="195">
        <v>0</v>
      </c>
      <c r="FE68" s="195">
        <v>5940</v>
      </c>
      <c r="FF68" s="195">
        <v>6030.7</v>
      </c>
      <c r="FG68" s="195">
        <v>6030.7</v>
      </c>
      <c r="FH68" s="195">
        <v>6030.7</v>
      </c>
      <c r="FI68" s="195">
        <v>10054.700000000001</v>
      </c>
      <c r="FJ68" s="195">
        <v>11854.7</v>
      </c>
      <c r="FK68" s="195">
        <v>13654.7</v>
      </c>
      <c r="FL68" s="195">
        <v>14254.7</v>
      </c>
      <c r="FM68" s="195">
        <v>14366.400000000001</v>
      </c>
      <c r="FN68" s="195" t="e">
        <v>#REF!</v>
      </c>
      <c r="FO68" s="195" t="e">
        <v>#REF!</v>
      </c>
      <c r="FP68" s="195" t="e">
        <v>#REF!</v>
      </c>
      <c r="FQ68" s="195" t="e">
        <v>#REF!</v>
      </c>
      <c r="FR68" s="195" t="e">
        <v>#REF!</v>
      </c>
      <c r="FS68" s="195" t="e">
        <v>#REF!</v>
      </c>
      <c r="FT68" s="195" t="e">
        <v>#REF!</v>
      </c>
      <c r="FU68" s="195" t="e">
        <v>#REF!</v>
      </c>
      <c r="FV68" s="195" t="e">
        <v>#REF!</v>
      </c>
    </row>
    <row r="69" spans="1:178" ht="13.5" thickBot="1" x14ac:dyDescent="0.25">
      <c r="A69" s="75"/>
      <c r="B69" s="34">
        <v>52</v>
      </c>
      <c r="C69" s="293">
        <v>53</v>
      </c>
      <c r="D69" s="260" t="s">
        <v>528</v>
      </c>
      <c r="E69" s="260" t="s">
        <v>529</v>
      </c>
      <c r="F69" s="260" t="s">
        <v>582</v>
      </c>
      <c r="G69" s="43">
        <v>0.32777777777777767</v>
      </c>
      <c r="H69" s="47">
        <v>0.32777777777777767</v>
      </c>
      <c r="I69" s="58" t="s">
        <v>44</v>
      </c>
      <c r="J69" s="52">
        <v>0</v>
      </c>
      <c r="K69" s="43">
        <v>0.41111111111111104</v>
      </c>
      <c r="L69" s="47">
        <v>0.41111111111111104</v>
      </c>
      <c r="M69" s="42" t="s">
        <v>44</v>
      </c>
      <c r="N69" s="38">
        <v>0</v>
      </c>
      <c r="O69" s="85">
        <v>0.41250000000000003</v>
      </c>
      <c r="P69" s="38"/>
      <c r="Q69" s="261"/>
      <c r="R69" s="85">
        <v>0.47916666666666669</v>
      </c>
      <c r="S69" s="38">
        <v>300</v>
      </c>
      <c r="T69" s="85" t="s">
        <v>308</v>
      </c>
      <c r="U69" s="86"/>
      <c r="V69" s="52">
        <v>600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 t="s">
        <v>308</v>
      </c>
      <c r="AF69" s="86"/>
      <c r="AG69" s="52">
        <v>600</v>
      </c>
      <c r="AH69" s="261"/>
      <c r="AI69" s="85"/>
      <c r="AJ69" s="38">
        <v>600</v>
      </c>
      <c r="AK69" s="73">
        <v>0.52847222222222223</v>
      </c>
      <c r="AL69" s="42" t="s">
        <v>301</v>
      </c>
      <c r="AM69" s="38">
        <v>2340</v>
      </c>
      <c r="AN69" s="43">
        <v>0.57430555555555551</v>
      </c>
      <c r="AO69" s="47">
        <v>0.57708333333333328</v>
      </c>
      <c r="AP69" s="70">
        <v>115.3</v>
      </c>
      <c r="AQ69" s="71">
        <v>115.3</v>
      </c>
      <c r="AR69" s="72"/>
      <c r="AS69" s="49">
        <v>0.57013888888888886</v>
      </c>
      <c r="AT69" s="42" t="s">
        <v>44</v>
      </c>
      <c r="AU69" s="280">
        <v>0</v>
      </c>
      <c r="AV69" s="72"/>
      <c r="AW69" s="49">
        <v>0.6381944444444444</v>
      </c>
      <c r="AX69" s="42" t="s">
        <v>301</v>
      </c>
      <c r="AY69" s="38">
        <v>2040</v>
      </c>
      <c r="AZ69" s="53">
        <v>0.64027777777777783</v>
      </c>
      <c r="BA69" s="61"/>
      <c r="BB69" s="55">
        <v>0.64651620370370366</v>
      </c>
      <c r="BC69" s="35">
        <v>6.2384259259258279E-3</v>
      </c>
      <c r="BD69" s="35">
        <v>7.2916666666656901E-4</v>
      </c>
      <c r="BE69" s="44" t="s">
        <v>301</v>
      </c>
      <c r="BF69" s="45">
        <v>63</v>
      </c>
      <c r="BG69" s="55">
        <v>0.65547453703703706</v>
      </c>
      <c r="BH69" s="35">
        <v>1.5196759259259229E-2</v>
      </c>
      <c r="BI69" s="35">
        <v>1.7824074074073784E-3</v>
      </c>
      <c r="BJ69" s="44" t="s">
        <v>301</v>
      </c>
      <c r="BK69" s="45">
        <v>154</v>
      </c>
      <c r="BL69" s="55">
        <v>0.66118055555555555</v>
      </c>
      <c r="BM69" s="35">
        <v>2.0902777777777715E-2</v>
      </c>
      <c r="BN69" s="35">
        <v>3.6342592592591948E-3</v>
      </c>
      <c r="BO69" s="44" t="s">
        <v>301</v>
      </c>
      <c r="BP69" s="45">
        <v>314</v>
      </c>
      <c r="BQ69" s="55">
        <v>0.68521990740740746</v>
      </c>
      <c r="BR69" s="35">
        <v>4.4942129629629624E-2</v>
      </c>
      <c r="BS69" s="35">
        <v>1.2986111111111108E-2</v>
      </c>
      <c r="BT69" s="44" t="s">
        <v>301</v>
      </c>
      <c r="BU69" s="45">
        <v>1122</v>
      </c>
      <c r="BV69" s="263"/>
      <c r="BW69" s="263"/>
      <c r="BX69" s="55">
        <v>0.67222222222222217</v>
      </c>
      <c r="BY69" s="35">
        <v>3.1944444444444331E-2</v>
      </c>
      <c r="BZ69" s="35">
        <v>8.2638888888890011E-3</v>
      </c>
      <c r="CA69" s="44" t="s">
        <v>45</v>
      </c>
      <c r="CB69" s="45">
        <v>1014</v>
      </c>
      <c r="CC69" s="49">
        <v>0.75</v>
      </c>
      <c r="CD69" s="42" t="s">
        <v>301</v>
      </c>
      <c r="CE69" s="38">
        <v>180</v>
      </c>
      <c r="CF69" s="53"/>
      <c r="CG69" s="61"/>
      <c r="CH69" s="55"/>
      <c r="CI69" s="35">
        <v>0</v>
      </c>
      <c r="CJ69" s="35">
        <v>1.0844907407407407E-2</v>
      </c>
      <c r="CK69" s="44" t="s">
        <v>44</v>
      </c>
      <c r="CL69" s="45"/>
      <c r="CM69" s="55"/>
      <c r="CN69" s="35">
        <v>0</v>
      </c>
      <c r="CO69" s="35">
        <v>1.6851851851851851E-2</v>
      </c>
      <c r="CP69" s="44"/>
      <c r="CQ69" s="45">
        <v>1800</v>
      </c>
      <c r="CR69" s="85"/>
      <c r="CS69" s="38">
        <v>600</v>
      </c>
      <c r="CT69" s="85">
        <v>2.7298611111111102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/>
      <c r="DC69" s="71">
        <v>1800</v>
      </c>
      <c r="DD69" s="72"/>
      <c r="DE69" s="43"/>
      <c r="DF69" s="43"/>
      <c r="DG69" s="39">
        <v>6382.3</v>
      </c>
      <c r="DH69" s="46">
        <v>9060</v>
      </c>
      <c r="DI69" s="40"/>
      <c r="DJ69" s="63">
        <v>15442.3</v>
      </c>
      <c r="DK69" s="43"/>
      <c r="DL69" s="268" t="s">
        <v>192</v>
      </c>
      <c r="DM69" s="269" t="s">
        <v>582</v>
      </c>
      <c r="DN69" s="269" t="s">
        <v>178</v>
      </c>
      <c r="DO69" s="269">
        <v>114</v>
      </c>
      <c r="DP69" s="269">
        <v>0</v>
      </c>
      <c r="DQ69" s="56"/>
      <c r="DR69" s="56"/>
      <c r="DS69" s="36"/>
      <c r="DV69" s="41">
        <v>1.08</v>
      </c>
      <c r="DW69" s="41" t="s">
        <v>197</v>
      </c>
      <c r="DX69" s="41"/>
      <c r="DY69" s="151">
        <v>2068.5239999999999</v>
      </c>
      <c r="DZ69" s="41">
        <v>2068.5239999999999</v>
      </c>
      <c r="EA69" s="41">
        <v>9999</v>
      </c>
      <c r="EB69" s="41">
        <v>999999</v>
      </c>
      <c r="EC69" s="41">
        <v>999999</v>
      </c>
      <c r="EG69" s="41">
        <v>53</v>
      </c>
      <c r="EH69" s="195">
        <v>0</v>
      </c>
      <c r="EI69" s="195">
        <v>6240</v>
      </c>
      <c r="EJ69" s="196">
        <v>115.3</v>
      </c>
      <c r="EK69" s="195">
        <v>0</v>
      </c>
      <c r="EL69" s="195">
        <v>2040</v>
      </c>
      <c r="EM69" s="195">
        <v>2667</v>
      </c>
      <c r="EN69" s="195">
        <v>180</v>
      </c>
      <c r="EO69" s="195">
        <v>1800</v>
      </c>
      <c r="EP69" s="195">
        <v>600</v>
      </c>
      <c r="EQ69" s="195">
        <v>1800</v>
      </c>
      <c r="ER69" s="195" t="e">
        <v>#REF!</v>
      </c>
      <c r="ES69" s="195" t="e">
        <v>#REF!</v>
      </c>
      <c r="ET69" s="195" t="e">
        <v>#REF!</v>
      </c>
      <c r="EU69" s="196" t="e">
        <v>#REF!</v>
      </c>
      <c r="EV69" s="195"/>
      <c r="EW69" s="195"/>
      <c r="EX69" s="195"/>
      <c r="EY69" s="195"/>
      <c r="EZ69" s="196"/>
      <c r="FA69" s="195"/>
      <c r="FC69" s="41">
        <v>53</v>
      </c>
      <c r="FD69" s="195">
        <v>0</v>
      </c>
      <c r="FE69" s="195">
        <v>6240</v>
      </c>
      <c r="FF69" s="195">
        <v>6355.3</v>
      </c>
      <c r="FG69" s="195">
        <v>6355.3</v>
      </c>
      <c r="FH69" s="195">
        <v>8395.2999999999993</v>
      </c>
      <c r="FI69" s="195">
        <v>11062.3</v>
      </c>
      <c r="FJ69" s="195">
        <v>11242.3</v>
      </c>
      <c r="FK69" s="195">
        <v>13042.3</v>
      </c>
      <c r="FL69" s="195">
        <v>13642.3</v>
      </c>
      <c r="FM69" s="195">
        <v>15442.3</v>
      </c>
      <c r="FN69" s="195" t="e">
        <v>#REF!</v>
      </c>
      <c r="FO69" s="195" t="e">
        <v>#REF!</v>
      </c>
      <c r="FP69" s="195" t="e">
        <v>#REF!</v>
      </c>
      <c r="FQ69" s="195" t="e">
        <v>#REF!</v>
      </c>
      <c r="FR69" s="195" t="e">
        <v>#REF!</v>
      </c>
      <c r="FS69" s="195" t="e">
        <v>#REF!</v>
      </c>
      <c r="FT69" s="195" t="e">
        <v>#REF!</v>
      </c>
      <c r="FU69" s="195" t="e">
        <v>#REF!</v>
      </c>
      <c r="FV69" s="195" t="e">
        <v>#REF!</v>
      </c>
    </row>
    <row r="70" spans="1:178" ht="13.5" thickBot="1" x14ac:dyDescent="0.25">
      <c r="B70" s="34">
        <v>61</v>
      </c>
      <c r="C70" s="293">
        <v>70</v>
      </c>
      <c r="D70" s="260" t="s">
        <v>538</v>
      </c>
      <c r="E70" s="260" t="s">
        <v>539</v>
      </c>
      <c r="F70" s="260" t="s">
        <v>609</v>
      </c>
      <c r="G70" s="43">
        <v>0.33402777777777765</v>
      </c>
      <c r="H70" s="47">
        <v>0.33402777777777765</v>
      </c>
      <c r="I70" s="58" t="s">
        <v>44</v>
      </c>
      <c r="J70" s="52">
        <v>0</v>
      </c>
      <c r="K70" s="43">
        <v>0.41736111111111102</v>
      </c>
      <c r="L70" s="47">
        <v>0.41736111111111102</v>
      </c>
      <c r="M70" s="42" t="s">
        <v>44</v>
      </c>
      <c r="N70" s="38">
        <v>0</v>
      </c>
      <c r="O70" s="85">
        <v>0.4236111111111111</v>
      </c>
      <c r="P70" s="38">
        <v>300</v>
      </c>
      <c r="Q70" s="261"/>
      <c r="R70" s="85">
        <v>0.42638888888888887</v>
      </c>
      <c r="S70" s="38">
        <v>300</v>
      </c>
      <c r="T70" s="85">
        <v>0.47569444444444442</v>
      </c>
      <c r="U70" s="86"/>
      <c r="V70" s="52">
        <v>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 t="s">
        <v>308</v>
      </c>
      <c r="AF70" s="86"/>
      <c r="AG70" s="52">
        <v>600</v>
      </c>
      <c r="AH70" s="261"/>
      <c r="AI70" s="85"/>
      <c r="AJ70" s="38">
        <v>600</v>
      </c>
      <c r="AK70" s="73">
        <v>0.51458333333333328</v>
      </c>
      <c r="AL70" s="42" t="s">
        <v>301</v>
      </c>
      <c r="AM70" s="38">
        <v>600</v>
      </c>
      <c r="AN70" s="43">
        <v>0.52777777777777779</v>
      </c>
      <c r="AO70" s="47">
        <v>0.55694444444444446</v>
      </c>
      <c r="AP70" s="70">
        <v>112.1</v>
      </c>
      <c r="AQ70" s="71">
        <v>112.1</v>
      </c>
      <c r="AR70" s="72">
        <v>10</v>
      </c>
      <c r="AS70" s="49">
        <v>0.55624999999999991</v>
      </c>
      <c r="AT70" s="42" t="s">
        <v>44</v>
      </c>
      <c r="AU70" s="280">
        <v>0</v>
      </c>
      <c r="AV70" s="72"/>
      <c r="AW70" s="49">
        <v>0.61388888888888882</v>
      </c>
      <c r="AX70" s="42" t="s">
        <v>44</v>
      </c>
      <c r="AY70" s="38">
        <v>0</v>
      </c>
      <c r="AZ70" s="53">
        <v>0.6166666666666667</v>
      </c>
      <c r="BA70" s="61"/>
      <c r="BB70" s="55">
        <v>0.62640046296296303</v>
      </c>
      <c r="BC70" s="35">
        <v>9.7337962962963376E-3</v>
      </c>
      <c r="BD70" s="35">
        <v>4.2245370370370787E-3</v>
      </c>
      <c r="BE70" s="44" t="s">
        <v>301</v>
      </c>
      <c r="BF70" s="45">
        <v>365</v>
      </c>
      <c r="BG70" s="55">
        <v>0.63434027777777779</v>
      </c>
      <c r="BH70" s="35">
        <v>1.7673611111111098E-2</v>
      </c>
      <c r="BI70" s="35">
        <v>4.2592592592592474E-3</v>
      </c>
      <c r="BJ70" s="44" t="s">
        <v>301</v>
      </c>
      <c r="BK70" s="45">
        <v>368</v>
      </c>
      <c r="BL70" s="55"/>
      <c r="BM70" s="35">
        <v>-0.6166666666666667</v>
      </c>
      <c r="BN70" s="35">
        <v>0.63393518518518521</v>
      </c>
      <c r="BO70" s="44"/>
      <c r="BP70" s="45">
        <v>600</v>
      </c>
      <c r="BQ70" s="55">
        <v>0.69885416666666667</v>
      </c>
      <c r="BR70" s="35">
        <v>8.2187499999999969E-2</v>
      </c>
      <c r="BS70" s="35">
        <v>5.0231481481481453E-2</v>
      </c>
      <c r="BT70" s="44" t="s">
        <v>301</v>
      </c>
      <c r="BU70" s="45">
        <v>4340</v>
      </c>
      <c r="BV70" s="263"/>
      <c r="BW70" s="263"/>
      <c r="BX70" s="55">
        <v>0.68663194444444453</v>
      </c>
      <c r="BY70" s="35">
        <v>6.9965277777777835E-2</v>
      </c>
      <c r="BZ70" s="35">
        <v>2.9756944444444502E-2</v>
      </c>
      <c r="CA70" s="44" t="s">
        <v>301</v>
      </c>
      <c r="CB70" s="45">
        <v>2871</v>
      </c>
      <c r="CC70" s="49"/>
      <c r="CD70" s="42" t="s">
        <v>44</v>
      </c>
      <c r="CE70" s="38">
        <v>1800</v>
      </c>
      <c r="CF70" s="53"/>
      <c r="CG70" s="61"/>
      <c r="CH70" s="55"/>
      <c r="CI70" s="35">
        <v>0</v>
      </c>
      <c r="CJ70" s="35">
        <v>1.0844907407407407E-2</v>
      </c>
      <c r="CK70" s="44" t="s">
        <v>44</v>
      </c>
      <c r="CL70" s="45"/>
      <c r="CM70" s="55"/>
      <c r="CN70" s="35">
        <v>0</v>
      </c>
      <c r="CO70" s="35">
        <v>1.6851851851851851E-2</v>
      </c>
      <c r="CP70" s="44"/>
      <c r="CQ70" s="45">
        <v>1800</v>
      </c>
      <c r="CR70" s="85" t="s">
        <v>632</v>
      </c>
      <c r="CS70" s="38"/>
      <c r="CT70" s="85">
        <v>3.1048611111111102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118</v>
      </c>
      <c r="DC70" s="71">
        <v>118</v>
      </c>
      <c r="DD70" s="72"/>
      <c r="DE70" s="43"/>
      <c r="DF70" s="43"/>
      <c r="DG70" s="39">
        <v>10584.1</v>
      </c>
      <c r="DH70" s="46">
        <v>6000</v>
      </c>
      <c r="DI70" s="40"/>
      <c r="DJ70" s="63">
        <v>16584.099999999999</v>
      </c>
      <c r="DK70" s="43"/>
      <c r="DL70" s="268" t="s">
        <v>191</v>
      </c>
      <c r="DM70" s="269" t="s">
        <v>609</v>
      </c>
      <c r="DN70" s="269" t="s">
        <v>179</v>
      </c>
      <c r="DO70" s="269">
        <v>74</v>
      </c>
      <c r="DP70" s="269">
        <v>0</v>
      </c>
      <c r="DQ70" s="56"/>
      <c r="DR70" s="56"/>
      <c r="DS70" s="36"/>
      <c r="DV70" s="41">
        <v>1</v>
      </c>
      <c r="DW70" s="41" t="s">
        <v>197</v>
      </c>
      <c r="DX70" s="41"/>
      <c r="DY70" s="151">
        <v>240.1</v>
      </c>
      <c r="DZ70" s="41">
        <v>240.1</v>
      </c>
      <c r="EA70" s="41">
        <v>9999</v>
      </c>
      <c r="EB70" s="41">
        <v>999999</v>
      </c>
      <c r="EC70" s="41">
        <v>16584.099999999999</v>
      </c>
      <c r="EG70" s="41">
        <v>70</v>
      </c>
      <c r="EH70" s="195">
        <v>0</v>
      </c>
      <c r="EI70" s="195">
        <v>4200</v>
      </c>
      <c r="EJ70" s="196">
        <v>122.1</v>
      </c>
      <c r="EK70" s="195">
        <v>0</v>
      </c>
      <c r="EL70" s="195">
        <v>0</v>
      </c>
      <c r="EM70" s="195">
        <v>8544</v>
      </c>
      <c r="EN70" s="195">
        <v>1800</v>
      </c>
      <c r="EO70" s="195">
        <v>1800</v>
      </c>
      <c r="EP70" s="195">
        <v>0</v>
      </c>
      <c r="EQ70" s="195">
        <v>118</v>
      </c>
      <c r="FC70" s="41">
        <v>70</v>
      </c>
      <c r="FD70" s="195">
        <v>0</v>
      </c>
      <c r="FE70" s="195">
        <v>4200</v>
      </c>
      <c r="FF70" s="195">
        <v>4322.1000000000004</v>
      </c>
      <c r="FG70" s="195">
        <v>4322.1000000000004</v>
      </c>
      <c r="FH70" s="195">
        <v>4322.1000000000004</v>
      </c>
      <c r="FI70" s="195">
        <v>12866.1</v>
      </c>
      <c r="FJ70" s="195">
        <v>14666.1</v>
      </c>
      <c r="FK70" s="195">
        <v>16466.099999999999</v>
      </c>
      <c r="FL70" s="195">
        <v>16466.099999999999</v>
      </c>
      <c r="FM70" s="195">
        <v>16584.099999999999</v>
      </c>
    </row>
    <row r="71" spans="1:178" ht="13.5" thickBot="1" x14ac:dyDescent="0.25">
      <c r="B71" s="34">
        <v>66</v>
      </c>
      <c r="C71" s="293">
        <v>76</v>
      </c>
      <c r="D71" s="260" t="s">
        <v>544</v>
      </c>
      <c r="E71" s="260" t="s">
        <v>545</v>
      </c>
      <c r="F71" s="260" t="s">
        <v>612</v>
      </c>
      <c r="G71" s="43">
        <v>0.33749999999999986</v>
      </c>
      <c r="H71" s="47">
        <v>0.33749999999999986</v>
      </c>
      <c r="I71" s="58" t="s">
        <v>44</v>
      </c>
      <c r="J71" s="52">
        <v>0</v>
      </c>
      <c r="K71" s="43">
        <v>0.42083333333333323</v>
      </c>
      <c r="L71" s="47">
        <v>0.42083333333333323</v>
      </c>
      <c r="M71" s="42" t="s">
        <v>44</v>
      </c>
      <c r="N71" s="38">
        <v>0</v>
      </c>
      <c r="O71" s="85"/>
      <c r="P71" s="38">
        <v>600</v>
      </c>
      <c r="Q71" s="261"/>
      <c r="R71" s="85"/>
      <c r="S71" s="38">
        <v>0</v>
      </c>
      <c r="T71" s="85">
        <v>0.46875</v>
      </c>
      <c r="U71" s="86"/>
      <c r="V71" s="52">
        <v>0</v>
      </c>
      <c r="W71" s="85"/>
      <c r="X71" s="38">
        <v>600</v>
      </c>
      <c r="Y71" s="85"/>
      <c r="Z71" s="86"/>
      <c r="AA71" s="52">
        <v>600</v>
      </c>
      <c r="AB71" s="261"/>
      <c r="AC71" s="85"/>
      <c r="AD71" s="38">
        <v>600</v>
      </c>
      <c r="AE71" s="85" t="s">
        <v>308</v>
      </c>
      <c r="AF71" s="86"/>
      <c r="AG71" s="52">
        <v>600</v>
      </c>
      <c r="AH71" s="261"/>
      <c r="AI71" s="85"/>
      <c r="AJ71" s="38">
        <v>600</v>
      </c>
      <c r="AK71" s="73">
        <v>0.52152777777777781</v>
      </c>
      <c r="AL71" s="42" t="s">
        <v>301</v>
      </c>
      <c r="AM71" s="38">
        <v>900</v>
      </c>
      <c r="AN71" s="43">
        <v>0.52361111111111114</v>
      </c>
      <c r="AO71" s="47">
        <v>0.5625</v>
      </c>
      <c r="AP71" s="70">
        <v>110.8</v>
      </c>
      <c r="AQ71" s="71">
        <v>110.8</v>
      </c>
      <c r="AR71" s="72"/>
      <c r="AS71" s="49">
        <v>0.56319444444444444</v>
      </c>
      <c r="AT71" s="42" t="s">
        <v>44</v>
      </c>
      <c r="AU71" s="280">
        <v>0</v>
      </c>
      <c r="AV71" s="72"/>
      <c r="AW71" s="49">
        <v>0.61597222222222225</v>
      </c>
      <c r="AX71" s="42" t="s">
        <v>44</v>
      </c>
      <c r="AY71" s="38">
        <v>0</v>
      </c>
      <c r="AZ71" s="53">
        <v>0.61805555555555558</v>
      </c>
      <c r="BA71" s="61"/>
      <c r="BB71" s="55">
        <v>0.62422453703703706</v>
      </c>
      <c r="BC71" s="35">
        <v>6.1689814814814836E-3</v>
      </c>
      <c r="BD71" s="35">
        <v>6.5972222222222474E-4</v>
      </c>
      <c r="BE71" s="44" t="s">
        <v>301</v>
      </c>
      <c r="BF71" s="45">
        <v>57</v>
      </c>
      <c r="BG71" s="55">
        <v>0.63436342592592598</v>
      </c>
      <c r="BH71" s="35">
        <v>1.6307870370370403E-2</v>
      </c>
      <c r="BI71" s="35">
        <v>2.8935185185185522E-3</v>
      </c>
      <c r="BJ71" s="44" t="s">
        <v>301</v>
      </c>
      <c r="BK71" s="45">
        <v>250</v>
      </c>
      <c r="BL71" s="55"/>
      <c r="BM71" s="35">
        <v>-0.61805555555555558</v>
      </c>
      <c r="BN71" s="35">
        <v>0.6353240740740741</v>
      </c>
      <c r="BO71" s="44"/>
      <c r="BP71" s="45">
        <v>600</v>
      </c>
      <c r="BQ71" s="55">
        <v>0.69739583333333333</v>
      </c>
      <c r="BR71" s="35">
        <v>7.9340277777777746E-2</v>
      </c>
      <c r="BS71" s="35">
        <v>4.738425925925923E-2</v>
      </c>
      <c r="BT71" s="44" t="s">
        <v>301</v>
      </c>
      <c r="BU71" s="45">
        <v>4094</v>
      </c>
      <c r="BV71" s="263"/>
      <c r="BW71" s="263"/>
      <c r="BX71" s="55">
        <v>0.66113425925925928</v>
      </c>
      <c r="BY71" s="35">
        <v>4.3078703703703702E-2</v>
      </c>
      <c r="BZ71" s="35">
        <v>2.8703703703703703E-3</v>
      </c>
      <c r="CA71" s="44" t="s">
        <v>301</v>
      </c>
      <c r="CB71" s="45">
        <v>848</v>
      </c>
      <c r="CC71" s="49">
        <v>0.7368055555555556</v>
      </c>
      <c r="CD71" s="42" t="s">
        <v>301</v>
      </c>
      <c r="CE71" s="38">
        <v>960</v>
      </c>
      <c r="CF71" s="53">
        <v>0.73888888888888893</v>
      </c>
      <c r="CG71" s="61"/>
      <c r="CH71" s="55"/>
      <c r="CI71" s="35">
        <v>-0.73888888888888893</v>
      </c>
      <c r="CJ71" s="35">
        <v>0.74973379629629633</v>
      </c>
      <c r="CK71" s="44" t="s">
        <v>44</v>
      </c>
      <c r="CL71" s="45"/>
      <c r="CM71" s="55"/>
      <c r="CN71" s="35">
        <v>-0.73888888888888893</v>
      </c>
      <c r="CO71" s="35">
        <v>0.75574074074074082</v>
      </c>
      <c r="CP71" s="44"/>
      <c r="CQ71" s="45">
        <v>1800</v>
      </c>
      <c r="CR71" s="85"/>
      <c r="CS71" s="38">
        <v>600</v>
      </c>
      <c r="CT71" s="85">
        <v>3.3131944444444401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127.6</v>
      </c>
      <c r="DC71" s="71">
        <v>127.6</v>
      </c>
      <c r="DD71" s="72">
        <v>300</v>
      </c>
      <c r="DE71" s="43"/>
      <c r="DF71" s="43"/>
      <c r="DG71" s="39">
        <v>8187.4000000000005</v>
      </c>
      <c r="DH71" s="46">
        <v>6060</v>
      </c>
      <c r="DI71" s="40"/>
      <c r="DJ71" s="63">
        <v>14247.400000000001</v>
      </c>
      <c r="DK71" s="43"/>
      <c r="DL71" s="268" t="s">
        <v>192</v>
      </c>
      <c r="DM71" s="269" t="s">
        <v>612</v>
      </c>
      <c r="DN71" s="269" t="s">
        <v>178</v>
      </c>
      <c r="DO71" s="269">
        <v>75</v>
      </c>
      <c r="DP71" s="269">
        <v>0</v>
      </c>
      <c r="DQ71" s="56"/>
      <c r="DR71" s="56"/>
      <c r="DS71" s="36"/>
      <c r="DV71" s="41">
        <v>1.05</v>
      </c>
      <c r="DW71" s="41" t="s">
        <v>198</v>
      </c>
      <c r="DX71" s="41"/>
      <c r="DY71" s="151">
        <v>565.32000000000005</v>
      </c>
      <c r="DZ71" s="41">
        <v>9999</v>
      </c>
      <c r="EA71" s="41">
        <v>565.32000000000005</v>
      </c>
      <c r="EB71" s="41">
        <v>999999</v>
      </c>
      <c r="EC71" s="41">
        <v>999999</v>
      </c>
      <c r="EG71" s="41">
        <v>76</v>
      </c>
      <c r="EH71" s="195">
        <v>0</v>
      </c>
      <c r="EI71" s="195">
        <v>4500</v>
      </c>
      <c r="EJ71" s="196">
        <v>110.8</v>
      </c>
      <c r="EK71" s="195">
        <v>0</v>
      </c>
      <c r="EL71" s="195">
        <v>0</v>
      </c>
      <c r="EM71" s="195">
        <v>5849</v>
      </c>
      <c r="EN71" s="195">
        <v>960</v>
      </c>
      <c r="EO71" s="195">
        <v>1800</v>
      </c>
      <c r="EP71" s="195">
        <v>600</v>
      </c>
      <c r="EQ71" s="195">
        <v>427.6</v>
      </c>
      <c r="FC71" s="41">
        <v>76</v>
      </c>
      <c r="FD71" s="195">
        <v>0</v>
      </c>
      <c r="FE71" s="195">
        <v>4500</v>
      </c>
      <c r="FF71" s="195">
        <v>4610.8</v>
      </c>
      <c r="FG71" s="195">
        <v>4610.8</v>
      </c>
      <c r="FH71" s="195">
        <v>4610.8</v>
      </c>
      <c r="FI71" s="195">
        <v>10459.799999999999</v>
      </c>
      <c r="FJ71" s="195">
        <v>11419.8</v>
      </c>
      <c r="FK71" s="195">
        <v>13219.8</v>
      </c>
      <c r="FL71" s="195">
        <v>13819.8</v>
      </c>
      <c r="FM71" s="195">
        <v>14247.4</v>
      </c>
    </row>
    <row r="72" spans="1:178" ht="13.5" thickBot="1" x14ac:dyDescent="0.25">
      <c r="B72" s="34">
        <v>72</v>
      </c>
      <c r="C72" s="293">
        <v>83</v>
      </c>
      <c r="D72" s="260" t="s">
        <v>555</v>
      </c>
      <c r="E72" s="260" t="s">
        <v>273</v>
      </c>
      <c r="F72" s="260" t="s">
        <v>615</v>
      </c>
      <c r="G72" s="43">
        <v>0.34166666666666651</v>
      </c>
      <c r="H72" s="47">
        <v>0.34166666666666651</v>
      </c>
      <c r="I72" s="58" t="s">
        <v>44</v>
      </c>
      <c r="J72" s="52">
        <v>0</v>
      </c>
      <c r="K72" s="43">
        <v>0.42499999999999988</v>
      </c>
      <c r="L72" s="47">
        <v>0.42499999999999988</v>
      </c>
      <c r="M72" s="42" t="s">
        <v>44</v>
      </c>
      <c r="N72" s="38">
        <v>0</v>
      </c>
      <c r="O72" s="85">
        <v>0.42569444444444443</v>
      </c>
      <c r="P72" s="38"/>
      <c r="Q72" s="261"/>
      <c r="R72" s="85">
        <v>0.46249999999999997</v>
      </c>
      <c r="S72" s="38">
        <v>300</v>
      </c>
      <c r="T72" s="85">
        <v>0.4680555555555555</v>
      </c>
      <c r="U72" s="86"/>
      <c r="V72" s="52">
        <v>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0.52013888888888882</v>
      </c>
      <c r="AL72" s="42" t="s">
        <v>301</v>
      </c>
      <c r="AM72" s="38">
        <v>420</v>
      </c>
      <c r="AN72" s="43">
        <v>0.5229166666666667</v>
      </c>
      <c r="AO72" s="47">
        <v>0.56805555555555554</v>
      </c>
      <c r="AP72" s="70">
        <v>100.8</v>
      </c>
      <c r="AQ72" s="71">
        <v>100.8</v>
      </c>
      <c r="AR72" s="72"/>
      <c r="AS72" s="49">
        <v>0.56180555555555545</v>
      </c>
      <c r="AT72" s="42" t="s">
        <v>44</v>
      </c>
      <c r="AU72" s="280">
        <v>0</v>
      </c>
      <c r="AV72" s="72"/>
      <c r="AW72" s="49">
        <v>0.64374999999999993</v>
      </c>
      <c r="AX72" s="42" t="s">
        <v>44</v>
      </c>
      <c r="AY72" s="38">
        <v>0</v>
      </c>
      <c r="AZ72" s="53">
        <v>0.64513888888888882</v>
      </c>
      <c r="BA72" s="61"/>
      <c r="BB72" s="55">
        <v>0.65054398148148151</v>
      </c>
      <c r="BC72" s="35">
        <v>5.4050925925926974E-3</v>
      </c>
      <c r="BD72" s="35">
        <v>1.0416666666656152E-4</v>
      </c>
      <c r="BE72" s="44" t="s">
        <v>45</v>
      </c>
      <c r="BF72" s="45">
        <v>9</v>
      </c>
      <c r="BG72" s="55">
        <v>0.65902777777777777</v>
      </c>
      <c r="BH72" s="35">
        <v>1.3888888888888951E-2</v>
      </c>
      <c r="BI72" s="35">
        <v>4.7453703703709965E-4</v>
      </c>
      <c r="BJ72" s="44" t="s">
        <v>301</v>
      </c>
      <c r="BK72" s="45">
        <v>41</v>
      </c>
      <c r="BL72" s="55">
        <v>0.66298611111111116</v>
      </c>
      <c r="BM72" s="35">
        <v>1.7847222222222348E-2</v>
      </c>
      <c r="BN72" s="35">
        <v>5.787037037038277E-4</v>
      </c>
      <c r="BO72" s="44" t="s">
        <v>301</v>
      </c>
      <c r="BP72" s="45">
        <v>50</v>
      </c>
      <c r="BQ72" s="55">
        <v>0.68146990740740743</v>
      </c>
      <c r="BR72" s="35">
        <v>3.633101851851861E-2</v>
      </c>
      <c r="BS72" s="35">
        <v>4.3750000000000941E-3</v>
      </c>
      <c r="BT72" s="44" t="s">
        <v>301</v>
      </c>
      <c r="BU72" s="45">
        <v>378</v>
      </c>
      <c r="BV72" s="263"/>
      <c r="BW72" s="263"/>
      <c r="BX72" s="55">
        <v>0.67204861111111114</v>
      </c>
      <c r="BY72" s="35">
        <v>2.6909722222222321E-2</v>
      </c>
      <c r="BZ72" s="35">
        <v>1.3298611111111011E-2</v>
      </c>
      <c r="CA72" s="44" t="s">
        <v>45</v>
      </c>
      <c r="CB72" s="45">
        <v>1449</v>
      </c>
      <c r="CC72" s="49"/>
      <c r="CD72" s="42" t="s">
        <v>44</v>
      </c>
      <c r="CE72" s="38">
        <v>1800</v>
      </c>
      <c r="CF72" s="53"/>
      <c r="CG72" s="61"/>
      <c r="CH72" s="55"/>
      <c r="CI72" s="35">
        <v>0</v>
      </c>
      <c r="CJ72" s="35">
        <v>1.0844907407407407E-2</v>
      </c>
      <c r="CK72" s="44" t="s">
        <v>44</v>
      </c>
      <c r="CL72" s="45"/>
      <c r="CM72" s="55"/>
      <c r="CN72" s="35">
        <v>0</v>
      </c>
      <c r="CO72" s="35">
        <v>1.6851851851851851E-2</v>
      </c>
      <c r="CP72" s="44"/>
      <c r="CQ72" s="45">
        <v>1800</v>
      </c>
      <c r="CR72" s="85"/>
      <c r="CS72" s="38">
        <v>600</v>
      </c>
      <c r="CT72" s="85">
        <v>3.5631944444444401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148.9</v>
      </c>
      <c r="DC72" s="71">
        <v>148.9</v>
      </c>
      <c r="DD72" s="72"/>
      <c r="DE72" s="43"/>
      <c r="DF72" s="43"/>
      <c r="DG72" s="39">
        <v>3976.7000000000003</v>
      </c>
      <c r="DH72" s="46">
        <v>6120</v>
      </c>
      <c r="DI72" s="40"/>
      <c r="DJ72" s="63">
        <v>10096.700000000001</v>
      </c>
      <c r="DK72" s="43"/>
      <c r="DL72" s="268" t="s">
        <v>190</v>
      </c>
      <c r="DM72" s="269" t="s">
        <v>615</v>
      </c>
      <c r="DN72" s="269" t="s">
        <v>178</v>
      </c>
      <c r="DO72" s="269">
        <v>105</v>
      </c>
      <c r="DP72" s="269">
        <v>0</v>
      </c>
      <c r="DQ72" s="56"/>
      <c r="DR72" s="56"/>
      <c r="DS72" s="36"/>
      <c r="DV72" s="41">
        <v>1.08</v>
      </c>
      <c r="DW72" s="41" t="s">
        <v>197</v>
      </c>
      <c r="DX72" s="41"/>
      <c r="DY72" s="151">
        <v>269.67599999999999</v>
      </c>
      <c r="DZ72" s="41">
        <v>269.67599999999999</v>
      </c>
      <c r="EA72" s="41">
        <v>9999</v>
      </c>
      <c r="EB72" s="41">
        <v>999999</v>
      </c>
      <c r="EC72" s="41">
        <v>999999</v>
      </c>
      <c r="EG72" s="41">
        <v>83</v>
      </c>
      <c r="EH72" s="195">
        <v>0</v>
      </c>
      <c r="EI72" s="195">
        <v>3720</v>
      </c>
      <c r="EJ72" s="196">
        <v>100.8</v>
      </c>
      <c r="EK72" s="195">
        <v>0</v>
      </c>
      <c r="EL72" s="195">
        <v>0</v>
      </c>
      <c r="EM72" s="195">
        <v>1927</v>
      </c>
      <c r="EN72" s="195">
        <v>1800</v>
      </c>
      <c r="EO72" s="195">
        <v>1800</v>
      </c>
      <c r="EP72" s="195">
        <v>600</v>
      </c>
      <c r="EQ72" s="195">
        <v>148.9</v>
      </c>
      <c r="FC72" s="41">
        <v>83</v>
      </c>
      <c r="FD72" s="195">
        <v>0</v>
      </c>
      <c r="FE72" s="195">
        <v>3720</v>
      </c>
      <c r="FF72" s="195">
        <v>3820.8</v>
      </c>
      <c r="FG72" s="195">
        <v>3820.8</v>
      </c>
      <c r="FH72" s="195">
        <v>3820.8</v>
      </c>
      <c r="FI72" s="195">
        <v>5747.8</v>
      </c>
      <c r="FJ72" s="195">
        <v>7547.8</v>
      </c>
      <c r="FK72" s="195">
        <v>9347.7999999999993</v>
      </c>
      <c r="FL72" s="195">
        <v>9947.7999999999993</v>
      </c>
      <c r="FM72" s="195">
        <v>10096.699999999999</v>
      </c>
    </row>
    <row r="73" spans="1:178" ht="13.5" thickBot="1" x14ac:dyDescent="0.25">
      <c r="B73" s="34">
        <v>77</v>
      </c>
      <c r="C73" s="293">
        <v>93</v>
      </c>
      <c r="D73" s="260" t="s">
        <v>562</v>
      </c>
      <c r="E73" s="260" t="s">
        <v>563</v>
      </c>
      <c r="F73" s="260" t="s">
        <v>617</v>
      </c>
      <c r="G73" s="43">
        <v>0.34513888888888872</v>
      </c>
      <c r="H73" s="47">
        <v>0.34513888888888872</v>
      </c>
      <c r="I73" s="58" t="s">
        <v>44</v>
      </c>
      <c r="J73" s="391">
        <v>0</v>
      </c>
      <c r="K73" s="43">
        <v>0.42847222222222209</v>
      </c>
      <c r="L73" s="47">
        <v>0.42847222222222209</v>
      </c>
      <c r="M73" s="42" t="s">
        <v>44</v>
      </c>
      <c r="N73" s="38">
        <v>0</v>
      </c>
      <c r="O73" s="85">
        <v>0.4291666666666667</v>
      </c>
      <c r="P73" s="38"/>
      <c r="Q73" s="261"/>
      <c r="R73" s="85">
        <v>0.45763888888888887</v>
      </c>
      <c r="S73" s="38">
        <v>300</v>
      </c>
      <c r="T73" s="85">
        <v>0.46249999999999997</v>
      </c>
      <c r="U73" s="86"/>
      <c r="V73" s="52">
        <v>0</v>
      </c>
      <c r="W73" s="85">
        <v>0.50347222222222221</v>
      </c>
      <c r="X73" s="38"/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0.51874999999999993</v>
      </c>
      <c r="AL73" s="42" t="s">
        <v>44</v>
      </c>
      <c r="AM73" s="38">
        <v>0</v>
      </c>
      <c r="AN73" s="43">
        <v>0.52361111111111114</v>
      </c>
      <c r="AO73" s="47">
        <v>0.57430555555555551</v>
      </c>
      <c r="AP73" s="70">
        <v>97.1</v>
      </c>
      <c r="AQ73" s="71">
        <v>97.1</v>
      </c>
      <c r="AR73" s="72">
        <v>10</v>
      </c>
      <c r="AS73" s="49">
        <v>0.56041666666666656</v>
      </c>
      <c r="AT73" s="42" t="s">
        <v>44</v>
      </c>
      <c r="AU73" s="280">
        <v>0</v>
      </c>
      <c r="AV73" s="72"/>
      <c r="AW73" s="49">
        <v>0.62013888888888891</v>
      </c>
      <c r="AX73" s="42" t="s">
        <v>44</v>
      </c>
      <c r="AY73" s="38">
        <v>0</v>
      </c>
      <c r="AZ73" s="53">
        <v>0.62222222222222223</v>
      </c>
      <c r="BA73" s="61"/>
      <c r="BB73" s="55">
        <v>0.62707175925925929</v>
      </c>
      <c r="BC73" s="35">
        <v>4.849537037037055E-3</v>
      </c>
      <c r="BD73" s="35">
        <v>6.5972222222220392E-4</v>
      </c>
      <c r="BE73" s="44" t="s">
        <v>45</v>
      </c>
      <c r="BF73" s="45">
        <v>57</v>
      </c>
      <c r="BG73" s="55">
        <v>0.63563657407407403</v>
      </c>
      <c r="BH73" s="35">
        <v>1.3414351851851802E-2</v>
      </c>
      <c r="BI73" s="35">
        <v>4.8572257327350599E-17</v>
      </c>
      <c r="BJ73" s="44" t="s">
        <v>44</v>
      </c>
      <c r="BK73" s="45">
        <v>0</v>
      </c>
      <c r="BL73" s="55">
        <v>0.64043981481481482</v>
      </c>
      <c r="BM73" s="35">
        <v>1.8217592592592591E-2</v>
      </c>
      <c r="BN73" s="35">
        <v>9.4907407407407093E-4</v>
      </c>
      <c r="BO73" s="44" t="s">
        <v>301</v>
      </c>
      <c r="BP73" s="45">
        <v>82</v>
      </c>
      <c r="BQ73" s="55">
        <v>0.66047453703703707</v>
      </c>
      <c r="BR73" s="35">
        <v>3.8252314814814836E-2</v>
      </c>
      <c r="BS73" s="35">
        <v>6.2962962962963206E-3</v>
      </c>
      <c r="BT73" s="44" t="s">
        <v>301</v>
      </c>
      <c r="BU73" s="45">
        <v>844</v>
      </c>
      <c r="BV73" s="263"/>
      <c r="BW73" s="263"/>
      <c r="BX73" s="55">
        <v>0.65093750000000006</v>
      </c>
      <c r="BY73" s="35">
        <v>2.8715277777777826E-2</v>
      </c>
      <c r="BZ73" s="35">
        <v>1.1493055555555506E-2</v>
      </c>
      <c r="CA73" s="44" t="s">
        <v>45</v>
      </c>
      <c r="CB73" s="45">
        <v>1593</v>
      </c>
      <c r="CC73" s="49"/>
      <c r="CD73" s="42" t="s">
        <v>44</v>
      </c>
      <c r="CE73" s="38">
        <v>1800</v>
      </c>
      <c r="CF73" s="53"/>
      <c r="CG73" s="61"/>
      <c r="CH73" s="55"/>
      <c r="CI73" s="35">
        <v>0</v>
      </c>
      <c r="CJ73" s="35">
        <v>1.0844907407407407E-2</v>
      </c>
      <c r="CK73" s="44" t="s">
        <v>44</v>
      </c>
      <c r="CL73" s="45"/>
      <c r="CM73" s="55"/>
      <c r="CN73" s="35">
        <v>0</v>
      </c>
      <c r="CO73" s="35">
        <v>1.6851851851851851E-2</v>
      </c>
      <c r="CP73" s="44"/>
      <c r="CQ73" s="45">
        <v>1800</v>
      </c>
      <c r="CR73" s="85"/>
      <c r="CS73" s="38">
        <v>600</v>
      </c>
      <c r="CT73" s="85">
        <v>3.7715277777777798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109.8</v>
      </c>
      <c r="DC73" s="71">
        <v>109.8</v>
      </c>
      <c r="DD73" s="72"/>
      <c r="DE73" s="43"/>
      <c r="DF73" s="43"/>
      <c r="DG73" s="39">
        <v>4592.9000000000005</v>
      </c>
      <c r="DH73" s="46">
        <v>5100</v>
      </c>
      <c r="DI73" s="40"/>
      <c r="DJ73" s="63">
        <v>9692.9000000000015</v>
      </c>
      <c r="DK73" s="43"/>
      <c r="DL73" s="268" t="s">
        <v>192</v>
      </c>
      <c r="DM73" s="269" t="s">
        <v>617</v>
      </c>
      <c r="DN73" s="269" t="s">
        <v>178</v>
      </c>
      <c r="DO73" s="269">
        <v>76</v>
      </c>
      <c r="DP73" s="269">
        <v>0</v>
      </c>
      <c r="DQ73" s="56"/>
      <c r="DR73" s="56"/>
      <c r="DS73" s="36"/>
      <c r="DV73" s="41">
        <v>1.05</v>
      </c>
      <c r="DW73" s="41" t="s">
        <v>197</v>
      </c>
      <c r="DX73" s="41"/>
      <c r="DY73" s="151">
        <v>227.74499999999998</v>
      </c>
      <c r="DZ73" s="41">
        <v>227.74499999999998</v>
      </c>
      <c r="EA73" s="41">
        <v>9999</v>
      </c>
      <c r="EB73" s="41">
        <v>999999</v>
      </c>
      <c r="EC73" s="41">
        <v>999999</v>
      </c>
      <c r="EG73" s="41">
        <v>93</v>
      </c>
      <c r="EH73" s="195">
        <v>0</v>
      </c>
      <c r="EI73" s="195">
        <v>2700</v>
      </c>
      <c r="EJ73" s="196">
        <v>107.1</v>
      </c>
      <c r="EK73" s="195">
        <v>0</v>
      </c>
      <c r="EL73" s="195">
        <v>0</v>
      </c>
      <c r="EM73" s="195">
        <v>2576</v>
      </c>
      <c r="EN73" s="195">
        <v>1800</v>
      </c>
      <c r="EO73" s="195">
        <v>1800</v>
      </c>
      <c r="EP73" s="195">
        <v>600</v>
      </c>
      <c r="EQ73" s="195">
        <v>109.8</v>
      </c>
      <c r="FC73" s="41">
        <v>93</v>
      </c>
      <c r="FD73" s="195">
        <v>0</v>
      </c>
      <c r="FE73" s="195">
        <v>2700</v>
      </c>
      <c r="FF73" s="195">
        <v>2807.1</v>
      </c>
      <c r="FG73" s="195">
        <v>2807.1</v>
      </c>
      <c r="FH73" s="195">
        <v>2807.1</v>
      </c>
      <c r="FI73" s="195">
        <v>5383.1</v>
      </c>
      <c r="FJ73" s="195">
        <v>7183.1</v>
      </c>
      <c r="FK73" s="195">
        <v>8983.1</v>
      </c>
      <c r="FL73" s="195">
        <v>9583.1</v>
      </c>
      <c r="FM73" s="195">
        <v>9692.9</v>
      </c>
    </row>
    <row r="74" spans="1:178" ht="13.5" thickBot="1" x14ac:dyDescent="0.25">
      <c r="A74" s="384"/>
      <c r="B74" s="34">
        <v>5</v>
      </c>
      <c r="C74" s="293">
        <v>5</v>
      </c>
      <c r="D74" s="260" t="s">
        <v>470</v>
      </c>
      <c r="E74" s="260" t="s">
        <v>471</v>
      </c>
      <c r="F74" s="260" t="s">
        <v>569</v>
      </c>
      <c r="G74" s="43">
        <v>0.2951388888888889</v>
      </c>
      <c r="H74" s="47">
        <v>0.29930555555555555</v>
      </c>
      <c r="I74" s="58" t="s">
        <v>301</v>
      </c>
      <c r="J74" s="52">
        <v>360</v>
      </c>
      <c r="K74" s="43">
        <v>0.37847222222222227</v>
      </c>
      <c r="L74" s="47">
        <v>0.37847222222222227</v>
      </c>
      <c r="M74" s="42" t="s">
        <v>44</v>
      </c>
      <c r="N74" s="38">
        <v>0</v>
      </c>
      <c r="O74" s="85">
        <v>0.37916666666666665</v>
      </c>
      <c r="P74" s="38"/>
      <c r="Q74" s="261">
        <v>300</v>
      </c>
      <c r="R74" s="85"/>
      <c r="S74" s="38">
        <v>0</v>
      </c>
      <c r="T74" s="85">
        <v>0.41388888888888892</v>
      </c>
      <c r="U74" s="86"/>
      <c r="V74" s="52">
        <v>0</v>
      </c>
      <c r="W74" s="85"/>
      <c r="X74" s="38">
        <v>600</v>
      </c>
      <c r="Y74" s="85"/>
      <c r="Z74" s="86"/>
      <c r="AA74" s="52">
        <v>600</v>
      </c>
      <c r="AB74" s="261"/>
      <c r="AC74" s="85"/>
      <c r="AD74" s="38">
        <v>600</v>
      </c>
      <c r="AE74" s="85" t="s">
        <v>308</v>
      </c>
      <c r="AF74" s="86"/>
      <c r="AG74" s="52">
        <v>600</v>
      </c>
      <c r="AH74" s="261"/>
      <c r="AI74" s="85"/>
      <c r="AJ74" s="38">
        <v>600</v>
      </c>
      <c r="AK74" s="73">
        <v>0.47222222222222227</v>
      </c>
      <c r="AL74" s="42" t="s">
        <v>301</v>
      </c>
      <c r="AM74" s="38">
        <v>300</v>
      </c>
      <c r="AN74" s="43">
        <v>0.47361111111111115</v>
      </c>
      <c r="AO74" s="47">
        <v>0.48194444444444445</v>
      </c>
      <c r="AP74" s="70">
        <v>94.9</v>
      </c>
      <c r="AQ74" s="71">
        <v>94.9</v>
      </c>
      <c r="AR74" s="72"/>
      <c r="AS74" s="49">
        <v>0.51388888888888895</v>
      </c>
      <c r="AT74" s="42" t="s">
        <v>44</v>
      </c>
      <c r="AU74" s="280">
        <v>0</v>
      </c>
      <c r="AV74" s="72"/>
      <c r="AW74" s="49">
        <v>0.56111111111111112</v>
      </c>
      <c r="AX74" s="42" t="s">
        <v>44</v>
      </c>
      <c r="AY74" s="38">
        <v>0</v>
      </c>
      <c r="AZ74" s="53">
        <v>0.56388888888888888</v>
      </c>
      <c r="BA74" s="61"/>
      <c r="BB74" s="55">
        <v>0.56936342592592593</v>
      </c>
      <c r="BC74" s="35">
        <v>5.4745370370370416E-3</v>
      </c>
      <c r="BD74" s="35">
        <v>3.4722222222217242E-5</v>
      </c>
      <c r="BE74" s="44" t="s">
        <v>45</v>
      </c>
      <c r="BF74" s="45">
        <v>3</v>
      </c>
      <c r="BG74" s="55">
        <v>0.57614583333333336</v>
      </c>
      <c r="BH74" s="35">
        <v>1.2256944444444473E-2</v>
      </c>
      <c r="BI74" s="35">
        <v>1.1574074074073779E-3</v>
      </c>
      <c r="BJ74" s="44" t="s">
        <v>45</v>
      </c>
      <c r="BK74" s="45">
        <v>100</v>
      </c>
      <c r="BL74" s="55">
        <v>0.58035879629629628</v>
      </c>
      <c r="BM74" s="35">
        <v>1.6469907407407391E-2</v>
      </c>
      <c r="BN74" s="35">
        <v>7.986111111111284E-4</v>
      </c>
      <c r="BO74" s="44" t="s">
        <v>45</v>
      </c>
      <c r="BP74" s="45">
        <v>69</v>
      </c>
      <c r="BQ74" s="55">
        <v>0.59741898148148154</v>
      </c>
      <c r="BR74" s="35">
        <v>3.3530092592592653E-2</v>
      </c>
      <c r="BS74" s="35">
        <v>1.5740740740741374E-3</v>
      </c>
      <c r="BT74" s="44" t="s">
        <v>301</v>
      </c>
      <c r="BU74" s="45">
        <v>136</v>
      </c>
      <c r="BV74" s="263"/>
      <c r="BW74" s="263"/>
      <c r="BX74" s="55">
        <v>0.58872685185185192</v>
      </c>
      <c r="BY74" s="35">
        <v>2.4837962962963034E-2</v>
      </c>
      <c r="BZ74" s="35">
        <v>1.5370370370370298E-2</v>
      </c>
      <c r="CA74" s="44" t="s">
        <v>45</v>
      </c>
      <c r="CB74" s="45">
        <v>1628</v>
      </c>
      <c r="CC74" s="49">
        <v>0.62708333333333333</v>
      </c>
      <c r="CD74" s="42" t="s">
        <v>45</v>
      </c>
      <c r="CE74" s="38">
        <v>240</v>
      </c>
      <c r="CF74" s="53">
        <v>0.64722222222222225</v>
      </c>
      <c r="CG74" s="61"/>
      <c r="CH74" s="55">
        <v>0.67031249999999998</v>
      </c>
      <c r="CI74" s="35">
        <v>2.3090277777777724E-2</v>
      </c>
      <c r="CJ74" s="35">
        <v>1.2245370370370316E-2</v>
      </c>
      <c r="CK74" s="44" t="s">
        <v>301</v>
      </c>
      <c r="CL74" s="45">
        <v>1058</v>
      </c>
      <c r="CM74" s="55">
        <v>0.6758912037037037</v>
      </c>
      <c r="CN74" s="35">
        <v>2.8668981481481448E-2</v>
      </c>
      <c r="CO74" s="35">
        <v>1.1817129629629598E-2</v>
      </c>
      <c r="CP74" s="44" t="s">
        <v>301</v>
      </c>
      <c r="CQ74" s="45">
        <v>1021</v>
      </c>
      <c r="CR74" s="85" t="s">
        <v>632</v>
      </c>
      <c r="CS74" s="38"/>
      <c r="CT74" s="85">
        <v>0.77152777777777803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97</v>
      </c>
      <c r="DC74" s="71">
        <v>97</v>
      </c>
      <c r="DD74" s="72"/>
      <c r="DE74" s="43"/>
      <c r="DF74" s="43"/>
      <c r="DG74" s="39">
        <v>4206.8999999999996</v>
      </c>
      <c r="DH74" s="46">
        <v>4200</v>
      </c>
      <c r="DI74" s="40"/>
      <c r="DJ74" s="63">
        <v>8406.9</v>
      </c>
      <c r="DK74" s="43"/>
      <c r="DL74" s="268" t="s">
        <v>192</v>
      </c>
      <c r="DM74" s="269" t="s">
        <v>569</v>
      </c>
      <c r="DN74" s="269" t="s">
        <v>177</v>
      </c>
      <c r="DO74" s="269">
        <v>300</v>
      </c>
      <c r="DP74" s="269">
        <v>0</v>
      </c>
      <c r="DQ74" s="56"/>
      <c r="DR74" s="56"/>
      <c r="DS74" s="36"/>
      <c r="DT74" s="41"/>
      <c r="DU74" s="41"/>
      <c r="DV74" s="41">
        <v>1.1299999999999999</v>
      </c>
      <c r="DW74" s="41" t="s">
        <v>197</v>
      </c>
      <c r="DX74" s="41"/>
      <c r="DY74" s="151">
        <v>216.84699999999998</v>
      </c>
      <c r="DZ74" s="41">
        <v>216.84699999999998</v>
      </c>
      <c r="EA74" s="41">
        <v>9999</v>
      </c>
      <c r="EB74" s="41">
        <v>999999</v>
      </c>
      <c r="EC74" s="41">
        <v>999999</v>
      </c>
      <c r="ED74" s="41"/>
      <c r="EE74" s="41"/>
      <c r="EF74" s="41"/>
      <c r="EG74" s="41">
        <v>5</v>
      </c>
      <c r="EH74" s="195">
        <v>360</v>
      </c>
      <c r="EI74" s="195">
        <v>3600</v>
      </c>
      <c r="EJ74" s="196">
        <v>94.9</v>
      </c>
      <c r="EK74" s="195">
        <v>0</v>
      </c>
      <c r="EL74" s="195">
        <v>0</v>
      </c>
      <c r="EM74" s="195">
        <v>1936</v>
      </c>
      <c r="EN74" s="195">
        <v>240</v>
      </c>
      <c r="EO74" s="195">
        <v>2079</v>
      </c>
      <c r="EP74" s="195">
        <v>0</v>
      </c>
      <c r="EQ74" s="195">
        <v>97</v>
      </c>
      <c r="ER74" s="195" t="e">
        <v>#REF!</v>
      </c>
      <c r="ES74" s="195" t="e">
        <v>#REF!</v>
      </c>
      <c r="ET74" s="195" t="e">
        <v>#REF!</v>
      </c>
      <c r="EU74" s="196" t="e">
        <v>#REF!</v>
      </c>
      <c r="EV74" s="195"/>
      <c r="EW74" s="195"/>
      <c r="EX74" s="195"/>
      <c r="EY74" s="195"/>
      <c r="EZ74" s="196"/>
      <c r="FA74" s="195"/>
      <c r="FB74" s="41"/>
      <c r="FC74" s="41">
        <v>5</v>
      </c>
      <c r="FD74" s="195">
        <v>360</v>
      </c>
      <c r="FE74" s="195">
        <v>3960</v>
      </c>
      <c r="FF74" s="195">
        <v>4054.9</v>
      </c>
      <c r="FG74" s="195">
        <v>4054.9</v>
      </c>
      <c r="FH74" s="195">
        <v>4054.9</v>
      </c>
      <c r="FI74" s="195">
        <v>5990.9</v>
      </c>
      <c r="FJ74" s="195">
        <v>6230.9</v>
      </c>
      <c r="FK74" s="195">
        <v>8309.9</v>
      </c>
      <c r="FL74" s="195">
        <v>8309.9</v>
      </c>
      <c r="FM74" s="195">
        <v>8406.9</v>
      </c>
      <c r="FN74" s="195" t="e">
        <v>#REF!</v>
      </c>
      <c r="FO74" s="195" t="e">
        <v>#REF!</v>
      </c>
      <c r="FP74" s="195" t="e">
        <v>#REF!</v>
      </c>
      <c r="FQ74" s="195" t="e">
        <v>#REF!</v>
      </c>
      <c r="FR74" s="195" t="e">
        <v>#REF!</v>
      </c>
      <c r="FS74" s="195" t="e">
        <v>#REF!</v>
      </c>
      <c r="FT74" s="195" t="e">
        <v>#REF!</v>
      </c>
      <c r="FU74" s="195" t="e">
        <v>#REF!</v>
      </c>
      <c r="FV74" s="195" t="e">
        <v>#REF!</v>
      </c>
    </row>
    <row r="75" spans="1:178" ht="13.5" thickBot="1" x14ac:dyDescent="0.25">
      <c r="A75" s="75"/>
      <c r="B75" s="34">
        <v>26</v>
      </c>
      <c r="C75" s="293">
        <v>26</v>
      </c>
      <c r="D75" s="260" t="s">
        <v>488</v>
      </c>
      <c r="E75" s="260" t="s">
        <v>489</v>
      </c>
      <c r="F75" s="260" t="s">
        <v>585</v>
      </c>
      <c r="G75" s="43">
        <v>0.30972222222222218</v>
      </c>
      <c r="H75" s="47">
        <v>0.30972222222222218</v>
      </c>
      <c r="I75" s="58" t="s">
        <v>44</v>
      </c>
      <c r="J75" s="52">
        <v>0</v>
      </c>
      <c r="K75" s="43">
        <v>0.39305555555555555</v>
      </c>
      <c r="L75" s="47">
        <v>0.39305555555555555</v>
      </c>
      <c r="M75" s="42" t="s">
        <v>44</v>
      </c>
      <c r="N75" s="38">
        <v>0</v>
      </c>
      <c r="O75" s="85">
        <v>0.39374999999999999</v>
      </c>
      <c r="P75" s="38"/>
      <c r="Q75" s="261"/>
      <c r="R75" s="85"/>
      <c r="S75" s="38">
        <v>0</v>
      </c>
      <c r="T75" s="85">
        <v>0.46249999999999997</v>
      </c>
      <c r="U75" s="86"/>
      <c r="V75" s="52">
        <v>0</v>
      </c>
      <c r="W75" s="85"/>
      <c r="X75" s="38">
        <v>600</v>
      </c>
      <c r="Y75" s="85"/>
      <c r="Z75" s="86"/>
      <c r="AA75" s="52">
        <v>600</v>
      </c>
      <c r="AB75" s="261"/>
      <c r="AC75" s="85"/>
      <c r="AD75" s="38">
        <v>600</v>
      </c>
      <c r="AE75" s="85" t="s">
        <v>308</v>
      </c>
      <c r="AF75" s="86"/>
      <c r="AG75" s="52">
        <v>600</v>
      </c>
      <c r="AH75" s="261"/>
      <c r="AI75" s="85"/>
      <c r="AJ75" s="38">
        <v>600</v>
      </c>
      <c r="AK75" s="73">
        <v>0.50347222222222221</v>
      </c>
      <c r="AL75" s="42" t="s">
        <v>301</v>
      </c>
      <c r="AM75" s="38">
        <v>1740</v>
      </c>
      <c r="AN75" s="43">
        <v>0.5083333333333333</v>
      </c>
      <c r="AO75" s="47">
        <v>0.53888888888888886</v>
      </c>
      <c r="AP75" s="70">
        <v>101.4</v>
      </c>
      <c r="AQ75" s="71">
        <v>101.4</v>
      </c>
      <c r="AR75" s="72"/>
      <c r="AS75" s="49">
        <v>0.54513888888888884</v>
      </c>
      <c r="AT75" s="42" t="s">
        <v>44</v>
      </c>
      <c r="AU75" s="280">
        <v>0</v>
      </c>
      <c r="AV75" s="72"/>
      <c r="AW75" s="49">
        <v>0.62222222222222223</v>
      </c>
      <c r="AX75" s="42" t="s">
        <v>301</v>
      </c>
      <c r="AY75" s="38">
        <v>420</v>
      </c>
      <c r="AZ75" s="53">
        <v>0.62430555555555556</v>
      </c>
      <c r="BA75" s="61"/>
      <c r="BB75" s="55">
        <v>0.62986111111111109</v>
      </c>
      <c r="BC75" s="35">
        <v>5.5555555555555358E-3</v>
      </c>
      <c r="BD75" s="35">
        <v>4.6296296296276934E-5</v>
      </c>
      <c r="BE75" s="44" t="s">
        <v>301</v>
      </c>
      <c r="BF75" s="45">
        <v>4</v>
      </c>
      <c r="BG75" s="55">
        <v>0.63800925925925933</v>
      </c>
      <c r="BH75" s="35">
        <v>1.3703703703703773E-2</v>
      </c>
      <c r="BI75" s="35">
        <v>2.8935185185192253E-4</v>
      </c>
      <c r="BJ75" s="44" t="s">
        <v>301</v>
      </c>
      <c r="BK75" s="45">
        <v>25</v>
      </c>
      <c r="BL75" s="55">
        <v>0.64263888888888887</v>
      </c>
      <c r="BM75" s="35">
        <v>1.8333333333333313E-2</v>
      </c>
      <c r="BN75" s="35">
        <v>1.0648148148147928E-3</v>
      </c>
      <c r="BO75" s="44" t="s">
        <v>301</v>
      </c>
      <c r="BP75" s="45">
        <v>92</v>
      </c>
      <c r="BQ75" s="55">
        <v>0.66046296296296292</v>
      </c>
      <c r="BR75" s="35">
        <v>3.615740740740736E-2</v>
      </c>
      <c r="BS75" s="35">
        <v>4.2013888888888448E-3</v>
      </c>
      <c r="BT75" s="44" t="s">
        <v>301</v>
      </c>
      <c r="BU75" s="45">
        <v>363</v>
      </c>
      <c r="BV75" s="263"/>
      <c r="BW75" s="263"/>
      <c r="BX75" s="55">
        <v>0.67254629629629636</v>
      </c>
      <c r="BY75" s="35">
        <v>4.8240740740740806E-2</v>
      </c>
      <c r="BZ75" s="35">
        <v>8.0324074074074742E-3</v>
      </c>
      <c r="CA75" s="44" t="s">
        <v>301</v>
      </c>
      <c r="CB75" s="45">
        <v>694</v>
      </c>
      <c r="CC75" s="49">
        <v>0.69027777777777777</v>
      </c>
      <c r="CD75" s="42" t="s">
        <v>44</v>
      </c>
      <c r="CE75" s="38">
        <v>0</v>
      </c>
      <c r="CF75" s="53">
        <v>0.69374999999999998</v>
      </c>
      <c r="CG75" s="61"/>
      <c r="CH75" s="55">
        <v>0.71803240740740737</v>
      </c>
      <c r="CI75" s="35">
        <v>2.4282407407407391E-2</v>
      </c>
      <c r="CJ75" s="35">
        <v>1.3437499999999984E-2</v>
      </c>
      <c r="CK75" s="44" t="s">
        <v>301</v>
      </c>
      <c r="CL75" s="45">
        <v>1161</v>
      </c>
      <c r="CM75" s="55">
        <v>0.72600694444444447</v>
      </c>
      <c r="CN75" s="35">
        <v>3.2256944444444491E-2</v>
      </c>
      <c r="CO75" s="35">
        <v>1.540509259259264E-2</v>
      </c>
      <c r="CP75" s="44" t="s">
        <v>301</v>
      </c>
      <c r="CQ75" s="45">
        <v>1331</v>
      </c>
      <c r="CR75" s="85" t="s">
        <v>632</v>
      </c>
      <c r="CS75" s="38"/>
      <c r="CT75" s="85">
        <v>1.64652777777778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109</v>
      </c>
      <c r="DC75" s="71">
        <v>109</v>
      </c>
      <c r="DD75" s="72"/>
      <c r="DE75" s="43"/>
      <c r="DF75" s="43"/>
      <c r="DG75" s="39">
        <v>3880.4</v>
      </c>
      <c r="DH75" s="46">
        <v>5160</v>
      </c>
      <c r="DI75" s="40"/>
      <c r="DJ75" s="63">
        <v>9040.4</v>
      </c>
      <c r="DK75" s="43"/>
      <c r="DL75" s="268" t="s">
        <v>191</v>
      </c>
      <c r="DM75" s="269" t="s">
        <v>585</v>
      </c>
      <c r="DN75" s="269" t="s">
        <v>179</v>
      </c>
      <c r="DO75" s="269">
        <v>74</v>
      </c>
      <c r="DP75" s="269" t="s">
        <v>624</v>
      </c>
      <c r="DQ75" s="56"/>
      <c r="DR75" s="56"/>
      <c r="DS75" s="36"/>
      <c r="DV75" s="41">
        <v>1</v>
      </c>
      <c r="DW75" s="41" t="s">
        <v>197</v>
      </c>
      <c r="DX75" s="41"/>
      <c r="DY75" s="151">
        <v>210.4</v>
      </c>
      <c r="DZ75" s="41">
        <v>210.4</v>
      </c>
      <c r="EA75" s="41">
        <v>9999</v>
      </c>
      <c r="EB75" s="41">
        <v>999999</v>
      </c>
      <c r="EC75" s="41">
        <v>9040.4</v>
      </c>
      <c r="EG75" s="41">
        <v>26</v>
      </c>
      <c r="EH75" s="195">
        <v>0</v>
      </c>
      <c r="EI75" s="195">
        <v>4740</v>
      </c>
      <c r="EJ75" s="196">
        <v>101.4</v>
      </c>
      <c r="EK75" s="195">
        <v>0</v>
      </c>
      <c r="EL75" s="195">
        <v>420</v>
      </c>
      <c r="EM75" s="195">
        <v>1178</v>
      </c>
      <c r="EN75" s="195">
        <v>0</v>
      </c>
      <c r="EO75" s="195">
        <v>2492</v>
      </c>
      <c r="EP75" s="195">
        <v>0</v>
      </c>
      <c r="EQ75" s="195">
        <v>109</v>
      </c>
      <c r="ER75" s="195" t="e">
        <v>#REF!</v>
      </c>
      <c r="ES75" s="195" t="e">
        <v>#REF!</v>
      </c>
      <c r="ET75" s="195" t="e">
        <v>#REF!</v>
      </c>
      <c r="EU75" s="196" t="e">
        <v>#REF!</v>
      </c>
      <c r="EV75" s="195"/>
      <c r="EW75" s="195"/>
      <c r="EX75" s="195"/>
      <c r="EY75" s="195"/>
      <c r="EZ75" s="196"/>
      <c r="FA75" s="195"/>
      <c r="FC75" s="41">
        <v>26</v>
      </c>
      <c r="FD75" s="195">
        <v>0</v>
      </c>
      <c r="FE75" s="195">
        <v>4740</v>
      </c>
      <c r="FF75" s="195">
        <v>4841.3999999999996</v>
      </c>
      <c r="FG75" s="195">
        <v>4841.3999999999996</v>
      </c>
      <c r="FH75" s="195">
        <v>5261.4</v>
      </c>
      <c r="FI75" s="195">
        <v>6439.4</v>
      </c>
      <c r="FJ75" s="195">
        <v>6439.4</v>
      </c>
      <c r="FK75" s="195">
        <v>8931.4</v>
      </c>
      <c r="FL75" s="195">
        <v>8931.4</v>
      </c>
      <c r="FM75" s="195">
        <v>9040.4</v>
      </c>
      <c r="FN75" s="195" t="e">
        <v>#REF!</v>
      </c>
      <c r="FO75" s="195" t="e">
        <v>#REF!</v>
      </c>
      <c r="FP75" s="195" t="e">
        <v>#REF!</v>
      </c>
      <c r="FQ75" s="195" t="e">
        <v>#REF!</v>
      </c>
      <c r="FR75" s="195" t="e">
        <v>#REF!</v>
      </c>
      <c r="FS75" s="195" t="e">
        <v>#REF!</v>
      </c>
      <c r="FT75" s="195" t="e">
        <v>#REF!</v>
      </c>
      <c r="FU75" s="195" t="e">
        <v>#REF!</v>
      </c>
      <c r="FV75" s="195" t="e">
        <v>#REF!</v>
      </c>
    </row>
    <row r="76" spans="1:178" ht="13.5" thickBot="1" x14ac:dyDescent="0.25">
      <c r="A76" s="75"/>
      <c r="B76" s="34">
        <v>27</v>
      </c>
      <c r="C76" s="293">
        <v>27</v>
      </c>
      <c r="D76" s="260" t="s">
        <v>490</v>
      </c>
      <c r="E76" s="260" t="s">
        <v>491</v>
      </c>
      <c r="F76" s="260" t="s">
        <v>586</v>
      </c>
      <c r="G76" s="43">
        <v>0.31041666666666662</v>
      </c>
      <c r="H76" s="47">
        <v>0.31041666666666662</v>
      </c>
      <c r="I76" s="58" t="s">
        <v>44</v>
      </c>
      <c r="J76" s="52">
        <v>0</v>
      </c>
      <c r="K76" s="43">
        <v>0.39374999999999999</v>
      </c>
      <c r="L76" s="47">
        <v>0.39374999999999999</v>
      </c>
      <c r="M76" s="42" t="s">
        <v>44</v>
      </c>
      <c r="N76" s="38">
        <v>0</v>
      </c>
      <c r="O76" s="85"/>
      <c r="P76" s="38">
        <v>600</v>
      </c>
      <c r="Q76" s="261"/>
      <c r="R76" s="85">
        <v>0.42569444444444443</v>
      </c>
      <c r="S76" s="38">
        <v>300</v>
      </c>
      <c r="T76" s="85">
        <v>0.4368055555555555</v>
      </c>
      <c r="U76" s="86"/>
      <c r="V76" s="52">
        <v>0</v>
      </c>
      <c r="W76" s="85">
        <v>0.45902777777777781</v>
      </c>
      <c r="X76" s="38"/>
      <c r="Y76" s="85">
        <v>0.4604166666666667</v>
      </c>
      <c r="Z76" s="86"/>
      <c r="AA76" s="52">
        <v>0</v>
      </c>
      <c r="AB76" s="261"/>
      <c r="AC76" s="85">
        <v>0.48402777777777778</v>
      </c>
      <c r="AD76" s="38"/>
      <c r="AE76" s="85">
        <v>0.50486111111111109</v>
      </c>
      <c r="AF76" s="86"/>
      <c r="AG76" s="52">
        <v>0</v>
      </c>
      <c r="AH76" s="261"/>
      <c r="AI76" s="85">
        <v>0.52152777777777781</v>
      </c>
      <c r="AJ76" s="38"/>
      <c r="AK76" s="73">
        <v>0.52500000000000002</v>
      </c>
      <c r="AL76" s="42" t="s">
        <v>301</v>
      </c>
      <c r="AM76" s="38">
        <v>3540</v>
      </c>
      <c r="AN76" s="43">
        <v>0.53888888888888886</v>
      </c>
      <c r="AO76" s="47">
        <v>0.54166666666666663</v>
      </c>
      <c r="AP76" s="70">
        <v>96.9</v>
      </c>
      <c r="AQ76" s="71">
        <v>96.9</v>
      </c>
      <c r="AR76" s="72"/>
      <c r="AS76" s="49">
        <v>0.56666666666666665</v>
      </c>
      <c r="AT76" s="42" t="s">
        <v>44</v>
      </c>
      <c r="AU76" s="280">
        <v>0</v>
      </c>
      <c r="AV76" s="72"/>
      <c r="AW76" s="49">
        <v>0.60416666666666663</v>
      </c>
      <c r="AX76" s="42" t="s">
        <v>45</v>
      </c>
      <c r="AY76" s="38">
        <v>360</v>
      </c>
      <c r="AZ76" s="53">
        <v>0.60763888888888895</v>
      </c>
      <c r="BA76" s="61"/>
      <c r="BB76" s="55">
        <v>0.61303240740740739</v>
      </c>
      <c r="BC76" s="35">
        <v>5.3935185185184364E-3</v>
      </c>
      <c r="BD76" s="35">
        <v>1.1574074074082244E-4</v>
      </c>
      <c r="BE76" s="44" t="s">
        <v>45</v>
      </c>
      <c r="BF76" s="45">
        <v>10</v>
      </c>
      <c r="BG76" s="55">
        <v>0.62178240740740742</v>
      </c>
      <c r="BH76" s="35">
        <v>1.4143518518518472E-2</v>
      </c>
      <c r="BI76" s="35">
        <v>7.2916666666662106E-4</v>
      </c>
      <c r="BJ76" s="44" t="s">
        <v>301</v>
      </c>
      <c r="BK76" s="45">
        <v>63</v>
      </c>
      <c r="BL76" s="55">
        <v>0.64888888888888896</v>
      </c>
      <c r="BM76" s="35">
        <v>4.1250000000000009E-2</v>
      </c>
      <c r="BN76" s="35">
        <v>2.3981481481481489E-2</v>
      </c>
      <c r="BO76" s="44" t="s">
        <v>301</v>
      </c>
      <c r="BP76" s="45">
        <v>2072</v>
      </c>
      <c r="BQ76" s="55">
        <v>0.66803240740740744</v>
      </c>
      <c r="BR76" s="35">
        <v>6.0393518518518485E-2</v>
      </c>
      <c r="BS76" s="35">
        <v>2.843749999999997E-2</v>
      </c>
      <c r="BT76" s="44" t="s">
        <v>301</v>
      </c>
      <c r="BU76" s="45">
        <v>2457</v>
      </c>
      <c r="BV76" s="263"/>
      <c r="BW76" s="263"/>
      <c r="BX76" s="55">
        <v>0.65792824074074074</v>
      </c>
      <c r="BY76" s="35">
        <v>5.0289351851851793E-2</v>
      </c>
      <c r="BZ76" s="35">
        <v>1.0081018518518461E-2</v>
      </c>
      <c r="CA76" s="44" t="s">
        <v>301</v>
      </c>
      <c r="CB76" s="45">
        <v>1171</v>
      </c>
      <c r="CC76" s="49">
        <v>0.70208333333333339</v>
      </c>
      <c r="CD76" s="42" t="s">
        <v>301</v>
      </c>
      <c r="CE76" s="38">
        <v>2460</v>
      </c>
      <c r="CF76" s="53">
        <v>0.70486111111111116</v>
      </c>
      <c r="CG76" s="61"/>
      <c r="CH76" s="55"/>
      <c r="CI76" s="35">
        <v>-0.70486111111111116</v>
      </c>
      <c r="CJ76" s="35">
        <v>0.71570601851851856</v>
      </c>
      <c r="CK76" s="44"/>
      <c r="CL76" s="45">
        <v>1800</v>
      </c>
      <c r="CM76" s="55"/>
      <c r="CN76" s="35">
        <v>-0.70486111111111116</v>
      </c>
      <c r="CO76" s="35">
        <v>0.72171296296296306</v>
      </c>
      <c r="CP76" s="44"/>
      <c r="CQ76" s="45">
        <v>1800</v>
      </c>
      <c r="CR76" s="85"/>
      <c r="CS76" s="38">
        <v>600</v>
      </c>
      <c r="CT76" s="85">
        <v>1.6881944444444399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103.4</v>
      </c>
      <c r="DC76" s="71">
        <v>103.4</v>
      </c>
      <c r="DD76" s="72"/>
      <c r="DE76" s="43"/>
      <c r="DF76" s="43"/>
      <c r="DG76" s="39">
        <v>9573.2999999999993</v>
      </c>
      <c r="DH76" s="46">
        <v>7860</v>
      </c>
      <c r="DI76" s="40"/>
      <c r="DJ76" s="63">
        <v>17433.3</v>
      </c>
      <c r="DK76" s="43"/>
      <c r="DL76" s="268" t="s">
        <v>191</v>
      </c>
      <c r="DM76" s="269" t="s">
        <v>586</v>
      </c>
      <c r="DN76" s="269" t="s">
        <v>177</v>
      </c>
      <c r="DO76" s="269">
        <v>140</v>
      </c>
      <c r="DP76" s="269">
        <v>0</v>
      </c>
      <c r="DQ76" s="56"/>
      <c r="DR76" s="56"/>
      <c r="DS76" s="36"/>
      <c r="DV76" s="41">
        <v>1.1100000000000001</v>
      </c>
      <c r="DW76" s="41" t="s">
        <v>197</v>
      </c>
      <c r="DX76" s="41"/>
      <c r="DY76" s="151">
        <v>222.33300000000003</v>
      </c>
      <c r="DZ76" s="41">
        <v>222.33300000000003</v>
      </c>
      <c r="EA76" s="41">
        <v>9999</v>
      </c>
      <c r="EB76" s="41">
        <v>999999</v>
      </c>
      <c r="EC76" s="41">
        <v>999999</v>
      </c>
      <c r="EG76" s="41">
        <v>27</v>
      </c>
      <c r="EH76" s="195">
        <v>0</v>
      </c>
      <c r="EI76" s="195">
        <v>4440</v>
      </c>
      <c r="EJ76" s="196">
        <v>96.9</v>
      </c>
      <c r="EK76" s="195">
        <v>0</v>
      </c>
      <c r="EL76" s="195">
        <v>360</v>
      </c>
      <c r="EM76" s="195">
        <v>5773</v>
      </c>
      <c r="EN76" s="195">
        <v>2460</v>
      </c>
      <c r="EO76" s="195">
        <v>3600</v>
      </c>
      <c r="EP76" s="195">
        <v>600</v>
      </c>
      <c r="EQ76" s="195">
        <v>103.4</v>
      </c>
      <c r="ER76" s="195" t="e">
        <v>#REF!</v>
      </c>
      <c r="ES76" s="195" t="e">
        <v>#REF!</v>
      </c>
      <c r="ET76" s="195" t="e">
        <v>#REF!</v>
      </c>
      <c r="EU76" s="196" t="e">
        <v>#REF!</v>
      </c>
      <c r="EV76" s="195"/>
      <c r="EW76" s="195"/>
      <c r="EX76" s="195"/>
      <c r="EY76" s="195"/>
      <c r="EZ76" s="196"/>
      <c r="FA76" s="195"/>
      <c r="FC76" s="41">
        <v>27</v>
      </c>
      <c r="FD76" s="195">
        <v>0</v>
      </c>
      <c r="FE76" s="195">
        <v>4440</v>
      </c>
      <c r="FF76" s="195">
        <v>4536.8999999999996</v>
      </c>
      <c r="FG76" s="195">
        <v>4536.8999999999996</v>
      </c>
      <c r="FH76" s="195">
        <v>4896.8999999999996</v>
      </c>
      <c r="FI76" s="195">
        <v>10669.9</v>
      </c>
      <c r="FJ76" s="195">
        <v>13129.9</v>
      </c>
      <c r="FK76" s="195">
        <v>16729.900000000001</v>
      </c>
      <c r="FL76" s="195">
        <v>17329.900000000001</v>
      </c>
      <c r="FM76" s="195">
        <v>17433.300000000003</v>
      </c>
      <c r="FN76" s="195" t="e">
        <v>#REF!</v>
      </c>
      <c r="FO76" s="195" t="e">
        <v>#REF!</v>
      </c>
      <c r="FP76" s="195" t="e">
        <v>#REF!</v>
      </c>
      <c r="FQ76" s="195" t="e">
        <v>#REF!</v>
      </c>
      <c r="FR76" s="195" t="e">
        <v>#REF!</v>
      </c>
      <c r="FS76" s="195" t="e">
        <v>#REF!</v>
      </c>
      <c r="FT76" s="195" t="e">
        <v>#REF!</v>
      </c>
      <c r="FU76" s="195" t="e">
        <v>#REF!</v>
      </c>
      <c r="FV76" s="195" t="e">
        <v>#REF!</v>
      </c>
    </row>
    <row r="77" spans="1:178" ht="26.25" thickBot="1" x14ac:dyDescent="0.25">
      <c r="A77" s="75"/>
      <c r="B77" s="34">
        <v>43</v>
      </c>
      <c r="C77" s="293">
        <v>43</v>
      </c>
      <c r="D77" s="260" t="s">
        <v>60</v>
      </c>
      <c r="E77" s="260" t="s">
        <v>51</v>
      </c>
      <c r="F77" s="260" t="s">
        <v>596</v>
      </c>
      <c r="G77" s="43">
        <v>0.32152777777777769</v>
      </c>
      <c r="H77" s="47">
        <v>0.32152777777777769</v>
      </c>
      <c r="I77" s="58" t="s">
        <v>44</v>
      </c>
      <c r="J77" s="52">
        <v>0</v>
      </c>
      <c r="K77" s="43">
        <v>0.40486111111111106</v>
      </c>
      <c r="L77" s="47">
        <v>0.40486111111111106</v>
      </c>
      <c r="M77" s="42" t="s">
        <v>44</v>
      </c>
      <c r="N77" s="38">
        <v>0</v>
      </c>
      <c r="O77" s="85">
        <v>0.4055555555555555</v>
      </c>
      <c r="P77" s="38">
        <v>300</v>
      </c>
      <c r="Q77" s="261"/>
      <c r="R77" s="85"/>
      <c r="S77" s="38">
        <v>0</v>
      </c>
      <c r="T77" s="85" t="s">
        <v>308</v>
      </c>
      <c r="U77" s="86"/>
      <c r="V77" s="52">
        <v>600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>
        <v>0.46180555555555558</v>
      </c>
      <c r="AF77" s="86"/>
      <c r="AG77" s="52">
        <v>1560</v>
      </c>
      <c r="AH77" s="261"/>
      <c r="AI77" s="85"/>
      <c r="AJ77" s="38">
        <v>600</v>
      </c>
      <c r="AK77" s="73">
        <v>0.4993055555555555</v>
      </c>
      <c r="AL77" s="42" t="s">
        <v>301</v>
      </c>
      <c r="AM77" s="38">
        <v>360</v>
      </c>
      <c r="AN77" s="43">
        <v>0.50347222222222221</v>
      </c>
      <c r="AO77" s="47">
        <v>0.5444444444444444</v>
      </c>
      <c r="AP77" s="70">
        <v>97.7</v>
      </c>
      <c r="AQ77" s="71">
        <v>97.7</v>
      </c>
      <c r="AR77" s="72"/>
      <c r="AS77" s="49">
        <v>0.54097222222222219</v>
      </c>
      <c r="AT77" s="42" t="s">
        <v>44</v>
      </c>
      <c r="AU77" s="280">
        <v>0</v>
      </c>
      <c r="AV77" s="72"/>
      <c r="AW77" s="49">
        <v>0.59861111111111109</v>
      </c>
      <c r="AX77" s="42" t="s">
        <v>44</v>
      </c>
      <c r="AY77" s="38">
        <v>0</v>
      </c>
      <c r="AZ77" s="53">
        <v>0.6020833333333333</v>
      </c>
      <c r="BA77" s="61"/>
      <c r="BB77" s="55">
        <v>0.60746527777777781</v>
      </c>
      <c r="BC77" s="35">
        <v>5.3819444444445086E-3</v>
      </c>
      <c r="BD77" s="35">
        <v>1.2731481481475029E-4</v>
      </c>
      <c r="BE77" s="44" t="s">
        <v>45</v>
      </c>
      <c r="BF77" s="45">
        <v>11</v>
      </c>
      <c r="BG77" s="55">
        <v>0.61494212962962969</v>
      </c>
      <c r="BH77" s="35">
        <v>1.2858796296296382E-2</v>
      </c>
      <c r="BI77" s="35">
        <v>5.5555555555546893E-4</v>
      </c>
      <c r="BJ77" s="44" t="s">
        <v>45</v>
      </c>
      <c r="BK77" s="45">
        <v>48</v>
      </c>
      <c r="BL77" s="55">
        <v>0.6194560185185185</v>
      </c>
      <c r="BM77" s="35">
        <v>1.7372685185185199E-2</v>
      </c>
      <c r="BN77" s="35">
        <v>1.0416666666667948E-4</v>
      </c>
      <c r="BO77" s="44" t="s">
        <v>301</v>
      </c>
      <c r="BP77" s="45">
        <v>9</v>
      </c>
      <c r="BQ77" s="55">
        <v>0.6363657407407407</v>
      </c>
      <c r="BR77" s="35">
        <v>3.42824074074074E-2</v>
      </c>
      <c r="BS77" s="35">
        <v>2.3263888888888848E-3</v>
      </c>
      <c r="BT77" s="44" t="s">
        <v>301</v>
      </c>
      <c r="BU77" s="45">
        <v>201</v>
      </c>
      <c r="BV77" s="263"/>
      <c r="BW77" s="263"/>
      <c r="BX77" s="55">
        <v>0.64665509259259257</v>
      </c>
      <c r="BY77" s="35">
        <v>4.4571759259259269E-2</v>
      </c>
      <c r="BZ77" s="35">
        <v>4.3634259259259373E-3</v>
      </c>
      <c r="CA77" s="44" t="s">
        <v>301</v>
      </c>
      <c r="CB77" s="45">
        <v>377</v>
      </c>
      <c r="CC77" s="49">
        <v>0.66666666666666663</v>
      </c>
      <c r="CD77" s="42" t="s">
        <v>45</v>
      </c>
      <c r="CE77" s="38">
        <v>120</v>
      </c>
      <c r="CF77" s="53">
        <v>0.66875000000000007</v>
      </c>
      <c r="CG77" s="61"/>
      <c r="CH77" s="55">
        <v>0.67969907407407415</v>
      </c>
      <c r="CI77" s="35">
        <v>1.0949074074074083E-2</v>
      </c>
      <c r="CJ77" s="35">
        <v>1.0416666666667601E-4</v>
      </c>
      <c r="CK77" s="44" t="s">
        <v>301</v>
      </c>
      <c r="CL77" s="45">
        <v>9</v>
      </c>
      <c r="CM77" s="55">
        <v>0.75109953703703702</v>
      </c>
      <c r="CN77" s="35">
        <v>8.2349537037036957E-2</v>
      </c>
      <c r="CO77" s="35">
        <v>6.5497685185185103E-2</v>
      </c>
      <c r="CP77" s="44" t="s">
        <v>301</v>
      </c>
      <c r="CQ77" s="45">
        <v>5659</v>
      </c>
      <c r="CR77" s="85" t="s">
        <v>632</v>
      </c>
      <c r="CS77" s="38"/>
      <c r="CT77" s="85">
        <v>2.3548611111111102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112.5</v>
      </c>
      <c r="DC77" s="71">
        <v>112.5</v>
      </c>
      <c r="DD77" s="72"/>
      <c r="DE77" s="43"/>
      <c r="DF77" s="43"/>
      <c r="DG77" s="39">
        <v>6524.2</v>
      </c>
      <c r="DH77" s="46">
        <v>5340</v>
      </c>
      <c r="DI77" s="40"/>
      <c r="DJ77" s="63">
        <v>11864.2</v>
      </c>
      <c r="DK77" s="43"/>
      <c r="DL77" s="268" t="s">
        <v>192</v>
      </c>
      <c r="DM77" s="269" t="s">
        <v>596</v>
      </c>
      <c r="DN77" s="269" t="s">
        <v>178</v>
      </c>
      <c r="DO77" s="269">
        <v>143</v>
      </c>
      <c r="DP77" s="269" t="s">
        <v>293</v>
      </c>
      <c r="DQ77" s="56"/>
      <c r="DR77" s="56"/>
      <c r="DS77" s="36"/>
      <c r="DV77" s="41">
        <v>1.08</v>
      </c>
      <c r="DW77" s="41" t="s">
        <v>197</v>
      </c>
      <c r="DX77" s="41"/>
      <c r="DY77" s="151">
        <v>227.01599999999999</v>
      </c>
      <c r="DZ77" s="41">
        <v>227.01599999999999</v>
      </c>
      <c r="EA77" s="41">
        <v>9999</v>
      </c>
      <c r="EB77" s="41">
        <v>999999</v>
      </c>
      <c r="EC77" s="41">
        <v>999999</v>
      </c>
      <c r="EG77" s="41">
        <v>43</v>
      </c>
      <c r="EH77" s="195">
        <v>0</v>
      </c>
      <c r="EI77" s="195">
        <v>5220</v>
      </c>
      <c r="EJ77" s="196">
        <v>97.7</v>
      </c>
      <c r="EK77" s="195">
        <v>0</v>
      </c>
      <c r="EL77" s="195">
        <v>0</v>
      </c>
      <c r="EM77" s="195">
        <v>646</v>
      </c>
      <c r="EN77" s="195">
        <v>120</v>
      </c>
      <c r="EO77" s="195">
        <v>5668</v>
      </c>
      <c r="EP77" s="195">
        <v>0</v>
      </c>
      <c r="EQ77" s="195">
        <v>112.5</v>
      </c>
      <c r="ER77" s="195" t="e">
        <v>#REF!</v>
      </c>
      <c r="ES77" s="195" t="e">
        <v>#REF!</v>
      </c>
      <c r="ET77" s="195" t="e">
        <v>#REF!</v>
      </c>
      <c r="EU77" s="196" t="e">
        <v>#REF!</v>
      </c>
      <c r="EV77" s="195"/>
      <c r="EW77" s="195"/>
      <c r="EX77" s="195"/>
      <c r="EY77" s="195"/>
      <c r="EZ77" s="196"/>
      <c r="FA77" s="195"/>
      <c r="FC77" s="41">
        <v>43</v>
      </c>
      <c r="FD77" s="195">
        <v>0</v>
      </c>
      <c r="FE77" s="195">
        <v>5220</v>
      </c>
      <c r="FF77" s="195">
        <v>5317.7</v>
      </c>
      <c r="FG77" s="195">
        <v>5317.7</v>
      </c>
      <c r="FH77" s="195">
        <v>5317.7</v>
      </c>
      <c r="FI77" s="195">
        <v>5963.7</v>
      </c>
      <c r="FJ77" s="195">
        <v>6083.7</v>
      </c>
      <c r="FK77" s="195">
        <v>11751.7</v>
      </c>
      <c r="FL77" s="195">
        <v>11751.7</v>
      </c>
      <c r="FM77" s="195">
        <v>11864.2</v>
      </c>
      <c r="FN77" s="195" t="e">
        <v>#REF!</v>
      </c>
      <c r="FO77" s="195" t="e">
        <v>#REF!</v>
      </c>
      <c r="FP77" s="195" t="e">
        <v>#REF!</v>
      </c>
      <c r="FQ77" s="195" t="e">
        <v>#REF!</v>
      </c>
      <c r="FR77" s="195" t="e">
        <v>#REF!</v>
      </c>
      <c r="FS77" s="195" t="e">
        <v>#REF!</v>
      </c>
      <c r="FT77" s="195" t="e">
        <v>#REF!</v>
      </c>
      <c r="FU77" s="195" t="e">
        <v>#REF!</v>
      </c>
      <c r="FV77" s="195" t="e">
        <v>#REF!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A3:CB3"/>
    <mergeCell ref="AC3:AD3"/>
    <mergeCell ref="AZ3:BA3"/>
    <mergeCell ref="BJ3:BK3"/>
    <mergeCell ref="AL3:AM3"/>
    <mergeCell ref="AN3:AO3"/>
    <mergeCell ref="AP3:AR3"/>
    <mergeCell ref="I4:J4"/>
    <mergeCell ref="M4:N4"/>
    <mergeCell ref="O3:P3"/>
    <mergeCell ref="K1:N2"/>
    <mergeCell ref="W3:X3"/>
    <mergeCell ref="Z3:AB3"/>
    <mergeCell ref="D2:E2"/>
    <mergeCell ref="D3:F3"/>
    <mergeCell ref="G3:J3"/>
    <mergeCell ref="K3:N3"/>
    <mergeCell ref="AF3:AH3"/>
    <mergeCell ref="AI3:AJ3"/>
    <mergeCell ref="CT3:CU3"/>
    <mergeCell ref="CZ3:DA3"/>
    <mergeCell ref="CX4:CY4"/>
    <mergeCell ref="AT3:AU3"/>
    <mergeCell ref="AX3:AY3"/>
    <mergeCell ref="BE3:BF3"/>
    <mergeCell ref="BO3:BP3"/>
    <mergeCell ref="BT3:BU3"/>
    <mergeCell ref="CD3:CE3"/>
    <mergeCell ref="CD4:CE4"/>
    <mergeCell ref="DP3:DP4"/>
    <mergeCell ref="DQ3:DS3"/>
    <mergeCell ref="Z4:AA4"/>
    <mergeCell ref="AF4:AG4"/>
    <mergeCell ref="AL4:AM4"/>
    <mergeCell ref="AT4:AU4"/>
    <mergeCell ref="AX4:AY4"/>
    <mergeCell ref="CF3:CG3"/>
    <mergeCell ref="DL3:DL4"/>
    <mergeCell ref="DM3:DM4"/>
    <mergeCell ref="DB3:DD3"/>
    <mergeCell ref="R3:S3"/>
    <mergeCell ref="U3:V3"/>
    <mergeCell ref="U4:V4"/>
    <mergeCell ref="CX3:CY3"/>
    <mergeCell ref="DO3:DO4"/>
    <mergeCell ref="DN3:DN4"/>
    <mergeCell ref="CK3:CL3"/>
    <mergeCell ref="CP3:CQ3"/>
    <mergeCell ref="CR3:CS3"/>
  </mergeCells>
  <phoneticPr fontId="9" type="noConversion"/>
  <conditionalFormatting sqref="DL5:DS82">
    <cfRule type="cellIs" dxfId="1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2"/>
      <c r="B5" s="34">
        <v>69</v>
      </c>
      <c r="C5" s="293">
        <v>80</v>
      </c>
      <c r="D5" s="260" t="s">
        <v>279</v>
      </c>
      <c r="E5" s="260" t="s">
        <v>550</v>
      </c>
      <c r="F5" s="260" t="s">
        <v>568</v>
      </c>
      <c r="G5" s="43">
        <v>0.33958333333333318</v>
      </c>
      <c r="H5" s="47">
        <v>0.33958333333333318</v>
      </c>
      <c r="I5" s="278" t="s">
        <v>44</v>
      </c>
      <c r="J5" s="216">
        <v>0</v>
      </c>
      <c r="K5" s="43">
        <v>0.42291666666666655</v>
      </c>
      <c r="L5" s="47">
        <v>0.42291666666666655</v>
      </c>
      <c r="M5" s="279" t="s">
        <v>44</v>
      </c>
      <c r="N5" s="280">
        <v>0</v>
      </c>
      <c r="O5" s="85">
        <v>0.4236111111111111</v>
      </c>
      <c r="P5" s="280"/>
      <c r="Q5" s="261"/>
      <c r="R5" s="85"/>
      <c r="S5" s="38">
        <v>0</v>
      </c>
      <c r="T5" s="85">
        <v>0.47222222222222227</v>
      </c>
      <c r="U5" s="281"/>
      <c r="V5" s="52">
        <v>0</v>
      </c>
      <c r="W5" s="85"/>
      <c r="X5" s="280">
        <v>600</v>
      </c>
      <c r="Y5" s="85"/>
      <c r="Z5" s="281"/>
      <c r="AA5" s="216">
        <v>600</v>
      </c>
      <c r="AB5" s="261"/>
      <c r="AC5" s="85"/>
      <c r="AD5" s="280">
        <v>600</v>
      </c>
      <c r="AE5" s="85" t="s">
        <v>308</v>
      </c>
      <c r="AF5" s="281"/>
      <c r="AG5" s="216">
        <v>600</v>
      </c>
      <c r="AH5" s="261"/>
      <c r="AI5" s="85"/>
      <c r="AJ5" s="280">
        <v>600</v>
      </c>
      <c r="AK5" s="73">
        <v>0.53819444444444442</v>
      </c>
      <c r="AL5" s="279" t="s">
        <v>301</v>
      </c>
      <c r="AM5" s="280">
        <v>2160</v>
      </c>
      <c r="AN5" s="43">
        <v>0.53888888888888886</v>
      </c>
      <c r="AO5" s="47">
        <v>0.57986111111111105</v>
      </c>
      <c r="AP5" s="282">
        <v>79.599999999999994</v>
      </c>
      <c r="AQ5" s="283">
        <v>79.599999999999994</v>
      </c>
      <c r="AR5" s="284"/>
      <c r="AS5" s="49">
        <v>0.57986111111111105</v>
      </c>
      <c r="AT5" s="42" t="s">
        <v>44</v>
      </c>
      <c r="AU5" s="280">
        <v>0</v>
      </c>
      <c r="AV5" s="284"/>
      <c r="AW5" s="49">
        <v>0.62638888888888888</v>
      </c>
      <c r="AX5" s="279" t="s">
        <v>44</v>
      </c>
      <c r="AY5" s="38">
        <v>0</v>
      </c>
      <c r="AZ5" s="53">
        <v>0.62847222222222221</v>
      </c>
      <c r="BA5" s="285"/>
      <c r="BB5" s="55">
        <v>0.63495370370370374</v>
      </c>
      <c r="BC5" s="286">
        <v>6.4814814814815325E-3</v>
      </c>
      <c r="BD5" s="286">
        <v>9.7222222222227359E-4</v>
      </c>
      <c r="BE5" s="287" t="s">
        <v>301</v>
      </c>
      <c r="BF5" s="288">
        <v>84</v>
      </c>
      <c r="BG5" s="55">
        <v>0.64192129629629624</v>
      </c>
      <c r="BH5" s="286">
        <v>1.344907407407403E-2</v>
      </c>
      <c r="BI5" s="286">
        <v>3.4722222222179078E-5</v>
      </c>
      <c r="BJ5" s="287" t="s">
        <v>301</v>
      </c>
      <c r="BK5" s="288">
        <v>3</v>
      </c>
      <c r="BL5" s="55">
        <v>0.64626157407407414</v>
      </c>
      <c r="BM5" s="286">
        <v>1.7789351851851931E-2</v>
      </c>
      <c r="BN5" s="286">
        <v>5.2083333333341128E-4</v>
      </c>
      <c r="BO5" s="287" t="s">
        <v>301</v>
      </c>
      <c r="BP5" s="288">
        <v>45</v>
      </c>
      <c r="BQ5" s="55">
        <v>0.66391203703703705</v>
      </c>
      <c r="BR5" s="286">
        <v>3.5439814814814841E-2</v>
      </c>
      <c r="BS5" s="286">
        <v>3.4837962962963251E-3</v>
      </c>
      <c r="BT5" s="287" t="s">
        <v>301</v>
      </c>
      <c r="BU5" s="288">
        <v>301</v>
      </c>
      <c r="BV5" s="263"/>
      <c r="BW5" s="263"/>
      <c r="BX5" s="55">
        <v>0.65516203703703701</v>
      </c>
      <c r="BY5" s="286">
        <v>2.6689814814814805E-2</v>
      </c>
      <c r="BZ5" s="286">
        <v>1.3518518518518527E-2</v>
      </c>
      <c r="CA5" s="287" t="s">
        <v>45</v>
      </c>
      <c r="CB5" s="288">
        <v>1468</v>
      </c>
      <c r="CC5" s="49">
        <v>0.69444444444444453</v>
      </c>
      <c r="CD5" s="279" t="s">
        <v>44</v>
      </c>
      <c r="CE5" s="280">
        <v>0</v>
      </c>
      <c r="CF5" s="53">
        <v>0.69652777777777775</v>
      </c>
      <c r="CG5" s="285"/>
      <c r="CH5" s="55">
        <v>0.70798611111111109</v>
      </c>
      <c r="CI5" s="286">
        <v>1.1458333333333348E-2</v>
      </c>
      <c r="CJ5" s="286">
        <v>6.1342592592594086E-4</v>
      </c>
      <c r="CK5" s="287" t="s">
        <v>301</v>
      </c>
      <c r="CL5" s="288">
        <v>53</v>
      </c>
      <c r="CM5" s="55">
        <v>0.71504629629629635</v>
      </c>
      <c r="CN5" s="286">
        <v>1.8518518518518601E-2</v>
      </c>
      <c r="CO5" s="286">
        <v>1.6666666666667503E-3</v>
      </c>
      <c r="CP5" s="287" t="s">
        <v>301</v>
      </c>
      <c r="CQ5" s="288">
        <v>144</v>
      </c>
      <c r="CR5" s="85" t="s">
        <v>632</v>
      </c>
      <c r="CS5" s="280"/>
      <c r="CT5" s="85">
        <v>3.4381944444444401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85.5</v>
      </c>
      <c r="DC5" s="283">
        <v>85.5</v>
      </c>
      <c r="DD5" s="284"/>
      <c r="DE5" s="43"/>
      <c r="DF5" s="43"/>
      <c r="DG5" s="39">
        <v>2263.1</v>
      </c>
      <c r="DH5" s="46">
        <v>5160</v>
      </c>
      <c r="DI5" s="40"/>
      <c r="DJ5" s="63">
        <v>7423.1</v>
      </c>
      <c r="DK5" s="43"/>
      <c r="DL5" s="264" t="s">
        <v>191</v>
      </c>
      <c r="DM5" s="265" t="s">
        <v>568</v>
      </c>
      <c r="DN5" s="265" t="s">
        <v>177</v>
      </c>
      <c r="DO5" s="265">
        <v>230</v>
      </c>
      <c r="DP5" s="265">
        <v>0</v>
      </c>
      <c r="DQ5" s="266"/>
      <c r="DR5" s="266"/>
      <c r="DS5" s="267"/>
      <c r="DT5" s="22"/>
      <c r="DU5" s="22"/>
      <c r="DV5" s="41">
        <v>1.1299999999999999</v>
      </c>
      <c r="DW5" s="41" t="s">
        <v>197</v>
      </c>
      <c r="DY5" s="151">
        <v>186.56299999999999</v>
      </c>
      <c r="DZ5" s="41">
        <v>186.56299999999999</v>
      </c>
      <c r="EA5" s="41">
        <v>9999</v>
      </c>
      <c r="EB5" s="41">
        <v>999999</v>
      </c>
      <c r="EC5" s="41">
        <v>999999</v>
      </c>
      <c r="ED5" s="22"/>
      <c r="EE5" s="22"/>
      <c r="EF5" s="22"/>
      <c r="EG5" s="41">
        <v>80</v>
      </c>
      <c r="EH5" s="195">
        <v>0</v>
      </c>
      <c r="EI5" s="195">
        <v>5160</v>
      </c>
      <c r="EJ5" s="196">
        <v>79.599999999999994</v>
      </c>
      <c r="EK5" s="195">
        <v>0</v>
      </c>
      <c r="EL5" s="195">
        <v>0</v>
      </c>
      <c r="EM5" s="195">
        <v>1901</v>
      </c>
      <c r="EN5" s="195">
        <v>0</v>
      </c>
      <c r="EO5" s="195">
        <v>197</v>
      </c>
      <c r="EP5" s="195">
        <v>0</v>
      </c>
      <c r="EQ5" s="195">
        <v>85.5</v>
      </c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41">
        <v>80</v>
      </c>
      <c r="FD5" s="195">
        <v>0</v>
      </c>
      <c r="FE5" s="195">
        <v>5160</v>
      </c>
      <c r="FF5" s="195">
        <v>5239.6000000000004</v>
      </c>
      <c r="FG5" s="195">
        <v>5239.6000000000004</v>
      </c>
      <c r="FH5" s="195">
        <v>5239.6000000000004</v>
      </c>
      <c r="FI5" s="195">
        <v>7140.6</v>
      </c>
      <c r="FJ5" s="195">
        <v>7140.6</v>
      </c>
      <c r="FK5" s="195">
        <v>7337.6</v>
      </c>
      <c r="FL5" s="195">
        <v>7337.6</v>
      </c>
      <c r="FM5" s="195">
        <v>7423.1</v>
      </c>
      <c r="FN5" s="22"/>
      <c r="FO5" s="22"/>
      <c r="FP5" s="22"/>
      <c r="FQ5" s="22"/>
      <c r="FR5" s="22"/>
      <c r="FS5" s="22"/>
      <c r="FT5" s="22"/>
      <c r="FU5" s="22"/>
      <c r="FV5" s="22"/>
    </row>
    <row r="6" spans="1:178" s="41" customFormat="1" ht="13.5" thickBot="1" x14ac:dyDescent="0.25">
      <c r="A6" s="132"/>
      <c r="B6" s="34">
        <v>8</v>
      </c>
      <c r="C6" s="293">
        <v>8</v>
      </c>
      <c r="D6" s="260" t="s">
        <v>90</v>
      </c>
      <c r="E6" s="260" t="s">
        <v>91</v>
      </c>
      <c r="F6" s="260" t="s">
        <v>568</v>
      </c>
      <c r="G6" s="43">
        <v>0.29722222222222222</v>
      </c>
      <c r="H6" s="47">
        <v>0.29722222222222222</v>
      </c>
      <c r="I6" s="58" t="s">
        <v>44</v>
      </c>
      <c r="J6" s="52">
        <v>0</v>
      </c>
      <c r="K6" s="43">
        <v>0.38055555555555559</v>
      </c>
      <c r="L6" s="47">
        <v>0.38055555555555559</v>
      </c>
      <c r="M6" s="42" t="s">
        <v>44</v>
      </c>
      <c r="N6" s="38">
        <v>0</v>
      </c>
      <c r="O6" s="85">
        <v>0.38125000000000003</v>
      </c>
      <c r="P6" s="38"/>
      <c r="Q6" s="261"/>
      <c r="R6" s="85"/>
      <c r="S6" s="38">
        <v>0</v>
      </c>
      <c r="T6" s="85">
        <v>0.42083333333333334</v>
      </c>
      <c r="U6" s="86"/>
      <c r="V6" s="52">
        <v>0</v>
      </c>
      <c r="W6" s="85">
        <v>0.45277777777777778</v>
      </c>
      <c r="X6" s="38"/>
      <c r="Y6" s="85">
        <v>0.45347222222222222</v>
      </c>
      <c r="Z6" s="86"/>
      <c r="AA6" s="52">
        <v>0</v>
      </c>
      <c r="AB6" s="261"/>
      <c r="AC6" s="85">
        <v>0.45555555555555555</v>
      </c>
      <c r="AD6" s="38"/>
      <c r="AE6" s="85">
        <v>0.47361111111111115</v>
      </c>
      <c r="AF6" s="86"/>
      <c r="AG6" s="52">
        <v>0</v>
      </c>
      <c r="AH6" s="261"/>
      <c r="AI6" s="85"/>
      <c r="AJ6" s="38">
        <v>600</v>
      </c>
      <c r="AK6" s="73">
        <v>0.47986111111111113</v>
      </c>
      <c r="AL6" s="42" t="s">
        <v>301</v>
      </c>
      <c r="AM6" s="38">
        <v>780</v>
      </c>
      <c r="AN6" s="43">
        <v>0.4861111111111111</v>
      </c>
      <c r="AO6" s="47">
        <v>0.48680555555555555</v>
      </c>
      <c r="AP6" s="70">
        <v>87.9</v>
      </c>
      <c r="AQ6" s="71">
        <v>87.9</v>
      </c>
      <c r="AR6" s="72"/>
      <c r="AS6" s="49">
        <v>0.52152777777777781</v>
      </c>
      <c r="AT6" s="42" t="s">
        <v>44</v>
      </c>
      <c r="AU6" s="280">
        <v>0</v>
      </c>
      <c r="AV6" s="72"/>
      <c r="AW6" s="49">
        <v>0.56319444444444444</v>
      </c>
      <c r="AX6" s="42" t="s">
        <v>44</v>
      </c>
      <c r="AY6" s="38">
        <v>0</v>
      </c>
      <c r="AZ6" s="53">
        <v>0.56597222222222221</v>
      </c>
      <c r="BA6" s="61"/>
      <c r="BB6" s="55">
        <v>0.57150462962962967</v>
      </c>
      <c r="BC6" s="35">
        <v>5.5324074074074581E-3</v>
      </c>
      <c r="BD6" s="35">
        <v>2.3148148148199182E-5</v>
      </c>
      <c r="BE6" s="44" t="s">
        <v>301</v>
      </c>
      <c r="BF6" s="45">
        <v>2</v>
      </c>
      <c r="BG6" s="55">
        <v>0.57835648148148155</v>
      </c>
      <c r="BH6" s="35">
        <v>1.2384259259259345E-2</v>
      </c>
      <c r="BI6" s="35">
        <v>1.0300925925925061E-3</v>
      </c>
      <c r="BJ6" s="44" t="s">
        <v>45</v>
      </c>
      <c r="BK6" s="45">
        <v>89</v>
      </c>
      <c r="BL6" s="55">
        <v>0.58211805555555551</v>
      </c>
      <c r="BM6" s="35">
        <v>1.6145833333333304E-2</v>
      </c>
      <c r="BN6" s="35">
        <v>1.1226851851852161E-3</v>
      </c>
      <c r="BO6" s="44" t="s">
        <v>45</v>
      </c>
      <c r="BP6" s="45">
        <v>97</v>
      </c>
      <c r="BQ6" s="55">
        <v>0.59710648148148149</v>
      </c>
      <c r="BR6" s="35">
        <v>3.1134259259259278E-2</v>
      </c>
      <c r="BS6" s="35">
        <v>8.2175925925923737E-4</v>
      </c>
      <c r="BT6" s="44" t="s">
        <v>45</v>
      </c>
      <c r="BU6" s="45">
        <v>71</v>
      </c>
      <c r="BV6" s="263"/>
      <c r="BW6" s="263"/>
      <c r="BX6" s="55">
        <v>0.60546296296296298</v>
      </c>
      <c r="BY6" s="35">
        <v>3.9490740740740771E-2</v>
      </c>
      <c r="BZ6" s="35">
        <v>7.1759259259256136E-4</v>
      </c>
      <c r="CA6" s="44" t="s">
        <v>45</v>
      </c>
      <c r="CB6" s="45">
        <v>62</v>
      </c>
      <c r="CC6" s="49">
        <v>0.63194444444444442</v>
      </c>
      <c r="CD6" s="42" t="s">
        <v>44</v>
      </c>
      <c r="CE6" s="38">
        <v>0</v>
      </c>
      <c r="CF6" s="53">
        <v>0.65</v>
      </c>
      <c r="CG6" s="61"/>
      <c r="CH6" s="55">
        <v>0.66069444444444447</v>
      </c>
      <c r="CI6" s="35">
        <v>1.0694444444444451E-2</v>
      </c>
      <c r="CJ6" s="35">
        <v>1.5046296296295641E-4</v>
      </c>
      <c r="CK6" s="44" t="s">
        <v>45</v>
      </c>
      <c r="CL6" s="45">
        <v>13</v>
      </c>
      <c r="CM6" s="55">
        <v>0.66699074074074083</v>
      </c>
      <c r="CN6" s="35">
        <v>1.6990740740740806E-2</v>
      </c>
      <c r="CO6" s="35">
        <v>1.388888888889557E-4</v>
      </c>
      <c r="CP6" s="44" t="s">
        <v>301</v>
      </c>
      <c r="CQ6" s="45">
        <v>12</v>
      </c>
      <c r="CR6" s="85"/>
      <c r="CS6" s="38">
        <v>600</v>
      </c>
      <c r="CT6" s="85">
        <v>0.89652777777777803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88</v>
      </c>
      <c r="DC6" s="71">
        <v>88</v>
      </c>
      <c r="DD6" s="72"/>
      <c r="DE6" s="43"/>
      <c r="DF6" s="43"/>
      <c r="DG6" s="39">
        <v>521.9</v>
      </c>
      <c r="DH6" s="46">
        <v>1980</v>
      </c>
      <c r="DI6" s="40"/>
      <c r="DJ6" s="63">
        <v>2501.9</v>
      </c>
      <c r="DK6" s="43"/>
      <c r="DL6" s="268" t="s">
        <v>191</v>
      </c>
      <c r="DM6" s="269" t="s">
        <v>568</v>
      </c>
      <c r="DN6" s="269" t="s">
        <v>177</v>
      </c>
      <c r="DO6" s="269">
        <v>150</v>
      </c>
      <c r="DP6" s="269" t="s">
        <v>623</v>
      </c>
      <c r="DQ6" s="56"/>
      <c r="DR6" s="56"/>
      <c r="DS6" s="36"/>
      <c r="DV6" s="41">
        <v>1.1299999999999999</v>
      </c>
      <c r="DW6" s="41" t="s">
        <v>197</v>
      </c>
      <c r="DY6" s="151">
        <v>198.767</v>
      </c>
      <c r="DZ6" s="41">
        <v>198.767</v>
      </c>
      <c r="EA6" s="41">
        <v>9999</v>
      </c>
      <c r="EB6" s="41">
        <v>999999</v>
      </c>
      <c r="EC6" s="41">
        <v>999999</v>
      </c>
      <c r="EG6" s="41">
        <v>8</v>
      </c>
      <c r="EH6" s="195">
        <v>0</v>
      </c>
      <c r="EI6" s="195">
        <v>1380</v>
      </c>
      <c r="EJ6" s="196">
        <v>87.9</v>
      </c>
      <c r="EK6" s="195">
        <v>0</v>
      </c>
      <c r="EL6" s="195">
        <v>0</v>
      </c>
      <c r="EM6" s="195">
        <v>321</v>
      </c>
      <c r="EN6" s="195">
        <v>0</v>
      </c>
      <c r="EO6" s="195">
        <v>25</v>
      </c>
      <c r="EP6" s="195">
        <v>600</v>
      </c>
      <c r="EQ6" s="195">
        <v>88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C6" s="41">
        <v>8</v>
      </c>
      <c r="FD6" s="195">
        <v>0</v>
      </c>
      <c r="FE6" s="195">
        <v>1380</v>
      </c>
      <c r="FF6" s="195">
        <v>1467.9</v>
      </c>
      <c r="FG6" s="195">
        <v>1467.9</v>
      </c>
      <c r="FH6" s="195">
        <v>1467.9</v>
      </c>
      <c r="FI6" s="195">
        <v>1788.9</v>
      </c>
      <c r="FJ6" s="195">
        <v>1788.9</v>
      </c>
      <c r="FK6" s="195">
        <v>1813.9</v>
      </c>
      <c r="FL6" s="195">
        <v>2413.9</v>
      </c>
      <c r="FM6" s="195">
        <v>2501.9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26.25" collapsed="1" thickBot="1" x14ac:dyDescent="0.25">
      <c r="A7" s="131"/>
      <c r="B7" s="34">
        <v>4</v>
      </c>
      <c r="C7" s="293">
        <v>4</v>
      </c>
      <c r="D7" s="260" t="s">
        <v>89</v>
      </c>
      <c r="E7" s="260" t="s">
        <v>30</v>
      </c>
      <c r="F7" s="260" t="s">
        <v>568</v>
      </c>
      <c r="G7" s="43">
        <v>0.29444444444444445</v>
      </c>
      <c r="H7" s="47">
        <v>0.29444444444444445</v>
      </c>
      <c r="I7" s="58" t="s">
        <v>44</v>
      </c>
      <c r="J7" s="52">
        <v>0</v>
      </c>
      <c r="K7" s="43">
        <v>0.37777777777777782</v>
      </c>
      <c r="L7" s="47">
        <v>0.37777777777777782</v>
      </c>
      <c r="M7" s="42" t="s">
        <v>44</v>
      </c>
      <c r="N7" s="38">
        <v>0</v>
      </c>
      <c r="O7" s="85">
        <v>0.37847222222222227</v>
      </c>
      <c r="P7" s="38"/>
      <c r="Q7" s="261"/>
      <c r="R7" s="85"/>
      <c r="S7" s="38">
        <v>0</v>
      </c>
      <c r="T7" s="85">
        <v>0.41319444444444442</v>
      </c>
      <c r="U7" s="86"/>
      <c r="V7" s="52">
        <v>0</v>
      </c>
      <c r="W7" s="85">
        <v>0.43055555555555558</v>
      </c>
      <c r="X7" s="38"/>
      <c r="Y7" s="85">
        <v>0.43194444444444446</v>
      </c>
      <c r="Z7" s="86"/>
      <c r="AA7" s="52">
        <v>0</v>
      </c>
      <c r="AB7" s="261"/>
      <c r="AC7" s="85">
        <v>0.43402777777777773</v>
      </c>
      <c r="AD7" s="38"/>
      <c r="AE7" s="85">
        <v>0.45347222222222222</v>
      </c>
      <c r="AF7" s="86"/>
      <c r="AG7" s="52">
        <v>0</v>
      </c>
      <c r="AH7" s="261"/>
      <c r="AI7" s="85">
        <v>0.4604166666666667</v>
      </c>
      <c r="AJ7" s="38"/>
      <c r="AK7" s="73">
        <v>0.4680555555555555</v>
      </c>
      <c r="AL7" s="42" t="s">
        <v>44</v>
      </c>
      <c r="AM7" s="38">
        <v>0</v>
      </c>
      <c r="AN7" s="43">
        <v>0.46875</v>
      </c>
      <c r="AO7" s="47">
        <v>0.47152777777777777</v>
      </c>
      <c r="AP7" s="70">
        <v>81.599999999999994</v>
      </c>
      <c r="AQ7" s="71">
        <v>81.599999999999994</v>
      </c>
      <c r="AR7" s="72"/>
      <c r="AS7" s="49">
        <v>0.50972222222222219</v>
      </c>
      <c r="AT7" s="42" t="s">
        <v>44</v>
      </c>
      <c r="AU7" s="280">
        <v>0</v>
      </c>
      <c r="AV7" s="72"/>
      <c r="AW7" s="49">
        <v>0.55138888888888882</v>
      </c>
      <c r="AX7" s="42" t="s">
        <v>44</v>
      </c>
      <c r="AY7" s="38">
        <v>0</v>
      </c>
      <c r="AZ7" s="53">
        <v>0.55347222222222225</v>
      </c>
      <c r="BA7" s="61"/>
      <c r="BB7" s="55">
        <v>0.55876157407407401</v>
      </c>
      <c r="BC7" s="35">
        <v>5.2893518518517535E-3</v>
      </c>
      <c r="BD7" s="35">
        <v>2.1990740740750539E-4</v>
      </c>
      <c r="BE7" s="44" t="s">
        <v>45</v>
      </c>
      <c r="BF7" s="45">
        <v>19</v>
      </c>
      <c r="BG7" s="55">
        <v>0.56591435185185179</v>
      </c>
      <c r="BH7" s="35">
        <v>1.2442129629629539E-2</v>
      </c>
      <c r="BI7" s="35">
        <v>9.7222222222231175E-4</v>
      </c>
      <c r="BJ7" s="44" t="s">
        <v>45</v>
      </c>
      <c r="BK7" s="45">
        <v>84</v>
      </c>
      <c r="BL7" s="55">
        <v>0.56964120370370364</v>
      </c>
      <c r="BM7" s="35">
        <v>1.6168981481481381E-2</v>
      </c>
      <c r="BN7" s="35">
        <v>1.0995370370371384E-3</v>
      </c>
      <c r="BO7" s="44" t="s">
        <v>45</v>
      </c>
      <c r="BP7" s="45">
        <v>95</v>
      </c>
      <c r="BQ7" s="55">
        <v>0.58453703703703697</v>
      </c>
      <c r="BR7" s="35">
        <v>3.1064814814814712E-2</v>
      </c>
      <c r="BS7" s="35">
        <v>8.912037037038037E-4</v>
      </c>
      <c r="BT7" s="44" t="s">
        <v>45</v>
      </c>
      <c r="BU7" s="45">
        <v>77</v>
      </c>
      <c r="BV7" s="263"/>
      <c r="BW7" s="263"/>
      <c r="BX7" s="55">
        <v>0.59247685185185184</v>
      </c>
      <c r="BY7" s="35">
        <v>3.9004629629629584E-2</v>
      </c>
      <c r="BZ7" s="35">
        <v>1.2037037037037485E-3</v>
      </c>
      <c r="CA7" s="44" t="s">
        <v>45</v>
      </c>
      <c r="CB7" s="45">
        <v>104</v>
      </c>
      <c r="CC7" s="49">
        <v>0.61944444444444446</v>
      </c>
      <c r="CD7" s="42" t="s">
        <v>44</v>
      </c>
      <c r="CE7" s="38">
        <v>0</v>
      </c>
      <c r="CF7" s="53">
        <v>0.6430555555555556</v>
      </c>
      <c r="CG7" s="61"/>
      <c r="CH7" s="55">
        <v>0.65392361111111108</v>
      </c>
      <c r="CI7" s="35">
        <v>1.0868055555555478E-2</v>
      </c>
      <c r="CJ7" s="35">
        <v>2.3148148148070813E-5</v>
      </c>
      <c r="CK7" s="44" t="s">
        <v>301</v>
      </c>
      <c r="CL7" s="45">
        <v>2</v>
      </c>
      <c r="CM7" s="55">
        <v>0.6599652777777778</v>
      </c>
      <c r="CN7" s="35">
        <v>1.6909722222222201E-2</v>
      </c>
      <c r="CO7" s="35">
        <v>5.7870370370350505E-5</v>
      </c>
      <c r="CP7" s="44" t="s">
        <v>301</v>
      </c>
      <c r="CQ7" s="45">
        <v>5</v>
      </c>
      <c r="CR7" s="85" t="s">
        <v>632</v>
      </c>
      <c r="CS7" s="38"/>
      <c r="CT7" s="85">
        <v>0.72986111111111096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89</v>
      </c>
      <c r="DC7" s="71">
        <v>89</v>
      </c>
      <c r="DD7" s="72"/>
      <c r="DE7" s="43"/>
      <c r="DF7" s="43"/>
      <c r="DG7" s="39">
        <v>556.6</v>
      </c>
      <c r="DH7" s="46">
        <v>0</v>
      </c>
      <c r="DI7" s="40"/>
      <c r="DJ7" s="63">
        <v>556.6</v>
      </c>
      <c r="DK7" s="43"/>
      <c r="DL7" s="268" t="s">
        <v>190</v>
      </c>
      <c r="DM7" s="269" t="s">
        <v>568</v>
      </c>
      <c r="DN7" s="269" t="s">
        <v>177</v>
      </c>
      <c r="DO7" s="269">
        <v>230</v>
      </c>
      <c r="DP7" s="269" t="s">
        <v>633</v>
      </c>
      <c r="DQ7" s="56"/>
      <c r="DR7" s="56"/>
      <c r="DS7" s="36"/>
      <c r="DV7" s="41">
        <v>1.1299999999999999</v>
      </c>
      <c r="DW7" s="41" t="s">
        <v>197</v>
      </c>
      <c r="DY7" s="151">
        <v>192.77799999999996</v>
      </c>
      <c r="DZ7" s="41">
        <v>192.77799999999996</v>
      </c>
      <c r="EA7" s="41">
        <v>9999</v>
      </c>
      <c r="EB7" s="41">
        <v>999999</v>
      </c>
      <c r="EC7" s="41">
        <v>999999</v>
      </c>
      <c r="EG7" s="41">
        <v>4</v>
      </c>
      <c r="EH7" s="195">
        <v>0</v>
      </c>
      <c r="EI7" s="195">
        <v>0</v>
      </c>
      <c r="EJ7" s="196">
        <v>81.599999999999994</v>
      </c>
      <c r="EK7" s="195">
        <v>0</v>
      </c>
      <c r="EL7" s="195">
        <v>0</v>
      </c>
      <c r="EM7" s="195">
        <v>379</v>
      </c>
      <c r="EN7" s="195">
        <v>0</v>
      </c>
      <c r="EO7" s="195">
        <v>7</v>
      </c>
      <c r="EP7" s="195">
        <v>0</v>
      </c>
      <c r="EQ7" s="195">
        <v>89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C7" s="41">
        <v>4</v>
      </c>
      <c r="FD7" s="195">
        <v>0</v>
      </c>
      <c r="FE7" s="195">
        <v>0</v>
      </c>
      <c r="FF7" s="195">
        <v>81.599999999999994</v>
      </c>
      <c r="FG7" s="195">
        <v>81.599999999999994</v>
      </c>
      <c r="FH7" s="195">
        <v>81.599999999999994</v>
      </c>
      <c r="FI7" s="195">
        <v>460.6</v>
      </c>
      <c r="FJ7" s="195">
        <v>460.6</v>
      </c>
      <c r="FK7" s="195">
        <v>467.6</v>
      </c>
      <c r="FL7" s="195">
        <v>467.6</v>
      </c>
      <c r="FM7" s="195">
        <v>556.6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13.5" thickBot="1" x14ac:dyDescent="0.25">
      <c r="A8" s="132"/>
      <c r="B8" s="34">
        <v>25</v>
      </c>
      <c r="C8" s="293">
        <v>25</v>
      </c>
      <c r="D8" s="260" t="s">
        <v>116</v>
      </c>
      <c r="E8" s="260" t="s">
        <v>117</v>
      </c>
      <c r="F8" s="260" t="s">
        <v>568</v>
      </c>
      <c r="G8" s="43">
        <v>0.30902777777777773</v>
      </c>
      <c r="H8" s="47">
        <v>0.30902777777777773</v>
      </c>
      <c r="I8" s="58" t="s">
        <v>44</v>
      </c>
      <c r="J8" s="52">
        <v>0</v>
      </c>
      <c r="K8" s="43">
        <v>0.3923611111111111</v>
      </c>
      <c r="L8" s="47">
        <v>0.3923611111111111</v>
      </c>
      <c r="M8" s="42" t="s">
        <v>44</v>
      </c>
      <c r="N8" s="38">
        <v>0</v>
      </c>
      <c r="O8" s="85">
        <v>0.39305555555555555</v>
      </c>
      <c r="P8" s="38"/>
      <c r="Q8" s="261"/>
      <c r="R8" s="85"/>
      <c r="S8" s="38">
        <v>0</v>
      </c>
      <c r="T8" s="85">
        <v>0.42986111111111108</v>
      </c>
      <c r="U8" s="86"/>
      <c r="V8" s="52">
        <v>0</v>
      </c>
      <c r="W8" s="85">
        <v>0.46180555555555558</v>
      </c>
      <c r="X8" s="38"/>
      <c r="Y8" s="85">
        <v>0.46319444444444446</v>
      </c>
      <c r="Z8" s="86"/>
      <c r="AA8" s="52">
        <v>0</v>
      </c>
      <c r="AB8" s="261"/>
      <c r="AC8" s="85">
        <v>0.46458333333333335</v>
      </c>
      <c r="AD8" s="38"/>
      <c r="AE8" s="85">
        <v>0.48194444444444445</v>
      </c>
      <c r="AF8" s="86"/>
      <c r="AG8" s="52">
        <v>0</v>
      </c>
      <c r="AH8" s="261"/>
      <c r="AI8" s="85">
        <v>0.48819444444444443</v>
      </c>
      <c r="AJ8" s="38">
        <v>300</v>
      </c>
      <c r="AK8" s="73">
        <v>0.48958333333333331</v>
      </c>
      <c r="AL8" s="42" t="s">
        <v>301</v>
      </c>
      <c r="AM8" s="38">
        <v>600</v>
      </c>
      <c r="AN8" s="43">
        <v>0.50763888888888886</v>
      </c>
      <c r="AO8" s="47">
        <v>0.51111111111111118</v>
      </c>
      <c r="AP8" s="70">
        <v>96.4</v>
      </c>
      <c r="AQ8" s="71">
        <v>96.4</v>
      </c>
      <c r="AR8" s="72"/>
      <c r="AS8" s="49">
        <v>0.53125</v>
      </c>
      <c r="AT8" s="42" t="s">
        <v>44</v>
      </c>
      <c r="AU8" s="280">
        <v>0</v>
      </c>
      <c r="AV8" s="72"/>
      <c r="AW8" s="49">
        <v>0.57291666666666663</v>
      </c>
      <c r="AX8" s="42" t="s">
        <v>44</v>
      </c>
      <c r="AY8" s="38">
        <v>0</v>
      </c>
      <c r="AZ8" s="53">
        <v>0.57500000000000007</v>
      </c>
      <c r="BA8" s="61"/>
      <c r="BB8" s="55">
        <v>0.58052083333333326</v>
      </c>
      <c r="BC8" s="35">
        <v>5.5208333333331971E-3</v>
      </c>
      <c r="BD8" s="35">
        <v>1.1574074073938262E-5</v>
      </c>
      <c r="BE8" s="44" t="s">
        <v>301</v>
      </c>
      <c r="BF8" s="45">
        <v>1</v>
      </c>
      <c r="BG8" s="55">
        <v>0.58740740740740738</v>
      </c>
      <c r="BH8" s="35">
        <v>1.2407407407407312E-2</v>
      </c>
      <c r="BI8" s="35">
        <v>1.0069444444445394E-3</v>
      </c>
      <c r="BJ8" s="44" t="s">
        <v>45</v>
      </c>
      <c r="BK8" s="45">
        <v>87</v>
      </c>
      <c r="BL8" s="55">
        <v>0.59133101851851855</v>
      </c>
      <c r="BM8" s="35">
        <v>1.6331018518518481E-2</v>
      </c>
      <c r="BN8" s="35">
        <v>9.37500000000039E-4</v>
      </c>
      <c r="BO8" s="44" t="s">
        <v>45</v>
      </c>
      <c r="BP8" s="45">
        <v>81</v>
      </c>
      <c r="BQ8" s="55">
        <v>0.60626157407407411</v>
      </c>
      <c r="BR8" s="35">
        <v>3.1261574074074039E-2</v>
      </c>
      <c r="BS8" s="35">
        <v>6.9444444444447667E-4</v>
      </c>
      <c r="BT8" s="44" t="s">
        <v>45</v>
      </c>
      <c r="BU8" s="45">
        <v>60</v>
      </c>
      <c r="BV8" s="263"/>
      <c r="BW8" s="263"/>
      <c r="BX8" s="55">
        <v>0.61524305555555558</v>
      </c>
      <c r="BY8" s="35">
        <v>4.0243055555555518E-2</v>
      </c>
      <c r="BZ8" s="35">
        <v>3.4722222222186017E-5</v>
      </c>
      <c r="CA8" s="44" t="s">
        <v>301</v>
      </c>
      <c r="CB8" s="45">
        <v>3</v>
      </c>
      <c r="CC8" s="49">
        <v>0.64097222222222217</v>
      </c>
      <c r="CD8" s="42" t="s">
        <v>44</v>
      </c>
      <c r="CE8" s="38">
        <v>0</v>
      </c>
      <c r="CF8" s="53">
        <v>0.65694444444444444</v>
      </c>
      <c r="CG8" s="61"/>
      <c r="CH8" s="55">
        <v>0.6677777777777778</v>
      </c>
      <c r="CI8" s="35">
        <v>1.0833333333333361E-2</v>
      </c>
      <c r="CJ8" s="35">
        <v>1.1574074074045815E-5</v>
      </c>
      <c r="CK8" s="44" t="s">
        <v>45</v>
      </c>
      <c r="CL8" s="45">
        <v>1</v>
      </c>
      <c r="CM8" s="55">
        <v>0.67361111111111116</v>
      </c>
      <c r="CN8" s="35">
        <v>1.6666666666666718E-2</v>
      </c>
      <c r="CO8" s="35">
        <v>1.8518518518513202E-4</v>
      </c>
      <c r="CP8" s="44" t="s">
        <v>45</v>
      </c>
      <c r="CQ8" s="45">
        <v>16</v>
      </c>
      <c r="CR8" s="85" t="s">
        <v>632</v>
      </c>
      <c r="CS8" s="38"/>
      <c r="CT8" s="85">
        <v>1.60486111111111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92.9</v>
      </c>
      <c r="DC8" s="71">
        <v>92.9</v>
      </c>
      <c r="DD8" s="72"/>
      <c r="DE8" s="43"/>
      <c r="DF8" s="43"/>
      <c r="DG8" s="39">
        <v>438.29999999999995</v>
      </c>
      <c r="DH8" s="46">
        <v>900</v>
      </c>
      <c r="DI8" s="40"/>
      <c r="DJ8" s="63">
        <v>1338.3</v>
      </c>
      <c r="DK8" s="43"/>
      <c r="DL8" s="268" t="s">
        <v>190</v>
      </c>
      <c r="DM8" s="269" t="s">
        <v>568</v>
      </c>
      <c r="DN8" s="269" t="s">
        <v>177</v>
      </c>
      <c r="DO8" s="269">
        <v>125</v>
      </c>
      <c r="DP8" s="269" t="s">
        <v>183</v>
      </c>
      <c r="DQ8" s="56"/>
      <c r="DR8" s="56"/>
      <c r="DS8" s="36"/>
      <c r="DT8" s="22"/>
      <c r="DU8" s="22"/>
      <c r="DV8" s="41">
        <v>1.1100000000000001</v>
      </c>
      <c r="DW8" s="41" t="s">
        <v>197</v>
      </c>
      <c r="DY8" s="151">
        <v>210.12300000000002</v>
      </c>
      <c r="DZ8" s="41">
        <v>210.12300000000002</v>
      </c>
      <c r="EA8" s="41">
        <v>9999</v>
      </c>
      <c r="EB8" s="41">
        <v>999999</v>
      </c>
      <c r="EC8" s="41">
        <v>999999</v>
      </c>
      <c r="ED8" s="22"/>
      <c r="EE8" s="22"/>
      <c r="EF8" s="22"/>
      <c r="EG8" s="41">
        <v>25</v>
      </c>
      <c r="EH8" s="195">
        <v>0</v>
      </c>
      <c r="EI8" s="195">
        <v>900</v>
      </c>
      <c r="EJ8" s="196">
        <v>96.4</v>
      </c>
      <c r="EK8" s="195">
        <v>0</v>
      </c>
      <c r="EL8" s="195">
        <v>0</v>
      </c>
      <c r="EM8" s="195">
        <v>232</v>
      </c>
      <c r="EN8" s="195">
        <v>0</v>
      </c>
      <c r="EO8" s="195">
        <v>17</v>
      </c>
      <c r="EP8" s="195">
        <v>0</v>
      </c>
      <c r="EQ8" s="195">
        <v>92.9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B8" s="22"/>
      <c r="FC8" s="41">
        <v>25</v>
      </c>
      <c r="FD8" s="195">
        <v>0</v>
      </c>
      <c r="FE8" s="195">
        <v>900</v>
      </c>
      <c r="FF8" s="195">
        <v>996.4</v>
      </c>
      <c r="FG8" s="195">
        <v>996.4</v>
      </c>
      <c r="FH8" s="195">
        <v>996.4</v>
      </c>
      <c r="FI8" s="195">
        <v>1228.4000000000001</v>
      </c>
      <c r="FJ8" s="195">
        <v>1228.4000000000001</v>
      </c>
      <c r="FK8" s="195">
        <v>1245.4000000000001</v>
      </c>
      <c r="FL8" s="195">
        <v>1245.4000000000001</v>
      </c>
      <c r="FM8" s="195">
        <v>1338.3000000000002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26.25" thickBot="1" x14ac:dyDescent="0.25">
      <c r="A9" s="131"/>
      <c r="B9" s="34">
        <v>9</v>
      </c>
      <c r="C9" s="293">
        <v>9</v>
      </c>
      <c r="D9" s="260" t="s">
        <v>474</v>
      </c>
      <c r="E9" s="260" t="s">
        <v>475</v>
      </c>
      <c r="F9" s="260" t="s">
        <v>572</v>
      </c>
      <c r="G9" s="43">
        <v>0.29791666666666666</v>
      </c>
      <c r="H9" s="47">
        <v>0.29791666666666666</v>
      </c>
      <c r="I9" s="58" t="s">
        <v>44</v>
      </c>
      <c r="J9" s="52">
        <v>0</v>
      </c>
      <c r="K9" s="43">
        <v>0.38125000000000003</v>
      </c>
      <c r="L9" s="47">
        <v>0.38125000000000003</v>
      </c>
      <c r="M9" s="42" t="s">
        <v>44</v>
      </c>
      <c r="N9" s="38">
        <v>0</v>
      </c>
      <c r="O9" s="85">
        <v>0.38194444444444442</v>
      </c>
      <c r="P9" s="38"/>
      <c r="Q9" s="261"/>
      <c r="R9" s="85"/>
      <c r="S9" s="38">
        <v>0</v>
      </c>
      <c r="T9" s="85">
        <v>0.4201388888888889</v>
      </c>
      <c r="U9" s="86"/>
      <c r="V9" s="52">
        <v>0</v>
      </c>
      <c r="W9" s="85">
        <v>0.4375</v>
      </c>
      <c r="X9" s="38"/>
      <c r="Y9" s="85">
        <v>0.43958333333333338</v>
      </c>
      <c r="Z9" s="86"/>
      <c r="AA9" s="52">
        <v>0</v>
      </c>
      <c r="AB9" s="261"/>
      <c r="AC9" s="85">
        <v>0.44097222222222227</v>
      </c>
      <c r="AD9" s="38"/>
      <c r="AE9" s="85">
        <v>0.4604166666666667</v>
      </c>
      <c r="AF9" s="86"/>
      <c r="AG9" s="52">
        <v>0</v>
      </c>
      <c r="AH9" s="261"/>
      <c r="AI9" s="85">
        <v>0.46597222222222223</v>
      </c>
      <c r="AJ9" s="38"/>
      <c r="AK9" s="73">
        <v>0.47152777777777777</v>
      </c>
      <c r="AL9" s="42" t="s">
        <v>44</v>
      </c>
      <c r="AM9" s="38">
        <v>0</v>
      </c>
      <c r="AN9" s="43">
        <v>0.47222222222222227</v>
      </c>
      <c r="AO9" s="47">
        <v>0.47638888888888892</v>
      </c>
      <c r="AP9" s="70">
        <v>81.900000000000006</v>
      </c>
      <c r="AQ9" s="71">
        <v>81.900000000000006</v>
      </c>
      <c r="AR9" s="72"/>
      <c r="AS9" s="49">
        <v>0.5131944444444444</v>
      </c>
      <c r="AT9" s="42" t="s">
        <v>44</v>
      </c>
      <c r="AU9" s="280">
        <v>0</v>
      </c>
      <c r="AV9" s="72"/>
      <c r="AW9" s="49">
        <v>0.55486111111111114</v>
      </c>
      <c r="AX9" s="42" t="s">
        <v>44</v>
      </c>
      <c r="AY9" s="38">
        <v>0</v>
      </c>
      <c r="AZ9" s="53">
        <v>0.55694444444444446</v>
      </c>
      <c r="BA9" s="61"/>
      <c r="BB9" s="55">
        <v>0.56240740740740736</v>
      </c>
      <c r="BC9" s="35">
        <v>5.4629629629628917E-3</v>
      </c>
      <c r="BD9" s="35">
        <v>4.629629629636714E-5</v>
      </c>
      <c r="BE9" s="44" t="s">
        <v>45</v>
      </c>
      <c r="BF9" s="45">
        <v>4</v>
      </c>
      <c r="BG9" s="55">
        <v>0.57062500000000005</v>
      </c>
      <c r="BH9" s="35">
        <v>1.3680555555555585E-2</v>
      </c>
      <c r="BI9" s="35">
        <v>2.6620370370373375E-4</v>
      </c>
      <c r="BJ9" s="44" t="s">
        <v>301</v>
      </c>
      <c r="BK9" s="45">
        <v>23</v>
      </c>
      <c r="BL9" s="55">
        <v>0.57512731481481483</v>
      </c>
      <c r="BM9" s="35">
        <v>1.8182870370370363E-2</v>
      </c>
      <c r="BN9" s="35">
        <v>9.1435185185184328E-4</v>
      </c>
      <c r="BO9" s="44" t="s">
        <v>301</v>
      </c>
      <c r="BP9" s="45">
        <v>79</v>
      </c>
      <c r="BQ9" s="55"/>
      <c r="BR9" s="35">
        <v>-0.55694444444444446</v>
      </c>
      <c r="BS9" s="35">
        <v>0.58890046296296295</v>
      </c>
      <c r="BT9" s="44"/>
      <c r="BU9" s="45">
        <v>600</v>
      </c>
      <c r="BV9" s="263"/>
      <c r="BW9" s="263"/>
      <c r="BX9" s="55">
        <v>0.58328703703703699</v>
      </c>
      <c r="BY9" s="35">
        <v>2.6342592592592529E-2</v>
      </c>
      <c r="BZ9" s="35">
        <v>1.3865740740740803E-2</v>
      </c>
      <c r="CA9" s="44" t="s">
        <v>45</v>
      </c>
      <c r="CB9" s="45">
        <v>1198</v>
      </c>
      <c r="CC9" s="49">
        <v>0.62291666666666667</v>
      </c>
      <c r="CD9" s="42" t="s">
        <v>44</v>
      </c>
      <c r="CE9" s="38">
        <v>0</v>
      </c>
      <c r="CF9" s="53">
        <v>0.64513888888888882</v>
      </c>
      <c r="CG9" s="61"/>
      <c r="CH9" s="55">
        <v>0.65593749999999995</v>
      </c>
      <c r="CI9" s="35">
        <v>1.0798611111111134E-2</v>
      </c>
      <c r="CJ9" s="35">
        <v>4.6296296296273465E-5</v>
      </c>
      <c r="CK9" s="44" t="s">
        <v>45</v>
      </c>
      <c r="CL9" s="45">
        <v>4</v>
      </c>
      <c r="CM9" s="55">
        <v>0.66177083333333331</v>
      </c>
      <c r="CN9" s="35">
        <v>1.6631944444444491E-2</v>
      </c>
      <c r="CO9" s="35">
        <v>2.1990740740735967E-4</v>
      </c>
      <c r="CP9" s="44" t="s">
        <v>45</v>
      </c>
      <c r="CQ9" s="45">
        <v>19</v>
      </c>
      <c r="CR9" s="85" t="s">
        <v>632</v>
      </c>
      <c r="CS9" s="38"/>
      <c r="CT9" s="85">
        <v>0.938194444444445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93.4</v>
      </c>
      <c r="DC9" s="71">
        <v>93.4</v>
      </c>
      <c r="DD9" s="72"/>
      <c r="DE9" s="43"/>
      <c r="DF9" s="43"/>
      <c r="DG9" s="39">
        <v>2102.3000000000002</v>
      </c>
      <c r="DH9" s="46">
        <v>0</v>
      </c>
      <c r="DI9" s="40"/>
      <c r="DJ9" s="63">
        <v>2102.3000000000002</v>
      </c>
      <c r="DK9" s="43"/>
      <c r="DL9" s="268" t="s">
        <v>191</v>
      </c>
      <c r="DM9" s="269" t="s">
        <v>572</v>
      </c>
      <c r="DN9" s="269" t="s">
        <v>178</v>
      </c>
      <c r="DO9" s="269">
        <v>87</v>
      </c>
      <c r="DP9" s="269" t="s">
        <v>633</v>
      </c>
      <c r="DQ9" s="56"/>
      <c r="DR9" s="56"/>
      <c r="DS9" s="36"/>
      <c r="DV9" s="41">
        <v>1.05</v>
      </c>
      <c r="DW9" s="41" t="s">
        <v>197</v>
      </c>
      <c r="DY9" s="151">
        <v>184.06500000000003</v>
      </c>
      <c r="DZ9" s="41">
        <v>184.06500000000003</v>
      </c>
      <c r="EA9" s="41">
        <v>9999</v>
      </c>
      <c r="EB9" s="41">
        <v>999999</v>
      </c>
      <c r="EC9" s="41">
        <v>999999</v>
      </c>
      <c r="EG9" s="41">
        <v>9</v>
      </c>
      <c r="EH9" s="195">
        <v>0</v>
      </c>
      <c r="EI9" s="195">
        <v>0</v>
      </c>
      <c r="EJ9" s="196">
        <v>81.900000000000006</v>
      </c>
      <c r="EK9" s="195">
        <v>0</v>
      </c>
      <c r="EL9" s="195">
        <v>0</v>
      </c>
      <c r="EM9" s="195">
        <v>1904</v>
      </c>
      <c r="EN9" s="195">
        <v>0</v>
      </c>
      <c r="EO9" s="195">
        <v>23</v>
      </c>
      <c r="EP9" s="195">
        <v>0</v>
      </c>
      <c r="EQ9" s="195">
        <v>93.4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C9" s="41">
        <v>9</v>
      </c>
      <c r="FD9" s="195">
        <v>0</v>
      </c>
      <c r="FE9" s="195">
        <v>0</v>
      </c>
      <c r="FF9" s="195">
        <v>81.900000000000006</v>
      </c>
      <c r="FG9" s="195">
        <v>81.900000000000006</v>
      </c>
      <c r="FH9" s="195">
        <v>81.900000000000006</v>
      </c>
      <c r="FI9" s="195">
        <v>1985.9</v>
      </c>
      <c r="FJ9" s="195">
        <v>1985.9</v>
      </c>
      <c r="FK9" s="195">
        <v>2008.9</v>
      </c>
      <c r="FL9" s="195">
        <v>2008.9</v>
      </c>
      <c r="FM9" s="195">
        <v>2102.3000000000002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13.5" thickBot="1" x14ac:dyDescent="0.25">
      <c r="A10" s="131"/>
      <c r="B10" s="34">
        <v>11</v>
      </c>
      <c r="C10" s="293">
        <v>11</v>
      </c>
      <c r="D10" s="260" t="s">
        <v>239</v>
      </c>
      <c r="E10" s="260" t="s">
        <v>28</v>
      </c>
      <c r="F10" s="260" t="s">
        <v>573</v>
      </c>
      <c r="G10" s="43">
        <v>0.29930555555555555</v>
      </c>
      <c r="H10" s="47">
        <v>0.29930555555555555</v>
      </c>
      <c r="I10" s="58" t="s">
        <v>44</v>
      </c>
      <c r="J10" s="52">
        <v>0</v>
      </c>
      <c r="K10" s="43">
        <v>0.38263888888888892</v>
      </c>
      <c r="L10" s="47">
        <v>0.38263888888888892</v>
      </c>
      <c r="M10" s="42" t="s">
        <v>44</v>
      </c>
      <c r="N10" s="38">
        <v>0</v>
      </c>
      <c r="O10" s="85">
        <v>0.3833333333333333</v>
      </c>
      <c r="P10" s="38"/>
      <c r="Q10" s="261"/>
      <c r="R10" s="85"/>
      <c r="S10" s="38">
        <v>0</v>
      </c>
      <c r="T10" s="85">
        <v>0.42499999999999999</v>
      </c>
      <c r="U10" s="86"/>
      <c r="V10" s="52">
        <v>0</v>
      </c>
      <c r="W10" s="85">
        <v>0.44444444444444442</v>
      </c>
      <c r="X10" s="38"/>
      <c r="Y10" s="85">
        <v>0.44513888888888892</v>
      </c>
      <c r="Z10" s="86"/>
      <c r="AA10" s="52">
        <v>0</v>
      </c>
      <c r="AB10" s="261"/>
      <c r="AC10" s="85">
        <v>0.4465277777777778</v>
      </c>
      <c r="AD10" s="38"/>
      <c r="AE10" s="85">
        <v>0.46597222222222223</v>
      </c>
      <c r="AF10" s="86"/>
      <c r="AG10" s="52">
        <v>0</v>
      </c>
      <c r="AH10" s="261"/>
      <c r="AI10" s="85"/>
      <c r="AJ10" s="38">
        <v>600</v>
      </c>
      <c r="AK10" s="73">
        <v>0.47500000000000003</v>
      </c>
      <c r="AL10" s="42" t="s">
        <v>301</v>
      </c>
      <c r="AM10" s="38">
        <v>180</v>
      </c>
      <c r="AN10" s="43">
        <v>0.47638888888888892</v>
      </c>
      <c r="AO10" s="47">
        <v>0.48680555555555555</v>
      </c>
      <c r="AP10" s="70">
        <v>92.1</v>
      </c>
      <c r="AQ10" s="71">
        <v>92.1</v>
      </c>
      <c r="AR10" s="72"/>
      <c r="AS10" s="49">
        <v>0.51666666666666672</v>
      </c>
      <c r="AT10" s="42" t="s">
        <v>44</v>
      </c>
      <c r="AU10" s="280">
        <v>0</v>
      </c>
      <c r="AV10" s="72"/>
      <c r="AW10" s="49">
        <v>0.55833333333333335</v>
      </c>
      <c r="AX10" s="42" t="s">
        <v>44</v>
      </c>
      <c r="AY10" s="38">
        <v>0</v>
      </c>
      <c r="AZ10" s="53">
        <v>0.56041666666666667</v>
      </c>
      <c r="BA10" s="61"/>
      <c r="BB10" s="55">
        <v>0.56596064814814817</v>
      </c>
      <c r="BC10" s="35">
        <v>5.5439814814814969E-3</v>
      </c>
      <c r="BD10" s="35">
        <v>3.4722222222238058E-5</v>
      </c>
      <c r="BE10" s="44" t="s">
        <v>301</v>
      </c>
      <c r="BF10" s="45">
        <v>3</v>
      </c>
      <c r="BG10" s="55">
        <v>0.5728240740740741</v>
      </c>
      <c r="BH10" s="35">
        <v>1.2407407407407423E-2</v>
      </c>
      <c r="BI10" s="35">
        <v>1.0069444444444284E-3</v>
      </c>
      <c r="BJ10" s="44" t="s">
        <v>45</v>
      </c>
      <c r="BK10" s="45">
        <v>87</v>
      </c>
      <c r="BL10" s="55">
        <v>0.57671296296296293</v>
      </c>
      <c r="BM10" s="35">
        <v>1.6296296296296253E-2</v>
      </c>
      <c r="BN10" s="35">
        <v>9.7222222222226665E-4</v>
      </c>
      <c r="BO10" s="44" t="s">
        <v>45</v>
      </c>
      <c r="BP10" s="45">
        <v>84</v>
      </c>
      <c r="BQ10" s="55">
        <v>0.59211805555555552</v>
      </c>
      <c r="BR10" s="35">
        <v>3.1701388888888848E-2</v>
      </c>
      <c r="BS10" s="35">
        <v>2.5462962962966712E-4</v>
      </c>
      <c r="BT10" s="44" t="s">
        <v>45</v>
      </c>
      <c r="BU10" s="45">
        <v>22</v>
      </c>
      <c r="BV10" s="263"/>
      <c r="BW10" s="263"/>
      <c r="BX10" s="55">
        <v>0.60005787037037039</v>
      </c>
      <c r="BY10" s="35">
        <v>3.964120370370372E-2</v>
      </c>
      <c r="BZ10" s="35">
        <v>5.6712962962961189E-4</v>
      </c>
      <c r="CA10" s="44" t="s">
        <v>45</v>
      </c>
      <c r="CB10" s="45">
        <v>49</v>
      </c>
      <c r="CC10" s="49">
        <v>0.62638888888888888</v>
      </c>
      <c r="CD10" s="42" t="s">
        <v>44</v>
      </c>
      <c r="CE10" s="38">
        <v>0</v>
      </c>
      <c r="CF10" s="53">
        <v>0.64652777777777781</v>
      </c>
      <c r="CG10" s="61"/>
      <c r="CH10" s="55">
        <v>0.65734953703703702</v>
      </c>
      <c r="CI10" s="35">
        <v>1.0821759259259212E-2</v>
      </c>
      <c r="CJ10" s="35">
        <v>2.3148148148195713E-5</v>
      </c>
      <c r="CK10" s="44" t="s">
        <v>45</v>
      </c>
      <c r="CL10" s="45">
        <v>2</v>
      </c>
      <c r="CM10" s="55">
        <v>0.66351851851851851</v>
      </c>
      <c r="CN10" s="35">
        <v>1.6990740740740695E-2</v>
      </c>
      <c r="CO10" s="35">
        <v>1.3888888888884468E-4</v>
      </c>
      <c r="CP10" s="44" t="s">
        <v>301</v>
      </c>
      <c r="CQ10" s="45">
        <v>12</v>
      </c>
      <c r="CR10" s="85" t="s">
        <v>632</v>
      </c>
      <c r="CS10" s="38"/>
      <c r="CT10" s="85">
        <v>1.02152777777778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93.6</v>
      </c>
      <c r="DC10" s="71">
        <v>93.6</v>
      </c>
      <c r="DD10" s="72"/>
      <c r="DE10" s="43"/>
      <c r="DF10" s="43"/>
      <c r="DG10" s="39">
        <v>444.70000000000005</v>
      </c>
      <c r="DH10" s="46">
        <v>780</v>
      </c>
      <c r="DI10" s="40"/>
      <c r="DJ10" s="63">
        <v>1224.7</v>
      </c>
      <c r="DK10" s="43"/>
      <c r="DL10" s="268" t="s">
        <v>191</v>
      </c>
      <c r="DM10" s="269" t="s">
        <v>573</v>
      </c>
      <c r="DN10" s="269" t="s">
        <v>178</v>
      </c>
      <c r="DO10" s="269">
        <v>122</v>
      </c>
      <c r="DP10" s="269" t="s">
        <v>623</v>
      </c>
      <c r="DQ10" s="56"/>
      <c r="DR10" s="56"/>
      <c r="DS10" s="36"/>
      <c r="DV10" s="41">
        <v>1.08</v>
      </c>
      <c r="DW10" s="41" t="s">
        <v>197</v>
      </c>
      <c r="DY10" s="151">
        <v>200.55600000000001</v>
      </c>
      <c r="DZ10" s="41">
        <v>200.55600000000001</v>
      </c>
      <c r="EA10" s="41">
        <v>9999</v>
      </c>
      <c r="EB10" s="41">
        <v>999999</v>
      </c>
      <c r="EC10" s="41">
        <v>999999</v>
      </c>
      <c r="EG10" s="41">
        <v>11</v>
      </c>
      <c r="EH10" s="195">
        <v>0</v>
      </c>
      <c r="EI10" s="195">
        <v>780</v>
      </c>
      <c r="EJ10" s="196">
        <v>92.1</v>
      </c>
      <c r="EK10" s="195">
        <v>0</v>
      </c>
      <c r="EL10" s="195">
        <v>0</v>
      </c>
      <c r="EM10" s="195">
        <v>245</v>
      </c>
      <c r="EN10" s="195">
        <v>0</v>
      </c>
      <c r="EO10" s="195">
        <v>14</v>
      </c>
      <c r="EP10" s="195">
        <v>0</v>
      </c>
      <c r="EQ10" s="195">
        <v>93.6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11</v>
      </c>
      <c r="FD10" s="195">
        <v>0</v>
      </c>
      <c r="FE10" s="195">
        <v>780</v>
      </c>
      <c r="FF10" s="195">
        <v>872.1</v>
      </c>
      <c r="FG10" s="195">
        <v>872.1</v>
      </c>
      <c r="FH10" s="195">
        <v>872.1</v>
      </c>
      <c r="FI10" s="195">
        <v>1117.0999999999999</v>
      </c>
      <c r="FJ10" s="195">
        <v>1117.0999999999999</v>
      </c>
      <c r="FK10" s="195">
        <v>1131.0999999999999</v>
      </c>
      <c r="FL10" s="195">
        <v>1131.0999999999999</v>
      </c>
      <c r="FM10" s="195">
        <v>1224.6999999999998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2"/>
      <c r="B11" s="34">
        <v>15</v>
      </c>
      <c r="C11" s="293">
        <v>15</v>
      </c>
      <c r="D11" s="260" t="s">
        <v>147</v>
      </c>
      <c r="E11" s="260" t="s">
        <v>148</v>
      </c>
      <c r="F11" s="260" t="s">
        <v>577</v>
      </c>
      <c r="G11" s="43">
        <v>0.30208333333333331</v>
      </c>
      <c r="H11" s="47">
        <v>0.30208333333333331</v>
      </c>
      <c r="I11" s="58" t="s">
        <v>44</v>
      </c>
      <c r="J11" s="52">
        <v>0</v>
      </c>
      <c r="K11" s="43">
        <v>0.38541666666666669</v>
      </c>
      <c r="L11" s="47">
        <v>0.38541666666666669</v>
      </c>
      <c r="M11" s="42" t="s">
        <v>44</v>
      </c>
      <c r="N11" s="38">
        <v>0</v>
      </c>
      <c r="O11" s="85">
        <v>0.38611111111111113</v>
      </c>
      <c r="P11" s="38"/>
      <c r="Q11" s="261"/>
      <c r="R11" s="85"/>
      <c r="S11" s="38">
        <v>0</v>
      </c>
      <c r="T11" s="85" t="s">
        <v>308</v>
      </c>
      <c r="U11" s="86"/>
      <c r="V11" s="52">
        <v>600</v>
      </c>
      <c r="W11" s="85"/>
      <c r="X11" s="38">
        <v>600</v>
      </c>
      <c r="Y11" s="85"/>
      <c r="Z11" s="86"/>
      <c r="AA11" s="52">
        <v>600</v>
      </c>
      <c r="AB11" s="261"/>
      <c r="AC11" s="85"/>
      <c r="AD11" s="38">
        <v>600</v>
      </c>
      <c r="AE11" s="85">
        <v>0.44027777777777777</v>
      </c>
      <c r="AF11" s="86"/>
      <c r="AG11" s="52">
        <v>1740</v>
      </c>
      <c r="AH11" s="261"/>
      <c r="AI11" s="85"/>
      <c r="AJ11" s="38">
        <v>600</v>
      </c>
      <c r="AK11" s="73">
        <v>0.47569444444444442</v>
      </c>
      <c r="AL11" s="42" t="s">
        <v>44</v>
      </c>
      <c r="AM11" s="38">
        <v>0</v>
      </c>
      <c r="AN11" s="43">
        <v>0.49027777777777781</v>
      </c>
      <c r="AO11" s="47">
        <v>0.4909722222222222</v>
      </c>
      <c r="AP11" s="70">
        <v>94.6</v>
      </c>
      <c r="AQ11" s="71">
        <v>94.6</v>
      </c>
      <c r="AR11" s="72"/>
      <c r="AS11" s="49">
        <v>0.51736111111111105</v>
      </c>
      <c r="AT11" s="42" t="s">
        <v>44</v>
      </c>
      <c r="AU11" s="280">
        <v>0</v>
      </c>
      <c r="AV11" s="72"/>
      <c r="AW11" s="49">
        <v>0.55902777777777779</v>
      </c>
      <c r="AX11" s="42" t="s">
        <v>44</v>
      </c>
      <c r="AY11" s="38">
        <v>0</v>
      </c>
      <c r="AZ11" s="53">
        <v>0.56111111111111112</v>
      </c>
      <c r="BA11" s="61"/>
      <c r="BB11" s="55">
        <v>0.5663541666666666</v>
      </c>
      <c r="BC11" s="35">
        <v>5.243055555555487E-3</v>
      </c>
      <c r="BD11" s="35">
        <v>2.6620370370377192E-4</v>
      </c>
      <c r="BE11" s="44" t="s">
        <v>45</v>
      </c>
      <c r="BF11" s="45">
        <v>23</v>
      </c>
      <c r="BG11" s="55">
        <v>0.57337962962962963</v>
      </c>
      <c r="BH11" s="35">
        <v>1.2268518518518512E-2</v>
      </c>
      <c r="BI11" s="35">
        <v>1.145833333333339E-3</v>
      </c>
      <c r="BJ11" s="44" t="s">
        <v>45</v>
      </c>
      <c r="BK11" s="45">
        <v>99</v>
      </c>
      <c r="BL11" s="55">
        <v>0.57729166666666665</v>
      </c>
      <c r="BM11" s="35">
        <v>1.6180555555555531E-2</v>
      </c>
      <c r="BN11" s="35">
        <v>1.0879629629629885E-3</v>
      </c>
      <c r="BO11" s="44" t="s">
        <v>45</v>
      </c>
      <c r="BP11" s="45">
        <v>94</v>
      </c>
      <c r="BQ11" s="55">
        <v>0.59576388888888887</v>
      </c>
      <c r="BR11" s="35">
        <v>3.4652777777777755E-2</v>
      </c>
      <c r="BS11" s="35">
        <v>2.696759259259239E-3</v>
      </c>
      <c r="BT11" s="44" t="s">
        <v>301</v>
      </c>
      <c r="BU11" s="45">
        <v>233</v>
      </c>
      <c r="BV11" s="263"/>
      <c r="BW11" s="263"/>
      <c r="BX11" s="55">
        <v>0.58594907407407404</v>
      </c>
      <c r="BY11" s="35">
        <v>2.4837962962962923E-2</v>
      </c>
      <c r="BZ11" s="35">
        <v>1.5370370370370409E-2</v>
      </c>
      <c r="CA11" s="44" t="s">
        <v>45</v>
      </c>
      <c r="CB11" s="45">
        <v>1328</v>
      </c>
      <c r="CC11" s="49">
        <v>0.63611111111111118</v>
      </c>
      <c r="CD11" s="42" t="s">
        <v>301</v>
      </c>
      <c r="CE11" s="38">
        <v>780</v>
      </c>
      <c r="CF11" s="53">
        <v>0.65277777777777779</v>
      </c>
      <c r="CG11" s="61"/>
      <c r="CH11" s="55">
        <v>0.66331018518518514</v>
      </c>
      <c r="CI11" s="35">
        <v>1.0532407407407351E-2</v>
      </c>
      <c r="CJ11" s="35">
        <v>3.1250000000005579E-4</v>
      </c>
      <c r="CK11" s="44" t="s">
        <v>45</v>
      </c>
      <c r="CL11" s="45">
        <v>27</v>
      </c>
      <c r="CM11" s="55">
        <v>0.66923611111111114</v>
      </c>
      <c r="CN11" s="35">
        <v>1.6458333333333353E-2</v>
      </c>
      <c r="CO11" s="35">
        <v>3.9351851851849792E-4</v>
      </c>
      <c r="CP11" s="44" t="s">
        <v>45</v>
      </c>
      <c r="CQ11" s="45">
        <v>34</v>
      </c>
      <c r="CR11" s="85" t="s">
        <v>632</v>
      </c>
      <c r="CS11" s="38"/>
      <c r="CT11" s="85">
        <v>1.1881944444444399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94.2</v>
      </c>
      <c r="DC11" s="71">
        <v>94.2</v>
      </c>
      <c r="DD11" s="72"/>
      <c r="DE11" s="43"/>
      <c r="DF11" s="43"/>
      <c r="DG11" s="39">
        <v>2026.8</v>
      </c>
      <c r="DH11" s="46">
        <v>5520</v>
      </c>
      <c r="DI11" s="40"/>
      <c r="DJ11" s="63">
        <v>7546.8</v>
      </c>
      <c r="DK11" s="43"/>
      <c r="DL11" s="268" t="s">
        <v>191</v>
      </c>
      <c r="DM11" s="269" t="s">
        <v>577</v>
      </c>
      <c r="DN11" s="269" t="s">
        <v>177</v>
      </c>
      <c r="DO11" s="269">
        <v>143</v>
      </c>
      <c r="DP11" s="269">
        <v>0</v>
      </c>
      <c r="DQ11" s="56"/>
      <c r="DR11" s="56"/>
      <c r="DS11" s="36"/>
      <c r="DT11" s="22"/>
      <c r="DU11" s="22"/>
      <c r="DV11" s="41">
        <v>1.1299999999999999</v>
      </c>
      <c r="DW11" s="41" t="s">
        <v>197</v>
      </c>
      <c r="DY11" s="151">
        <v>213.34399999999999</v>
      </c>
      <c r="DZ11" s="41">
        <v>213.34399999999999</v>
      </c>
      <c r="EA11" s="41">
        <v>9999</v>
      </c>
      <c r="EB11" s="41">
        <v>999999</v>
      </c>
      <c r="EC11" s="41">
        <v>999999</v>
      </c>
      <c r="ED11" s="22"/>
      <c r="EE11" s="22"/>
      <c r="EF11" s="22"/>
      <c r="EG11" s="41">
        <v>15</v>
      </c>
      <c r="EH11" s="195">
        <v>0</v>
      </c>
      <c r="EI11" s="195">
        <v>4740</v>
      </c>
      <c r="EJ11" s="196">
        <v>94.6</v>
      </c>
      <c r="EK11" s="195">
        <v>0</v>
      </c>
      <c r="EL11" s="195">
        <v>0</v>
      </c>
      <c r="EM11" s="195">
        <v>1777</v>
      </c>
      <c r="EN11" s="195">
        <v>780</v>
      </c>
      <c r="EO11" s="195">
        <v>61</v>
      </c>
      <c r="EP11" s="195">
        <v>0</v>
      </c>
      <c r="EQ11" s="195">
        <v>94.2</v>
      </c>
      <c r="ER11" s="195" t="e">
        <v>#REF!</v>
      </c>
      <c r="ES11" s="195" t="s">
        <v>316</v>
      </c>
      <c r="ET11" s="195" t="e">
        <v>#REF!</v>
      </c>
      <c r="EU11" s="195" t="s">
        <v>316</v>
      </c>
      <c r="EV11" s="195"/>
      <c r="EW11" s="195"/>
      <c r="EX11" s="195"/>
      <c r="EY11" s="195"/>
      <c r="EZ11" s="196"/>
      <c r="FA11" s="195"/>
      <c r="FB11" s="22"/>
      <c r="FC11" s="41">
        <v>15</v>
      </c>
      <c r="FD11" s="195">
        <v>0</v>
      </c>
      <c r="FE11" s="195">
        <v>4740</v>
      </c>
      <c r="FF11" s="195">
        <v>4834.6000000000004</v>
      </c>
      <c r="FG11" s="195">
        <v>4834.6000000000004</v>
      </c>
      <c r="FH11" s="195">
        <v>4834.6000000000004</v>
      </c>
      <c r="FI11" s="195">
        <v>6611.6</v>
      </c>
      <c r="FJ11" s="195">
        <v>7391.6</v>
      </c>
      <c r="FK11" s="195">
        <v>7452.6</v>
      </c>
      <c r="FL11" s="195">
        <v>7452.6</v>
      </c>
      <c r="FM11" s="195">
        <v>7546.8</v>
      </c>
      <c r="FN11" s="195" t="e">
        <v>#VALUE!</v>
      </c>
      <c r="FO11" s="195" t="e">
        <v>#VALUE!</v>
      </c>
      <c r="FP11" s="195" t="e">
        <v>#VALUE!</v>
      </c>
      <c r="FQ11" s="195" t="e">
        <v>#VALUE!</v>
      </c>
      <c r="FR11" s="195" t="e">
        <v>#VALUE!</v>
      </c>
      <c r="FS11" s="195" t="e">
        <v>#VALUE!</v>
      </c>
      <c r="FT11" s="195" t="e">
        <v>#VALUE!</v>
      </c>
      <c r="FU11" s="195" t="e">
        <v>#VALUE!</v>
      </c>
      <c r="FV11" s="195" t="e">
        <v>#VALUE!</v>
      </c>
    </row>
    <row r="12" spans="1:178" s="41" customFormat="1" ht="26.25" thickBot="1" x14ac:dyDescent="0.25">
      <c r="A12" s="131"/>
      <c r="B12" s="34">
        <v>6</v>
      </c>
      <c r="C12" s="293">
        <v>6</v>
      </c>
      <c r="D12" s="260" t="s">
        <v>472</v>
      </c>
      <c r="E12" s="260" t="s">
        <v>473</v>
      </c>
      <c r="F12" s="260" t="s">
        <v>570</v>
      </c>
      <c r="G12" s="43">
        <v>0.29583333333333334</v>
      </c>
      <c r="H12" s="47">
        <v>0.29583333333333334</v>
      </c>
      <c r="I12" s="58" t="s">
        <v>44</v>
      </c>
      <c r="J12" s="52">
        <v>0</v>
      </c>
      <c r="K12" s="43">
        <v>0.37916666666666671</v>
      </c>
      <c r="L12" s="47">
        <v>0.37916666666666671</v>
      </c>
      <c r="M12" s="42" t="s">
        <v>44</v>
      </c>
      <c r="N12" s="38">
        <v>0</v>
      </c>
      <c r="O12" s="85">
        <v>0.37986111111111115</v>
      </c>
      <c r="P12" s="38"/>
      <c r="Q12" s="261"/>
      <c r="R12" s="85"/>
      <c r="S12" s="38">
        <v>0</v>
      </c>
      <c r="T12" s="85" t="s">
        <v>308</v>
      </c>
      <c r="U12" s="86"/>
      <c r="V12" s="52">
        <v>600</v>
      </c>
      <c r="W12" s="85"/>
      <c r="X12" s="38">
        <v>600</v>
      </c>
      <c r="Y12" s="85"/>
      <c r="Z12" s="86"/>
      <c r="AA12" s="52">
        <v>600</v>
      </c>
      <c r="AB12" s="261"/>
      <c r="AC12" s="85"/>
      <c r="AD12" s="38">
        <v>600</v>
      </c>
      <c r="AE12" s="85">
        <v>0.43472222222222223</v>
      </c>
      <c r="AF12" s="86"/>
      <c r="AG12" s="52">
        <v>1680</v>
      </c>
      <c r="AH12" s="261"/>
      <c r="AI12" s="85"/>
      <c r="AJ12" s="38">
        <v>600</v>
      </c>
      <c r="AK12" s="73">
        <v>0.4694444444444445</v>
      </c>
      <c r="AL12" s="42" t="s">
        <v>44</v>
      </c>
      <c r="AM12" s="38">
        <v>0</v>
      </c>
      <c r="AN12" s="43">
        <v>0.47013888888888888</v>
      </c>
      <c r="AO12" s="47">
        <v>0.47500000000000003</v>
      </c>
      <c r="AP12" s="70">
        <v>82.9</v>
      </c>
      <c r="AQ12" s="71">
        <v>82.9</v>
      </c>
      <c r="AR12" s="72"/>
      <c r="AS12" s="49">
        <v>0.51111111111111118</v>
      </c>
      <c r="AT12" s="42" t="s">
        <v>44</v>
      </c>
      <c r="AU12" s="280">
        <v>0</v>
      </c>
      <c r="AV12" s="72"/>
      <c r="AW12" s="49">
        <v>0.55277777777777781</v>
      </c>
      <c r="AX12" s="42" t="s">
        <v>44</v>
      </c>
      <c r="AY12" s="38">
        <v>0</v>
      </c>
      <c r="AZ12" s="53">
        <v>0.55486111111111114</v>
      </c>
      <c r="BA12" s="61"/>
      <c r="BB12" s="55">
        <v>0.56035879629629626</v>
      </c>
      <c r="BC12" s="35">
        <v>5.4976851851851194E-3</v>
      </c>
      <c r="BD12" s="35">
        <v>1.157407407413949E-5</v>
      </c>
      <c r="BE12" s="44" t="s">
        <v>45</v>
      </c>
      <c r="BF12" s="45">
        <v>1</v>
      </c>
      <c r="BG12" s="55">
        <v>0.56716435185185188</v>
      </c>
      <c r="BH12" s="35">
        <v>1.230324074074074E-2</v>
      </c>
      <c r="BI12" s="35">
        <v>1.1111111111111113E-3</v>
      </c>
      <c r="BJ12" s="44" t="s">
        <v>45</v>
      </c>
      <c r="BK12" s="45">
        <v>96</v>
      </c>
      <c r="BL12" s="55">
        <v>0.57150462962962967</v>
      </c>
      <c r="BM12" s="35">
        <v>1.664351851851853E-2</v>
      </c>
      <c r="BN12" s="35">
        <v>6.2499999999999015E-4</v>
      </c>
      <c r="BO12" s="44" t="s">
        <v>45</v>
      </c>
      <c r="BP12" s="45">
        <v>54</v>
      </c>
      <c r="BQ12" s="55">
        <v>0.58853009259259259</v>
      </c>
      <c r="BR12" s="35">
        <v>3.3668981481481453E-2</v>
      </c>
      <c r="BS12" s="35">
        <v>1.712962962962937E-3</v>
      </c>
      <c r="BT12" s="44" t="s">
        <v>301</v>
      </c>
      <c r="BU12" s="45">
        <v>148</v>
      </c>
      <c r="BV12" s="263"/>
      <c r="BW12" s="263"/>
      <c r="BX12" s="55">
        <v>0.5794907407407407</v>
      </c>
      <c r="BY12" s="35">
        <v>2.4629629629629557E-2</v>
      </c>
      <c r="BZ12" s="35">
        <v>1.5578703703703775E-2</v>
      </c>
      <c r="CA12" s="44" t="s">
        <v>45</v>
      </c>
      <c r="CB12" s="45">
        <v>1646</v>
      </c>
      <c r="CC12" s="49">
        <v>0.62083333333333335</v>
      </c>
      <c r="CD12" s="42" t="s">
        <v>44</v>
      </c>
      <c r="CE12" s="38">
        <v>0</v>
      </c>
      <c r="CF12" s="53">
        <v>0.64374999999999993</v>
      </c>
      <c r="CG12" s="61"/>
      <c r="CH12" s="55">
        <v>0.65454861111111107</v>
      </c>
      <c r="CI12" s="35">
        <v>1.0798611111111134E-2</v>
      </c>
      <c r="CJ12" s="35">
        <v>4.6296296296273465E-5</v>
      </c>
      <c r="CK12" s="44" t="s">
        <v>45</v>
      </c>
      <c r="CL12" s="45">
        <v>4</v>
      </c>
      <c r="CM12" s="55">
        <v>0.66062500000000002</v>
      </c>
      <c r="CN12" s="35">
        <v>1.6875000000000084E-2</v>
      </c>
      <c r="CO12" s="35">
        <v>2.3148148148233877E-5</v>
      </c>
      <c r="CP12" s="44" t="s">
        <v>301</v>
      </c>
      <c r="CQ12" s="45">
        <v>2</v>
      </c>
      <c r="CR12" s="85" t="s">
        <v>632</v>
      </c>
      <c r="CS12" s="38"/>
      <c r="CT12" s="85">
        <v>0.813194444444444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96.8</v>
      </c>
      <c r="DC12" s="71">
        <v>96.8</v>
      </c>
      <c r="DD12" s="72"/>
      <c r="DE12" s="43"/>
      <c r="DF12" s="43"/>
      <c r="DG12" s="39">
        <v>2130.7000000000003</v>
      </c>
      <c r="DH12" s="46">
        <v>4680</v>
      </c>
      <c r="DI12" s="40"/>
      <c r="DJ12" s="63">
        <v>6810.7000000000007</v>
      </c>
      <c r="DK12" s="43"/>
      <c r="DL12" s="268" t="s">
        <v>190</v>
      </c>
      <c r="DM12" s="269" t="s">
        <v>570</v>
      </c>
      <c r="DN12" s="269" t="s">
        <v>177</v>
      </c>
      <c r="DO12" s="269">
        <v>230</v>
      </c>
      <c r="DP12" s="269" t="s">
        <v>633</v>
      </c>
      <c r="DQ12" s="56"/>
      <c r="DR12" s="56"/>
      <c r="DS12" s="36"/>
      <c r="DV12" s="41">
        <v>1.1299999999999999</v>
      </c>
      <c r="DW12" s="41" t="s">
        <v>197</v>
      </c>
      <c r="DY12" s="151">
        <v>203.06099999999998</v>
      </c>
      <c r="DZ12" s="41">
        <v>203.06099999999998</v>
      </c>
      <c r="EA12" s="41">
        <v>9999</v>
      </c>
      <c r="EB12" s="41">
        <v>999999</v>
      </c>
      <c r="EC12" s="41">
        <v>999999</v>
      </c>
      <c r="EG12" s="41">
        <v>6</v>
      </c>
      <c r="EH12" s="195">
        <v>0</v>
      </c>
      <c r="EI12" s="195">
        <v>4680</v>
      </c>
      <c r="EJ12" s="196">
        <v>82.9</v>
      </c>
      <c r="EK12" s="195">
        <v>0</v>
      </c>
      <c r="EL12" s="195">
        <v>0</v>
      </c>
      <c r="EM12" s="195">
        <v>1945</v>
      </c>
      <c r="EN12" s="195">
        <v>0</v>
      </c>
      <c r="EO12" s="195">
        <v>6</v>
      </c>
      <c r="EP12" s="195">
        <v>0</v>
      </c>
      <c r="EQ12" s="195">
        <v>96.8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C12" s="41">
        <v>6</v>
      </c>
      <c r="FD12" s="195">
        <v>0</v>
      </c>
      <c r="FE12" s="195">
        <v>4680</v>
      </c>
      <c r="FF12" s="195">
        <v>4762.8999999999996</v>
      </c>
      <c r="FG12" s="195">
        <v>4762.8999999999996</v>
      </c>
      <c r="FH12" s="195">
        <v>4762.8999999999996</v>
      </c>
      <c r="FI12" s="195">
        <v>6707.9</v>
      </c>
      <c r="FJ12" s="195">
        <v>6707.9</v>
      </c>
      <c r="FK12" s="195">
        <v>6713.9</v>
      </c>
      <c r="FL12" s="195">
        <v>6713.9</v>
      </c>
      <c r="FM12" s="195">
        <v>6810.7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1"/>
      <c r="B13" s="34">
        <v>5</v>
      </c>
      <c r="C13" s="293">
        <v>5</v>
      </c>
      <c r="D13" s="260" t="s">
        <v>470</v>
      </c>
      <c r="E13" s="260" t="s">
        <v>471</v>
      </c>
      <c r="F13" s="260" t="s">
        <v>569</v>
      </c>
      <c r="G13" s="43">
        <v>0.2951388888888889</v>
      </c>
      <c r="H13" s="47">
        <v>0.29930555555555555</v>
      </c>
      <c r="I13" s="58" t="s">
        <v>301</v>
      </c>
      <c r="J13" s="52">
        <v>360</v>
      </c>
      <c r="K13" s="43">
        <v>0.37847222222222227</v>
      </c>
      <c r="L13" s="47">
        <v>0.37847222222222227</v>
      </c>
      <c r="M13" s="42" t="s">
        <v>44</v>
      </c>
      <c r="N13" s="38">
        <v>0</v>
      </c>
      <c r="O13" s="85">
        <v>0.37916666666666665</v>
      </c>
      <c r="P13" s="38"/>
      <c r="Q13" s="261">
        <v>300</v>
      </c>
      <c r="R13" s="85"/>
      <c r="S13" s="38">
        <v>0</v>
      </c>
      <c r="T13" s="85">
        <v>0.41388888888888892</v>
      </c>
      <c r="U13" s="86"/>
      <c r="V13" s="52">
        <v>0</v>
      </c>
      <c r="W13" s="85"/>
      <c r="X13" s="38">
        <v>600</v>
      </c>
      <c r="Y13" s="85"/>
      <c r="Z13" s="86"/>
      <c r="AA13" s="52">
        <v>600</v>
      </c>
      <c r="AB13" s="261"/>
      <c r="AC13" s="85"/>
      <c r="AD13" s="38">
        <v>600</v>
      </c>
      <c r="AE13" s="85" t="s">
        <v>308</v>
      </c>
      <c r="AF13" s="86"/>
      <c r="AG13" s="52">
        <v>600</v>
      </c>
      <c r="AH13" s="261"/>
      <c r="AI13" s="85"/>
      <c r="AJ13" s="38">
        <v>600</v>
      </c>
      <c r="AK13" s="73">
        <v>0.47222222222222227</v>
      </c>
      <c r="AL13" s="42" t="s">
        <v>301</v>
      </c>
      <c r="AM13" s="38">
        <v>300</v>
      </c>
      <c r="AN13" s="43">
        <v>0.47361111111111115</v>
      </c>
      <c r="AO13" s="47">
        <v>0.48194444444444445</v>
      </c>
      <c r="AP13" s="70">
        <v>94.9</v>
      </c>
      <c r="AQ13" s="71">
        <v>94.9</v>
      </c>
      <c r="AR13" s="72"/>
      <c r="AS13" s="49">
        <v>0.51388888888888895</v>
      </c>
      <c r="AT13" s="42" t="s">
        <v>44</v>
      </c>
      <c r="AU13" s="280">
        <v>0</v>
      </c>
      <c r="AV13" s="72"/>
      <c r="AW13" s="49">
        <v>0.56111111111111112</v>
      </c>
      <c r="AX13" s="42" t="s">
        <v>44</v>
      </c>
      <c r="AY13" s="38">
        <v>0</v>
      </c>
      <c r="AZ13" s="53">
        <v>0.56388888888888888</v>
      </c>
      <c r="BA13" s="61"/>
      <c r="BB13" s="55">
        <v>0.56936342592592593</v>
      </c>
      <c r="BC13" s="35">
        <v>5.4745370370370416E-3</v>
      </c>
      <c r="BD13" s="35">
        <v>3.4722222222217242E-5</v>
      </c>
      <c r="BE13" s="44" t="s">
        <v>45</v>
      </c>
      <c r="BF13" s="45">
        <v>3</v>
      </c>
      <c r="BG13" s="55">
        <v>0.57614583333333336</v>
      </c>
      <c r="BH13" s="35">
        <v>1.2256944444444473E-2</v>
      </c>
      <c r="BI13" s="35">
        <v>1.1574074074073779E-3</v>
      </c>
      <c r="BJ13" s="44" t="s">
        <v>45</v>
      </c>
      <c r="BK13" s="45">
        <v>100</v>
      </c>
      <c r="BL13" s="55">
        <v>0.58035879629629628</v>
      </c>
      <c r="BM13" s="35">
        <v>1.6469907407407391E-2</v>
      </c>
      <c r="BN13" s="35">
        <v>7.986111111111284E-4</v>
      </c>
      <c r="BO13" s="44" t="s">
        <v>45</v>
      </c>
      <c r="BP13" s="45">
        <v>69</v>
      </c>
      <c r="BQ13" s="55">
        <v>0.59741898148148154</v>
      </c>
      <c r="BR13" s="35">
        <v>3.3530092592592653E-2</v>
      </c>
      <c r="BS13" s="35">
        <v>1.5740740740741374E-3</v>
      </c>
      <c r="BT13" s="44" t="s">
        <v>301</v>
      </c>
      <c r="BU13" s="45">
        <v>136</v>
      </c>
      <c r="BV13" s="263"/>
      <c r="BW13" s="263"/>
      <c r="BX13" s="55">
        <v>0.58872685185185192</v>
      </c>
      <c r="BY13" s="35">
        <v>2.4837962962963034E-2</v>
      </c>
      <c r="BZ13" s="35">
        <v>1.5370370370370298E-2</v>
      </c>
      <c r="CA13" s="44" t="s">
        <v>45</v>
      </c>
      <c r="CB13" s="45">
        <v>1628</v>
      </c>
      <c r="CC13" s="49">
        <v>0.62708333333333333</v>
      </c>
      <c r="CD13" s="42" t="s">
        <v>45</v>
      </c>
      <c r="CE13" s="38">
        <v>240</v>
      </c>
      <c r="CF13" s="53">
        <v>0.64722222222222225</v>
      </c>
      <c r="CG13" s="61"/>
      <c r="CH13" s="55">
        <v>0.67031249999999998</v>
      </c>
      <c r="CI13" s="35">
        <v>2.3090277777777724E-2</v>
      </c>
      <c r="CJ13" s="35">
        <v>1.2245370370370316E-2</v>
      </c>
      <c r="CK13" s="44" t="s">
        <v>301</v>
      </c>
      <c r="CL13" s="45">
        <v>1058</v>
      </c>
      <c r="CM13" s="55">
        <v>0.6758912037037037</v>
      </c>
      <c r="CN13" s="35">
        <v>2.8668981481481448E-2</v>
      </c>
      <c r="CO13" s="35">
        <v>1.1817129629629598E-2</v>
      </c>
      <c r="CP13" s="44" t="s">
        <v>301</v>
      </c>
      <c r="CQ13" s="45">
        <v>1021</v>
      </c>
      <c r="CR13" s="85" t="s">
        <v>632</v>
      </c>
      <c r="CS13" s="38"/>
      <c r="CT13" s="85">
        <v>0.77152777777777803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97</v>
      </c>
      <c r="DC13" s="71">
        <v>97</v>
      </c>
      <c r="DD13" s="72"/>
      <c r="DE13" s="43"/>
      <c r="DF13" s="43"/>
      <c r="DG13" s="39">
        <v>4206.8999999999996</v>
      </c>
      <c r="DH13" s="46">
        <v>4200</v>
      </c>
      <c r="DI13" s="40"/>
      <c r="DJ13" s="63">
        <v>8406.9</v>
      </c>
      <c r="DK13" s="43"/>
      <c r="DL13" s="268" t="s">
        <v>192</v>
      </c>
      <c r="DM13" s="269" t="s">
        <v>569</v>
      </c>
      <c r="DN13" s="269" t="s">
        <v>177</v>
      </c>
      <c r="DO13" s="269">
        <v>300</v>
      </c>
      <c r="DP13" s="269">
        <v>0</v>
      </c>
      <c r="DQ13" s="56"/>
      <c r="DR13" s="56"/>
      <c r="DS13" s="36"/>
      <c r="DV13" s="41">
        <v>1.1299999999999999</v>
      </c>
      <c r="DW13" s="41" t="s">
        <v>197</v>
      </c>
      <c r="DY13" s="151">
        <v>216.84699999999998</v>
      </c>
      <c r="DZ13" s="41">
        <v>216.84699999999998</v>
      </c>
      <c r="EA13" s="41">
        <v>9999</v>
      </c>
      <c r="EB13" s="41">
        <v>999999</v>
      </c>
      <c r="EC13" s="41">
        <v>999999</v>
      </c>
      <c r="EG13" s="41">
        <v>5</v>
      </c>
      <c r="EH13" s="195">
        <v>360</v>
      </c>
      <c r="EI13" s="195">
        <v>3600</v>
      </c>
      <c r="EJ13" s="196">
        <v>94.9</v>
      </c>
      <c r="EK13" s="195">
        <v>0</v>
      </c>
      <c r="EL13" s="195">
        <v>0</v>
      </c>
      <c r="EM13" s="195">
        <v>1936</v>
      </c>
      <c r="EN13" s="195">
        <v>240</v>
      </c>
      <c r="EO13" s="195">
        <v>2079</v>
      </c>
      <c r="EP13" s="195">
        <v>0</v>
      </c>
      <c r="EQ13" s="195">
        <v>97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C13" s="41">
        <v>5</v>
      </c>
      <c r="FD13" s="195">
        <v>360</v>
      </c>
      <c r="FE13" s="195">
        <v>3960</v>
      </c>
      <c r="FF13" s="195">
        <v>4054.9</v>
      </c>
      <c r="FG13" s="195">
        <v>4054.9</v>
      </c>
      <c r="FH13" s="195">
        <v>4054.9</v>
      </c>
      <c r="FI13" s="195">
        <v>5990.9</v>
      </c>
      <c r="FJ13" s="195">
        <v>6230.9</v>
      </c>
      <c r="FK13" s="195">
        <v>8309.9</v>
      </c>
      <c r="FL13" s="195">
        <v>8309.9</v>
      </c>
      <c r="FM13" s="195">
        <v>8406.9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13.5" thickBot="1" x14ac:dyDescent="0.25">
      <c r="A14" s="131"/>
      <c r="B14" s="34">
        <v>3</v>
      </c>
      <c r="C14" s="293">
        <v>3</v>
      </c>
      <c r="D14" s="260" t="s">
        <v>92</v>
      </c>
      <c r="E14" s="260" t="s">
        <v>469</v>
      </c>
      <c r="F14" s="260" t="s">
        <v>568</v>
      </c>
      <c r="G14" s="43">
        <v>0.29375000000000001</v>
      </c>
      <c r="H14" s="47">
        <v>0.29375000000000001</v>
      </c>
      <c r="I14" s="58" t="s">
        <v>44</v>
      </c>
      <c r="J14" s="52">
        <v>0</v>
      </c>
      <c r="K14" s="43">
        <v>0.37708333333333338</v>
      </c>
      <c r="L14" s="47">
        <v>0.37708333333333338</v>
      </c>
      <c r="M14" s="42" t="s">
        <v>44</v>
      </c>
      <c r="N14" s="38">
        <v>0</v>
      </c>
      <c r="O14" s="85">
        <v>0.37916666666666665</v>
      </c>
      <c r="P14" s="38"/>
      <c r="Q14" s="261"/>
      <c r="R14" s="85">
        <v>0.40833333333333338</v>
      </c>
      <c r="S14" s="38">
        <v>300</v>
      </c>
      <c r="T14" s="85">
        <v>0.41319444444444442</v>
      </c>
      <c r="U14" s="86"/>
      <c r="V14" s="52">
        <v>0</v>
      </c>
      <c r="W14" s="85">
        <v>0.43611111111111112</v>
      </c>
      <c r="X14" s="38"/>
      <c r="Y14" s="85">
        <v>0.5625</v>
      </c>
      <c r="Z14" s="86"/>
      <c r="AA14" s="52">
        <v>0</v>
      </c>
      <c r="AB14" s="261"/>
      <c r="AC14" s="85">
        <v>0.44861111111111113</v>
      </c>
      <c r="AD14" s="38"/>
      <c r="AE14" s="85">
        <v>0.47083333333333338</v>
      </c>
      <c r="AF14" s="86"/>
      <c r="AG14" s="52">
        <v>0</v>
      </c>
      <c r="AH14" s="261"/>
      <c r="AI14" s="85"/>
      <c r="AJ14" s="38">
        <v>600</v>
      </c>
      <c r="AK14" s="73">
        <v>0.47847222222222219</v>
      </c>
      <c r="AL14" s="42" t="s">
        <v>301</v>
      </c>
      <c r="AM14" s="38">
        <v>960</v>
      </c>
      <c r="AN14" s="43">
        <v>0.48125000000000001</v>
      </c>
      <c r="AO14" s="47">
        <v>0.49444444444444446</v>
      </c>
      <c r="AP14" s="70">
        <v>94</v>
      </c>
      <c r="AQ14" s="71">
        <v>94</v>
      </c>
      <c r="AR14" s="72"/>
      <c r="AS14" s="49">
        <v>0.52013888888888882</v>
      </c>
      <c r="AT14" s="42" t="s">
        <v>44</v>
      </c>
      <c r="AU14" s="280">
        <v>0</v>
      </c>
      <c r="AV14" s="72"/>
      <c r="AW14" s="49">
        <v>0.56180555555555556</v>
      </c>
      <c r="AX14" s="42" t="s">
        <v>44</v>
      </c>
      <c r="AY14" s="38">
        <v>0</v>
      </c>
      <c r="AZ14" s="53">
        <v>0.56458333333333333</v>
      </c>
      <c r="BA14" s="61"/>
      <c r="BB14" s="55">
        <v>0.57011574074074078</v>
      </c>
      <c r="BC14" s="35">
        <v>5.5324074074074581E-3</v>
      </c>
      <c r="BD14" s="35">
        <v>2.3148148148199182E-5</v>
      </c>
      <c r="BE14" s="44" t="s">
        <v>301</v>
      </c>
      <c r="BF14" s="45">
        <v>2</v>
      </c>
      <c r="BG14" s="55">
        <v>0.57709490740740743</v>
      </c>
      <c r="BH14" s="35">
        <v>1.2511574074074105E-2</v>
      </c>
      <c r="BI14" s="35">
        <v>9.0277777777774543E-4</v>
      </c>
      <c r="BJ14" s="44" t="s">
        <v>45</v>
      </c>
      <c r="BK14" s="45">
        <v>78</v>
      </c>
      <c r="BL14" s="55">
        <v>0.58092592592592596</v>
      </c>
      <c r="BM14" s="35">
        <v>1.6342592592592631E-2</v>
      </c>
      <c r="BN14" s="35">
        <v>9.259259259258891E-4</v>
      </c>
      <c r="BO14" s="44" t="s">
        <v>45</v>
      </c>
      <c r="BP14" s="45">
        <v>80</v>
      </c>
      <c r="BQ14" s="55">
        <v>0.59598379629629628</v>
      </c>
      <c r="BR14" s="35">
        <v>3.1400462962962949E-2</v>
      </c>
      <c r="BS14" s="35">
        <v>5.5555555555556607E-4</v>
      </c>
      <c r="BT14" s="44" t="s">
        <v>45</v>
      </c>
      <c r="BU14" s="45">
        <v>48</v>
      </c>
      <c r="BV14" s="263"/>
      <c r="BW14" s="263"/>
      <c r="BX14" s="55">
        <v>0.60547453703703702</v>
      </c>
      <c r="BY14" s="35">
        <v>4.0891203703703694E-2</v>
      </c>
      <c r="BZ14" s="35">
        <v>6.8287037037036147E-4</v>
      </c>
      <c r="CA14" s="44" t="s">
        <v>301</v>
      </c>
      <c r="CB14" s="45">
        <v>59</v>
      </c>
      <c r="CC14" s="49">
        <v>0.63055555555555554</v>
      </c>
      <c r="CD14" s="42" t="s">
        <v>44</v>
      </c>
      <c r="CE14" s="38">
        <v>0</v>
      </c>
      <c r="CF14" s="53">
        <v>0.64861111111111114</v>
      </c>
      <c r="CG14" s="61"/>
      <c r="CH14" s="55">
        <v>0.65938657407407408</v>
      </c>
      <c r="CI14" s="35">
        <v>1.0775462962962945E-2</v>
      </c>
      <c r="CJ14" s="35">
        <v>6.9444444444462239E-5</v>
      </c>
      <c r="CK14" s="44" t="s">
        <v>45</v>
      </c>
      <c r="CL14" s="45">
        <v>6</v>
      </c>
      <c r="CM14" s="55">
        <v>0.66571759259259256</v>
      </c>
      <c r="CN14" s="35">
        <v>1.7106481481481417E-2</v>
      </c>
      <c r="CO14" s="35">
        <v>2.5462962962956651E-4</v>
      </c>
      <c r="CP14" s="44" t="s">
        <v>301</v>
      </c>
      <c r="CQ14" s="45">
        <v>22</v>
      </c>
      <c r="CR14" s="85" t="s">
        <v>632</v>
      </c>
      <c r="CS14" s="38"/>
      <c r="CT14" s="85">
        <v>0.688194444444444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97.4</v>
      </c>
      <c r="DC14" s="71">
        <v>97.4</v>
      </c>
      <c r="DD14" s="72"/>
      <c r="DE14" s="43"/>
      <c r="DF14" s="43"/>
      <c r="DG14" s="39">
        <v>486.4</v>
      </c>
      <c r="DH14" s="46">
        <v>1860</v>
      </c>
      <c r="DI14" s="40"/>
      <c r="DJ14" s="63">
        <v>2346.4</v>
      </c>
      <c r="DK14" s="43"/>
      <c r="DL14" s="268" t="s">
        <v>190</v>
      </c>
      <c r="DM14" s="269" t="s">
        <v>568</v>
      </c>
      <c r="DN14" s="269" t="s">
        <v>177</v>
      </c>
      <c r="DO14" s="269">
        <v>150</v>
      </c>
      <c r="DP14" s="269" t="s">
        <v>623</v>
      </c>
      <c r="DQ14" s="56"/>
      <c r="DR14" s="56"/>
      <c r="DS14" s="36"/>
      <c r="DV14" s="41">
        <v>1.1299999999999999</v>
      </c>
      <c r="DW14" s="41" t="s">
        <v>197</v>
      </c>
      <c r="DY14" s="151">
        <v>216.28199999999998</v>
      </c>
      <c r="DZ14" s="41">
        <v>216.28199999999998</v>
      </c>
      <c r="EA14" s="41">
        <v>9999</v>
      </c>
      <c r="EB14" s="41">
        <v>999999</v>
      </c>
      <c r="EC14" s="41">
        <v>999999</v>
      </c>
      <c r="EG14" s="41">
        <v>3</v>
      </c>
      <c r="EH14" s="195">
        <v>0</v>
      </c>
      <c r="EI14" s="195">
        <v>1860</v>
      </c>
      <c r="EJ14" s="196">
        <v>94</v>
      </c>
      <c r="EK14" s="195">
        <v>0</v>
      </c>
      <c r="EL14" s="195">
        <v>0</v>
      </c>
      <c r="EM14" s="195">
        <v>267</v>
      </c>
      <c r="EN14" s="195">
        <v>0</v>
      </c>
      <c r="EO14" s="195">
        <v>28</v>
      </c>
      <c r="EP14" s="195">
        <v>0</v>
      </c>
      <c r="EQ14" s="195">
        <v>97.4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C14" s="41">
        <v>3</v>
      </c>
      <c r="FD14" s="195">
        <v>0</v>
      </c>
      <c r="FE14" s="195">
        <v>1860</v>
      </c>
      <c r="FF14" s="195">
        <v>1954</v>
      </c>
      <c r="FG14" s="195">
        <v>1954</v>
      </c>
      <c r="FH14" s="195">
        <v>1954</v>
      </c>
      <c r="FI14" s="195">
        <v>2221</v>
      </c>
      <c r="FJ14" s="195">
        <v>2221</v>
      </c>
      <c r="FK14" s="195">
        <v>2249</v>
      </c>
      <c r="FL14" s="195">
        <v>2249</v>
      </c>
      <c r="FM14" s="195">
        <v>2346.4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13.5" collapsed="1" thickBot="1" x14ac:dyDescent="0.25">
      <c r="A15" s="132"/>
      <c r="B15" s="34">
        <v>22</v>
      </c>
      <c r="C15" s="293">
        <v>22</v>
      </c>
      <c r="D15" s="260" t="s">
        <v>48</v>
      </c>
      <c r="E15" s="260" t="s">
        <v>483</v>
      </c>
      <c r="F15" s="260" t="s">
        <v>582</v>
      </c>
      <c r="G15" s="43">
        <v>0.30694444444444441</v>
      </c>
      <c r="H15" s="47">
        <v>0.30694444444444441</v>
      </c>
      <c r="I15" s="58" t="s">
        <v>44</v>
      </c>
      <c r="J15" s="52">
        <v>0</v>
      </c>
      <c r="K15" s="43">
        <v>0.39027777777777778</v>
      </c>
      <c r="L15" s="47">
        <v>0.39027777777777778</v>
      </c>
      <c r="M15" s="42" t="s">
        <v>44</v>
      </c>
      <c r="N15" s="38">
        <v>0</v>
      </c>
      <c r="O15" s="85">
        <v>0.39097222222222222</v>
      </c>
      <c r="P15" s="38"/>
      <c r="Q15" s="261"/>
      <c r="R15" s="85">
        <v>0.42222222222222222</v>
      </c>
      <c r="S15" s="38">
        <v>300</v>
      </c>
      <c r="T15" s="85" t="s">
        <v>308</v>
      </c>
      <c r="U15" s="86"/>
      <c r="V15" s="52">
        <v>600</v>
      </c>
      <c r="W15" s="85"/>
      <c r="X15" s="38">
        <v>600</v>
      </c>
      <c r="Y15" s="85"/>
      <c r="Z15" s="86"/>
      <c r="AA15" s="52">
        <v>600</v>
      </c>
      <c r="AB15" s="261"/>
      <c r="AC15" s="85"/>
      <c r="AD15" s="38">
        <v>600</v>
      </c>
      <c r="AE15" s="85">
        <v>0.43472222222222223</v>
      </c>
      <c r="AF15" s="86"/>
      <c r="AG15" s="52">
        <v>2640</v>
      </c>
      <c r="AH15" s="261"/>
      <c r="AI15" s="85"/>
      <c r="AJ15" s="38">
        <v>600</v>
      </c>
      <c r="AK15" s="73" t="s">
        <v>308</v>
      </c>
      <c r="AL15" s="42" t="s">
        <v>44</v>
      </c>
      <c r="AM15" s="38">
        <v>1800</v>
      </c>
      <c r="AN15" s="43">
        <v>0.51111111111111118</v>
      </c>
      <c r="AO15" s="47">
        <v>0.51388888888888895</v>
      </c>
      <c r="AP15" s="70">
        <v>88</v>
      </c>
      <c r="AQ15" s="71">
        <v>88</v>
      </c>
      <c r="AR15" s="72"/>
      <c r="AS15" s="49" t="e">
        <v>#VALUE!</v>
      </c>
      <c r="AT15" s="42"/>
      <c r="AU15" s="280">
        <v>0</v>
      </c>
      <c r="AV15" s="72"/>
      <c r="AW15" s="49">
        <v>0.56458333333333333</v>
      </c>
      <c r="AX15" s="42"/>
      <c r="AY15" s="38">
        <v>0</v>
      </c>
      <c r="AZ15" s="53">
        <v>0.56736111111111109</v>
      </c>
      <c r="BA15" s="61"/>
      <c r="BB15" s="55">
        <v>0.57197916666666659</v>
      </c>
      <c r="BC15" s="35">
        <v>4.6180555555555003E-3</v>
      </c>
      <c r="BD15" s="35">
        <v>8.9120370370375859E-4</v>
      </c>
      <c r="BE15" s="44" t="s">
        <v>45</v>
      </c>
      <c r="BF15" s="45">
        <v>77</v>
      </c>
      <c r="BG15" s="55"/>
      <c r="BH15" s="35">
        <v>-0.56736111111111109</v>
      </c>
      <c r="BI15" s="35">
        <v>0.5807754629629629</v>
      </c>
      <c r="BJ15" s="44"/>
      <c r="BK15" s="45">
        <v>600</v>
      </c>
      <c r="BL15" s="55"/>
      <c r="BM15" s="35">
        <v>-0.56736111111111109</v>
      </c>
      <c r="BN15" s="35">
        <v>0.58462962962962961</v>
      </c>
      <c r="BO15" s="44"/>
      <c r="BP15" s="45">
        <v>600</v>
      </c>
      <c r="BQ15" s="55">
        <v>0.60591435185185183</v>
      </c>
      <c r="BR15" s="35">
        <v>3.8553240740740735E-2</v>
      </c>
      <c r="BS15" s="35">
        <v>6.5972222222222196E-3</v>
      </c>
      <c r="BT15" s="44" t="s">
        <v>301</v>
      </c>
      <c r="BU15" s="45">
        <v>870</v>
      </c>
      <c r="BV15" s="263"/>
      <c r="BW15" s="263"/>
      <c r="BX15" s="55">
        <v>0.59814814814814821</v>
      </c>
      <c r="BY15" s="35">
        <v>3.0787037037037113E-2</v>
      </c>
      <c r="BZ15" s="35">
        <v>9.4212962962962193E-3</v>
      </c>
      <c r="CA15" s="44" t="s">
        <v>45</v>
      </c>
      <c r="CB15" s="45">
        <v>1414</v>
      </c>
      <c r="CC15" s="49">
        <v>0.74375000000000002</v>
      </c>
      <c r="CD15" s="42" t="s">
        <v>301</v>
      </c>
      <c r="CE15" s="38">
        <v>2340</v>
      </c>
      <c r="CF15" s="53">
        <v>0.74652777777777779</v>
      </c>
      <c r="CG15" s="61"/>
      <c r="CH15" s="55">
        <v>0.7612268518518519</v>
      </c>
      <c r="CI15" s="35">
        <v>1.4699074074074114E-2</v>
      </c>
      <c r="CJ15" s="35">
        <v>3.8541666666667071E-3</v>
      </c>
      <c r="CK15" s="44" t="s">
        <v>301</v>
      </c>
      <c r="CL15" s="45">
        <v>333</v>
      </c>
      <c r="CM15" s="55">
        <v>0.7662268518518518</v>
      </c>
      <c r="CN15" s="35">
        <v>1.9699074074074008E-2</v>
      </c>
      <c r="CO15" s="35">
        <v>2.8472222222221573E-3</v>
      </c>
      <c r="CP15" s="44" t="s">
        <v>301</v>
      </c>
      <c r="CQ15" s="45">
        <v>246</v>
      </c>
      <c r="CR15" s="85"/>
      <c r="CS15" s="38">
        <v>600</v>
      </c>
      <c r="CT15" s="85">
        <v>1.47986111111111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99.1</v>
      </c>
      <c r="DC15" s="71">
        <v>99.1</v>
      </c>
      <c r="DD15" s="72"/>
      <c r="DE15" s="43"/>
      <c r="DF15" s="43"/>
      <c r="DG15" s="39">
        <v>4327.1000000000004</v>
      </c>
      <c r="DH15" s="46">
        <v>10680</v>
      </c>
      <c r="DI15" s="40"/>
      <c r="DJ15" s="63">
        <v>15007.1</v>
      </c>
      <c r="DK15" s="43"/>
      <c r="DL15" s="268" t="s">
        <v>191</v>
      </c>
      <c r="DM15" s="269" t="s">
        <v>582</v>
      </c>
      <c r="DN15" s="269" t="s">
        <v>178</v>
      </c>
      <c r="DO15" s="269">
        <v>123</v>
      </c>
      <c r="DP15" s="269" t="s">
        <v>621</v>
      </c>
      <c r="DQ15" s="56"/>
      <c r="DR15" s="56"/>
      <c r="DS15" s="36"/>
      <c r="DT15" s="22"/>
      <c r="DU15" s="22"/>
      <c r="DV15" s="41">
        <v>1.08</v>
      </c>
      <c r="DW15" s="41" t="s">
        <v>197</v>
      </c>
      <c r="DY15" s="151">
        <v>202.06800000000001</v>
      </c>
      <c r="DZ15" s="41">
        <v>202.06800000000001</v>
      </c>
      <c r="EA15" s="41">
        <v>9999</v>
      </c>
      <c r="EB15" s="41">
        <v>999999</v>
      </c>
      <c r="EC15" s="41">
        <v>999999</v>
      </c>
      <c r="ED15" s="22"/>
      <c r="EE15" s="22"/>
      <c r="EF15" s="22"/>
      <c r="EG15" s="41">
        <v>22</v>
      </c>
      <c r="EH15" s="195">
        <v>0</v>
      </c>
      <c r="EI15" s="195">
        <v>7740</v>
      </c>
      <c r="EJ15" s="196">
        <v>88</v>
      </c>
      <c r="EK15" s="195">
        <v>0</v>
      </c>
      <c r="EL15" s="195">
        <v>0</v>
      </c>
      <c r="EM15" s="195">
        <v>3561</v>
      </c>
      <c r="EN15" s="195">
        <v>2340</v>
      </c>
      <c r="EO15" s="195">
        <v>579</v>
      </c>
      <c r="EP15" s="195">
        <v>600</v>
      </c>
      <c r="EQ15" s="195">
        <v>99.1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B15" s="22"/>
      <c r="FC15" s="41">
        <v>22</v>
      </c>
      <c r="FD15" s="195">
        <v>0</v>
      </c>
      <c r="FE15" s="195">
        <v>7740</v>
      </c>
      <c r="FF15" s="195">
        <v>7828</v>
      </c>
      <c r="FG15" s="195">
        <v>7828</v>
      </c>
      <c r="FH15" s="195">
        <v>7828</v>
      </c>
      <c r="FI15" s="195">
        <v>11389</v>
      </c>
      <c r="FJ15" s="195">
        <v>13729</v>
      </c>
      <c r="FK15" s="195">
        <v>14308</v>
      </c>
      <c r="FL15" s="195">
        <v>14908</v>
      </c>
      <c r="FM15" s="195">
        <v>15007.1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2"/>
      <c r="B16" s="34">
        <v>38</v>
      </c>
      <c r="C16" s="293">
        <v>38</v>
      </c>
      <c r="D16" s="260" t="s">
        <v>102</v>
      </c>
      <c r="E16" s="260" t="s">
        <v>103</v>
      </c>
      <c r="F16" s="260" t="s">
        <v>578</v>
      </c>
      <c r="G16" s="43">
        <v>0.31805555555555548</v>
      </c>
      <c r="H16" s="47">
        <v>0.31805555555555548</v>
      </c>
      <c r="I16" s="58" t="s">
        <v>44</v>
      </c>
      <c r="J16" s="52">
        <v>0</v>
      </c>
      <c r="K16" s="43">
        <v>0.40138888888888885</v>
      </c>
      <c r="L16" s="47">
        <v>0.40138888888888885</v>
      </c>
      <c r="M16" s="42" t="s">
        <v>44</v>
      </c>
      <c r="N16" s="38">
        <v>0</v>
      </c>
      <c r="O16" s="85">
        <v>0.40208333333333335</v>
      </c>
      <c r="P16" s="38"/>
      <c r="Q16" s="261"/>
      <c r="R16" s="85"/>
      <c r="S16" s="38">
        <v>0</v>
      </c>
      <c r="T16" s="85" t="s">
        <v>308</v>
      </c>
      <c r="U16" s="86"/>
      <c r="V16" s="52">
        <v>600</v>
      </c>
      <c r="W16" s="85"/>
      <c r="X16" s="38">
        <v>600</v>
      </c>
      <c r="Y16" s="85"/>
      <c r="Z16" s="86"/>
      <c r="AA16" s="52">
        <v>600</v>
      </c>
      <c r="AB16" s="261"/>
      <c r="AC16" s="85"/>
      <c r="AD16" s="38">
        <v>600</v>
      </c>
      <c r="AE16" s="85">
        <v>0.45416666666666666</v>
      </c>
      <c r="AF16" s="86"/>
      <c r="AG16" s="52">
        <v>1920</v>
      </c>
      <c r="AH16" s="261"/>
      <c r="AI16" s="85"/>
      <c r="AJ16" s="38">
        <v>600</v>
      </c>
      <c r="AK16" s="73">
        <v>0.50069444444444444</v>
      </c>
      <c r="AL16" s="42" t="s">
        <v>301</v>
      </c>
      <c r="AM16" s="38">
        <v>780</v>
      </c>
      <c r="AN16" s="43">
        <v>0.53194444444444444</v>
      </c>
      <c r="AO16" s="47">
        <v>0.53541666666666665</v>
      </c>
      <c r="AP16" s="70">
        <v>92</v>
      </c>
      <c r="AQ16" s="71">
        <v>92</v>
      </c>
      <c r="AR16" s="72">
        <v>10</v>
      </c>
      <c r="AS16" s="49">
        <v>0.54236111111111107</v>
      </c>
      <c r="AT16" s="42" t="s">
        <v>44</v>
      </c>
      <c r="AU16" s="280">
        <v>0</v>
      </c>
      <c r="AV16" s="72"/>
      <c r="AW16" s="49">
        <v>0.58472222222222225</v>
      </c>
      <c r="AX16" s="42" t="s">
        <v>44</v>
      </c>
      <c r="AY16" s="38">
        <v>0</v>
      </c>
      <c r="AZ16" s="53">
        <v>0.58958333333333335</v>
      </c>
      <c r="BA16" s="61"/>
      <c r="BB16" s="55">
        <v>0.59509259259259262</v>
      </c>
      <c r="BC16" s="35">
        <v>5.5092592592592693E-3</v>
      </c>
      <c r="BD16" s="35">
        <v>1.0408340855860843E-17</v>
      </c>
      <c r="BE16" s="44" t="s">
        <v>44</v>
      </c>
      <c r="BF16" s="45">
        <v>0</v>
      </c>
      <c r="BG16" s="55">
        <v>0.60222222222222221</v>
      </c>
      <c r="BH16" s="35">
        <v>1.2638888888888866E-2</v>
      </c>
      <c r="BI16" s="35">
        <v>7.7546296296298473E-4</v>
      </c>
      <c r="BJ16" s="44" t="s">
        <v>45</v>
      </c>
      <c r="BK16" s="45">
        <v>67</v>
      </c>
      <c r="BL16" s="55">
        <v>0.60578703703703707</v>
      </c>
      <c r="BM16" s="35">
        <v>1.620370370370372E-2</v>
      </c>
      <c r="BN16" s="35">
        <v>1.0648148148147997E-3</v>
      </c>
      <c r="BO16" s="44" t="s">
        <v>45</v>
      </c>
      <c r="BP16" s="45">
        <v>92</v>
      </c>
      <c r="BQ16" s="55">
        <v>0.62254629629629632</v>
      </c>
      <c r="BR16" s="35">
        <v>3.2962962962962972E-2</v>
      </c>
      <c r="BS16" s="35">
        <v>1.0069444444444561E-3</v>
      </c>
      <c r="BT16" s="44" t="s">
        <v>301</v>
      </c>
      <c r="BU16" s="45">
        <v>87</v>
      </c>
      <c r="BV16" s="263"/>
      <c r="BW16" s="263"/>
      <c r="BX16" s="55">
        <v>0.63118055555555552</v>
      </c>
      <c r="BY16" s="35">
        <v>4.1597222222222174E-2</v>
      </c>
      <c r="BZ16" s="35">
        <v>1.3888888888888423E-3</v>
      </c>
      <c r="CA16" s="44" t="s">
        <v>301</v>
      </c>
      <c r="CB16" s="45">
        <v>120</v>
      </c>
      <c r="CC16" s="49">
        <v>0.65555555555555556</v>
      </c>
      <c r="CD16" s="42" t="s">
        <v>44</v>
      </c>
      <c r="CE16" s="38">
        <v>0</v>
      </c>
      <c r="CF16" s="53">
        <v>0.66319444444444442</v>
      </c>
      <c r="CG16" s="61"/>
      <c r="CH16" s="55">
        <v>0.6740624999999999</v>
      </c>
      <c r="CI16" s="35">
        <v>1.0868055555555478E-2</v>
      </c>
      <c r="CJ16" s="35">
        <v>2.3148148148070813E-5</v>
      </c>
      <c r="CK16" s="44" t="s">
        <v>301</v>
      </c>
      <c r="CL16" s="45">
        <v>2</v>
      </c>
      <c r="CM16" s="55">
        <v>0.68070601851851853</v>
      </c>
      <c r="CN16" s="35">
        <v>1.751157407407411E-2</v>
      </c>
      <c r="CO16" s="35">
        <v>6.5972222222225943E-4</v>
      </c>
      <c r="CP16" s="44" t="s">
        <v>301</v>
      </c>
      <c r="CQ16" s="45">
        <v>57</v>
      </c>
      <c r="CR16" s="85" t="s">
        <v>632</v>
      </c>
      <c r="CS16" s="38"/>
      <c r="CT16" s="85">
        <v>2.1465277777777798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100</v>
      </c>
      <c r="DC16" s="71">
        <v>100</v>
      </c>
      <c r="DD16" s="72"/>
      <c r="DE16" s="43"/>
      <c r="DF16" s="43"/>
      <c r="DG16" s="39">
        <v>627</v>
      </c>
      <c r="DH16" s="46">
        <v>5700</v>
      </c>
      <c r="DI16" s="40"/>
      <c r="DJ16" s="63">
        <v>6327</v>
      </c>
      <c r="DK16" s="43"/>
      <c r="DL16" s="268" t="s">
        <v>190</v>
      </c>
      <c r="DM16" s="269" t="s">
        <v>578</v>
      </c>
      <c r="DN16" s="269" t="s">
        <v>178</v>
      </c>
      <c r="DO16" s="269">
        <v>80</v>
      </c>
      <c r="DP16" s="269" t="s">
        <v>183</v>
      </c>
      <c r="DQ16" s="56"/>
      <c r="DR16" s="56"/>
      <c r="DS16" s="36"/>
      <c r="DT16" s="22"/>
      <c r="DU16" s="22"/>
      <c r="DV16" s="41">
        <v>1.05</v>
      </c>
      <c r="DW16" s="41" t="s">
        <v>197</v>
      </c>
      <c r="DY16" s="151">
        <v>212.10000000000002</v>
      </c>
      <c r="DZ16" s="41">
        <v>212.10000000000002</v>
      </c>
      <c r="EA16" s="41">
        <v>9999</v>
      </c>
      <c r="EB16" s="41">
        <v>999999</v>
      </c>
      <c r="EC16" s="41">
        <v>999999</v>
      </c>
      <c r="ED16" s="22"/>
      <c r="EE16" s="22"/>
      <c r="EF16" s="22"/>
      <c r="EG16" s="41">
        <v>38</v>
      </c>
      <c r="EH16" s="195">
        <v>0</v>
      </c>
      <c r="EI16" s="195">
        <v>5700</v>
      </c>
      <c r="EJ16" s="196">
        <v>102</v>
      </c>
      <c r="EK16" s="195">
        <v>0</v>
      </c>
      <c r="EL16" s="195">
        <v>0</v>
      </c>
      <c r="EM16" s="195">
        <v>366</v>
      </c>
      <c r="EN16" s="195">
        <v>0</v>
      </c>
      <c r="EO16" s="195">
        <v>59</v>
      </c>
      <c r="EP16" s="195">
        <v>0</v>
      </c>
      <c r="EQ16" s="195">
        <v>100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B16" s="22"/>
      <c r="FC16" s="41">
        <v>38</v>
      </c>
      <c r="FD16" s="195">
        <v>0</v>
      </c>
      <c r="FE16" s="195">
        <v>5700</v>
      </c>
      <c r="FF16" s="195">
        <v>5802</v>
      </c>
      <c r="FG16" s="195">
        <v>5802</v>
      </c>
      <c r="FH16" s="195">
        <v>5802</v>
      </c>
      <c r="FI16" s="195">
        <v>6168</v>
      </c>
      <c r="FJ16" s="195">
        <v>6168</v>
      </c>
      <c r="FK16" s="195">
        <v>6227</v>
      </c>
      <c r="FL16" s="195">
        <v>6227</v>
      </c>
      <c r="FM16" s="195">
        <v>6327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2"/>
      <c r="B17" s="34">
        <v>62</v>
      </c>
      <c r="C17" s="293">
        <v>71</v>
      </c>
      <c r="D17" s="260" t="s">
        <v>35</v>
      </c>
      <c r="E17" s="260" t="s">
        <v>99</v>
      </c>
      <c r="F17" s="260" t="s">
        <v>579</v>
      </c>
      <c r="G17" s="43">
        <v>0.33472222222222209</v>
      </c>
      <c r="H17" s="47">
        <v>0.33472222222222209</v>
      </c>
      <c r="I17" s="58" t="s">
        <v>44</v>
      </c>
      <c r="J17" s="52">
        <v>0</v>
      </c>
      <c r="K17" s="43">
        <v>0.41805555555555546</v>
      </c>
      <c r="L17" s="47">
        <v>0.41805555555555546</v>
      </c>
      <c r="M17" s="42" t="s">
        <v>44</v>
      </c>
      <c r="N17" s="38">
        <v>0</v>
      </c>
      <c r="O17" s="85">
        <v>0.41875000000000001</v>
      </c>
      <c r="P17" s="38"/>
      <c r="Q17" s="261"/>
      <c r="R17" s="85"/>
      <c r="S17" s="38">
        <v>0</v>
      </c>
      <c r="T17" s="85">
        <v>0.45416666666666666</v>
      </c>
      <c r="U17" s="86"/>
      <c r="V17" s="52">
        <v>0</v>
      </c>
      <c r="W17" s="85">
        <v>0.47361111111111115</v>
      </c>
      <c r="X17" s="38"/>
      <c r="Y17" s="85">
        <v>0.47430555555555554</v>
      </c>
      <c r="Z17" s="86"/>
      <c r="AA17" s="52">
        <v>0</v>
      </c>
      <c r="AB17" s="261"/>
      <c r="AC17" s="85">
        <v>0.49513888888888885</v>
      </c>
      <c r="AD17" s="38"/>
      <c r="AE17" s="85">
        <v>0.50972222222222219</v>
      </c>
      <c r="AF17" s="86"/>
      <c r="AG17" s="52">
        <v>0</v>
      </c>
      <c r="AH17" s="261"/>
      <c r="AI17" s="85"/>
      <c r="AJ17" s="38">
        <v>600</v>
      </c>
      <c r="AK17" s="73">
        <v>0.51527777777777783</v>
      </c>
      <c r="AL17" s="42" t="s">
        <v>301</v>
      </c>
      <c r="AM17" s="38">
        <v>600</v>
      </c>
      <c r="AN17" s="43">
        <v>0.51666666666666672</v>
      </c>
      <c r="AO17" s="47">
        <v>0.54861111111111105</v>
      </c>
      <c r="AP17" s="70">
        <v>88.9</v>
      </c>
      <c r="AQ17" s="71">
        <v>88.9</v>
      </c>
      <c r="AR17" s="72">
        <v>10</v>
      </c>
      <c r="AS17" s="49">
        <v>0.55694444444444446</v>
      </c>
      <c r="AT17" s="42" t="s">
        <v>44</v>
      </c>
      <c r="AU17" s="280">
        <v>0</v>
      </c>
      <c r="AV17" s="72"/>
      <c r="AW17" s="49">
        <v>0.60277777777777775</v>
      </c>
      <c r="AX17" s="42" t="s">
        <v>44</v>
      </c>
      <c r="AY17" s="38">
        <v>0</v>
      </c>
      <c r="AZ17" s="53">
        <v>0.60486111111111118</v>
      </c>
      <c r="BA17" s="61"/>
      <c r="BB17" s="55">
        <v>0.6103587962962963</v>
      </c>
      <c r="BC17" s="35">
        <v>5.4976851851851194E-3</v>
      </c>
      <c r="BD17" s="35">
        <v>1.157407407413949E-5</v>
      </c>
      <c r="BE17" s="44" t="s">
        <v>45</v>
      </c>
      <c r="BF17" s="45">
        <v>1</v>
      </c>
      <c r="BG17" s="55">
        <v>0.61826388888888884</v>
      </c>
      <c r="BH17" s="35">
        <v>1.3402777777777652E-2</v>
      </c>
      <c r="BI17" s="35">
        <v>1.157407407419847E-5</v>
      </c>
      <c r="BJ17" s="44" t="s">
        <v>45</v>
      </c>
      <c r="BK17" s="45">
        <v>1</v>
      </c>
      <c r="BL17" s="55">
        <v>0.62230324074074073</v>
      </c>
      <c r="BM17" s="35">
        <v>1.7442129629629544E-2</v>
      </c>
      <c r="BN17" s="35">
        <v>1.7361111111102376E-4</v>
      </c>
      <c r="BO17" s="44" t="s">
        <v>301</v>
      </c>
      <c r="BP17" s="45">
        <v>15</v>
      </c>
      <c r="BQ17" s="55">
        <v>0.63721064814814821</v>
      </c>
      <c r="BR17" s="35">
        <v>3.2349537037037024E-2</v>
      </c>
      <c r="BS17" s="35">
        <v>3.9351851851850833E-4</v>
      </c>
      <c r="BT17" s="44" t="s">
        <v>301</v>
      </c>
      <c r="BU17" s="45">
        <v>34</v>
      </c>
      <c r="BV17" s="263"/>
      <c r="BW17" s="263"/>
      <c r="BX17" s="55">
        <v>0.64550925925925928</v>
      </c>
      <c r="BY17" s="35">
        <v>4.06481481481481E-2</v>
      </c>
      <c r="BZ17" s="35">
        <v>4.3981481481476792E-4</v>
      </c>
      <c r="CA17" s="44" t="s">
        <v>301</v>
      </c>
      <c r="CB17" s="45">
        <v>38</v>
      </c>
      <c r="CC17" s="49">
        <v>0.67083333333333339</v>
      </c>
      <c r="CD17" s="42" t="s">
        <v>44</v>
      </c>
      <c r="CE17" s="38">
        <v>0</v>
      </c>
      <c r="CF17" s="53">
        <v>0.67291666666666661</v>
      </c>
      <c r="CG17" s="61"/>
      <c r="CH17" s="55">
        <v>0.68372685185185178</v>
      </c>
      <c r="CI17" s="35">
        <v>1.0810185185185173E-2</v>
      </c>
      <c r="CJ17" s="35">
        <v>3.4722222222234589E-5</v>
      </c>
      <c r="CK17" s="44" t="s">
        <v>45</v>
      </c>
      <c r="CL17" s="45">
        <v>3</v>
      </c>
      <c r="CM17" s="55">
        <v>0.68984953703703711</v>
      </c>
      <c r="CN17" s="35">
        <v>1.6932870370370501E-2</v>
      </c>
      <c r="CO17" s="35">
        <v>8.1018518518650301E-5</v>
      </c>
      <c r="CP17" s="44" t="s">
        <v>301</v>
      </c>
      <c r="CQ17" s="45">
        <v>7</v>
      </c>
      <c r="CR17" s="85" t="s">
        <v>632</v>
      </c>
      <c r="CS17" s="38"/>
      <c r="CT17" s="85">
        <v>3.1465277777777798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100.1</v>
      </c>
      <c r="DC17" s="71">
        <v>100.1</v>
      </c>
      <c r="DD17" s="72"/>
      <c r="DE17" s="43"/>
      <c r="DF17" s="43"/>
      <c r="DG17" s="39">
        <v>298</v>
      </c>
      <c r="DH17" s="46">
        <v>1200</v>
      </c>
      <c r="DI17" s="40"/>
      <c r="DJ17" s="63">
        <v>1498</v>
      </c>
      <c r="DK17" s="43"/>
      <c r="DL17" s="268" t="s">
        <v>191</v>
      </c>
      <c r="DM17" s="269" t="s">
        <v>579</v>
      </c>
      <c r="DN17" s="269" t="s">
        <v>178</v>
      </c>
      <c r="DO17" s="269">
        <v>78</v>
      </c>
      <c r="DP17" s="269" t="s">
        <v>183</v>
      </c>
      <c r="DQ17" s="56"/>
      <c r="DR17" s="56"/>
      <c r="DS17" s="36"/>
      <c r="DT17" s="22"/>
      <c r="DU17" s="22"/>
      <c r="DV17" s="41">
        <v>1.05</v>
      </c>
      <c r="DW17" s="41" t="s">
        <v>197</v>
      </c>
      <c r="DY17" s="151">
        <v>208.95000000000002</v>
      </c>
      <c r="DZ17" s="41">
        <v>208.95000000000002</v>
      </c>
      <c r="EA17" s="41">
        <v>9999</v>
      </c>
      <c r="EB17" s="41">
        <v>999999</v>
      </c>
      <c r="EC17" s="41">
        <v>999999</v>
      </c>
      <c r="ED17" s="22"/>
      <c r="EE17" s="22"/>
      <c r="EF17" s="22"/>
      <c r="EG17" s="41">
        <v>71</v>
      </c>
      <c r="EH17" s="195">
        <v>0</v>
      </c>
      <c r="EI17" s="195">
        <v>1200</v>
      </c>
      <c r="EJ17" s="196">
        <v>98.9</v>
      </c>
      <c r="EK17" s="195">
        <v>0</v>
      </c>
      <c r="EL17" s="195">
        <v>0</v>
      </c>
      <c r="EM17" s="195">
        <v>89</v>
      </c>
      <c r="EN17" s="195">
        <v>0</v>
      </c>
      <c r="EO17" s="195">
        <v>10</v>
      </c>
      <c r="EP17" s="195">
        <v>0</v>
      </c>
      <c r="EQ17" s="195">
        <v>100.1</v>
      </c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41">
        <v>71</v>
      </c>
      <c r="FD17" s="195">
        <v>0</v>
      </c>
      <c r="FE17" s="195">
        <v>1200</v>
      </c>
      <c r="FF17" s="195">
        <v>1298.9000000000001</v>
      </c>
      <c r="FG17" s="195">
        <v>1298.9000000000001</v>
      </c>
      <c r="FH17" s="195">
        <v>1298.9000000000001</v>
      </c>
      <c r="FI17" s="195">
        <v>1387.9</v>
      </c>
      <c r="FJ17" s="195">
        <v>1387.9</v>
      </c>
      <c r="FK17" s="195">
        <v>1397.9</v>
      </c>
      <c r="FL17" s="195">
        <v>1397.9</v>
      </c>
      <c r="FM17" s="195">
        <v>1498</v>
      </c>
      <c r="FN17" s="22"/>
      <c r="FO17" s="22"/>
      <c r="FP17" s="22"/>
      <c r="FQ17" s="22"/>
      <c r="FR17" s="22"/>
      <c r="FS17" s="22"/>
      <c r="FT17" s="22"/>
      <c r="FU17" s="22"/>
      <c r="FV17" s="22"/>
    </row>
    <row r="18" spans="1:178" ht="13.5" thickBot="1" x14ac:dyDescent="0.25">
      <c r="A18" s="132"/>
      <c r="B18" s="34">
        <v>16</v>
      </c>
      <c r="C18" s="293">
        <v>16</v>
      </c>
      <c r="D18" s="260" t="s">
        <v>109</v>
      </c>
      <c r="E18" s="260" t="s">
        <v>110</v>
      </c>
      <c r="F18" s="260" t="s">
        <v>578</v>
      </c>
      <c r="G18" s="43">
        <v>0.30277777777777776</v>
      </c>
      <c r="H18" s="47">
        <v>0.30277777777777776</v>
      </c>
      <c r="I18" s="58" t="s">
        <v>44</v>
      </c>
      <c r="J18" s="52">
        <v>0</v>
      </c>
      <c r="K18" s="43">
        <v>0.38611111111111113</v>
      </c>
      <c r="L18" s="47">
        <v>0.38611111111111113</v>
      </c>
      <c r="M18" s="42" t="s">
        <v>44</v>
      </c>
      <c r="N18" s="38">
        <v>0</v>
      </c>
      <c r="O18" s="85">
        <v>0.38680555555555557</v>
      </c>
      <c r="P18" s="38"/>
      <c r="Q18" s="261"/>
      <c r="R18" s="85"/>
      <c r="S18" s="38">
        <v>0</v>
      </c>
      <c r="T18" s="85">
        <v>0.43194444444444446</v>
      </c>
      <c r="U18" s="86"/>
      <c r="V18" s="52">
        <v>0</v>
      </c>
      <c r="W18" s="85">
        <v>0.45069444444444445</v>
      </c>
      <c r="X18" s="38"/>
      <c r="Y18" s="85">
        <v>0.4513888888888889</v>
      </c>
      <c r="Z18" s="86"/>
      <c r="AA18" s="52">
        <v>0</v>
      </c>
      <c r="AB18" s="261"/>
      <c r="AC18" s="85">
        <v>0.45347222222222222</v>
      </c>
      <c r="AD18" s="38"/>
      <c r="AE18" s="85">
        <v>0.47013888888888888</v>
      </c>
      <c r="AF18" s="86"/>
      <c r="AG18" s="52">
        <v>0</v>
      </c>
      <c r="AH18" s="261"/>
      <c r="AI18" s="85"/>
      <c r="AJ18" s="38">
        <v>600</v>
      </c>
      <c r="AK18" s="73">
        <v>0.4777777777777778</v>
      </c>
      <c r="AL18" s="42" t="s">
        <v>301</v>
      </c>
      <c r="AM18" s="38">
        <v>120</v>
      </c>
      <c r="AN18" s="43">
        <v>0.47986111111111113</v>
      </c>
      <c r="AO18" s="47">
        <v>0.48194444444444445</v>
      </c>
      <c r="AP18" s="70">
        <v>93.1</v>
      </c>
      <c r="AQ18" s="71">
        <v>93.1</v>
      </c>
      <c r="AR18" s="72"/>
      <c r="AS18" s="49">
        <v>0.51944444444444449</v>
      </c>
      <c r="AT18" s="42" t="s">
        <v>44</v>
      </c>
      <c r="AU18" s="280">
        <v>0</v>
      </c>
      <c r="AV18" s="72"/>
      <c r="AW18" s="49">
        <v>0.5625</v>
      </c>
      <c r="AX18" s="42" t="s">
        <v>44</v>
      </c>
      <c r="AY18" s="38">
        <v>0</v>
      </c>
      <c r="AZ18" s="53">
        <v>0.56527777777777777</v>
      </c>
      <c r="BA18" s="61"/>
      <c r="BB18" s="55">
        <v>0.57100694444444444</v>
      </c>
      <c r="BC18" s="35">
        <v>5.7291666666666741E-3</v>
      </c>
      <c r="BD18" s="35">
        <v>2.1990740740741518E-4</v>
      </c>
      <c r="BE18" s="44" t="s">
        <v>301</v>
      </c>
      <c r="BF18" s="45">
        <v>19</v>
      </c>
      <c r="BG18" s="55">
        <v>0.5776041666666667</v>
      </c>
      <c r="BH18" s="35">
        <v>1.2326388888888928E-2</v>
      </c>
      <c r="BI18" s="35">
        <v>1.0879629629629226E-3</v>
      </c>
      <c r="BJ18" s="44" t="s">
        <v>45</v>
      </c>
      <c r="BK18" s="45">
        <v>94</v>
      </c>
      <c r="BL18" s="55">
        <v>0.5816782407407407</v>
      </c>
      <c r="BM18" s="35">
        <v>1.6400462962962936E-2</v>
      </c>
      <c r="BN18" s="35">
        <v>8.680555555555837E-4</v>
      </c>
      <c r="BO18" s="44" t="s">
        <v>45</v>
      </c>
      <c r="BP18" s="45">
        <v>75</v>
      </c>
      <c r="BQ18" s="55">
        <v>0.59679398148148144</v>
      </c>
      <c r="BR18" s="35">
        <v>3.1516203703703671E-2</v>
      </c>
      <c r="BS18" s="35">
        <v>4.3981481481484425E-4</v>
      </c>
      <c r="BT18" s="44" t="s">
        <v>45</v>
      </c>
      <c r="BU18" s="45">
        <v>38</v>
      </c>
      <c r="BV18" s="263"/>
      <c r="BW18" s="263"/>
      <c r="BX18" s="55">
        <v>0.60531250000000003</v>
      </c>
      <c r="BY18" s="35">
        <v>4.0034722222222263E-2</v>
      </c>
      <c r="BZ18" s="35">
        <v>1.7361111111106886E-4</v>
      </c>
      <c r="CA18" s="44" t="s">
        <v>45</v>
      </c>
      <c r="CB18" s="45">
        <v>15</v>
      </c>
      <c r="CC18" s="49">
        <v>0.63124999999999998</v>
      </c>
      <c r="CD18" s="42" t="s">
        <v>44</v>
      </c>
      <c r="CE18" s="38">
        <v>0</v>
      </c>
      <c r="CF18" s="53">
        <v>0.64930555555555558</v>
      </c>
      <c r="CG18" s="61"/>
      <c r="CH18" s="55">
        <v>0.66011574074074075</v>
      </c>
      <c r="CI18" s="35">
        <v>1.0810185185185173E-2</v>
      </c>
      <c r="CJ18" s="35">
        <v>3.4722222222234589E-5</v>
      </c>
      <c r="CK18" s="44" t="s">
        <v>45</v>
      </c>
      <c r="CL18" s="45">
        <v>3</v>
      </c>
      <c r="CM18" s="55">
        <v>0.66628472222222224</v>
      </c>
      <c r="CN18" s="35">
        <v>1.6979166666666656E-2</v>
      </c>
      <c r="CO18" s="35">
        <v>1.273148148148058E-4</v>
      </c>
      <c r="CP18" s="44" t="s">
        <v>301</v>
      </c>
      <c r="CQ18" s="45">
        <v>11</v>
      </c>
      <c r="CR18" s="85" t="s">
        <v>632</v>
      </c>
      <c r="CS18" s="38"/>
      <c r="CT18" s="85">
        <v>1.22986111111111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100.7</v>
      </c>
      <c r="DC18" s="71">
        <v>100.7</v>
      </c>
      <c r="DD18" s="72"/>
      <c r="DE18" s="43"/>
      <c r="DF18" s="43"/>
      <c r="DG18" s="39">
        <v>448.8</v>
      </c>
      <c r="DH18" s="46">
        <v>720</v>
      </c>
      <c r="DI18" s="40"/>
      <c r="DJ18" s="63">
        <v>1168.8</v>
      </c>
      <c r="DK18" s="43"/>
      <c r="DL18" s="268" t="s">
        <v>190</v>
      </c>
      <c r="DM18" s="269" t="s">
        <v>578</v>
      </c>
      <c r="DN18" s="269" t="s">
        <v>178</v>
      </c>
      <c r="DO18" s="269">
        <v>77</v>
      </c>
      <c r="DP18" s="269" t="s">
        <v>183</v>
      </c>
      <c r="DQ18" s="56"/>
      <c r="DR18" s="56"/>
      <c r="DS18" s="36"/>
      <c r="DV18" s="41">
        <v>1.05</v>
      </c>
      <c r="DW18" s="41" t="s">
        <v>197</v>
      </c>
      <c r="DX18" s="41"/>
      <c r="DY18" s="151">
        <v>203.49</v>
      </c>
      <c r="DZ18" s="41">
        <v>203.49</v>
      </c>
      <c r="EA18" s="41">
        <v>9999</v>
      </c>
      <c r="EB18" s="41">
        <v>999999</v>
      </c>
      <c r="EC18" s="41">
        <v>999999</v>
      </c>
      <c r="EG18" s="41">
        <v>16</v>
      </c>
      <c r="EH18" s="195">
        <v>0</v>
      </c>
      <c r="EI18" s="195">
        <v>720</v>
      </c>
      <c r="EJ18" s="196">
        <v>93.1</v>
      </c>
      <c r="EK18" s="195">
        <v>0</v>
      </c>
      <c r="EL18" s="195">
        <v>0</v>
      </c>
      <c r="EM18" s="195">
        <v>241</v>
      </c>
      <c r="EN18" s="195">
        <v>0</v>
      </c>
      <c r="EO18" s="195">
        <v>14</v>
      </c>
      <c r="EP18" s="195">
        <v>0</v>
      </c>
      <c r="EQ18" s="195">
        <v>100.7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C18" s="41">
        <v>16</v>
      </c>
      <c r="FD18" s="195">
        <v>0</v>
      </c>
      <c r="FE18" s="195">
        <v>720</v>
      </c>
      <c r="FF18" s="195">
        <v>813.1</v>
      </c>
      <c r="FG18" s="195">
        <v>813.1</v>
      </c>
      <c r="FH18" s="195">
        <v>813.1</v>
      </c>
      <c r="FI18" s="195">
        <v>1054.0999999999999</v>
      </c>
      <c r="FJ18" s="195">
        <v>1054.0999999999999</v>
      </c>
      <c r="FK18" s="195">
        <v>1068.0999999999999</v>
      </c>
      <c r="FL18" s="195">
        <v>1068.0999999999999</v>
      </c>
      <c r="FM18" s="195">
        <v>1168.8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2"/>
      <c r="B19" s="34">
        <v>18</v>
      </c>
      <c r="C19" s="293">
        <v>18</v>
      </c>
      <c r="D19" s="260" t="s">
        <v>138</v>
      </c>
      <c r="E19" s="260" t="s">
        <v>56</v>
      </c>
      <c r="F19" s="260" t="s">
        <v>578</v>
      </c>
      <c r="G19" s="43">
        <v>0.30416666666666664</v>
      </c>
      <c r="H19" s="47">
        <v>0.30416666666666664</v>
      </c>
      <c r="I19" s="58" t="s">
        <v>44</v>
      </c>
      <c r="J19" s="52">
        <v>0</v>
      </c>
      <c r="K19" s="43">
        <v>0.38750000000000001</v>
      </c>
      <c r="L19" s="47">
        <v>0.38750000000000001</v>
      </c>
      <c r="M19" s="42" t="s">
        <v>44</v>
      </c>
      <c r="N19" s="38">
        <v>0</v>
      </c>
      <c r="O19" s="85">
        <v>0.38819444444444445</v>
      </c>
      <c r="P19" s="38"/>
      <c r="Q19" s="261"/>
      <c r="R19" s="85">
        <v>0.4201388888888889</v>
      </c>
      <c r="S19" s="38">
        <v>300</v>
      </c>
      <c r="T19" s="85">
        <v>0.43402777777777773</v>
      </c>
      <c r="U19" s="86"/>
      <c r="V19" s="52">
        <v>0</v>
      </c>
      <c r="W19" s="85">
        <v>0.45277777777777778</v>
      </c>
      <c r="X19" s="38"/>
      <c r="Y19" s="85">
        <v>0.45416666666666666</v>
      </c>
      <c r="Z19" s="86"/>
      <c r="AA19" s="52">
        <v>0</v>
      </c>
      <c r="AB19" s="261"/>
      <c r="AC19" s="85">
        <v>0.45624999999999999</v>
      </c>
      <c r="AD19" s="38"/>
      <c r="AE19" s="85">
        <v>0.47638888888888892</v>
      </c>
      <c r="AF19" s="86"/>
      <c r="AG19" s="52">
        <v>0</v>
      </c>
      <c r="AH19" s="261"/>
      <c r="AI19" s="85">
        <v>0.48194444444444445</v>
      </c>
      <c r="AJ19" s="38">
        <v>300</v>
      </c>
      <c r="AK19" s="73">
        <v>0.48333333333333334</v>
      </c>
      <c r="AL19" s="42" t="s">
        <v>301</v>
      </c>
      <c r="AM19" s="38">
        <v>480</v>
      </c>
      <c r="AN19" s="43">
        <v>0.48472222222222222</v>
      </c>
      <c r="AO19" s="47">
        <v>0.50416666666666665</v>
      </c>
      <c r="AP19" s="70">
        <v>84.2</v>
      </c>
      <c r="AQ19" s="71">
        <v>84.2</v>
      </c>
      <c r="AR19" s="72"/>
      <c r="AS19" s="49">
        <v>0.52500000000000002</v>
      </c>
      <c r="AT19" s="42" t="s">
        <v>44</v>
      </c>
      <c r="AU19" s="280">
        <v>0</v>
      </c>
      <c r="AV19" s="72"/>
      <c r="AW19" s="49">
        <v>0.56666666666666665</v>
      </c>
      <c r="AX19" s="42" t="s">
        <v>44</v>
      </c>
      <c r="AY19" s="38">
        <v>0</v>
      </c>
      <c r="AZ19" s="53">
        <v>0.56874999999999998</v>
      </c>
      <c r="BA19" s="61"/>
      <c r="BB19" s="55">
        <v>0.57494212962962965</v>
      </c>
      <c r="BC19" s="35">
        <v>6.1921296296296724E-3</v>
      </c>
      <c r="BD19" s="35">
        <v>6.8287037037041351E-4</v>
      </c>
      <c r="BE19" s="44" t="s">
        <v>301</v>
      </c>
      <c r="BF19" s="45">
        <v>59</v>
      </c>
      <c r="BG19" s="55">
        <v>0.58158564814814817</v>
      </c>
      <c r="BH19" s="35">
        <v>1.2835648148148193E-2</v>
      </c>
      <c r="BI19" s="35">
        <v>5.787037037036577E-4</v>
      </c>
      <c r="BJ19" s="44" t="s">
        <v>45</v>
      </c>
      <c r="BK19" s="45">
        <v>50</v>
      </c>
      <c r="BL19" s="55">
        <v>0.58538194444444447</v>
      </c>
      <c r="BM19" s="35">
        <v>1.6631944444444491E-2</v>
      </c>
      <c r="BN19" s="35">
        <v>6.3657407407402902E-4</v>
      </c>
      <c r="BO19" s="44" t="s">
        <v>45</v>
      </c>
      <c r="BP19" s="45">
        <v>55</v>
      </c>
      <c r="BQ19" s="55">
        <v>0.60072916666666665</v>
      </c>
      <c r="BR19" s="35">
        <v>3.197916666666667E-2</v>
      </c>
      <c r="BS19" s="35">
        <v>2.314814814815408E-5</v>
      </c>
      <c r="BT19" s="44" t="s">
        <v>301</v>
      </c>
      <c r="BU19" s="45">
        <v>2</v>
      </c>
      <c r="BV19" s="263"/>
      <c r="BW19" s="263"/>
      <c r="BX19" s="55">
        <v>0.61224537037037041</v>
      </c>
      <c r="BY19" s="35">
        <v>4.3495370370370434E-2</v>
      </c>
      <c r="BZ19" s="35">
        <v>3.2870370370371021E-3</v>
      </c>
      <c r="CA19" s="44" t="s">
        <v>301</v>
      </c>
      <c r="CB19" s="45">
        <v>284</v>
      </c>
      <c r="CC19" s="49">
        <v>0.63472222222222219</v>
      </c>
      <c r="CD19" s="42" t="s">
        <v>44</v>
      </c>
      <c r="CE19" s="38">
        <v>0</v>
      </c>
      <c r="CF19" s="53">
        <v>0.65208333333333335</v>
      </c>
      <c r="CG19" s="61"/>
      <c r="CH19" s="55">
        <v>0.66263888888888889</v>
      </c>
      <c r="CI19" s="35">
        <v>1.055555555555554E-2</v>
      </c>
      <c r="CJ19" s="35">
        <v>2.8935185185186701E-4</v>
      </c>
      <c r="CK19" s="44" t="s">
        <v>45</v>
      </c>
      <c r="CL19" s="45">
        <v>25</v>
      </c>
      <c r="CM19" s="55">
        <v>0.66859953703703701</v>
      </c>
      <c r="CN19" s="35">
        <v>1.6516203703703658E-2</v>
      </c>
      <c r="CO19" s="35">
        <v>3.3564814814819252E-4</v>
      </c>
      <c r="CP19" s="44" t="s">
        <v>45</v>
      </c>
      <c r="CQ19" s="45">
        <v>29</v>
      </c>
      <c r="CR19" s="85" t="s">
        <v>632</v>
      </c>
      <c r="CS19" s="38"/>
      <c r="CT19" s="85">
        <v>1.3131944444444399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101.8</v>
      </c>
      <c r="DC19" s="71">
        <v>101.8</v>
      </c>
      <c r="DD19" s="72"/>
      <c r="DE19" s="43"/>
      <c r="DF19" s="43"/>
      <c r="DG19" s="39">
        <v>690</v>
      </c>
      <c r="DH19" s="46">
        <v>1080</v>
      </c>
      <c r="DI19" s="40"/>
      <c r="DJ19" s="63">
        <v>1770</v>
      </c>
      <c r="DK19" s="43"/>
      <c r="DL19" s="268" t="s">
        <v>192</v>
      </c>
      <c r="DM19" s="269" t="s">
        <v>578</v>
      </c>
      <c r="DN19" s="269" t="s">
        <v>178</v>
      </c>
      <c r="DO19" s="269">
        <v>76</v>
      </c>
      <c r="DP19" s="269" t="s">
        <v>294</v>
      </c>
      <c r="DQ19" s="56"/>
      <c r="DR19" s="56"/>
      <c r="DS19" s="36"/>
      <c r="DV19" s="41">
        <v>1.05</v>
      </c>
      <c r="DW19" s="41" t="s">
        <v>197</v>
      </c>
      <c r="DX19" s="41"/>
      <c r="DY19" s="151">
        <v>195.3</v>
      </c>
      <c r="DZ19" s="41">
        <v>195.3</v>
      </c>
      <c r="EA19" s="41">
        <v>9999</v>
      </c>
      <c r="EB19" s="41">
        <v>999999</v>
      </c>
      <c r="EC19" s="41">
        <v>999999</v>
      </c>
      <c r="EG19" s="41">
        <v>18</v>
      </c>
      <c r="EH19" s="195">
        <v>0</v>
      </c>
      <c r="EI19" s="195">
        <v>1080</v>
      </c>
      <c r="EJ19" s="196">
        <v>84.2</v>
      </c>
      <c r="EK19" s="195">
        <v>0</v>
      </c>
      <c r="EL19" s="195">
        <v>0</v>
      </c>
      <c r="EM19" s="195">
        <v>450</v>
      </c>
      <c r="EN19" s="195">
        <v>0</v>
      </c>
      <c r="EO19" s="195">
        <v>54</v>
      </c>
      <c r="EP19" s="195">
        <v>0</v>
      </c>
      <c r="EQ19" s="195">
        <v>101.8</v>
      </c>
      <c r="ER19" s="195" t="e">
        <v>#REF!</v>
      </c>
      <c r="ES19" s="195" t="s">
        <v>316</v>
      </c>
      <c r="ET19" s="195" t="e">
        <v>#REF!</v>
      </c>
      <c r="EU19" s="195" t="s">
        <v>316</v>
      </c>
      <c r="EV19" s="195"/>
      <c r="EW19" s="195"/>
      <c r="EX19" s="195"/>
      <c r="EY19" s="195"/>
      <c r="EZ19" s="196"/>
      <c r="FA19" s="195"/>
      <c r="FC19" s="41">
        <v>18</v>
      </c>
      <c r="FD19" s="195">
        <v>0</v>
      </c>
      <c r="FE19" s="195">
        <v>1080</v>
      </c>
      <c r="FF19" s="195">
        <v>1164.2</v>
      </c>
      <c r="FG19" s="195">
        <v>1164.2</v>
      </c>
      <c r="FH19" s="195">
        <v>1164.2</v>
      </c>
      <c r="FI19" s="195">
        <v>1614.2</v>
      </c>
      <c r="FJ19" s="195">
        <v>1614.2</v>
      </c>
      <c r="FK19" s="195">
        <v>1668.2</v>
      </c>
      <c r="FL19" s="195">
        <v>1668.2</v>
      </c>
      <c r="FM19" s="195">
        <v>1770</v>
      </c>
      <c r="FN19" s="195" t="e">
        <v>#VALUE!</v>
      </c>
      <c r="FO19" s="195" t="e">
        <v>#VALUE!</v>
      </c>
      <c r="FP19" s="195" t="e">
        <v>#VALUE!</v>
      </c>
      <c r="FQ19" s="195" t="e">
        <v>#VALUE!</v>
      </c>
      <c r="FR19" s="195" t="e">
        <v>#VALUE!</v>
      </c>
      <c r="FS19" s="195" t="e">
        <v>#VALUE!</v>
      </c>
      <c r="FT19" s="195" t="e">
        <v>#VALUE!</v>
      </c>
      <c r="FU19" s="195" t="e">
        <v>#VALUE!</v>
      </c>
      <c r="FV19" s="195" t="e">
        <v>#VALUE!</v>
      </c>
    </row>
    <row r="20" spans="1:178" ht="13.5" thickBot="1" x14ac:dyDescent="0.25">
      <c r="A20" s="132"/>
      <c r="B20" s="34">
        <v>71</v>
      </c>
      <c r="C20" s="293">
        <v>82</v>
      </c>
      <c r="D20" s="260" t="s">
        <v>553</v>
      </c>
      <c r="E20" s="260" t="s">
        <v>554</v>
      </c>
      <c r="F20" s="260" t="s">
        <v>614</v>
      </c>
      <c r="G20" s="43">
        <v>0.34097222222222207</v>
      </c>
      <c r="H20" s="47">
        <v>0.34097222222222207</v>
      </c>
      <c r="I20" s="58" t="s">
        <v>44</v>
      </c>
      <c r="J20" s="52">
        <v>0</v>
      </c>
      <c r="K20" s="43">
        <v>0.42430555555555544</v>
      </c>
      <c r="L20" s="47">
        <v>0.42430555555555544</v>
      </c>
      <c r="M20" s="42" t="s">
        <v>44</v>
      </c>
      <c r="N20" s="38">
        <v>0</v>
      </c>
      <c r="O20" s="85">
        <v>0.42499999999999999</v>
      </c>
      <c r="P20" s="38"/>
      <c r="Q20" s="261"/>
      <c r="R20" s="85"/>
      <c r="S20" s="38">
        <v>0</v>
      </c>
      <c r="T20" s="85" t="s">
        <v>308</v>
      </c>
      <c r="U20" s="86"/>
      <c r="V20" s="52">
        <v>600</v>
      </c>
      <c r="W20" s="85">
        <v>0.5131944444444444</v>
      </c>
      <c r="X20" s="38"/>
      <c r="Y20" s="85">
        <v>0.51458333333333328</v>
      </c>
      <c r="Z20" s="86"/>
      <c r="AA20" s="52">
        <v>0</v>
      </c>
      <c r="AB20" s="261"/>
      <c r="AC20" s="85">
        <v>0.51597222222222217</v>
      </c>
      <c r="AD20" s="38"/>
      <c r="AE20" s="85">
        <v>0.47916666666666669</v>
      </c>
      <c r="AF20" s="86"/>
      <c r="AG20" s="52">
        <v>1740</v>
      </c>
      <c r="AH20" s="261">
        <v>600</v>
      </c>
      <c r="AI20" s="85">
        <v>0.54513888888888895</v>
      </c>
      <c r="AJ20" s="38"/>
      <c r="AK20" s="73">
        <v>0.54513888888888895</v>
      </c>
      <c r="AL20" s="42" t="s">
        <v>301</v>
      </c>
      <c r="AM20" s="38">
        <v>2640</v>
      </c>
      <c r="AN20" s="43">
        <v>0.58263888888888882</v>
      </c>
      <c r="AO20" s="47">
        <v>0.5854166666666667</v>
      </c>
      <c r="AP20" s="70">
        <v>97.8</v>
      </c>
      <c r="AQ20" s="71">
        <v>97.8</v>
      </c>
      <c r="AR20" s="72"/>
      <c r="AS20" s="49">
        <v>0.58680555555555558</v>
      </c>
      <c r="AT20" s="42" t="s">
        <v>44</v>
      </c>
      <c r="AU20" s="280">
        <v>0</v>
      </c>
      <c r="AV20" s="72"/>
      <c r="AW20" s="49">
        <v>0.6333333333333333</v>
      </c>
      <c r="AX20" s="42" t="s">
        <v>301</v>
      </c>
      <c r="AY20" s="38">
        <v>180</v>
      </c>
      <c r="AZ20" s="53">
        <v>0.63611111111111118</v>
      </c>
      <c r="BA20" s="61"/>
      <c r="BB20" s="55">
        <v>0.64158564814814811</v>
      </c>
      <c r="BC20" s="35">
        <v>5.4745370370369306E-3</v>
      </c>
      <c r="BD20" s="35">
        <v>3.4722222222328264E-5</v>
      </c>
      <c r="BE20" s="44" t="s">
        <v>45</v>
      </c>
      <c r="BF20" s="45">
        <v>3</v>
      </c>
      <c r="BG20" s="55">
        <v>0.64987268518518515</v>
      </c>
      <c r="BH20" s="35">
        <v>1.3761574074073968E-2</v>
      </c>
      <c r="BI20" s="35">
        <v>3.4722222222211691E-4</v>
      </c>
      <c r="BJ20" s="44" t="s">
        <v>301</v>
      </c>
      <c r="BK20" s="45">
        <v>30</v>
      </c>
      <c r="BL20" s="55">
        <v>0.65712962962962962</v>
      </c>
      <c r="BM20" s="35">
        <v>2.1018518518518436E-2</v>
      </c>
      <c r="BN20" s="35">
        <v>3.7499999999999166E-3</v>
      </c>
      <c r="BO20" s="44" t="s">
        <v>301</v>
      </c>
      <c r="BP20" s="45">
        <v>324</v>
      </c>
      <c r="BQ20" s="55">
        <v>0.69285879629629632</v>
      </c>
      <c r="BR20" s="35">
        <v>5.6747685185185137E-2</v>
      </c>
      <c r="BS20" s="35">
        <v>2.4791666666666622E-2</v>
      </c>
      <c r="BT20" s="44" t="s">
        <v>301</v>
      </c>
      <c r="BU20" s="45">
        <v>2142</v>
      </c>
      <c r="BV20" s="263"/>
      <c r="BW20" s="263"/>
      <c r="BX20" s="55">
        <v>0.66651620370370368</v>
      </c>
      <c r="BY20" s="35">
        <v>3.0405092592592498E-2</v>
      </c>
      <c r="BZ20" s="35">
        <v>9.8032407407408345E-3</v>
      </c>
      <c r="CA20" s="44" t="s">
        <v>45</v>
      </c>
      <c r="CB20" s="45">
        <v>1447</v>
      </c>
      <c r="CC20" s="49">
        <v>0.72499999999999998</v>
      </c>
      <c r="CD20" s="42" t="s">
        <v>301</v>
      </c>
      <c r="CE20" s="38">
        <v>1980</v>
      </c>
      <c r="CF20" s="53">
        <v>0.7270833333333333</v>
      </c>
      <c r="CG20" s="61"/>
      <c r="CH20" s="55">
        <v>0.73826388888888894</v>
      </c>
      <c r="CI20" s="35">
        <v>1.1180555555555638E-2</v>
      </c>
      <c r="CJ20" s="35">
        <v>3.3564814814823069E-4</v>
      </c>
      <c r="CK20" s="44" t="s">
        <v>301</v>
      </c>
      <c r="CL20" s="45">
        <v>29</v>
      </c>
      <c r="CM20" s="55">
        <v>0.76423611111111101</v>
      </c>
      <c r="CN20" s="35">
        <v>3.7152777777777701E-2</v>
      </c>
      <c r="CO20" s="35">
        <v>2.0300925925925851E-2</v>
      </c>
      <c r="CP20" s="44" t="s">
        <v>301</v>
      </c>
      <c r="CQ20" s="45">
        <v>1754</v>
      </c>
      <c r="CR20" s="85"/>
      <c r="CS20" s="38">
        <v>600</v>
      </c>
      <c r="CT20" s="85">
        <v>3.5215277777777798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103.2</v>
      </c>
      <c r="DC20" s="71">
        <v>103.2</v>
      </c>
      <c r="DD20" s="72"/>
      <c r="DE20" s="43"/>
      <c r="DF20" s="43"/>
      <c r="DG20" s="39">
        <v>5930</v>
      </c>
      <c r="DH20" s="46">
        <v>8340</v>
      </c>
      <c r="DI20" s="40"/>
      <c r="DJ20" s="63">
        <v>14270</v>
      </c>
      <c r="DK20" s="43"/>
      <c r="DL20" s="268" t="s">
        <v>191</v>
      </c>
      <c r="DM20" s="269" t="s">
        <v>614</v>
      </c>
      <c r="DN20" s="269" t="s">
        <v>178</v>
      </c>
      <c r="DO20" s="269">
        <v>102</v>
      </c>
      <c r="DP20" s="269">
        <v>0</v>
      </c>
      <c r="DQ20" s="56"/>
      <c r="DR20" s="56"/>
      <c r="DS20" s="36"/>
      <c r="DV20" s="41">
        <v>1.08</v>
      </c>
      <c r="DW20" s="41" t="s">
        <v>197</v>
      </c>
      <c r="DX20" s="41"/>
      <c r="DY20" s="151">
        <v>217.08</v>
      </c>
      <c r="DZ20" s="41">
        <v>217.08</v>
      </c>
      <c r="EA20" s="41">
        <v>9999</v>
      </c>
      <c r="EB20" s="41">
        <v>999999</v>
      </c>
      <c r="EC20" s="41">
        <v>999999</v>
      </c>
      <c r="EG20" s="41">
        <v>82</v>
      </c>
      <c r="EH20" s="195">
        <v>0</v>
      </c>
      <c r="EI20" s="195">
        <v>5580</v>
      </c>
      <c r="EJ20" s="196">
        <v>97.8</v>
      </c>
      <c r="EK20" s="195">
        <v>0</v>
      </c>
      <c r="EL20" s="195">
        <v>180</v>
      </c>
      <c r="EM20" s="195">
        <v>3946</v>
      </c>
      <c r="EN20" s="195">
        <v>1980</v>
      </c>
      <c r="EO20" s="195">
        <v>1783</v>
      </c>
      <c r="EP20" s="195">
        <v>600</v>
      </c>
      <c r="EQ20" s="195">
        <v>103.2</v>
      </c>
      <c r="FC20" s="41">
        <v>82</v>
      </c>
      <c r="FD20" s="195">
        <v>0</v>
      </c>
      <c r="FE20" s="195">
        <v>5580</v>
      </c>
      <c r="FF20" s="195">
        <v>5677.8</v>
      </c>
      <c r="FG20" s="195">
        <v>5677.8</v>
      </c>
      <c r="FH20" s="195">
        <v>5857.8</v>
      </c>
      <c r="FI20" s="195">
        <v>9803.7999999999993</v>
      </c>
      <c r="FJ20" s="195">
        <v>11783.8</v>
      </c>
      <c r="FK20" s="195">
        <v>13566.8</v>
      </c>
      <c r="FL20" s="195">
        <v>14166.8</v>
      </c>
      <c r="FM20" s="195">
        <v>14270</v>
      </c>
    </row>
    <row r="21" spans="1:178" ht="13.5" thickBot="1" x14ac:dyDescent="0.25">
      <c r="A21" s="132"/>
      <c r="B21" s="34">
        <v>27</v>
      </c>
      <c r="C21" s="293">
        <v>27</v>
      </c>
      <c r="D21" s="260" t="s">
        <v>490</v>
      </c>
      <c r="E21" s="260" t="s">
        <v>491</v>
      </c>
      <c r="F21" s="260" t="s">
        <v>586</v>
      </c>
      <c r="G21" s="43">
        <v>0.31041666666666662</v>
      </c>
      <c r="H21" s="47">
        <v>0.31041666666666662</v>
      </c>
      <c r="I21" s="58" t="s">
        <v>44</v>
      </c>
      <c r="J21" s="52">
        <v>0</v>
      </c>
      <c r="K21" s="43">
        <v>0.39374999999999999</v>
      </c>
      <c r="L21" s="47">
        <v>0.39374999999999999</v>
      </c>
      <c r="M21" s="42" t="s">
        <v>44</v>
      </c>
      <c r="N21" s="38">
        <v>0</v>
      </c>
      <c r="O21" s="85"/>
      <c r="P21" s="38">
        <v>600</v>
      </c>
      <c r="Q21" s="261"/>
      <c r="R21" s="85">
        <v>0.42569444444444443</v>
      </c>
      <c r="S21" s="38">
        <v>300</v>
      </c>
      <c r="T21" s="85">
        <v>0.4368055555555555</v>
      </c>
      <c r="U21" s="86"/>
      <c r="V21" s="52">
        <v>0</v>
      </c>
      <c r="W21" s="85">
        <v>0.45902777777777781</v>
      </c>
      <c r="X21" s="38"/>
      <c r="Y21" s="85">
        <v>0.4604166666666667</v>
      </c>
      <c r="Z21" s="86"/>
      <c r="AA21" s="52">
        <v>0</v>
      </c>
      <c r="AB21" s="261"/>
      <c r="AC21" s="85">
        <v>0.48402777777777778</v>
      </c>
      <c r="AD21" s="38"/>
      <c r="AE21" s="85">
        <v>0.50486111111111109</v>
      </c>
      <c r="AF21" s="86"/>
      <c r="AG21" s="52">
        <v>0</v>
      </c>
      <c r="AH21" s="261"/>
      <c r="AI21" s="85">
        <v>0.52152777777777781</v>
      </c>
      <c r="AJ21" s="38"/>
      <c r="AK21" s="73">
        <v>0.52500000000000002</v>
      </c>
      <c r="AL21" s="42" t="s">
        <v>301</v>
      </c>
      <c r="AM21" s="38">
        <v>3540</v>
      </c>
      <c r="AN21" s="43">
        <v>0.53888888888888886</v>
      </c>
      <c r="AO21" s="47">
        <v>0.54166666666666663</v>
      </c>
      <c r="AP21" s="70">
        <v>96.9</v>
      </c>
      <c r="AQ21" s="71">
        <v>96.9</v>
      </c>
      <c r="AR21" s="72"/>
      <c r="AS21" s="49">
        <v>0.56666666666666665</v>
      </c>
      <c r="AT21" s="42" t="s">
        <v>44</v>
      </c>
      <c r="AU21" s="280">
        <v>0</v>
      </c>
      <c r="AV21" s="72"/>
      <c r="AW21" s="49">
        <v>0.60416666666666663</v>
      </c>
      <c r="AX21" s="42" t="s">
        <v>45</v>
      </c>
      <c r="AY21" s="38">
        <v>360</v>
      </c>
      <c r="AZ21" s="53">
        <v>0.60763888888888895</v>
      </c>
      <c r="BA21" s="61"/>
      <c r="BB21" s="55">
        <v>0.61303240740740739</v>
      </c>
      <c r="BC21" s="35">
        <v>5.3935185185184364E-3</v>
      </c>
      <c r="BD21" s="35">
        <v>1.1574074074082244E-4</v>
      </c>
      <c r="BE21" s="44" t="s">
        <v>45</v>
      </c>
      <c r="BF21" s="45">
        <v>10</v>
      </c>
      <c r="BG21" s="55">
        <v>0.62178240740740742</v>
      </c>
      <c r="BH21" s="35">
        <v>1.4143518518518472E-2</v>
      </c>
      <c r="BI21" s="35">
        <v>7.2916666666662106E-4</v>
      </c>
      <c r="BJ21" s="44" t="s">
        <v>301</v>
      </c>
      <c r="BK21" s="45">
        <v>63</v>
      </c>
      <c r="BL21" s="55">
        <v>0.64888888888888896</v>
      </c>
      <c r="BM21" s="35">
        <v>4.1250000000000009E-2</v>
      </c>
      <c r="BN21" s="35">
        <v>2.3981481481481489E-2</v>
      </c>
      <c r="BO21" s="44" t="s">
        <v>301</v>
      </c>
      <c r="BP21" s="45">
        <v>2072</v>
      </c>
      <c r="BQ21" s="55">
        <v>0.66803240740740744</v>
      </c>
      <c r="BR21" s="35">
        <v>6.0393518518518485E-2</v>
      </c>
      <c r="BS21" s="35">
        <v>2.843749999999997E-2</v>
      </c>
      <c r="BT21" s="44" t="s">
        <v>301</v>
      </c>
      <c r="BU21" s="45">
        <v>2457</v>
      </c>
      <c r="BV21" s="263"/>
      <c r="BW21" s="263"/>
      <c r="BX21" s="55">
        <v>0.65792824074074074</v>
      </c>
      <c r="BY21" s="35">
        <v>5.0289351851851793E-2</v>
      </c>
      <c r="BZ21" s="35">
        <v>1.0081018518518461E-2</v>
      </c>
      <c r="CA21" s="44" t="s">
        <v>301</v>
      </c>
      <c r="CB21" s="45">
        <v>1171</v>
      </c>
      <c r="CC21" s="49">
        <v>0.70208333333333339</v>
      </c>
      <c r="CD21" s="42" t="s">
        <v>301</v>
      </c>
      <c r="CE21" s="38">
        <v>2460</v>
      </c>
      <c r="CF21" s="53">
        <v>0.70486111111111116</v>
      </c>
      <c r="CG21" s="61"/>
      <c r="CH21" s="55"/>
      <c r="CI21" s="35">
        <v>-0.70486111111111116</v>
      </c>
      <c r="CJ21" s="35">
        <v>0.71570601851851856</v>
      </c>
      <c r="CK21" s="44"/>
      <c r="CL21" s="45">
        <v>1800</v>
      </c>
      <c r="CM21" s="55"/>
      <c r="CN21" s="35">
        <v>-0.70486111111111116</v>
      </c>
      <c r="CO21" s="35">
        <v>0.72171296296296306</v>
      </c>
      <c r="CP21" s="44"/>
      <c r="CQ21" s="45">
        <v>1800</v>
      </c>
      <c r="CR21" s="85"/>
      <c r="CS21" s="38">
        <v>600</v>
      </c>
      <c r="CT21" s="85">
        <v>1.6881944444444399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103.4</v>
      </c>
      <c r="DC21" s="71">
        <v>103.4</v>
      </c>
      <c r="DD21" s="72"/>
      <c r="DE21" s="43"/>
      <c r="DF21" s="43"/>
      <c r="DG21" s="39">
        <v>9573.2999999999993</v>
      </c>
      <c r="DH21" s="46">
        <v>7860</v>
      </c>
      <c r="DI21" s="40"/>
      <c r="DJ21" s="63">
        <v>17433.3</v>
      </c>
      <c r="DK21" s="43"/>
      <c r="DL21" s="268" t="s">
        <v>191</v>
      </c>
      <c r="DM21" s="269" t="s">
        <v>586</v>
      </c>
      <c r="DN21" s="269" t="s">
        <v>177</v>
      </c>
      <c r="DO21" s="269">
        <v>140</v>
      </c>
      <c r="DP21" s="269">
        <v>0</v>
      </c>
      <c r="DQ21" s="56"/>
      <c r="DR21" s="56"/>
      <c r="DS21" s="36"/>
      <c r="DV21" s="41">
        <v>1.1100000000000001</v>
      </c>
      <c r="DW21" s="41" t="s">
        <v>197</v>
      </c>
      <c r="DX21" s="41"/>
      <c r="DY21" s="151">
        <v>222.33300000000003</v>
      </c>
      <c r="DZ21" s="41">
        <v>222.33300000000003</v>
      </c>
      <c r="EA21" s="41">
        <v>9999</v>
      </c>
      <c r="EB21" s="41">
        <v>999999</v>
      </c>
      <c r="EC21" s="41">
        <v>999999</v>
      </c>
      <c r="EG21" s="41">
        <v>27</v>
      </c>
      <c r="EH21" s="195">
        <v>0</v>
      </c>
      <c r="EI21" s="195">
        <v>4440</v>
      </c>
      <c r="EJ21" s="196">
        <v>96.9</v>
      </c>
      <c r="EK21" s="195">
        <v>0</v>
      </c>
      <c r="EL21" s="195">
        <v>360</v>
      </c>
      <c r="EM21" s="195">
        <v>5773</v>
      </c>
      <c r="EN21" s="195">
        <v>2460</v>
      </c>
      <c r="EO21" s="195">
        <v>3600</v>
      </c>
      <c r="EP21" s="195">
        <v>600</v>
      </c>
      <c r="EQ21" s="195">
        <v>103.4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C21" s="41">
        <v>27</v>
      </c>
      <c r="FD21" s="195">
        <v>0</v>
      </c>
      <c r="FE21" s="195">
        <v>4440</v>
      </c>
      <c r="FF21" s="195">
        <v>4536.8999999999996</v>
      </c>
      <c r="FG21" s="195">
        <v>4536.8999999999996</v>
      </c>
      <c r="FH21" s="195">
        <v>4896.8999999999996</v>
      </c>
      <c r="FI21" s="195">
        <v>10669.9</v>
      </c>
      <c r="FJ21" s="195">
        <v>13129.9</v>
      </c>
      <c r="FK21" s="195">
        <v>16729.900000000001</v>
      </c>
      <c r="FL21" s="195">
        <v>17329.900000000001</v>
      </c>
      <c r="FM21" s="195">
        <v>17433.300000000003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2"/>
      <c r="B22" s="34">
        <v>24</v>
      </c>
      <c r="C22" s="293">
        <v>24</v>
      </c>
      <c r="D22" s="260" t="s">
        <v>486</v>
      </c>
      <c r="E22" s="260" t="s">
        <v>487</v>
      </c>
      <c r="F22" s="260" t="s">
        <v>584</v>
      </c>
      <c r="G22" s="43">
        <v>0.30833333333333329</v>
      </c>
      <c r="H22" s="47">
        <v>0.30833333333333329</v>
      </c>
      <c r="I22" s="58" t="s">
        <v>44</v>
      </c>
      <c r="J22" s="52">
        <v>0</v>
      </c>
      <c r="K22" s="43">
        <v>0.39166666666666666</v>
      </c>
      <c r="L22" s="47">
        <v>0.39166666666666666</v>
      </c>
      <c r="M22" s="42" t="s">
        <v>44</v>
      </c>
      <c r="N22" s="38">
        <v>0</v>
      </c>
      <c r="O22" s="85"/>
      <c r="P22" s="38">
        <v>600</v>
      </c>
      <c r="Q22" s="261"/>
      <c r="R22" s="85">
        <v>0.42499999999999999</v>
      </c>
      <c r="S22" s="38">
        <v>300</v>
      </c>
      <c r="T22" s="85">
        <v>0.42986111111111108</v>
      </c>
      <c r="U22" s="86"/>
      <c r="V22" s="52">
        <v>0</v>
      </c>
      <c r="W22" s="85">
        <v>0.47013888888888888</v>
      </c>
      <c r="X22" s="38"/>
      <c r="Y22" s="85">
        <v>0.47291666666666665</v>
      </c>
      <c r="Z22" s="86"/>
      <c r="AA22" s="52">
        <v>0</v>
      </c>
      <c r="AB22" s="261"/>
      <c r="AC22" s="85">
        <v>0.48888888888888887</v>
      </c>
      <c r="AD22" s="38"/>
      <c r="AE22" s="85" t="s">
        <v>308</v>
      </c>
      <c r="AF22" s="86"/>
      <c r="AG22" s="52">
        <v>600</v>
      </c>
      <c r="AH22" s="261"/>
      <c r="AI22" s="85"/>
      <c r="AJ22" s="38">
        <v>600</v>
      </c>
      <c r="AK22" s="73">
        <v>0.50486111111111109</v>
      </c>
      <c r="AL22" s="42" t="s">
        <v>301</v>
      </c>
      <c r="AM22" s="38">
        <v>1980</v>
      </c>
      <c r="AN22" s="43">
        <v>0.5083333333333333</v>
      </c>
      <c r="AO22" s="47">
        <v>0.54722222222222217</v>
      </c>
      <c r="AP22" s="70">
        <v>96.2</v>
      </c>
      <c r="AQ22" s="71">
        <v>96.2</v>
      </c>
      <c r="AR22" s="72"/>
      <c r="AS22" s="49">
        <v>0.54652777777777772</v>
      </c>
      <c r="AT22" s="42" t="s">
        <v>44</v>
      </c>
      <c r="AU22" s="280">
        <v>0</v>
      </c>
      <c r="AV22" s="72"/>
      <c r="AW22" s="49">
        <v>0.60416666666666663</v>
      </c>
      <c r="AX22" s="42" t="s">
        <v>44</v>
      </c>
      <c r="AY22" s="38">
        <v>0</v>
      </c>
      <c r="AZ22" s="53">
        <v>0.6069444444444444</v>
      </c>
      <c r="BA22" s="61"/>
      <c r="BB22" s="55">
        <v>0.61236111111111113</v>
      </c>
      <c r="BC22" s="35">
        <v>5.4166666666667362E-3</v>
      </c>
      <c r="BD22" s="35">
        <v>9.2592592592522643E-5</v>
      </c>
      <c r="BE22" s="44" t="s">
        <v>45</v>
      </c>
      <c r="BF22" s="45">
        <v>8</v>
      </c>
      <c r="BG22" s="55">
        <v>0.62081018518518516</v>
      </c>
      <c r="BH22" s="35">
        <v>1.3865740740740762E-2</v>
      </c>
      <c r="BI22" s="35">
        <v>4.5138888888891088E-4</v>
      </c>
      <c r="BJ22" s="44" t="s">
        <v>301</v>
      </c>
      <c r="BK22" s="45">
        <v>39</v>
      </c>
      <c r="BL22" s="55">
        <v>0.62556712962962957</v>
      </c>
      <c r="BM22" s="35">
        <v>1.8622685185185173E-2</v>
      </c>
      <c r="BN22" s="35">
        <v>1.3541666666666528E-3</v>
      </c>
      <c r="BO22" s="44" t="s">
        <v>301</v>
      </c>
      <c r="BP22" s="45">
        <v>117</v>
      </c>
      <c r="BQ22" s="55">
        <v>0.65047453703703706</v>
      </c>
      <c r="BR22" s="35">
        <v>4.3530092592592662E-2</v>
      </c>
      <c r="BS22" s="35">
        <v>1.1574074074074146E-2</v>
      </c>
      <c r="BT22" s="44" t="s">
        <v>301</v>
      </c>
      <c r="BU22" s="45">
        <v>1000</v>
      </c>
      <c r="BV22" s="263"/>
      <c r="BW22" s="263"/>
      <c r="BX22" s="55">
        <v>0.63576388888888891</v>
      </c>
      <c r="BY22" s="35">
        <v>2.8819444444444509E-2</v>
      </c>
      <c r="BZ22" s="35">
        <v>1.1388888888888823E-2</v>
      </c>
      <c r="CA22" s="44" t="s">
        <v>45</v>
      </c>
      <c r="CB22" s="45">
        <v>1284</v>
      </c>
      <c r="CC22" s="49">
        <v>0.68125000000000002</v>
      </c>
      <c r="CD22" s="42" t="s">
        <v>301</v>
      </c>
      <c r="CE22" s="38">
        <v>720</v>
      </c>
      <c r="CF22" s="53">
        <v>0.68333333333333324</v>
      </c>
      <c r="CG22" s="61"/>
      <c r="CH22" s="55">
        <v>0.69527777777777777</v>
      </c>
      <c r="CI22" s="35">
        <v>1.1944444444444535E-2</v>
      </c>
      <c r="CJ22" s="35">
        <v>1.099537037037128E-3</v>
      </c>
      <c r="CK22" s="44" t="s">
        <v>301</v>
      </c>
      <c r="CL22" s="45">
        <v>95</v>
      </c>
      <c r="CM22" s="55">
        <v>0.70423611111111117</v>
      </c>
      <c r="CN22" s="35">
        <v>2.0902777777777937E-2</v>
      </c>
      <c r="CO22" s="35">
        <v>4.0509259259260862E-3</v>
      </c>
      <c r="CP22" s="44" t="s">
        <v>301</v>
      </c>
      <c r="CQ22" s="45">
        <v>350</v>
      </c>
      <c r="CR22" s="85" t="s">
        <v>632</v>
      </c>
      <c r="CS22" s="38">
        <v>300</v>
      </c>
      <c r="CT22" s="85">
        <v>1.5631944444444399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104.3</v>
      </c>
      <c r="DC22" s="71">
        <v>104.3</v>
      </c>
      <c r="DD22" s="72"/>
      <c r="DE22" s="43"/>
      <c r="DF22" s="43"/>
      <c r="DG22" s="39">
        <v>3093.5</v>
      </c>
      <c r="DH22" s="46">
        <v>5100</v>
      </c>
      <c r="DI22" s="40"/>
      <c r="DJ22" s="63">
        <v>8193.5</v>
      </c>
      <c r="DK22" s="43"/>
      <c r="DL22" s="268" t="s">
        <v>192</v>
      </c>
      <c r="DM22" s="269" t="s">
        <v>584</v>
      </c>
      <c r="DN22" s="269" t="s">
        <v>178</v>
      </c>
      <c r="DO22" s="269">
        <v>75</v>
      </c>
      <c r="DP22" s="269" t="s">
        <v>294</v>
      </c>
      <c r="DQ22" s="56"/>
      <c r="DR22" s="56"/>
      <c r="DS22" s="36"/>
      <c r="DV22" s="41">
        <v>1.05</v>
      </c>
      <c r="DW22" s="41" t="s">
        <v>197</v>
      </c>
      <c r="DX22" s="41"/>
      <c r="DY22" s="151">
        <v>210.52500000000001</v>
      </c>
      <c r="DZ22" s="41">
        <v>210.52500000000001</v>
      </c>
      <c r="EA22" s="41">
        <v>9999</v>
      </c>
      <c r="EB22" s="41">
        <v>999999</v>
      </c>
      <c r="EC22" s="41">
        <v>999999</v>
      </c>
      <c r="EG22" s="41">
        <v>24</v>
      </c>
      <c r="EH22" s="195">
        <v>0</v>
      </c>
      <c r="EI22" s="195">
        <v>4080</v>
      </c>
      <c r="EJ22" s="196">
        <v>96.2</v>
      </c>
      <c r="EK22" s="195">
        <v>0</v>
      </c>
      <c r="EL22" s="195">
        <v>0</v>
      </c>
      <c r="EM22" s="195">
        <v>2448</v>
      </c>
      <c r="EN22" s="195">
        <v>720</v>
      </c>
      <c r="EO22" s="195">
        <v>445</v>
      </c>
      <c r="EP22" s="195">
        <v>300</v>
      </c>
      <c r="EQ22" s="195">
        <v>104.3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C22" s="41">
        <v>24</v>
      </c>
      <c r="FD22" s="195">
        <v>0</v>
      </c>
      <c r="FE22" s="195">
        <v>4080</v>
      </c>
      <c r="FF22" s="195">
        <v>4176.2</v>
      </c>
      <c r="FG22" s="195">
        <v>4176.2</v>
      </c>
      <c r="FH22" s="195">
        <v>4176.2</v>
      </c>
      <c r="FI22" s="195">
        <v>6624.2</v>
      </c>
      <c r="FJ22" s="195">
        <v>7344.2</v>
      </c>
      <c r="FK22" s="195">
        <v>7789.2</v>
      </c>
      <c r="FL22" s="195">
        <v>8089.2</v>
      </c>
      <c r="FM22" s="195">
        <v>8193.5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2"/>
      <c r="B23" s="34">
        <v>48</v>
      </c>
      <c r="C23" s="293">
        <v>48</v>
      </c>
      <c r="D23" s="260" t="s">
        <v>521</v>
      </c>
      <c r="E23" s="260" t="s">
        <v>522</v>
      </c>
      <c r="F23" s="260" t="s">
        <v>600</v>
      </c>
      <c r="G23" s="43">
        <v>0.3249999999999999</v>
      </c>
      <c r="H23" s="47">
        <v>0.3249999999999999</v>
      </c>
      <c r="I23" s="58" t="s">
        <v>44</v>
      </c>
      <c r="J23" s="52">
        <v>0</v>
      </c>
      <c r="K23" s="43">
        <v>0.40833333333333327</v>
      </c>
      <c r="L23" s="47">
        <v>0.40833333333333327</v>
      </c>
      <c r="M23" s="42" t="s">
        <v>44</v>
      </c>
      <c r="N23" s="38">
        <v>0</v>
      </c>
      <c r="O23" s="85"/>
      <c r="P23" s="38">
        <v>600</v>
      </c>
      <c r="Q23" s="261"/>
      <c r="R23" s="85">
        <v>0.4375</v>
      </c>
      <c r="S23" s="38">
        <v>300</v>
      </c>
      <c r="T23" s="85">
        <v>0.44236111111111115</v>
      </c>
      <c r="U23" s="86"/>
      <c r="V23" s="52">
        <v>0</v>
      </c>
      <c r="W23" s="85">
        <v>0.4694444444444445</v>
      </c>
      <c r="X23" s="38"/>
      <c r="Y23" s="85">
        <v>0.47013888888888888</v>
      </c>
      <c r="Z23" s="86"/>
      <c r="AA23" s="52">
        <v>0</v>
      </c>
      <c r="AB23" s="261"/>
      <c r="AC23" s="85"/>
      <c r="AD23" s="38">
        <v>600</v>
      </c>
      <c r="AE23" s="85" t="s">
        <v>308</v>
      </c>
      <c r="AF23" s="86"/>
      <c r="AG23" s="52">
        <v>600</v>
      </c>
      <c r="AH23" s="261"/>
      <c r="AI23" s="85"/>
      <c r="AJ23" s="38">
        <v>600</v>
      </c>
      <c r="AK23" s="73">
        <v>0.49861111111111112</v>
      </c>
      <c r="AL23" s="42" t="s">
        <v>44</v>
      </c>
      <c r="AM23" s="38">
        <v>0</v>
      </c>
      <c r="AN23" s="43">
        <v>0.4993055555555555</v>
      </c>
      <c r="AO23" s="47">
        <v>0.5229166666666667</v>
      </c>
      <c r="AP23" s="70">
        <v>100.6</v>
      </c>
      <c r="AQ23" s="71">
        <v>100.6</v>
      </c>
      <c r="AR23" s="72"/>
      <c r="AS23" s="49">
        <v>0.54027777777777775</v>
      </c>
      <c r="AT23" s="42" t="s">
        <v>44</v>
      </c>
      <c r="AU23" s="280">
        <v>0</v>
      </c>
      <c r="AV23" s="72"/>
      <c r="AW23" s="49">
        <v>0.59791666666666665</v>
      </c>
      <c r="AX23" s="42" t="s">
        <v>44</v>
      </c>
      <c r="AY23" s="38">
        <v>0</v>
      </c>
      <c r="AZ23" s="53">
        <v>0.6</v>
      </c>
      <c r="BA23" s="61"/>
      <c r="BB23" s="55">
        <v>0.60521990740740739</v>
      </c>
      <c r="BC23" s="35">
        <v>5.2199074074074092E-3</v>
      </c>
      <c r="BD23" s="35">
        <v>2.8935185185184967E-4</v>
      </c>
      <c r="BE23" s="44" t="s">
        <v>45</v>
      </c>
      <c r="BF23" s="45">
        <v>25</v>
      </c>
      <c r="BG23" s="55">
        <v>0.61267361111111118</v>
      </c>
      <c r="BH23" s="35">
        <v>1.2673611111111205E-2</v>
      </c>
      <c r="BI23" s="35">
        <v>7.4074074074064605E-4</v>
      </c>
      <c r="BJ23" s="44" t="s">
        <v>45</v>
      </c>
      <c r="BK23" s="45">
        <v>64</v>
      </c>
      <c r="BL23" s="55">
        <v>0.61711805555555554</v>
      </c>
      <c r="BM23" s="35">
        <v>1.7118055555555567E-2</v>
      </c>
      <c r="BN23" s="35">
        <v>1.5046296296295295E-4</v>
      </c>
      <c r="BO23" s="44" t="s">
        <v>45</v>
      </c>
      <c r="BP23" s="45">
        <v>13</v>
      </c>
      <c r="BQ23" s="55">
        <v>0.63629629629629625</v>
      </c>
      <c r="BR23" s="35">
        <v>3.6296296296296271E-2</v>
      </c>
      <c r="BS23" s="35">
        <v>4.3402777777777554E-3</v>
      </c>
      <c r="BT23" s="44" t="s">
        <v>301</v>
      </c>
      <c r="BU23" s="45">
        <v>375</v>
      </c>
      <c r="BV23" s="263"/>
      <c r="BW23" s="263"/>
      <c r="BX23" s="55">
        <v>0.62572916666666667</v>
      </c>
      <c r="BY23" s="35">
        <v>2.5729166666666692E-2</v>
      </c>
      <c r="BZ23" s="35">
        <v>1.447916666666664E-2</v>
      </c>
      <c r="CA23" s="44" t="s">
        <v>45</v>
      </c>
      <c r="CB23" s="45">
        <v>1551</v>
      </c>
      <c r="CC23" s="49">
        <v>0.71388888888888891</v>
      </c>
      <c r="CD23" s="42" t="s">
        <v>301</v>
      </c>
      <c r="CE23" s="38">
        <v>540</v>
      </c>
      <c r="CF23" s="53">
        <v>0.71597222222222223</v>
      </c>
      <c r="CG23" s="61"/>
      <c r="CH23" s="55">
        <v>0.72725694444444444</v>
      </c>
      <c r="CI23" s="35">
        <v>1.128472222222221E-2</v>
      </c>
      <c r="CJ23" s="35">
        <v>4.3981481481480261E-4</v>
      </c>
      <c r="CK23" s="44" t="s">
        <v>301</v>
      </c>
      <c r="CL23" s="45">
        <v>38</v>
      </c>
      <c r="CM23" s="55">
        <v>0.73460648148148155</v>
      </c>
      <c r="CN23" s="35">
        <v>1.8634259259259323E-2</v>
      </c>
      <c r="CO23" s="35">
        <v>1.7824074074074721E-3</v>
      </c>
      <c r="CP23" s="44" t="s">
        <v>301</v>
      </c>
      <c r="CQ23" s="45">
        <v>154</v>
      </c>
      <c r="CR23" s="85" t="s">
        <v>632</v>
      </c>
      <c r="CS23" s="38"/>
      <c r="CT23" s="85">
        <v>2.5631944444444401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105.2</v>
      </c>
      <c r="DC23" s="71">
        <v>105.2</v>
      </c>
      <c r="DD23" s="72"/>
      <c r="DE23" s="43"/>
      <c r="DF23" s="43"/>
      <c r="DG23" s="39">
        <v>2425.7999999999997</v>
      </c>
      <c r="DH23" s="46">
        <v>3240</v>
      </c>
      <c r="DI23" s="40"/>
      <c r="DJ23" s="63">
        <v>5665.7999999999993</v>
      </c>
      <c r="DK23" s="43"/>
      <c r="DL23" s="268" t="s">
        <v>190</v>
      </c>
      <c r="DM23" s="269" t="s">
        <v>600</v>
      </c>
      <c r="DN23" s="269" t="s">
        <v>177</v>
      </c>
      <c r="DO23" s="269">
        <v>174</v>
      </c>
      <c r="DP23" s="269">
        <v>0</v>
      </c>
      <c r="DQ23" s="56"/>
      <c r="DR23" s="56"/>
      <c r="DS23" s="36"/>
      <c r="DV23" s="41">
        <v>1.1299999999999999</v>
      </c>
      <c r="DW23" s="41" t="s">
        <v>197</v>
      </c>
      <c r="DX23" s="41"/>
      <c r="DY23" s="151">
        <v>232.554</v>
      </c>
      <c r="DZ23" s="41">
        <v>232.554</v>
      </c>
      <c r="EA23" s="41">
        <v>9999</v>
      </c>
      <c r="EB23" s="41">
        <v>999999</v>
      </c>
      <c r="EC23" s="41">
        <v>999999</v>
      </c>
      <c r="EG23" s="41">
        <v>48</v>
      </c>
      <c r="EH23" s="195">
        <v>0</v>
      </c>
      <c r="EI23" s="195">
        <v>2700</v>
      </c>
      <c r="EJ23" s="196">
        <v>100.6</v>
      </c>
      <c r="EK23" s="195">
        <v>0</v>
      </c>
      <c r="EL23" s="195">
        <v>0</v>
      </c>
      <c r="EM23" s="195">
        <v>2028</v>
      </c>
      <c r="EN23" s="195">
        <v>540</v>
      </c>
      <c r="EO23" s="195">
        <v>192</v>
      </c>
      <c r="EP23" s="195">
        <v>0</v>
      </c>
      <c r="EQ23" s="195">
        <v>105.2</v>
      </c>
      <c r="ER23" s="195" t="e">
        <v>#REF!</v>
      </c>
      <c r="ES23" s="196" t="s">
        <v>316</v>
      </c>
      <c r="ET23" s="195" t="e">
        <v>#REF!</v>
      </c>
      <c r="EU23" s="196" t="s">
        <v>316</v>
      </c>
      <c r="EV23" s="195"/>
      <c r="EW23" s="195"/>
      <c r="EX23" s="195"/>
      <c r="EY23" s="195"/>
      <c r="EZ23" s="196"/>
      <c r="FA23" s="195"/>
      <c r="FC23" s="41">
        <v>48</v>
      </c>
      <c r="FD23" s="195">
        <v>0</v>
      </c>
      <c r="FE23" s="195">
        <v>2700</v>
      </c>
      <c r="FF23" s="195">
        <v>2800.6</v>
      </c>
      <c r="FG23" s="195">
        <v>2800.6</v>
      </c>
      <c r="FH23" s="195">
        <v>2800.6</v>
      </c>
      <c r="FI23" s="195">
        <v>4828.6000000000004</v>
      </c>
      <c r="FJ23" s="195">
        <v>5368.6</v>
      </c>
      <c r="FK23" s="195">
        <v>5560.6</v>
      </c>
      <c r="FL23" s="195">
        <v>5560.6</v>
      </c>
      <c r="FM23" s="195">
        <v>5665.8</v>
      </c>
      <c r="FN23" s="195" t="e">
        <v>#VALUE!</v>
      </c>
      <c r="FO23" s="195" t="e">
        <v>#VALUE!</v>
      </c>
      <c r="FP23" s="195" t="e">
        <v>#VALUE!</v>
      </c>
      <c r="FQ23" s="195" t="e">
        <v>#VALUE!</v>
      </c>
      <c r="FR23" s="195" t="e">
        <v>#VALUE!</v>
      </c>
      <c r="FS23" s="195" t="e">
        <v>#VALUE!</v>
      </c>
      <c r="FT23" s="195" t="e">
        <v>#VALUE!</v>
      </c>
      <c r="FU23" s="195" t="e">
        <v>#VALUE!</v>
      </c>
      <c r="FV23" s="195" t="e">
        <v>#VALUE!</v>
      </c>
    </row>
    <row r="24" spans="1:178" ht="13.5" customHeight="1" thickBot="1" x14ac:dyDescent="0.25">
      <c r="A24" s="132"/>
      <c r="B24" s="34">
        <v>21</v>
      </c>
      <c r="C24" s="293">
        <v>21</v>
      </c>
      <c r="D24" s="260" t="s">
        <v>152</v>
      </c>
      <c r="E24" s="260" t="s">
        <v>153</v>
      </c>
      <c r="F24" s="260" t="s">
        <v>581</v>
      </c>
      <c r="G24" s="43">
        <v>0.30624999999999997</v>
      </c>
      <c r="H24" s="47">
        <v>0.30624999999999997</v>
      </c>
      <c r="I24" s="58" t="s">
        <v>44</v>
      </c>
      <c r="J24" s="52">
        <v>0</v>
      </c>
      <c r="K24" s="43">
        <v>0.38958333333333334</v>
      </c>
      <c r="L24" s="47">
        <v>0.38958333333333334</v>
      </c>
      <c r="M24" s="42" t="s">
        <v>44</v>
      </c>
      <c r="N24" s="38">
        <v>0</v>
      </c>
      <c r="O24" s="85">
        <v>0.39027777777777778</v>
      </c>
      <c r="P24" s="38"/>
      <c r="Q24" s="261"/>
      <c r="R24" s="85"/>
      <c r="S24" s="38">
        <v>0</v>
      </c>
      <c r="T24" s="85">
        <v>0.44236111111111115</v>
      </c>
      <c r="U24" s="86"/>
      <c r="V24" s="52">
        <v>0</v>
      </c>
      <c r="W24" s="85">
        <v>0.46388888888888885</v>
      </c>
      <c r="X24" s="38"/>
      <c r="Y24" s="85">
        <v>0.46875</v>
      </c>
      <c r="Z24" s="86"/>
      <c r="AA24" s="52">
        <v>0</v>
      </c>
      <c r="AB24" s="261"/>
      <c r="AC24" s="85">
        <v>0.47083333333333338</v>
      </c>
      <c r="AD24" s="38"/>
      <c r="AE24" s="85">
        <v>0.42708333333333331</v>
      </c>
      <c r="AF24" s="86"/>
      <c r="AG24" s="52">
        <v>3240</v>
      </c>
      <c r="AH24" s="261">
        <v>300</v>
      </c>
      <c r="AI24" s="85"/>
      <c r="AJ24" s="38">
        <v>600</v>
      </c>
      <c r="AK24" s="73">
        <v>0.48055555555555557</v>
      </c>
      <c r="AL24" s="42" t="s">
        <v>301</v>
      </c>
      <c r="AM24" s="38">
        <v>60</v>
      </c>
      <c r="AN24" s="43">
        <v>0.52708333333333335</v>
      </c>
      <c r="AO24" s="47">
        <v>0.53263888888888888</v>
      </c>
      <c r="AP24" s="70">
        <v>101</v>
      </c>
      <c r="AQ24" s="71">
        <v>101</v>
      </c>
      <c r="AR24" s="72"/>
      <c r="AS24" s="49">
        <v>0.52222222222222225</v>
      </c>
      <c r="AT24" s="42" t="s">
        <v>44</v>
      </c>
      <c r="AU24" s="280">
        <v>0</v>
      </c>
      <c r="AV24" s="72"/>
      <c r="AW24" s="49">
        <v>0.58263888888888882</v>
      </c>
      <c r="AX24" s="42" t="s">
        <v>301</v>
      </c>
      <c r="AY24" s="38">
        <v>1140</v>
      </c>
      <c r="AZ24" s="53">
        <v>0.58472222222222225</v>
      </c>
      <c r="BA24" s="61"/>
      <c r="BB24" s="55">
        <v>0.58952546296296293</v>
      </c>
      <c r="BC24" s="35">
        <v>4.8032407407406774E-3</v>
      </c>
      <c r="BD24" s="35">
        <v>7.0601851851858147E-4</v>
      </c>
      <c r="BE24" s="44" t="s">
        <v>45</v>
      </c>
      <c r="BF24" s="45">
        <v>61</v>
      </c>
      <c r="BG24" s="55">
        <v>0.59687499999999993</v>
      </c>
      <c r="BH24" s="35">
        <v>1.2152777777777679E-2</v>
      </c>
      <c r="BI24" s="35">
        <v>1.2615740740741718E-3</v>
      </c>
      <c r="BJ24" s="44" t="s">
        <v>45</v>
      </c>
      <c r="BK24" s="45">
        <v>109</v>
      </c>
      <c r="BL24" s="55">
        <v>0.60034722222222225</v>
      </c>
      <c r="BM24" s="35">
        <v>1.5625E-2</v>
      </c>
      <c r="BN24" s="35">
        <v>1.6435185185185198E-3</v>
      </c>
      <c r="BO24" s="44" t="s">
        <v>45</v>
      </c>
      <c r="BP24" s="45">
        <v>142</v>
      </c>
      <c r="BQ24" s="55">
        <v>0.61517361111111113</v>
      </c>
      <c r="BR24" s="35">
        <v>3.0451388888888875E-2</v>
      </c>
      <c r="BS24" s="35">
        <v>1.5046296296296405E-3</v>
      </c>
      <c r="BT24" s="44" t="s">
        <v>45</v>
      </c>
      <c r="BU24" s="45">
        <v>130</v>
      </c>
      <c r="BV24" s="263"/>
      <c r="BW24" s="263"/>
      <c r="BX24" s="55">
        <v>0.62306712962962962</v>
      </c>
      <c r="BY24" s="35">
        <v>3.8344907407407369E-2</v>
      </c>
      <c r="BZ24" s="35">
        <v>1.8634259259259628E-3</v>
      </c>
      <c r="CA24" s="44" t="s">
        <v>45</v>
      </c>
      <c r="CB24" s="45">
        <v>161</v>
      </c>
      <c r="CC24" s="49">
        <v>0.65069444444444446</v>
      </c>
      <c r="CD24" s="42" t="s">
        <v>44</v>
      </c>
      <c r="CE24" s="38">
        <v>0</v>
      </c>
      <c r="CF24" s="53">
        <v>0.65972222222222221</v>
      </c>
      <c r="CG24" s="61"/>
      <c r="CH24" s="55">
        <v>0.67126157407407405</v>
      </c>
      <c r="CI24" s="35">
        <v>1.1539351851851842E-2</v>
      </c>
      <c r="CJ24" s="35">
        <v>6.9444444444443504E-4</v>
      </c>
      <c r="CK24" s="44" t="s">
        <v>301</v>
      </c>
      <c r="CL24" s="45">
        <v>60</v>
      </c>
      <c r="CM24" s="55">
        <v>0.67650462962962965</v>
      </c>
      <c r="CN24" s="35">
        <v>1.678240740740744E-2</v>
      </c>
      <c r="CO24" s="35">
        <v>6.9444444444410197E-5</v>
      </c>
      <c r="CP24" s="44" t="s">
        <v>45</v>
      </c>
      <c r="CQ24" s="45">
        <v>6</v>
      </c>
      <c r="CR24" s="85" t="s">
        <v>632</v>
      </c>
      <c r="CS24" s="38"/>
      <c r="CT24" s="85">
        <v>1.4381944444444399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106.2</v>
      </c>
      <c r="DC24" s="71">
        <v>106.2</v>
      </c>
      <c r="DD24" s="72"/>
      <c r="DE24" s="43"/>
      <c r="DF24" s="43"/>
      <c r="DG24" s="39">
        <v>876.2</v>
      </c>
      <c r="DH24" s="46">
        <v>5340</v>
      </c>
      <c r="DI24" s="40"/>
      <c r="DJ24" s="63">
        <v>6216.2</v>
      </c>
      <c r="DK24" s="43"/>
      <c r="DL24" s="268" t="s">
        <v>190</v>
      </c>
      <c r="DM24" s="269" t="s">
        <v>581</v>
      </c>
      <c r="DN24" s="269" t="s">
        <v>178</v>
      </c>
      <c r="DO24" s="269">
        <v>115</v>
      </c>
      <c r="DP24" s="269">
        <v>0</v>
      </c>
      <c r="DQ24" s="56"/>
      <c r="DR24" s="56"/>
      <c r="DS24" s="36"/>
      <c r="DV24" s="41">
        <v>1.08</v>
      </c>
      <c r="DW24" s="41" t="s">
        <v>197</v>
      </c>
      <c r="DX24" s="41"/>
      <c r="DY24" s="151">
        <v>223.77600000000001</v>
      </c>
      <c r="DZ24" s="41">
        <v>223.77600000000001</v>
      </c>
      <c r="EA24" s="41">
        <v>9999</v>
      </c>
      <c r="EB24" s="41">
        <v>999999</v>
      </c>
      <c r="EC24" s="41">
        <v>999999</v>
      </c>
      <c r="EG24" s="41">
        <v>21</v>
      </c>
      <c r="EH24" s="195">
        <v>0</v>
      </c>
      <c r="EI24" s="195">
        <v>4200</v>
      </c>
      <c r="EJ24" s="196">
        <v>101</v>
      </c>
      <c r="EK24" s="195">
        <v>0</v>
      </c>
      <c r="EL24" s="195">
        <v>1140</v>
      </c>
      <c r="EM24" s="195">
        <v>603</v>
      </c>
      <c r="EN24" s="195">
        <v>0</v>
      </c>
      <c r="EO24" s="195">
        <v>66</v>
      </c>
      <c r="EP24" s="195">
        <v>0</v>
      </c>
      <c r="EQ24" s="195">
        <v>106.2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21</v>
      </c>
      <c r="FD24" s="195">
        <v>0</v>
      </c>
      <c r="FE24" s="195">
        <v>4200</v>
      </c>
      <c r="FF24" s="195">
        <v>4301</v>
      </c>
      <c r="FG24" s="195">
        <v>4301</v>
      </c>
      <c r="FH24" s="195">
        <v>5441</v>
      </c>
      <c r="FI24" s="195">
        <v>6044</v>
      </c>
      <c r="FJ24" s="195">
        <v>6044</v>
      </c>
      <c r="FK24" s="195">
        <v>6110</v>
      </c>
      <c r="FL24" s="195">
        <v>6110</v>
      </c>
      <c r="FM24" s="195">
        <v>6216.2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2"/>
      <c r="B25" s="34">
        <v>56</v>
      </c>
      <c r="C25" s="293">
        <v>61</v>
      </c>
      <c r="D25" s="260" t="s">
        <v>534</v>
      </c>
      <c r="E25" s="260" t="s">
        <v>535</v>
      </c>
      <c r="F25" s="260" t="s">
        <v>606</v>
      </c>
      <c r="G25" s="43">
        <v>0.33055555555555544</v>
      </c>
      <c r="H25" s="47">
        <v>0.33055555555555544</v>
      </c>
      <c r="I25" s="58" t="s">
        <v>44</v>
      </c>
      <c r="J25" s="52">
        <v>0</v>
      </c>
      <c r="K25" s="43">
        <v>0.41388888888888881</v>
      </c>
      <c r="L25" s="47">
        <v>0.41388888888888881</v>
      </c>
      <c r="M25" s="42" t="s">
        <v>44</v>
      </c>
      <c r="N25" s="38">
        <v>0</v>
      </c>
      <c r="O25" s="85"/>
      <c r="P25" s="38">
        <v>600</v>
      </c>
      <c r="Q25" s="261"/>
      <c r="R25" s="85">
        <v>0.44861111111111113</v>
      </c>
      <c r="S25" s="38">
        <v>300</v>
      </c>
      <c r="T25" s="85">
        <v>0.4548611111111111</v>
      </c>
      <c r="U25" s="86"/>
      <c r="V25" s="52">
        <v>0</v>
      </c>
      <c r="W25" s="85">
        <v>0.47361111111111115</v>
      </c>
      <c r="X25" s="38"/>
      <c r="Y25" s="85">
        <v>0.47500000000000003</v>
      </c>
      <c r="Z25" s="86"/>
      <c r="AA25" s="52">
        <v>0</v>
      </c>
      <c r="AB25" s="261"/>
      <c r="AC25" s="85"/>
      <c r="AD25" s="38">
        <v>600</v>
      </c>
      <c r="AE25" s="85" t="s">
        <v>308</v>
      </c>
      <c r="AF25" s="86"/>
      <c r="AG25" s="52">
        <v>600</v>
      </c>
      <c r="AH25" s="261"/>
      <c r="AI25" s="85"/>
      <c r="AJ25" s="38">
        <v>600</v>
      </c>
      <c r="AK25" s="73">
        <v>0.51180555555555551</v>
      </c>
      <c r="AL25" s="42" t="s">
        <v>301</v>
      </c>
      <c r="AM25" s="38">
        <v>660</v>
      </c>
      <c r="AN25" s="43">
        <v>0.52500000000000002</v>
      </c>
      <c r="AO25" s="47">
        <v>0.55972222222222223</v>
      </c>
      <c r="AP25" s="70">
        <v>98</v>
      </c>
      <c r="AQ25" s="71">
        <v>98</v>
      </c>
      <c r="AR25" s="72"/>
      <c r="AS25" s="49">
        <v>0.55347222222222214</v>
      </c>
      <c r="AT25" s="42" t="s">
        <v>44</v>
      </c>
      <c r="AU25" s="280">
        <v>0</v>
      </c>
      <c r="AV25" s="72"/>
      <c r="AW25" s="49">
        <v>0.61597222222222225</v>
      </c>
      <c r="AX25" s="42" t="s">
        <v>44</v>
      </c>
      <c r="AY25" s="38">
        <v>0</v>
      </c>
      <c r="AZ25" s="53">
        <v>0.61875000000000002</v>
      </c>
      <c r="BA25" s="61"/>
      <c r="BB25" s="55">
        <v>0.62446759259259255</v>
      </c>
      <c r="BC25" s="35">
        <v>5.7175925925925242E-3</v>
      </c>
      <c r="BD25" s="35">
        <v>2.0833333333326529E-4</v>
      </c>
      <c r="BE25" s="44" t="s">
        <v>301</v>
      </c>
      <c r="BF25" s="45">
        <v>18</v>
      </c>
      <c r="BG25" s="55">
        <v>0.63339120370370372</v>
      </c>
      <c r="BH25" s="35">
        <v>1.4641203703703698E-2</v>
      </c>
      <c r="BI25" s="35">
        <v>1.226851851851847E-3</v>
      </c>
      <c r="BJ25" s="44" t="s">
        <v>301</v>
      </c>
      <c r="BK25" s="45">
        <v>106</v>
      </c>
      <c r="BL25" s="55">
        <v>0.63848379629629626</v>
      </c>
      <c r="BM25" s="35">
        <v>1.9733796296296235E-2</v>
      </c>
      <c r="BN25" s="35">
        <v>2.4652777777777156E-3</v>
      </c>
      <c r="BO25" s="44" t="s">
        <v>301</v>
      </c>
      <c r="BP25" s="45">
        <v>213</v>
      </c>
      <c r="BQ25" s="55">
        <v>0.66196759259259264</v>
      </c>
      <c r="BR25" s="35">
        <v>4.3217592592592613E-2</v>
      </c>
      <c r="BS25" s="35">
        <v>1.1261574074074097E-2</v>
      </c>
      <c r="BT25" s="44" t="s">
        <v>301</v>
      </c>
      <c r="BU25" s="45">
        <v>973</v>
      </c>
      <c r="BV25" s="263"/>
      <c r="BW25" s="263"/>
      <c r="BX25" s="55">
        <v>0.64697916666666666</v>
      </c>
      <c r="BY25" s="35">
        <v>2.8229166666666639E-2</v>
      </c>
      <c r="BZ25" s="35">
        <v>1.1979166666666693E-2</v>
      </c>
      <c r="CA25" s="44" t="s">
        <v>45</v>
      </c>
      <c r="CB25" s="45">
        <v>1035</v>
      </c>
      <c r="CC25" s="49">
        <v>0.6972222222222223</v>
      </c>
      <c r="CD25" s="42" t="s">
        <v>301</v>
      </c>
      <c r="CE25" s="38">
        <v>1080</v>
      </c>
      <c r="CF25" s="53">
        <v>0.70000000000000007</v>
      </c>
      <c r="CG25" s="61"/>
      <c r="CH25" s="55">
        <v>0.71171296296296294</v>
      </c>
      <c r="CI25" s="35">
        <v>1.171296296296287E-2</v>
      </c>
      <c r="CJ25" s="35">
        <v>8.6805555555546227E-4</v>
      </c>
      <c r="CK25" s="44" t="s">
        <v>301</v>
      </c>
      <c r="CL25" s="45">
        <v>75</v>
      </c>
      <c r="CM25" s="55">
        <v>0.71800925925925929</v>
      </c>
      <c r="CN25" s="35">
        <v>1.8009259259259225E-2</v>
      </c>
      <c r="CO25" s="35">
        <v>1.1574074074073744E-3</v>
      </c>
      <c r="CP25" s="44" t="s">
        <v>301</v>
      </c>
      <c r="CQ25" s="45">
        <v>100</v>
      </c>
      <c r="CR25" s="85"/>
      <c r="CS25" s="38">
        <v>600</v>
      </c>
      <c r="CT25" s="85">
        <v>2.8965277777777798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106.4</v>
      </c>
      <c r="DC25" s="71">
        <v>106.4</v>
      </c>
      <c r="DD25" s="72"/>
      <c r="DE25" s="43"/>
      <c r="DF25" s="43"/>
      <c r="DG25" s="39">
        <v>2724.4</v>
      </c>
      <c r="DH25" s="46">
        <v>5040</v>
      </c>
      <c r="DI25" s="40"/>
      <c r="DJ25" s="63">
        <v>7764.4</v>
      </c>
      <c r="DK25" s="43"/>
      <c r="DL25" s="268" t="s">
        <v>192</v>
      </c>
      <c r="DM25" s="269" t="s">
        <v>606</v>
      </c>
      <c r="DN25" s="269" t="s">
        <v>178</v>
      </c>
      <c r="DO25" s="269">
        <v>82</v>
      </c>
      <c r="DP25" s="269" t="s">
        <v>620</v>
      </c>
      <c r="DQ25" s="56"/>
      <c r="DR25" s="56"/>
      <c r="DS25" s="36"/>
      <c r="DV25" s="41">
        <v>1.05</v>
      </c>
      <c r="DW25" s="41" t="s">
        <v>197</v>
      </c>
      <c r="DX25" s="41"/>
      <c r="DY25" s="151">
        <v>214.62</v>
      </c>
      <c r="DZ25" s="41">
        <v>214.62</v>
      </c>
      <c r="EA25" s="41">
        <v>9999</v>
      </c>
      <c r="EB25" s="41">
        <v>999999</v>
      </c>
      <c r="EC25" s="41">
        <v>999999</v>
      </c>
      <c r="EG25" s="41">
        <v>61</v>
      </c>
      <c r="EH25" s="195">
        <v>0</v>
      </c>
      <c r="EI25" s="195">
        <v>3360</v>
      </c>
      <c r="EJ25" s="196">
        <v>98</v>
      </c>
      <c r="EK25" s="195">
        <v>0</v>
      </c>
      <c r="EL25" s="195">
        <v>0</v>
      </c>
      <c r="EM25" s="195">
        <v>2345</v>
      </c>
      <c r="EN25" s="195">
        <v>1080</v>
      </c>
      <c r="EO25" s="195">
        <v>175</v>
      </c>
      <c r="EP25" s="195">
        <v>600</v>
      </c>
      <c r="EQ25" s="195">
        <v>106.4</v>
      </c>
      <c r="ER25" s="195" t="e">
        <v>#REF!</v>
      </c>
      <c r="ES25" s="195" t="e">
        <v>#REF!</v>
      </c>
      <c r="ET25" s="195" t="e">
        <v>#REF!</v>
      </c>
      <c r="EU25" s="196" t="s">
        <v>316</v>
      </c>
      <c r="EV25" s="195"/>
      <c r="EW25" s="195"/>
      <c r="EX25" s="195"/>
      <c r="EY25" s="195"/>
      <c r="EZ25" s="196"/>
      <c r="FA25" s="195"/>
      <c r="FC25" s="41">
        <v>61</v>
      </c>
      <c r="FD25" s="195">
        <v>0</v>
      </c>
      <c r="FE25" s="195">
        <v>3360</v>
      </c>
      <c r="FF25" s="195">
        <v>3458</v>
      </c>
      <c r="FG25" s="195">
        <v>3458</v>
      </c>
      <c r="FH25" s="195">
        <v>3458</v>
      </c>
      <c r="FI25" s="195">
        <v>5803</v>
      </c>
      <c r="FJ25" s="195">
        <v>6883</v>
      </c>
      <c r="FK25" s="195">
        <v>7058</v>
      </c>
      <c r="FL25" s="195">
        <v>7658</v>
      </c>
      <c r="FM25" s="195">
        <v>7764.4</v>
      </c>
      <c r="FN25" s="195" t="e">
        <v>#REF!</v>
      </c>
      <c r="FO25" s="195" t="e">
        <v>#REF!</v>
      </c>
      <c r="FP25" s="195" t="e">
        <v>#REF!</v>
      </c>
      <c r="FQ25" s="195" t="e">
        <v>#REF!</v>
      </c>
      <c r="FR25" s="195" t="e">
        <v>#REF!</v>
      </c>
      <c r="FS25" s="195" t="e">
        <v>#REF!</v>
      </c>
      <c r="FT25" s="195" t="e">
        <v>#REF!</v>
      </c>
      <c r="FU25" s="195" t="e">
        <v>#REF!</v>
      </c>
      <c r="FV25" s="195" t="e">
        <v>#REF!</v>
      </c>
    </row>
    <row r="26" spans="1:178" ht="13.5" thickBot="1" x14ac:dyDescent="0.25">
      <c r="A26" s="131"/>
      <c r="B26" s="34">
        <v>7</v>
      </c>
      <c r="C26" s="293">
        <v>7</v>
      </c>
      <c r="D26" s="260" t="s">
        <v>94</v>
      </c>
      <c r="E26" s="260" t="s">
        <v>95</v>
      </c>
      <c r="F26" s="260" t="s">
        <v>571</v>
      </c>
      <c r="G26" s="43">
        <v>0.29652777777777778</v>
      </c>
      <c r="H26" s="47">
        <v>0.29652777777777778</v>
      </c>
      <c r="I26" s="58" t="s">
        <v>44</v>
      </c>
      <c r="J26" s="52">
        <v>0</v>
      </c>
      <c r="K26" s="43">
        <v>0.37986111111111115</v>
      </c>
      <c r="L26" s="47">
        <v>0.37986111111111115</v>
      </c>
      <c r="M26" s="42" t="s">
        <v>44</v>
      </c>
      <c r="N26" s="38">
        <v>0</v>
      </c>
      <c r="O26" s="85">
        <v>0.38055555555555554</v>
      </c>
      <c r="P26" s="38"/>
      <c r="Q26" s="261"/>
      <c r="R26" s="85"/>
      <c r="S26" s="38">
        <v>0</v>
      </c>
      <c r="T26" s="85">
        <v>0.41875000000000001</v>
      </c>
      <c r="U26" s="86"/>
      <c r="V26" s="52">
        <v>0</v>
      </c>
      <c r="W26" s="85">
        <v>0.4368055555555555</v>
      </c>
      <c r="X26" s="38"/>
      <c r="Y26" s="85">
        <v>0.4381944444444445</v>
      </c>
      <c r="Z26" s="86"/>
      <c r="AA26" s="52">
        <v>0</v>
      </c>
      <c r="AB26" s="261"/>
      <c r="AC26" s="85">
        <v>0.44027777777777777</v>
      </c>
      <c r="AD26" s="38"/>
      <c r="AE26" s="85">
        <v>0.4604166666666667</v>
      </c>
      <c r="AF26" s="86"/>
      <c r="AG26" s="52">
        <v>0</v>
      </c>
      <c r="AH26" s="261"/>
      <c r="AI26" s="85">
        <v>0.46736111111111112</v>
      </c>
      <c r="AJ26" s="38"/>
      <c r="AK26" s="73">
        <v>0.47013888888888888</v>
      </c>
      <c r="AL26" s="42" t="s">
        <v>44</v>
      </c>
      <c r="AM26" s="38">
        <v>0</v>
      </c>
      <c r="AN26" s="43">
        <v>0.47083333333333338</v>
      </c>
      <c r="AO26" s="47">
        <v>0.47500000000000003</v>
      </c>
      <c r="AP26" s="70">
        <v>96.8</v>
      </c>
      <c r="AQ26" s="71">
        <v>96.8</v>
      </c>
      <c r="AR26" s="72"/>
      <c r="AS26" s="49">
        <v>0.51180555555555551</v>
      </c>
      <c r="AT26" s="42" t="s">
        <v>44</v>
      </c>
      <c r="AU26" s="280">
        <v>0</v>
      </c>
      <c r="AV26" s="72"/>
      <c r="AW26" s="49">
        <v>0.55347222222222225</v>
      </c>
      <c r="AX26" s="42" t="s">
        <v>44</v>
      </c>
      <c r="AY26" s="38">
        <v>0</v>
      </c>
      <c r="AZ26" s="53">
        <v>0.55555555555555558</v>
      </c>
      <c r="BA26" s="61"/>
      <c r="BB26" s="55">
        <v>0.56122685185185184</v>
      </c>
      <c r="BC26" s="35">
        <v>5.6712962962962576E-3</v>
      </c>
      <c r="BD26" s="35">
        <v>1.6203703703699876E-4</v>
      </c>
      <c r="BE26" s="44" t="s">
        <v>301</v>
      </c>
      <c r="BF26" s="45">
        <v>14</v>
      </c>
      <c r="BG26" s="55">
        <v>0.5685069444444445</v>
      </c>
      <c r="BH26" s="35">
        <v>1.2951388888888915E-2</v>
      </c>
      <c r="BI26" s="35">
        <v>4.6296296296293588E-4</v>
      </c>
      <c r="BJ26" s="44" t="s">
        <v>45</v>
      </c>
      <c r="BK26" s="45">
        <v>40</v>
      </c>
      <c r="BL26" s="55">
        <v>0.57283564814814814</v>
      </c>
      <c r="BM26" s="35">
        <v>1.7280092592592555E-2</v>
      </c>
      <c r="BN26" s="35">
        <v>1.1574074074035406E-5</v>
      </c>
      <c r="BO26" s="44" t="s">
        <v>301</v>
      </c>
      <c r="BP26" s="45">
        <v>1</v>
      </c>
      <c r="BQ26" s="55">
        <v>0.5884490740740741</v>
      </c>
      <c r="BR26" s="35">
        <v>3.2893518518518516E-2</v>
      </c>
      <c r="BS26" s="35">
        <v>9.3750000000000083E-4</v>
      </c>
      <c r="BT26" s="44" t="s">
        <v>301</v>
      </c>
      <c r="BU26" s="45">
        <v>81</v>
      </c>
      <c r="BV26" s="263"/>
      <c r="BW26" s="263"/>
      <c r="BX26" s="55">
        <v>0.59799768518518526</v>
      </c>
      <c r="BY26" s="35">
        <v>4.2442129629629677E-2</v>
      </c>
      <c r="BZ26" s="35">
        <v>2.2337962962963448E-3</v>
      </c>
      <c r="CA26" s="44" t="s">
        <v>301</v>
      </c>
      <c r="CB26" s="45">
        <v>193</v>
      </c>
      <c r="CC26" s="49">
        <v>0.62152777777777779</v>
      </c>
      <c r="CD26" s="42" t="s">
        <v>44</v>
      </c>
      <c r="CE26" s="38">
        <v>0</v>
      </c>
      <c r="CF26" s="53">
        <v>0.64444444444444449</v>
      </c>
      <c r="CG26" s="61"/>
      <c r="CH26" s="55">
        <v>0.65532407407407411</v>
      </c>
      <c r="CI26" s="35">
        <v>1.0879629629629628E-2</v>
      </c>
      <c r="CJ26" s="35">
        <v>3.4722222222220711E-5</v>
      </c>
      <c r="CK26" s="44" t="s">
        <v>301</v>
      </c>
      <c r="CL26" s="45">
        <v>3</v>
      </c>
      <c r="CM26" s="55">
        <v>0.66127314814814808</v>
      </c>
      <c r="CN26" s="35">
        <v>1.6828703703703596E-2</v>
      </c>
      <c r="CO26" s="35">
        <v>2.3148148148254694E-5</v>
      </c>
      <c r="CP26" s="44" t="s">
        <v>45</v>
      </c>
      <c r="CQ26" s="45">
        <v>2</v>
      </c>
      <c r="CR26" s="85" t="s">
        <v>632</v>
      </c>
      <c r="CS26" s="38"/>
      <c r="CT26" s="85">
        <v>0.85486111111111096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107.5</v>
      </c>
      <c r="DC26" s="71">
        <v>107.5</v>
      </c>
      <c r="DD26" s="72"/>
      <c r="DE26" s="43"/>
      <c r="DF26" s="43"/>
      <c r="DG26" s="39">
        <v>538.29999999999995</v>
      </c>
      <c r="DH26" s="46">
        <v>0</v>
      </c>
      <c r="DI26" s="40"/>
      <c r="DJ26" s="63">
        <v>538.29999999999995</v>
      </c>
      <c r="DK26" s="43"/>
      <c r="DL26" s="268" t="s">
        <v>190</v>
      </c>
      <c r="DM26" s="269" t="s">
        <v>571</v>
      </c>
      <c r="DN26" s="269" t="s">
        <v>178</v>
      </c>
      <c r="DO26" s="269">
        <v>140</v>
      </c>
      <c r="DP26" s="269">
        <v>0</v>
      </c>
      <c r="DQ26" s="56"/>
      <c r="DR26" s="56"/>
      <c r="DS26" s="36"/>
      <c r="DT26" s="41"/>
      <c r="DU26" s="41"/>
      <c r="DV26" s="41">
        <v>1.08</v>
      </c>
      <c r="DW26" s="41" t="s">
        <v>197</v>
      </c>
      <c r="DX26" s="41"/>
      <c r="DY26" s="151">
        <v>220.64400000000003</v>
      </c>
      <c r="DZ26" s="41">
        <v>220.64400000000003</v>
      </c>
      <c r="EA26" s="41">
        <v>9999</v>
      </c>
      <c r="EB26" s="41">
        <v>999999</v>
      </c>
      <c r="EC26" s="41">
        <v>999999</v>
      </c>
      <c r="ED26" s="41"/>
      <c r="EE26" s="41"/>
      <c r="EF26" s="41"/>
      <c r="EG26" s="41">
        <v>7</v>
      </c>
      <c r="EH26" s="195">
        <v>0</v>
      </c>
      <c r="EI26" s="195">
        <v>0</v>
      </c>
      <c r="EJ26" s="196">
        <v>96.8</v>
      </c>
      <c r="EK26" s="195">
        <v>0</v>
      </c>
      <c r="EL26" s="195">
        <v>0</v>
      </c>
      <c r="EM26" s="195">
        <v>329</v>
      </c>
      <c r="EN26" s="195">
        <v>0</v>
      </c>
      <c r="EO26" s="195">
        <v>5</v>
      </c>
      <c r="EP26" s="195">
        <v>0</v>
      </c>
      <c r="EQ26" s="195">
        <v>107.5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B26" s="41"/>
      <c r="FC26" s="41">
        <v>7</v>
      </c>
      <c r="FD26" s="195">
        <v>0</v>
      </c>
      <c r="FE26" s="195">
        <v>0</v>
      </c>
      <c r="FF26" s="195">
        <v>96.8</v>
      </c>
      <c r="FG26" s="195">
        <v>96.8</v>
      </c>
      <c r="FH26" s="195">
        <v>96.8</v>
      </c>
      <c r="FI26" s="195">
        <v>425.8</v>
      </c>
      <c r="FJ26" s="195">
        <v>425.8</v>
      </c>
      <c r="FK26" s="195">
        <v>430.8</v>
      </c>
      <c r="FL26" s="195">
        <v>430.8</v>
      </c>
      <c r="FM26" s="195">
        <v>538.29999999999995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26.25" thickBot="1" x14ac:dyDescent="0.25">
      <c r="A27" s="132"/>
      <c r="B27" s="34">
        <v>44</v>
      </c>
      <c r="C27" s="293">
        <v>44</v>
      </c>
      <c r="D27" s="260" t="s">
        <v>255</v>
      </c>
      <c r="E27" s="260" t="s">
        <v>514</v>
      </c>
      <c r="F27" s="260" t="s">
        <v>597</v>
      </c>
      <c r="G27" s="43">
        <v>0.32222222222222213</v>
      </c>
      <c r="H27" s="47">
        <v>0.32222222222222213</v>
      </c>
      <c r="I27" s="58" t="s">
        <v>44</v>
      </c>
      <c r="J27" s="52">
        <v>0</v>
      </c>
      <c r="K27" s="43">
        <v>0.4055555555555555</v>
      </c>
      <c r="L27" s="47">
        <v>0.4055555555555555</v>
      </c>
      <c r="M27" s="42" t="s">
        <v>44</v>
      </c>
      <c r="N27" s="38">
        <v>0</v>
      </c>
      <c r="O27" s="85">
        <v>0.40625</v>
      </c>
      <c r="P27" s="38"/>
      <c r="Q27" s="261"/>
      <c r="R27" s="85"/>
      <c r="S27" s="38">
        <v>0</v>
      </c>
      <c r="T27" s="85">
        <v>0.46319444444444446</v>
      </c>
      <c r="U27" s="86"/>
      <c r="V27" s="52">
        <v>0</v>
      </c>
      <c r="W27" s="85">
        <v>0.49236111111111108</v>
      </c>
      <c r="X27" s="38"/>
      <c r="Y27" s="85">
        <v>0.49305555555555558</v>
      </c>
      <c r="Z27" s="86"/>
      <c r="AA27" s="52">
        <v>0</v>
      </c>
      <c r="AB27" s="261"/>
      <c r="AC27" s="85">
        <v>0.49513888888888885</v>
      </c>
      <c r="AD27" s="38"/>
      <c r="AE27" s="85">
        <v>0.44861111111111113</v>
      </c>
      <c r="AF27" s="86"/>
      <c r="AG27" s="52">
        <v>2760</v>
      </c>
      <c r="AH27" s="261">
        <v>300</v>
      </c>
      <c r="AI27" s="85"/>
      <c r="AJ27" s="38">
        <v>600</v>
      </c>
      <c r="AK27" s="73">
        <v>0.5229166666666667</v>
      </c>
      <c r="AL27" s="42" t="s">
        <v>301</v>
      </c>
      <c r="AM27" s="38">
        <v>2340</v>
      </c>
      <c r="AN27" s="43">
        <v>0.56874999999999998</v>
      </c>
      <c r="AO27" s="47">
        <v>0.5708333333333333</v>
      </c>
      <c r="AP27" s="70">
        <v>98.6</v>
      </c>
      <c r="AQ27" s="71">
        <v>98.6</v>
      </c>
      <c r="AR27" s="72"/>
      <c r="AS27" s="49">
        <v>0.56458333333333333</v>
      </c>
      <c r="AT27" s="42" t="s">
        <v>44</v>
      </c>
      <c r="AU27" s="280">
        <v>0</v>
      </c>
      <c r="AV27" s="72"/>
      <c r="AW27" s="49">
        <v>0.65416666666666667</v>
      </c>
      <c r="AX27" s="42" t="s">
        <v>301</v>
      </c>
      <c r="AY27" s="38">
        <v>3960</v>
      </c>
      <c r="AZ27" s="53">
        <v>0.65555555555555556</v>
      </c>
      <c r="BA27" s="61"/>
      <c r="BB27" s="55">
        <v>0.66104166666666664</v>
      </c>
      <c r="BC27" s="35">
        <v>5.4861111111110805E-3</v>
      </c>
      <c r="BD27" s="35">
        <v>2.3148148148178366E-5</v>
      </c>
      <c r="BE27" s="44" t="s">
        <v>45</v>
      </c>
      <c r="BF27" s="45">
        <v>2</v>
      </c>
      <c r="BG27" s="55">
        <v>0.66824074074074069</v>
      </c>
      <c r="BH27" s="35">
        <v>1.2685185185185133E-2</v>
      </c>
      <c r="BI27" s="35">
        <v>7.291666666667182E-4</v>
      </c>
      <c r="BJ27" s="44" t="s">
        <v>45</v>
      </c>
      <c r="BK27" s="45">
        <v>63</v>
      </c>
      <c r="BL27" s="55">
        <v>0.6728587962962963</v>
      </c>
      <c r="BM27" s="35">
        <v>1.7303240740740744E-2</v>
      </c>
      <c r="BN27" s="35">
        <v>3.4722222222224181E-5</v>
      </c>
      <c r="BO27" s="44" t="s">
        <v>301</v>
      </c>
      <c r="BP27" s="45">
        <v>3</v>
      </c>
      <c r="BQ27" s="55">
        <v>0.69259259259259265</v>
      </c>
      <c r="BR27" s="35">
        <v>3.703703703703709E-2</v>
      </c>
      <c r="BS27" s="35">
        <v>5.0810185185185749E-3</v>
      </c>
      <c r="BT27" s="44" t="s">
        <v>301</v>
      </c>
      <c r="BU27" s="45">
        <v>439</v>
      </c>
      <c r="BV27" s="263"/>
      <c r="BW27" s="263"/>
      <c r="BX27" s="55">
        <v>0.68245370370370362</v>
      </c>
      <c r="BY27" s="35">
        <v>2.689814814814806E-2</v>
      </c>
      <c r="BZ27" s="35">
        <v>1.3310185185185272E-2</v>
      </c>
      <c r="CA27" s="44" t="s">
        <v>45</v>
      </c>
      <c r="CB27" s="45">
        <v>1450</v>
      </c>
      <c r="CC27" s="49">
        <v>0.72152777777777777</v>
      </c>
      <c r="CD27" s="42" t="s">
        <v>44</v>
      </c>
      <c r="CE27" s="38">
        <v>0</v>
      </c>
      <c r="CF27" s="53">
        <v>0.72361111111111109</v>
      </c>
      <c r="CG27" s="61"/>
      <c r="CH27" s="55">
        <v>0.73724537037037041</v>
      </c>
      <c r="CI27" s="35">
        <v>1.3634259259259318E-2</v>
      </c>
      <c r="CJ27" s="35">
        <v>2.7893518518519109E-3</v>
      </c>
      <c r="CK27" s="44" t="s">
        <v>301</v>
      </c>
      <c r="CL27" s="45">
        <v>241</v>
      </c>
      <c r="CM27" s="55">
        <v>0.74396990740740743</v>
      </c>
      <c r="CN27" s="35">
        <v>2.0358796296296333E-2</v>
      </c>
      <c r="CO27" s="35">
        <v>3.5069444444444826E-3</v>
      </c>
      <c r="CP27" s="44" t="s">
        <v>301</v>
      </c>
      <c r="CQ27" s="45">
        <v>303</v>
      </c>
      <c r="CR27" s="85"/>
      <c r="CS27" s="38">
        <v>600</v>
      </c>
      <c r="CT27" s="85">
        <v>2.3965277777777798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107.6</v>
      </c>
      <c r="DC27" s="71">
        <v>107.6</v>
      </c>
      <c r="DD27" s="72"/>
      <c r="DE27" s="43"/>
      <c r="DF27" s="43"/>
      <c r="DG27" s="39">
        <v>2707.2</v>
      </c>
      <c r="DH27" s="46">
        <v>10560</v>
      </c>
      <c r="DI27" s="40"/>
      <c r="DJ27" s="63">
        <v>13267.2</v>
      </c>
      <c r="DK27" s="43"/>
      <c r="DL27" s="268" t="s">
        <v>190</v>
      </c>
      <c r="DM27" s="269" t="s">
        <v>597</v>
      </c>
      <c r="DN27" s="269" t="s">
        <v>178</v>
      </c>
      <c r="DO27" s="269">
        <v>98</v>
      </c>
      <c r="DP27" s="269">
        <v>0</v>
      </c>
      <c r="DQ27" s="56"/>
      <c r="DR27" s="56"/>
      <c r="DS27" s="36"/>
      <c r="DV27" s="41">
        <v>1.05</v>
      </c>
      <c r="DW27" s="41" t="s">
        <v>197</v>
      </c>
      <c r="DX27" s="41"/>
      <c r="DY27" s="151">
        <v>216.51</v>
      </c>
      <c r="DZ27" s="41">
        <v>216.51</v>
      </c>
      <c r="EA27" s="41">
        <v>9999</v>
      </c>
      <c r="EB27" s="41">
        <v>999999</v>
      </c>
      <c r="EC27" s="41">
        <v>999999</v>
      </c>
      <c r="EG27" s="41">
        <v>44</v>
      </c>
      <c r="EH27" s="195">
        <v>0</v>
      </c>
      <c r="EI27" s="195">
        <v>6000</v>
      </c>
      <c r="EJ27" s="196">
        <v>98.6</v>
      </c>
      <c r="EK27" s="195">
        <v>0</v>
      </c>
      <c r="EL27" s="195">
        <v>3960</v>
      </c>
      <c r="EM27" s="195">
        <v>1957</v>
      </c>
      <c r="EN27" s="195">
        <v>0</v>
      </c>
      <c r="EO27" s="195">
        <v>544</v>
      </c>
      <c r="EP27" s="195">
        <v>600</v>
      </c>
      <c r="EQ27" s="195">
        <v>107.6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44</v>
      </c>
      <c r="FD27" s="195">
        <v>0</v>
      </c>
      <c r="FE27" s="195">
        <v>6000</v>
      </c>
      <c r="FF27" s="195">
        <v>6098.6</v>
      </c>
      <c r="FG27" s="195">
        <v>6098.6</v>
      </c>
      <c r="FH27" s="195">
        <v>10058.6</v>
      </c>
      <c r="FI27" s="195">
        <v>12015.6</v>
      </c>
      <c r="FJ27" s="195">
        <v>12015.6</v>
      </c>
      <c r="FK27" s="195">
        <v>12559.6</v>
      </c>
      <c r="FL27" s="195">
        <v>13159.6</v>
      </c>
      <c r="FM27" s="195">
        <v>13267.2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75</v>
      </c>
      <c r="C28" s="293">
        <v>88</v>
      </c>
      <c r="D28" s="260" t="s">
        <v>560</v>
      </c>
      <c r="E28" s="260" t="s">
        <v>561</v>
      </c>
      <c r="F28" s="260" t="s">
        <v>614</v>
      </c>
      <c r="G28" s="43">
        <v>0.34374999999999983</v>
      </c>
      <c r="H28" s="47">
        <v>0.34374999999999983</v>
      </c>
      <c r="I28" s="58" t="s">
        <v>44</v>
      </c>
      <c r="J28" s="52">
        <v>0</v>
      </c>
      <c r="K28" s="43">
        <v>0.4270833333333332</v>
      </c>
      <c r="L28" s="47">
        <v>0.4270833333333332</v>
      </c>
      <c r="M28" s="42" t="s">
        <v>44</v>
      </c>
      <c r="N28" s="38">
        <v>0</v>
      </c>
      <c r="O28" s="85">
        <v>0.4284722222222222</v>
      </c>
      <c r="P28" s="38">
        <v>300</v>
      </c>
      <c r="Q28" s="261"/>
      <c r="R28" s="85">
        <v>0.46111111111111108</v>
      </c>
      <c r="S28" s="38">
        <v>300</v>
      </c>
      <c r="T28" s="85">
        <v>0.48749999999999999</v>
      </c>
      <c r="U28" s="86"/>
      <c r="V28" s="52">
        <v>0</v>
      </c>
      <c r="W28" s="85">
        <v>0.51388888888888895</v>
      </c>
      <c r="X28" s="38"/>
      <c r="Y28" s="85">
        <v>0.51458333333333328</v>
      </c>
      <c r="Z28" s="86"/>
      <c r="AA28" s="52">
        <v>0</v>
      </c>
      <c r="AB28" s="261"/>
      <c r="AC28" s="85">
        <v>0.51666666666666672</v>
      </c>
      <c r="AD28" s="38"/>
      <c r="AE28" s="85">
        <v>0.47916666666666669</v>
      </c>
      <c r="AF28" s="86"/>
      <c r="AG28" s="52">
        <v>1980</v>
      </c>
      <c r="AH28" s="261">
        <v>600</v>
      </c>
      <c r="AI28" s="85"/>
      <c r="AJ28" s="38">
        <v>600</v>
      </c>
      <c r="AK28" s="73">
        <v>0.5493055555555556</v>
      </c>
      <c r="AL28" s="42" t="s">
        <v>301</v>
      </c>
      <c r="AM28" s="38">
        <v>2760</v>
      </c>
      <c r="AN28" s="43">
        <v>0.55625000000000002</v>
      </c>
      <c r="AO28" s="47">
        <v>0.5854166666666667</v>
      </c>
      <c r="AP28" s="70">
        <v>92.1</v>
      </c>
      <c r="AQ28" s="71">
        <v>92.1</v>
      </c>
      <c r="AR28" s="72"/>
      <c r="AS28" s="49">
        <v>0.59097222222222223</v>
      </c>
      <c r="AT28" s="42" t="s">
        <v>44</v>
      </c>
      <c r="AU28" s="280">
        <v>0</v>
      </c>
      <c r="AV28" s="72"/>
      <c r="AW28" s="49">
        <v>0.6333333333333333</v>
      </c>
      <c r="AX28" s="42" t="s">
        <v>44</v>
      </c>
      <c r="AY28" s="38">
        <v>0</v>
      </c>
      <c r="AZ28" s="53">
        <v>0.63680555555555551</v>
      </c>
      <c r="BA28" s="61"/>
      <c r="BB28" s="55">
        <v>0.6422106481481481</v>
      </c>
      <c r="BC28" s="35">
        <v>5.4050925925925863E-3</v>
      </c>
      <c r="BD28" s="35">
        <v>1.0416666666667254E-4</v>
      </c>
      <c r="BE28" s="44" t="s">
        <v>45</v>
      </c>
      <c r="BF28" s="45">
        <v>9</v>
      </c>
      <c r="BG28" s="55">
        <v>0.64954861111111117</v>
      </c>
      <c r="BH28" s="35">
        <v>1.274305555555566E-2</v>
      </c>
      <c r="BI28" s="35">
        <v>6.7129629629619075E-4</v>
      </c>
      <c r="BJ28" s="44" t="s">
        <v>45</v>
      </c>
      <c r="BK28" s="45">
        <v>58</v>
      </c>
      <c r="BL28" s="55">
        <v>0.65387731481481481</v>
      </c>
      <c r="BM28" s="35">
        <v>1.70717592592593E-2</v>
      </c>
      <c r="BN28" s="35">
        <v>1.9675925925921947E-4</v>
      </c>
      <c r="BO28" s="44" t="s">
        <v>45</v>
      </c>
      <c r="BP28" s="45">
        <v>17</v>
      </c>
      <c r="BQ28" s="55">
        <v>0.67113425925925929</v>
      </c>
      <c r="BR28" s="35">
        <v>3.4328703703703778E-2</v>
      </c>
      <c r="BS28" s="35">
        <v>2.3726851851852623E-3</v>
      </c>
      <c r="BT28" s="44" t="s">
        <v>301</v>
      </c>
      <c r="BU28" s="45">
        <v>205</v>
      </c>
      <c r="BV28" s="263"/>
      <c r="BW28" s="263"/>
      <c r="BX28" s="55">
        <v>0.66200231481481475</v>
      </c>
      <c r="BY28" s="35">
        <v>2.5196759259259238E-2</v>
      </c>
      <c r="BZ28" s="35">
        <v>1.5011574074074094E-2</v>
      </c>
      <c r="CA28" s="44" t="s">
        <v>45</v>
      </c>
      <c r="CB28" s="45">
        <v>1597</v>
      </c>
      <c r="CC28" s="49">
        <v>0.69513888888888886</v>
      </c>
      <c r="CD28" s="42" t="s">
        <v>45</v>
      </c>
      <c r="CE28" s="38">
        <v>660</v>
      </c>
      <c r="CF28" s="53">
        <v>0.69791666666666663</v>
      </c>
      <c r="CG28" s="61"/>
      <c r="CH28" s="55">
        <v>0.70847222222222228</v>
      </c>
      <c r="CI28" s="35">
        <v>1.0555555555555651E-2</v>
      </c>
      <c r="CJ28" s="35">
        <v>2.8935185185175599E-4</v>
      </c>
      <c r="CK28" s="44" t="s">
        <v>45</v>
      </c>
      <c r="CL28" s="45">
        <v>25</v>
      </c>
      <c r="CM28" s="55">
        <v>0.71483796296296298</v>
      </c>
      <c r="CN28" s="35">
        <v>1.6921296296296351E-2</v>
      </c>
      <c r="CO28" s="35">
        <v>6.9444444444500403E-5</v>
      </c>
      <c r="CP28" s="44" t="s">
        <v>301</v>
      </c>
      <c r="CQ28" s="45">
        <v>6</v>
      </c>
      <c r="CR28" s="85" t="s">
        <v>632</v>
      </c>
      <c r="CS28" s="38"/>
      <c r="CT28" s="85">
        <v>3.6881944444444401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107.6</v>
      </c>
      <c r="DC28" s="71">
        <v>107.6</v>
      </c>
      <c r="DD28" s="72"/>
      <c r="DE28" s="43"/>
      <c r="DF28" s="43"/>
      <c r="DG28" s="39">
        <v>2116.6999999999998</v>
      </c>
      <c r="DH28" s="46">
        <v>7200</v>
      </c>
      <c r="DI28" s="40"/>
      <c r="DJ28" s="63">
        <v>9316.7000000000007</v>
      </c>
      <c r="DK28" s="43"/>
      <c r="DL28" s="268" t="s">
        <v>191</v>
      </c>
      <c r="DM28" s="269" t="s">
        <v>614</v>
      </c>
      <c r="DN28" s="269" t="s">
        <v>178</v>
      </c>
      <c r="DO28" s="269">
        <v>102</v>
      </c>
      <c r="DP28" s="269" t="s">
        <v>621</v>
      </c>
      <c r="DQ28" s="56"/>
      <c r="DR28" s="56"/>
      <c r="DS28" s="36"/>
      <c r="DV28" s="41">
        <v>1.08</v>
      </c>
      <c r="DW28" s="41" t="s">
        <v>197</v>
      </c>
      <c r="DX28" s="41"/>
      <c r="DY28" s="151">
        <v>215.67599999999999</v>
      </c>
      <c r="DZ28" s="41">
        <v>215.67599999999999</v>
      </c>
      <c r="EA28" s="41">
        <v>9999</v>
      </c>
      <c r="EB28" s="41">
        <v>999999</v>
      </c>
      <c r="EC28" s="41">
        <v>999999</v>
      </c>
      <c r="EG28" s="41">
        <v>88</v>
      </c>
      <c r="EH28" s="195">
        <v>0</v>
      </c>
      <c r="EI28" s="195">
        <v>6540</v>
      </c>
      <c r="EJ28" s="196">
        <v>92.1</v>
      </c>
      <c r="EK28" s="195">
        <v>0</v>
      </c>
      <c r="EL28" s="195">
        <v>0</v>
      </c>
      <c r="EM28" s="195">
        <v>1886</v>
      </c>
      <c r="EN28" s="195">
        <v>660</v>
      </c>
      <c r="EO28" s="195">
        <v>31</v>
      </c>
      <c r="EP28" s="195">
        <v>0</v>
      </c>
      <c r="EQ28" s="195">
        <v>107.6</v>
      </c>
      <c r="FC28" s="41">
        <v>88</v>
      </c>
      <c r="FD28" s="195">
        <v>0</v>
      </c>
      <c r="FE28" s="195">
        <v>6540</v>
      </c>
      <c r="FF28" s="195">
        <v>6632.1</v>
      </c>
      <c r="FG28" s="195">
        <v>6632.1</v>
      </c>
      <c r="FH28" s="195">
        <v>6632.1</v>
      </c>
      <c r="FI28" s="195">
        <v>8518.1</v>
      </c>
      <c r="FJ28" s="195">
        <v>9178.1</v>
      </c>
      <c r="FK28" s="195">
        <v>9209.1</v>
      </c>
      <c r="FL28" s="195">
        <v>9209.1</v>
      </c>
      <c r="FM28" s="195">
        <v>9316.7000000000007</v>
      </c>
    </row>
    <row r="29" spans="1:178" ht="13.5" thickBot="1" x14ac:dyDescent="0.25">
      <c r="A29" s="132"/>
      <c r="B29" s="34">
        <v>53</v>
      </c>
      <c r="C29" s="293">
        <v>54</v>
      </c>
      <c r="D29" s="260" t="s">
        <v>49</v>
      </c>
      <c r="E29" s="260" t="s">
        <v>57</v>
      </c>
      <c r="F29" s="260" t="s">
        <v>603</v>
      </c>
      <c r="G29" s="43">
        <v>0.32847222222222211</v>
      </c>
      <c r="H29" s="47">
        <v>0.32847222222222211</v>
      </c>
      <c r="I29" s="58" t="s">
        <v>44</v>
      </c>
      <c r="J29" s="52">
        <v>0</v>
      </c>
      <c r="K29" s="43">
        <v>0.41180555555555548</v>
      </c>
      <c r="L29" s="47">
        <v>0.41180555555555548</v>
      </c>
      <c r="M29" s="42" t="s">
        <v>44</v>
      </c>
      <c r="N29" s="38">
        <v>0</v>
      </c>
      <c r="O29" s="85">
        <v>0.41319444444444442</v>
      </c>
      <c r="P29" s="38"/>
      <c r="Q29" s="261"/>
      <c r="R29" s="85"/>
      <c r="S29" s="38">
        <v>0</v>
      </c>
      <c r="T29" s="85">
        <v>0.4513888888888889</v>
      </c>
      <c r="U29" s="86"/>
      <c r="V29" s="52">
        <v>0</v>
      </c>
      <c r="W29" s="85">
        <v>0.4694444444444445</v>
      </c>
      <c r="X29" s="38"/>
      <c r="Y29" s="85">
        <v>0.47013888888888888</v>
      </c>
      <c r="Z29" s="86"/>
      <c r="AA29" s="52">
        <v>0</v>
      </c>
      <c r="AB29" s="261"/>
      <c r="AC29" s="85"/>
      <c r="AD29" s="38">
        <v>600</v>
      </c>
      <c r="AE29" s="85" t="s">
        <v>308</v>
      </c>
      <c r="AF29" s="86"/>
      <c r="AG29" s="52">
        <v>600</v>
      </c>
      <c r="AH29" s="261"/>
      <c r="AI29" s="85"/>
      <c r="AJ29" s="38">
        <v>600</v>
      </c>
      <c r="AK29" s="73">
        <v>0.52152777777777781</v>
      </c>
      <c r="AL29" s="42" t="s">
        <v>301</v>
      </c>
      <c r="AM29" s="38">
        <v>1680</v>
      </c>
      <c r="AN29" s="43">
        <v>0.52500000000000002</v>
      </c>
      <c r="AO29" s="47">
        <v>0.56805555555555554</v>
      </c>
      <c r="AP29" s="70">
        <v>94.5</v>
      </c>
      <c r="AQ29" s="71">
        <v>94.5</v>
      </c>
      <c r="AR29" s="72"/>
      <c r="AS29" s="49">
        <v>0.56319444444444444</v>
      </c>
      <c r="AT29" s="42" t="s">
        <v>44</v>
      </c>
      <c r="AU29" s="280">
        <v>0</v>
      </c>
      <c r="AV29" s="72"/>
      <c r="AW29" s="49">
        <v>0.61805555555555558</v>
      </c>
      <c r="AX29" s="42" t="s">
        <v>44</v>
      </c>
      <c r="AY29" s="38">
        <v>0</v>
      </c>
      <c r="AZ29" s="53">
        <v>0.62083333333333335</v>
      </c>
      <c r="BA29" s="61"/>
      <c r="BB29" s="55">
        <v>0.62634259259259262</v>
      </c>
      <c r="BC29" s="35">
        <v>5.5092592592592693E-3</v>
      </c>
      <c r="BD29" s="35">
        <v>1.0408340855860843E-17</v>
      </c>
      <c r="BE29" s="44" t="s">
        <v>44</v>
      </c>
      <c r="BF29" s="45">
        <v>0</v>
      </c>
      <c r="BG29" s="55">
        <v>0.63424768518518515</v>
      </c>
      <c r="BH29" s="35">
        <v>1.3414351851851802E-2</v>
      </c>
      <c r="BI29" s="35">
        <v>4.8572257327350599E-17</v>
      </c>
      <c r="BJ29" s="44" t="s">
        <v>44</v>
      </c>
      <c r="BK29" s="45">
        <v>0</v>
      </c>
      <c r="BL29" s="55">
        <v>0.64493055555555556</v>
      </c>
      <c r="BM29" s="35">
        <v>2.4097222222222214E-2</v>
      </c>
      <c r="BN29" s="35">
        <v>6.8287037037036945E-3</v>
      </c>
      <c r="BO29" s="44" t="s">
        <v>301</v>
      </c>
      <c r="BP29" s="45">
        <v>590</v>
      </c>
      <c r="BQ29" s="55">
        <v>0.66057870370370375</v>
      </c>
      <c r="BR29" s="35">
        <v>3.9745370370370403E-2</v>
      </c>
      <c r="BS29" s="35">
        <v>7.7893518518518876E-3</v>
      </c>
      <c r="BT29" s="44" t="s">
        <v>301</v>
      </c>
      <c r="BU29" s="45">
        <v>673</v>
      </c>
      <c r="BV29" s="263"/>
      <c r="BW29" s="263"/>
      <c r="BX29" s="55">
        <v>0.67256944444444444</v>
      </c>
      <c r="BY29" s="35">
        <v>5.1736111111111094E-2</v>
      </c>
      <c r="BZ29" s="35">
        <v>1.1527777777777762E-2</v>
      </c>
      <c r="CA29" s="44" t="s">
        <v>301</v>
      </c>
      <c r="CB29" s="45">
        <v>996</v>
      </c>
      <c r="CC29" s="49">
        <v>0.68958333333333333</v>
      </c>
      <c r="CD29" s="42" t="s">
        <v>301</v>
      </c>
      <c r="CE29" s="38">
        <v>240</v>
      </c>
      <c r="CF29" s="53">
        <v>0.69166666666666676</v>
      </c>
      <c r="CG29" s="61"/>
      <c r="CH29" s="55">
        <v>0.70253472222222213</v>
      </c>
      <c r="CI29" s="35">
        <v>1.0868055555555367E-2</v>
      </c>
      <c r="CJ29" s="35">
        <v>2.3148148147959791E-5</v>
      </c>
      <c r="CK29" s="44" t="s">
        <v>301</v>
      </c>
      <c r="CL29" s="45">
        <v>2</v>
      </c>
      <c r="CM29" s="55">
        <v>0.70865740740740746</v>
      </c>
      <c r="CN29" s="35">
        <v>1.6990740740740695E-2</v>
      </c>
      <c r="CO29" s="35">
        <v>1.3888888888884468E-4</v>
      </c>
      <c r="CP29" s="44" t="s">
        <v>301</v>
      </c>
      <c r="CQ29" s="45">
        <v>12</v>
      </c>
      <c r="CR29" s="85" t="s">
        <v>632</v>
      </c>
      <c r="CS29" s="38">
        <v>300</v>
      </c>
      <c r="CT29" s="85">
        <v>2.7715277777777798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108.5</v>
      </c>
      <c r="DC29" s="71">
        <v>108.5</v>
      </c>
      <c r="DD29" s="72"/>
      <c r="DE29" s="43"/>
      <c r="DF29" s="43"/>
      <c r="DG29" s="39">
        <v>2476</v>
      </c>
      <c r="DH29" s="46">
        <v>4020</v>
      </c>
      <c r="DI29" s="40"/>
      <c r="DJ29" s="63">
        <v>6496</v>
      </c>
      <c r="DK29" s="43"/>
      <c r="DL29" s="268" t="s">
        <v>191</v>
      </c>
      <c r="DM29" s="269" t="s">
        <v>603</v>
      </c>
      <c r="DN29" s="269" t="s">
        <v>178</v>
      </c>
      <c r="DO29" s="269">
        <v>101</v>
      </c>
      <c r="DP29" s="269" t="s">
        <v>621</v>
      </c>
      <c r="DQ29" s="56"/>
      <c r="DR29" s="56"/>
      <c r="DS29" s="36"/>
      <c r="DV29" s="41">
        <v>1.08</v>
      </c>
      <c r="DW29" s="41" t="s">
        <v>197</v>
      </c>
      <c r="DX29" s="41"/>
      <c r="DY29" s="151">
        <v>219.24</v>
      </c>
      <c r="DZ29" s="41">
        <v>219.24</v>
      </c>
      <c r="EA29" s="41">
        <v>9999</v>
      </c>
      <c r="EB29" s="41">
        <v>999999</v>
      </c>
      <c r="EC29" s="41">
        <v>999999</v>
      </c>
      <c r="EG29" s="41">
        <v>54</v>
      </c>
      <c r="EH29" s="195">
        <v>0</v>
      </c>
      <c r="EI29" s="195">
        <v>3480</v>
      </c>
      <c r="EJ29" s="196">
        <v>94.5</v>
      </c>
      <c r="EK29" s="195">
        <v>0</v>
      </c>
      <c r="EL29" s="195">
        <v>0</v>
      </c>
      <c r="EM29" s="195">
        <v>2259</v>
      </c>
      <c r="EN29" s="195">
        <v>240</v>
      </c>
      <c r="EO29" s="195">
        <v>14</v>
      </c>
      <c r="EP29" s="195">
        <v>300</v>
      </c>
      <c r="EQ29" s="195">
        <v>108.5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C29" s="41">
        <v>54</v>
      </c>
      <c r="FD29" s="195">
        <v>0</v>
      </c>
      <c r="FE29" s="195">
        <v>3480</v>
      </c>
      <c r="FF29" s="195">
        <v>3574.5</v>
      </c>
      <c r="FG29" s="195">
        <v>3574.5</v>
      </c>
      <c r="FH29" s="195">
        <v>3574.5</v>
      </c>
      <c r="FI29" s="195">
        <v>5833.5</v>
      </c>
      <c r="FJ29" s="195">
        <v>6073.5</v>
      </c>
      <c r="FK29" s="195">
        <v>6087.5</v>
      </c>
      <c r="FL29" s="195">
        <v>6387.5</v>
      </c>
      <c r="FM29" s="195">
        <v>6496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26</v>
      </c>
      <c r="C30" s="293">
        <v>26</v>
      </c>
      <c r="D30" s="260" t="s">
        <v>488</v>
      </c>
      <c r="E30" s="260" t="s">
        <v>489</v>
      </c>
      <c r="F30" s="260" t="s">
        <v>585</v>
      </c>
      <c r="G30" s="43">
        <v>0.30972222222222218</v>
      </c>
      <c r="H30" s="47">
        <v>0.30972222222222218</v>
      </c>
      <c r="I30" s="58" t="s">
        <v>44</v>
      </c>
      <c r="J30" s="52">
        <v>0</v>
      </c>
      <c r="K30" s="43">
        <v>0.39305555555555555</v>
      </c>
      <c r="L30" s="47">
        <v>0.39305555555555555</v>
      </c>
      <c r="M30" s="42" t="s">
        <v>44</v>
      </c>
      <c r="N30" s="38">
        <v>0</v>
      </c>
      <c r="O30" s="85">
        <v>0.39374999999999999</v>
      </c>
      <c r="P30" s="38"/>
      <c r="Q30" s="261"/>
      <c r="R30" s="85"/>
      <c r="S30" s="38">
        <v>0</v>
      </c>
      <c r="T30" s="85">
        <v>0.46249999999999997</v>
      </c>
      <c r="U30" s="86"/>
      <c r="V30" s="52">
        <v>0</v>
      </c>
      <c r="W30" s="85"/>
      <c r="X30" s="38">
        <v>600</v>
      </c>
      <c r="Y30" s="85"/>
      <c r="Z30" s="86"/>
      <c r="AA30" s="52">
        <v>600</v>
      </c>
      <c r="AB30" s="261"/>
      <c r="AC30" s="85"/>
      <c r="AD30" s="38">
        <v>600</v>
      </c>
      <c r="AE30" s="85" t="s">
        <v>308</v>
      </c>
      <c r="AF30" s="86"/>
      <c r="AG30" s="52">
        <v>600</v>
      </c>
      <c r="AH30" s="261"/>
      <c r="AI30" s="85"/>
      <c r="AJ30" s="38">
        <v>600</v>
      </c>
      <c r="AK30" s="73">
        <v>0.50347222222222221</v>
      </c>
      <c r="AL30" s="42" t="s">
        <v>301</v>
      </c>
      <c r="AM30" s="38">
        <v>1740</v>
      </c>
      <c r="AN30" s="43">
        <v>0.5083333333333333</v>
      </c>
      <c r="AO30" s="47">
        <v>0.53888888888888886</v>
      </c>
      <c r="AP30" s="70">
        <v>101.4</v>
      </c>
      <c r="AQ30" s="71">
        <v>101.4</v>
      </c>
      <c r="AR30" s="72"/>
      <c r="AS30" s="49">
        <v>0.54513888888888884</v>
      </c>
      <c r="AT30" s="42" t="s">
        <v>44</v>
      </c>
      <c r="AU30" s="280">
        <v>0</v>
      </c>
      <c r="AV30" s="72"/>
      <c r="AW30" s="49">
        <v>0.62222222222222223</v>
      </c>
      <c r="AX30" s="42" t="s">
        <v>301</v>
      </c>
      <c r="AY30" s="38">
        <v>420</v>
      </c>
      <c r="AZ30" s="53">
        <v>0.62430555555555556</v>
      </c>
      <c r="BA30" s="61"/>
      <c r="BB30" s="55">
        <v>0.62986111111111109</v>
      </c>
      <c r="BC30" s="35">
        <v>5.5555555555555358E-3</v>
      </c>
      <c r="BD30" s="35">
        <v>4.6296296296276934E-5</v>
      </c>
      <c r="BE30" s="44" t="s">
        <v>301</v>
      </c>
      <c r="BF30" s="45">
        <v>4</v>
      </c>
      <c r="BG30" s="55">
        <v>0.63800925925925933</v>
      </c>
      <c r="BH30" s="35">
        <v>1.3703703703703773E-2</v>
      </c>
      <c r="BI30" s="35">
        <v>2.8935185185192253E-4</v>
      </c>
      <c r="BJ30" s="44" t="s">
        <v>301</v>
      </c>
      <c r="BK30" s="45">
        <v>25</v>
      </c>
      <c r="BL30" s="55">
        <v>0.64263888888888887</v>
      </c>
      <c r="BM30" s="35">
        <v>1.8333333333333313E-2</v>
      </c>
      <c r="BN30" s="35">
        <v>1.0648148148147928E-3</v>
      </c>
      <c r="BO30" s="44" t="s">
        <v>301</v>
      </c>
      <c r="BP30" s="45">
        <v>92</v>
      </c>
      <c r="BQ30" s="55">
        <v>0.66046296296296292</v>
      </c>
      <c r="BR30" s="35">
        <v>3.615740740740736E-2</v>
      </c>
      <c r="BS30" s="35">
        <v>4.2013888888888448E-3</v>
      </c>
      <c r="BT30" s="44" t="s">
        <v>301</v>
      </c>
      <c r="BU30" s="45">
        <v>363</v>
      </c>
      <c r="BV30" s="263"/>
      <c r="BW30" s="263"/>
      <c r="BX30" s="55">
        <v>0.67254629629629636</v>
      </c>
      <c r="BY30" s="35">
        <v>4.8240740740740806E-2</v>
      </c>
      <c r="BZ30" s="35">
        <v>8.0324074074074742E-3</v>
      </c>
      <c r="CA30" s="44" t="s">
        <v>301</v>
      </c>
      <c r="CB30" s="45">
        <v>694</v>
      </c>
      <c r="CC30" s="49">
        <v>0.69027777777777777</v>
      </c>
      <c r="CD30" s="42" t="s">
        <v>44</v>
      </c>
      <c r="CE30" s="38">
        <v>0</v>
      </c>
      <c r="CF30" s="53">
        <v>0.69374999999999998</v>
      </c>
      <c r="CG30" s="61"/>
      <c r="CH30" s="55">
        <v>0.71803240740740737</v>
      </c>
      <c r="CI30" s="35">
        <v>2.4282407407407391E-2</v>
      </c>
      <c r="CJ30" s="35">
        <v>1.3437499999999984E-2</v>
      </c>
      <c r="CK30" s="44" t="s">
        <v>301</v>
      </c>
      <c r="CL30" s="45">
        <v>1161</v>
      </c>
      <c r="CM30" s="55">
        <v>0.72600694444444447</v>
      </c>
      <c r="CN30" s="35">
        <v>3.2256944444444491E-2</v>
      </c>
      <c r="CO30" s="35">
        <v>1.540509259259264E-2</v>
      </c>
      <c r="CP30" s="44" t="s">
        <v>301</v>
      </c>
      <c r="CQ30" s="45">
        <v>1331</v>
      </c>
      <c r="CR30" s="85" t="s">
        <v>632</v>
      </c>
      <c r="CS30" s="38"/>
      <c r="CT30" s="85">
        <v>1.64652777777778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109</v>
      </c>
      <c r="DC30" s="71">
        <v>109</v>
      </c>
      <c r="DD30" s="72"/>
      <c r="DE30" s="43"/>
      <c r="DF30" s="43"/>
      <c r="DG30" s="39">
        <v>3880.4</v>
      </c>
      <c r="DH30" s="46">
        <v>5160</v>
      </c>
      <c r="DI30" s="40"/>
      <c r="DJ30" s="63">
        <v>9040.4</v>
      </c>
      <c r="DK30" s="43"/>
      <c r="DL30" s="268" t="s">
        <v>191</v>
      </c>
      <c r="DM30" s="269" t="s">
        <v>585</v>
      </c>
      <c r="DN30" s="269" t="s">
        <v>179</v>
      </c>
      <c r="DO30" s="269">
        <v>74</v>
      </c>
      <c r="DP30" s="269" t="s">
        <v>624</v>
      </c>
      <c r="DQ30" s="56"/>
      <c r="DR30" s="56"/>
      <c r="DS30" s="36"/>
      <c r="DV30" s="41">
        <v>1</v>
      </c>
      <c r="DW30" s="41" t="s">
        <v>197</v>
      </c>
      <c r="DX30" s="41"/>
      <c r="DY30" s="151">
        <v>210.4</v>
      </c>
      <c r="DZ30" s="41">
        <v>210.4</v>
      </c>
      <c r="EA30" s="41">
        <v>9999</v>
      </c>
      <c r="EB30" s="41">
        <v>999999</v>
      </c>
      <c r="EC30" s="41">
        <v>9040.4</v>
      </c>
      <c r="EG30" s="41">
        <v>26</v>
      </c>
      <c r="EH30" s="195">
        <v>0</v>
      </c>
      <c r="EI30" s="195">
        <v>4740</v>
      </c>
      <c r="EJ30" s="196">
        <v>101.4</v>
      </c>
      <c r="EK30" s="195">
        <v>0</v>
      </c>
      <c r="EL30" s="195">
        <v>420</v>
      </c>
      <c r="EM30" s="195">
        <v>1178</v>
      </c>
      <c r="EN30" s="195">
        <v>0</v>
      </c>
      <c r="EO30" s="195">
        <v>2492</v>
      </c>
      <c r="EP30" s="195">
        <v>0</v>
      </c>
      <c r="EQ30" s="195">
        <v>109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26</v>
      </c>
      <c r="FD30" s="195">
        <v>0</v>
      </c>
      <c r="FE30" s="195">
        <v>4740</v>
      </c>
      <c r="FF30" s="195">
        <v>4841.3999999999996</v>
      </c>
      <c r="FG30" s="195">
        <v>4841.3999999999996</v>
      </c>
      <c r="FH30" s="195">
        <v>5261.4</v>
      </c>
      <c r="FI30" s="195">
        <v>6439.4</v>
      </c>
      <c r="FJ30" s="195">
        <v>6439.4</v>
      </c>
      <c r="FK30" s="195">
        <v>8931.4</v>
      </c>
      <c r="FL30" s="195">
        <v>8931.4</v>
      </c>
      <c r="FM30" s="195">
        <v>9040.4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26.25" thickBot="1" x14ac:dyDescent="0.25">
      <c r="A31" s="132"/>
      <c r="B31" s="34">
        <v>59</v>
      </c>
      <c r="C31" s="293">
        <v>68</v>
      </c>
      <c r="D31" s="260" t="s">
        <v>536</v>
      </c>
      <c r="E31" s="260" t="s">
        <v>168</v>
      </c>
      <c r="F31" s="260" t="s">
        <v>607</v>
      </c>
      <c r="G31" s="43">
        <v>0.33263888888888876</v>
      </c>
      <c r="H31" s="47">
        <v>0.33263888888888876</v>
      </c>
      <c r="I31" s="58" t="s">
        <v>44</v>
      </c>
      <c r="J31" s="52">
        <v>0</v>
      </c>
      <c r="K31" s="43">
        <v>0.41597222222222213</v>
      </c>
      <c r="L31" s="47">
        <v>0.41597222222222213</v>
      </c>
      <c r="M31" s="42" t="s">
        <v>44</v>
      </c>
      <c r="N31" s="38">
        <v>0</v>
      </c>
      <c r="O31" s="85">
        <v>0.41666666666666669</v>
      </c>
      <c r="P31" s="38"/>
      <c r="Q31" s="261"/>
      <c r="R31" s="85">
        <v>0.45</v>
      </c>
      <c r="S31" s="38">
        <v>300</v>
      </c>
      <c r="T31" s="85">
        <v>0.45555555555555555</v>
      </c>
      <c r="U31" s="86"/>
      <c r="V31" s="52">
        <v>0</v>
      </c>
      <c r="W31" s="85">
        <v>0.4826388888888889</v>
      </c>
      <c r="X31" s="38"/>
      <c r="Y31" s="85">
        <v>0.49305555555555558</v>
      </c>
      <c r="Z31" s="86"/>
      <c r="AA31" s="52">
        <v>0</v>
      </c>
      <c r="AB31" s="261"/>
      <c r="AC31" s="85">
        <v>0.49513888888888885</v>
      </c>
      <c r="AD31" s="38"/>
      <c r="AE31" s="85">
        <v>0.51597222222222217</v>
      </c>
      <c r="AF31" s="86"/>
      <c r="AG31" s="52">
        <v>0</v>
      </c>
      <c r="AH31" s="261"/>
      <c r="AI31" s="85"/>
      <c r="AJ31" s="38">
        <v>600</v>
      </c>
      <c r="AK31" s="73">
        <v>0.52222222222222225</v>
      </c>
      <c r="AL31" s="42" t="s">
        <v>301</v>
      </c>
      <c r="AM31" s="38">
        <v>1380</v>
      </c>
      <c r="AN31" s="43">
        <v>0.54027777777777775</v>
      </c>
      <c r="AO31" s="47">
        <v>0.54166666666666663</v>
      </c>
      <c r="AP31" s="70">
        <v>101.8</v>
      </c>
      <c r="AQ31" s="71">
        <v>101.8</v>
      </c>
      <c r="AR31" s="72"/>
      <c r="AS31" s="49">
        <v>0.56388888888888888</v>
      </c>
      <c r="AT31" s="42" t="s">
        <v>44</v>
      </c>
      <c r="AU31" s="280">
        <v>0</v>
      </c>
      <c r="AV31" s="72"/>
      <c r="AW31" s="49">
        <v>0.59513888888888888</v>
      </c>
      <c r="AX31" s="42" t="s">
        <v>45</v>
      </c>
      <c r="AY31" s="38">
        <v>900</v>
      </c>
      <c r="AZ31" s="53">
        <v>0.59652777777777777</v>
      </c>
      <c r="BA31" s="61"/>
      <c r="BB31" s="55">
        <v>0.60209490740740745</v>
      </c>
      <c r="BC31" s="35">
        <v>5.5671296296296857E-3</v>
      </c>
      <c r="BD31" s="35">
        <v>5.7870370370426832E-5</v>
      </c>
      <c r="BE31" s="44" t="s">
        <v>301</v>
      </c>
      <c r="BF31" s="45">
        <v>5</v>
      </c>
      <c r="BG31" s="55">
        <v>0.60968750000000005</v>
      </c>
      <c r="BH31" s="35">
        <v>1.3159722222222281E-2</v>
      </c>
      <c r="BI31" s="35">
        <v>2.5462962962956998E-4</v>
      </c>
      <c r="BJ31" s="44" t="s">
        <v>45</v>
      </c>
      <c r="BK31" s="45">
        <v>22</v>
      </c>
      <c r="BL31" s="55">
        <v>0.61427083333333332</v>
      </c>
      <c r="BM31" s="35">
        <v>1.7743055555555554E-2</v>
      </c>
      <c r="BN31" s="35">
        <v>4.7453703703703373E-4</v>
      </c>
      <c r="BO31" s="44" t="s">
        <v>301</v>
      </c>
      <c r="BP31" s="45">
        <v>41</v>
      </c>
      <c r="BQ31" s="55">
        <v>0.66054398148148141</v>
      </c>
      <c r="BR31" s="35">
        <v>6.4016203703703645E-2</v>
      </c>
      <c r="BS31" s="35">
        <v>3.2060185185185129E-2</v>
      </c>
      <c r="BT31" s="44" t="s">
        <v>301</v>
      </c>
      <c r="BU31" s="45">
        <v>3070</v>
      </c>
      <c r="BV31" s="263"/>
      <c r="BW31" s="263"/>
      <c r="BX31" s="55">
        <v>0.62458333333333338</v>
      </c>
      <c r="BY31" s="35">
        <v>2.8055555555555611E-2</v>
      </c>
      <c r="BZ31" s="35">
        <v>1.2152777777777721E-2</v>
      </c>
      <c r="CA31" s="44" t="s">
        <v>45</v>
      </c>
      <c r="CB31" s="45">
        <v>1350</v>
      </c>
      <c r="CC31" s="49">
        <v>0.7055555555555556</v>
      </c>
      <c r="CD31" s="42" t="s">
        <v>301</v>
      </c>
      <c r="CE31" s="38">
        <v>120</v>
      </c>
      <c r="CF31" s="53">
        <v>0.70763888888888893</v>
      </c>
      <c r="CG31" s="61"/>
      <c r="CH31" s="55">
        <v>0.71930555555555553</v>
      </c>
      <c r="CI31" s="35">
        <v>1.1666666666666603E-2</v>
      </c>
      <c r="CJ31" s="35">
        <v>8.2175925925919574E-4</v>
      </c>
      <c r="CK31" s="44" t="s">
        <v>301</v>
      </c>
      <c r="CL31" s="45">
        <v>71</v>
      </c>
      <c r="CM31" s="55">
        <v>0.72636574074074067</v>
      </c>
      <c r="CN31" s="35">
        <v>1.8726851851851745E-2</v>
      </c>
      <c r="CO31" s="35">
        <v>1.8749999999998941E-3</v>
      </c>
      <c r="CP31" s="44" t="s">
        <v>301</v>
      </c>
      <c r="CQ31" s="45">
        <v>162</v>
      </c>
      <c r="CR31" s="85" t="s">
        <v>632</v>
      </c>
      <c r="CS31" s="38">
        <v>300</v>
      </c>
      <c r="CT31" s="85">
        <v>3.0215277777777798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109</v>
      </c>
      <c r="DC31" s="71">
        <v>109</v>
      </c>
      <c r="DD31" s="72"/>
      <c r="DE31" s="43"/>
      <c r="DF31" s="43"/>
      <c r="DG31" s="39">
        <v>4931.8</v>
      </c>
      <c r="DH31" s="46">
        <v>3600</v>
      </c>
      <c r="DI31" s="40"/>
      <c r="DJ31" s="63">
        <v>8531.7999999999993</v>
      </c>
      <c r="DK31" s="43"/>
      <c r="DL31" s="268" t="s">
        <v>190</v>
      </c>
      <c r="DM31" s="269" t="s">
        <v>607</v>
      </c>
      <c r="DN31" s="269" t="s">
        <v>177</v>
      </c>
      <c r="DO31" s="269">
        <v>125</v>
      </c>
      <c r="DP31" s="269">
        <v>0</v>
      </c>
      <c r="DQ31" s="56"/>
      <c r="DR31" s="56"/>
      <c r="DS31" s="36"/>
      <c r="DV31" s="41">
        <v>1.1100000000000001</v>
      </c>
      <c r="DW31" s="41" t="s">
        <v>197</v>
      </c>
      <c r="DX31" s="41"/>
      <c r="DY31" s="151">
        <v>233.98800000000003</v>
      </c>
      <c r="DZ31" s="41">
        <v>233.98800000000003</v>
      </c>
      <c r="EA31" s="41">
        <v>9999</v>
      </c>
      <c r="EB31" s="41">
        <v>999999</v>
      </c>
      <c r="EC31" s="41">
        <v>999999</v>
      </c>
      <c r="EG31" s="41">
        <v>68</v>
      </c>
      <c r="EH31" s="195">
        <v>0</v>
      </c>
      <c r="EI31" s="195">
        <v>2280</v>
      </c>
      <c r="EJ31" s="196">
        <v>101.8</v>
      </c>
      <c r="EK31" s="195">
        <v>0</v>
      </c>
      <c r="EL31" s="195">
        <v>900</v>
      </c>
      <c r="EM31" s="195">
        <v>4488</v>
      </c>
      <c r="EN31" s="195">
        <v>120</v>
      </c>
      <c r="EO31" s="195">
        <v>233</v>
      </c>
      <c r="EP31" s="195">
        <v>300</v>
      </c>
      <c r="EQ31" s="195">
        <v>109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C31" s="41">
        <v>68</v>
      </c>
      <c r="FD31" s="195">
        <v>0</v>
      </c>
      <c r="FE31" s="195">
        <v>2280</v>
      </c>
      <c r="FF31" s="195">
        <v>2381.8000000000002</v>
      </c>
      <c r="FG31" s="195">
        <v>2381.8000000000002</v>
      </c>
      <c r="FH31" s="195">
        <v>3281.8</v>
      </c>
      <c r="FI31" s="195">
        <v>7769.8</v>
      </c>
      <c r="FJ31" s="195">
        <v>7889.8</v>
      </c>
      <c r="FK31" s="195">
        <v>8122.8</v>
      </c>
      <c r="FL31" s="195">
        <v>8422.7999999999993</v>
      </c>
      <c r="FM31" s="195">
        <v>8531.7999999999993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2"/>
      <c r="B32" s="34">
        <v>19</v>
      </c>
      <c r="C32" s="293">
        <v>19</v>
      </c>
      <c r="D32" s="260" t="s">
        <v>53</v>
      </c>
      <c r="E32" s="260" t="s">
        <v>481</v>
      </c>
      <c r="F32" s="260" t="s">
        <v>579</v>
      </c>
      <c r="G32" s="43">
        <v>0.30486111111111108</v>
      </c>
      <c r="H32" s="47">
        <v>0.30486111111111108</v>
      </c>
      <c r="I32" s="58" t="s">
        <v>44</v>
      </c>
      <c r="J32" s="52">
        <v>0</v>
      </c>
      <c r="K32" s="43">
        <v>0.38819444444444445</v>
      </c>
      <c r="L32" s="47">
        <v>0.38819444444444445</v>
      </c>
      <c r="M32" s="42" t="s">
        <v>44</v>
      </c>
      <c r="N32" s="38">
        <v>0</v>
      </c>
      <c r="O32" s="85">
        <v>0.38958333333333334</v>
      </c>
      <c r="P32" s="38"/>
      <c r="Q32" s="261"/>
      <c r="R32" s="85"/>
      <c r="S32" s="38">
        <v>0</v>
      </c>
      <c r="T32" s="85">
        <v>0.43333333333333335</v>
      </c>
      <c r="U32" s="86"/>
      <c r="V32" s="52">
        <v>0</v>
      </c>
      <c r="W32" s="85">
        <v>0.45347222222222222</v>
      </c>
      <c r="X32" s="38"/>
      <c r="Y32" s="85">
        <v>0.4548611111111111</v>
      </c>
      <c r="Z32" s="86"/>
      <c r="AA32" s="52">
        <v>0</v>
      </c>
      <c r="AB32" s="261"/>
      <c r="AC32" s="85">
        <v>0.45624999999999999</v>
      </c>
      <c r="AD32" s="38"/>
      <c r="AE32" s="85">
        <v>0.4777777777777778</v>
      </c>
      <c r="AF32" s="86"/>
      <c r="AG32" s="52">
        <v>0</v>
      </c>
      <c r="AH32" s="261"/>
      <c r="AI32" s="85"/>
      <c r="AJ32" s="38">
        <v>600</v>
      </c>
      <c r="AK32" s="73">
        <v>0.4861111111111111</v>
      </c>
      <c r="AL32" s="42" t="s">
        <v>301</v>
      </c>
      <c r="AM32" s="38">
        <v>660</v>
      </c>
      <c r="AN32" s="43">
        <v>0.48749999999999999</v>
      </c>
      <c r="AO32" s="47">
        <v>0.50416666666666665</v>
      </c>
      <c r="AP32" s="70">
        <v>109.2</v>
      </c>
      <c r="AQ32" s="71">
        <v>109.2</v>
      </c>
      <c r="AR32" s="72"/>
      <c r="AS32" s="49">
        <v>0.52777777777777779</v>
      </c>
      <c r="AT32" s="42" t="s">
        <v>44</v>
      </c>
      <c r="AU32" s="280">
        <v>0</v>
      </c>
      <c r="AV32" s="72"/>
      <c r="AW32" s="49">
        <v>0.56944444444444442</v>
      </c>
      <c r="AX32" s="42" t="s">
        <v>44</v>
      </c>
      <c r="AY32" s="38">
        <v>0</v>
      </c>
      <c r="AZ32" s="53">
        <v>0.57152777777777775</v>
      </c>
      <c r="BA32" s="61"/>
      <c r="BB32" s="55">
        <v>0.57723379629629623</v>
      </c>
      <c r="BC32" s="35">
        <v>5.7060185185184853E-3</v>
      </c>
      <c r="BD32" s="35">
        <v>1.9675925925922641E-4</v>
      </c>
      <c r="BE32" s="44" t="s">
        <v>301</v>
      </c>
      <c r="BF32" s="45">
        <v>17</v>
      </c>
      <c r="BG32" s="55">
        <v>0.58564814814814814</v>
      </c>
      <c r="BH32" s="35">
        <v>1.4120370370370394E-2</v>
      </c>
      <c r="BI32" s="35">
        <v>7.060185185185433E-4</v>
      </c>
      <c r="BJ32" s="44" t="s">
        <v>301</v>
      </c>
      <c r="BK32" s="45">
        <v>61</v>
      </c>
      <c r="BL32" s="55">
        <v>0.59027777777777779</v>
      </c>
      <c r="BM32" s="35">
        <v>1.8750000000000044E-2</v>
      </c>
      <c r="BN32" s="35">
        <v>1.4814814814815246E-3</v>
      </c>
      <c r="BO32" s="44" t="s">
        <v>301</v>
      </c>
      <c r="BP32" s="45">
        <v>128</v>
      </c>
      <c r="BQ32" s="55">
        <v>0.60606481481481478</v>
      </c>
      <c r="BR32" s="35">
        <v>3.4537037037037033E-2</v>
      </c>
      <c r="BS32" s="35">
        <v>2.5810185185185172E-3</v>
      </c>
      <c r="BT32" s="44" t="s">
        <v>301</v>
      </c>
      <c r="BU32" s="45">
        <v>223</v>
      </c>
      <c r="BV32" s="263"/>
      <c r="BW32" s="263"/>
      <c r="BX32" s="55">
        <v>0.61579861111111112</v>
      </c>
      <c r="BY32" s="35">
        <v>4.427083333333337E-2</v>
      </c>
      <c r="BZ32" s="35">
        <v>4.0625000000000383E-3</v>
      </c>
      <c r="CA32" s="44" t="s">
        <v>301</v>
      </c>
      <c r="CB32" s="45">
        <v>351</v>
      </c>
      <c r="CC32" s="49">
        <v>0.63750000000000007</v>
      </c>
      <c r="CD32" s="42" t="s">
        <v>44</v>
      </c>
      <c r="CE32" s="38">
        <v>0</v>
      </c>
      <c r="CF32" s="53">
        <v>0.65416666666666667</v>
      </c>
      <c r="CG32" s="61"/>
      <c r="CH32" s="55">
        <v>0.66439814814814813</v>
      </c>
      <c r="CI32" s="35">
        <v>1.0231481481481453E-2</v>
      </c>
      <c r="CJ32" s="35">
        <v>6.1342592592595474E-4</v>
      </c>
      <c r="CK32" s="44" t="s">
        <v>45</v>
      </c>
      <c r="CL32" s="45">
        <v>53</v>
      </c>
      <c r="CM32" s="55">
        <v>0.67093749999999996</v>
      </c>
      <c r="CN32" s="35">
        <v>1.677083333333329E-2</v>
      </c>
      <c r="CO32" s="35">
        <v>8.1018518518560095E-5</v>
      </c>
      <c r="CP32" s="44" t="s">
        <v>45</v>
      </c>
      <c r="CQ32" s="45">
        <v>7</v>
      </c>
      <c r="CR32" s="85" t="s">
        <v>632</v>
      </c>
      <c r="CS32" s="38"/>
      <c r="CT32" s="85">
        <v>1.35486111111111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109.2</v>
      </c>
      <c r="DC32" s="71">
        <v>109.2</v>
      </c>
      <c r="DD32" s="72"/>
      <c r="DE32" s="43"/>
      <c r="DF32" s="43"/>
      <c r="DG32" s="39">
        <v>1058.4000000000001</v>
      </c>
      <c r="DH32" s="46">
        <v>1260</v>
      </c>
      <c r="DI32" s="40"/>
      <c r="DJ32" s="63">
        <v>2318.4</v>
      </c>
      <c r="DK32" s="43"/>
      <c r="DL32" s="268" t="s">
        <v>192</v>
      </c>
      <c r="DM32" s="269" t="s">
        <v>579</v>
      </c>
      <c r="DN32" s="269" t="s">
        <v>178</v>
      </c>
      <c r="DO32" s="269">
        <v>70</v>
      </c>
      <c r="DP32" s="269" t="s">
        <v>294</v>
      </c>
      <c r="DQ32" s="56"/>
      <c r="DR32" s="56"/>
      <c r="DS32" s="36"/>
      <c r="DV32" s="41">
        <v>1.05</v>
      </c>
      <c r="DW32" s="41" t="s">
        <v>197</v>
      </c>
      <c r="DX32" s="41"/>
      <c r="DY32" s="151">
        <v>229.32000000000002</v>
      </c>
      <c r="DZ32" s="41">
        <v>229.32000000000002</v>
      </c>
      <c r="EA32" s="41">
        <v>9999</v>
      </c>
      <c r="EB32" s="41">
        <v>999999</v>
      </c>
      <c r="EC32" s="41">
        <v>999999</v>
      </c>
      <c r="EG32" s="41">
        <v>19</v>
      </c>
      <c r="EH32" s="195">
        <v>0</v>
      </c>
      <c r="EI32" s="195">
        <v>1260</v>
      </c>
      <c r="EJ32" s="196">
        <v>109.2</v>
      </c>
      <c r="EK32" s="195">
        <v>0</v>
      </c>
      <c r="EL32" s="195">
        <v>0</v>
      </c>
      <c r="EM32" s="195">
        <v>780</v>
      </c>
      <c r="EN32" s="195">
        <v>0</v>
      </c>
      <c r="EO32" s="195">
        <v>60</v>
      </c>
      <c r="EP32" s="195">
        <v>0</v>
      </c>
      <c r="EQ32" s="195">
        <v>109.2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19</v>
      </c>
      <c r="FD32" s="195">
        <v>0</v>
      </c>
      <c r="FE32" s="195">
        <v>1260</v>
      </c>
      <c r="FF32" s="195">
        <v>1369.2</v>
      </c>
      <c r="FG32" s="195">
        <v>1369.2</v>
      </c>
      <c r="FH32" s="195">
        <v>1369.2</v>
      </c>
      <c r="FI32" s="195">
        <v>2149.1999999999998</v>
      </c>
      <c r="FJ32" s="195">
        <v>2149.1999999999998</v>
      </c>
      <c r="FK32" s="195">
        <v>2209.1999999999998</v>
      </c>
      <c r="FL32" s="195">
        <v>2209.1999999999998</v>
      </c>
      <c r="FM32" s="195">
        <v>2318.3999999999996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74</v>
      </c>
      <c r="C33" s="293">
        <v>87</v>
      </c>
      <c r="D33" s="260" t="s">
        <v>558</v>
      </c>
      <c r="E33" s="260" t="s">
        <v>559</v>
      </c>
      <c r="F33" s="260" t="s">
        <v>573</v>
      </c>
      <c r="G33" s="43">
        <v>0.34305555555555539</v>
      </c>
      <c r="H33" s="47">
        <v>0.34305555555555539</v>
      </c>
      <c r="I33" s="58" t="s">
        <v>44</v>
      </c>
      <c r="J33" s="52">
        <v>0</v>
      </c>
      <c r="K33" s="43">
        <v>0.42638888888888876</v>
      </c>
      <c r="L33" s="47">
        <v>0.42638888888888876</v>
      </c>
      <c r="M33" s="42" t="s">
        <v>44</v>
      </c>
      <c r="N33" s="38">
        <v>0</v>
      </c>
      <c r="O33" s="85">
        <v>0.4291666666666667</v>
      </c>
      <c r="P33" s="38"/>
      <c r="Q33" s="261"/>
      <c r="R33" s="85"/>
      <c r="S33" s="38">
        <v>0</v>
      </c>
      <c r="T33" s="85">
        <v>0.46319444444444446</v>
      </c>
      <c r="U33" s="86"/>
      <c r="V33" s="52">
        <v>0</v>
      </c>
      <c r="W33" s="85">
        <v>0.48333333333333334</v>
      </c>
      <c r="X33" s="38"/>
      <c r="Y33" s="85">
        <v>0.48472222222222222</v>
      </c>
      <c r="Z33" s="86"/>
      <c r="AA33" s="52">
        <v>0</v>
      </c>
      <c r="AB33" s="261"/>
      <c r="AC33" s="85">
        <v>0.48680555555555555</v>
      </c>
      <c r="AD33" s="38"/>
      <c r="AE33" s="85">
        <v>0.50624999999999998</v>
      </c>
      <c r="AF33" s="86"/>
      <c r="AG33" s="52">
        <v>0</v>
      </c>
      <c r="AH33" s="261"/>
      <c r="AI33" s="85">
        <v>0.51388888888888895</v>
      </c>
      <c r="AJ33" s="38">
        <v>300</v>
      </c>
      <c r="AK33" s="73">
        <v>0.51666666666666672</v>
      </c>
      <c r="AL33" s="42" t="s">
        <v>44</v>
      </c>
      <c r="AM33" s="38">
        <v>0</v>
      </c>
      <c r="AN33" s="43">
        <v>0.52777777777777779</v>
      </c>
      <c r="AO33" s="47">
        <v>0.5708333333333333</v>
      </c>
      <c r="AP33" s="70">
        <v>88.5</v>
      </c>
      <c r="AQ33" s="71">
        <v>88.5</v>
      </c>
      <c r="AR33" s="72"/>
      <c r="AS33" s="49">
        <v>0.55833333333333335</v>
      </c>
      <c r="AT33" s="42" t="s">
        <v>44</v>
      </c>
      <c r="AU33" s="280">
        <v>0</v>
      </c>
      <c r="AV33" s="72"/>
      <c r="AW33" s="49">
        <v>0.6166666666666667</v>
      </c>
      <c r="AX33" s="42" t="s">
        <v>44</v>
      </c>
      <c r="AY33" s="38">
        <v>0</v>
      </c>
      <c r="AZ33" s="53">
        <v>0.61944444444444446</v>
      </c>
      <c r="BA33" s="61"/>
      <c r="BB33" s="55">
        <v>0.62496527777777777</v>
      </c>
      <c r="BC33" s="35">
        <v>5.5208333333333082E-3</v>
      </c>
      <c r="BD33" s="35">
        <v>1.1574074074049284E-5</v>
      </c>
      <c r="BE33" s="44" t="s">
        <v>301</v>
      </c>
      <c r="BF33" s="45">
        <v>1</v>
      </c>
      <c r="BG33" s="55">
        <v>0.63248842592592591</v>
      </c>
      <c r="BH33" s="35">
        <v>1.3043981481481448E-2</v>
      </c>
      <c r="BI33" s="35">
        <v>3.7037037037040282E-4</v>
      </c>
      <c r="BJ33" s="44" t="s">
        <v>45</v>
      </c>
      <c r="BK33" s="45">
        <v>32</v>
      </c>
      <c r="BL33" s="55">
        <v>0.63645833333333335</v>
      </c>
      <c r="BM33" s="35">
        <v>1.7013888888888884E-2</v>
      </c>
      <c r="BN33" s="35">
        <v>2.546296296296359E-4</v>
      </c>
      <c r="BO33" s="44" t="s">
        <v>45</v>
      </c>
      <c r="BP33" s="45">
        <v>22</v>
      </c>
      <c r="BQ33" s="55">
        <v>0.65084490740740741</v>
      </c>
      <c r="BR33" s="35">
        <v>3.1400462962962949E-2</v>
      </c>
      <c r="BS33" s="35">
        <v>5.5555555555556607E-4</v>
      </c>
      <c r="BT33" s="44" t="s">
        <v>45</v>
      </c>
      <c r="BU33" s="45">
        <v>48</v>
      </c>
      <c r="BV33" s="263"/>
      <c r="BW33" s="263"/>
      <c r="BX33" s="55">
        <v>0.66123842592592597</v>
      </c>
      <c r="BY33" s="35">
        <v>4.1793981481481501E-2</v>
      </c>
      <c r="BZ33" s="35">
        <v>1.5856481481481693E-3</v>
      </c>
      <c r="CA33" s="44" t="s">
        <v>301</v>
      </c>
      <c r="CB33" s="45">
        <v>137</v>
      </c>
      <c r="CC33" s="49">
        <v>0.69930555555555562</v>
      </c>
      <c r="CD33" s="42" t="s">
        <v>301</v>
      </c>
      <c r="CE33" s="38">
        <v>1200</v>
      </c>
      <c r="CF33" s="53">
        <v>0.70277777777777783</v>
      </c>
      <c r="CG33" s="61"/>
      <c r="CH33" s="55">
        <v>0.71353009259259259</v>
      </c>
      <c r="CI33" s="35">
        <v>1.0752314814814756E-2</v>
      </c>
      <c r="CJ33" s="35">
        <v>9.2592592592651013E-5</v>
      </c>
      <c r="CK33" s="44" t="s">
        <v>45</v>
      </c>
      <c r="CL33" s="45">
        <v>8</v>
      </c>
      <c r="CM33" s="55">
        <v>0.71988425925925925</v>
      </c>
      <c r="CN33" s="35">
        <v>1.7106481481481417E-2</v>
      </c>
      <c r="CO33" s="35">
        <v>2.5462962962956651E-4</v>
      </c>
      <c r="CP33" s="44" t="s">
        <v>301</v>
      </c>
      <c r="CQ33" s="45">
        <v>22</v>
      </c>
      <c r="CR33" s="85"/>
      <c r="CS33" s="38">
        <v>600</v>
      </c>
      <c r="CT33" s="85">
        <v>3.6465277777777798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109.6</v>
      </c>
      <c r="DC33" s="71">
        <v>109.6</v>
      </c>
      <c r="DD33" s="72"/>
      <c r="DE33" s="43"/>
      <c r="DF33" s="43"/>
      <c r="DG33" s="39">
        <v>468.1</v>
      </c>
      <c r="DH33" s="46">
        <v>2100</v>
      </c>
      <c r="DI33" s="40"/>
      <c r="DJ33" s="63">
        <v>2568.1</v>
      </c>
      <c r="DK33" s="43"/>
      <c r="DL33" s="268" t="s">
        <v>191</v>
      </c>
      <c r="DM33" s="269" t="s">
        <v>573</v>
      </c>
      <c r="DN33" s="269" t="s">
        <v>178</v>
      </c>
      <c r="DO33" s="269">
        <v>112</v>
      </c>
      <c r="DP33" s="269" t="s">
        <v>621</v>
      </c>
      <c r="DQ33" s="56"/>
      <c r="DR33" s="56"/>
      <c r="DS33" s="36"/>
      <c r="DV33" s="41">
        <v>1.08</v>
      </c>
      <c r="DW33" s="41" t="s">
        <v>197</v>
      </c>
      <c r="DX33" s="41"/>
      <c r="DY33" s="151">
        <v>213.94800000000001</v>
      </c>
      <c r="DZ33" s="41">
        <v>213.94800000000001</v>
      </c>
      <c r="EA33" s="41">
        <v>9999</v>
      </c>
      <c r="EB33" s="41">
        <v>999999</v>
      </c>
      <c r="EC33" s="41">
        <v>999999</v>
      </c>
      <c r="EG33" s="41">
        <v>87</v>
      </c>
      <c r="EH33" s="195">
        <v>0</v>
      </c>
      <c r="EI33" s="195">
        <v>300</v>
      </c>
      <c r="EJ33" s="196">
        <v>88.5</v>
      </c>
      <c r="EK33" s="195">
        <v>0</v>
      </c>
      <c r="EL33" s="195">
        <v>0</v>
      </c>
      <c r="EM33" s="195">
        <v>240</v>
      </c>
      <c r="EN33" s="195">
        <v>1200</v>
      </c>
      <c r="EO33" s="195">
        <v>30</v>
      </c>
      <c r="EP33" s="195">
        <v>600</v>
      </c>
      <c r="EQ33" s="195">
        <v>109.6</v>
      </c>
      <c r="FC33" s="41">
        <v>87</v>
      </c>
      <c r="FD33" s="195">
        <v>0</v>
      </c>
      <c r="FE33" s="195">
        <v>300</v>
      </c>
      <c r="FF33" s="195">
        <v>388.5</v>
      </c>
      <c r="FG33" s="195">
        <v>388.5</v>
      </c>
      <c r="FH33" s="195">
        <v>388.5</v>
      </c>
      <c r="FI33" s="195">
        <v>628.5</v>
      </c>
      <c r="FJ33" s="195">
        <v>1828.5</v>
      </c>
      <c r="FK33" s="195">
        <v>1858.5</v>
      </c>
      <c r="FL33" s="195">
        <v>2458.5</v>
      </c>
      <c r="FM33" s="195">
        <v>2568.1</v>
      </c>
    </row>
    <row r="34" spans="1:178" ht="13.5" thickBot="1" x14ac:dyDescent="0.25">
      <c r="A34" s="132"/>
      <c r="B34" s="34">
        <v>34</v>
      </c>
      <c r="C34" s="293">
        <v>34</v>
      </c>
      <c r="D34" s="260" t="s">
        <v>502</v>
      </c>
      <c r="E34" s="260" t="s">
        <v>503</v>
      </c>
      <c r="F34" s="260" t="s">
        <v>572</v>
      </c>
      <c r="G34" s="43">
        <v>0.31527777777777771</v>
      </c>
      <c r="H34" s="47">
        <v>0.31527777777777771</v>
      </c>
      <c r="I34" s="58" t="s">
        <v>44</v>
      </c>
      <c r="J34" s="52">
        <v>0</v>
      </c>
      <c r="K34" s="43">
        <v>0.39861111111111108</v>
      </c>
      <c r="L34" s="47">
        <v>0.39861111111111108</v>
      </c>
      <c r="M34" s="42" t="s">
        <v>44</v>
      </c>
      <c r="N34" s="38">
        <v>0</v>
      </c>
      <c r="O34" s="85">
        <v>0.39930555555555558</v>
      </c>
      <c r="P34" s="38"/>
      <c r="Q34" s="261"/>
      <c r="R34" s="85">
        <v>0.45347222222222222</v>
      </c>
      <c r="S34" s="38">
        <v>300</v>
      </c>
      <c r="T34" s="85">
        <v>0.47083333333333338</v>
      </c>
      <c r="U34" s="86"/>
      <c r="V34" s="52">
        <v>0</v>
      </c>
      <c r="W34" s="85"/>
      <c r="X34" s="38">
        <v>600</v>
      </c>
      <c r="Y34" s="85"/>
      <c r="Z34" s="86"/>
      <c r="AA34" s="52">
        <v>600</v>
      </c>
      <c r="AB34" s="261"/>
      <c r="AC34" s="85"/>
      <c r="AD34" s="38">
        <v>600</v>
      </c>
      <c r="AE34" s="85" t="s">
        <v>308</v>
      </c>
      <c r="AF34" s="86"/>
      <c r="AG34" s="52">
        <v>600</v>
      </c>
      <c r="AH34" s="261"/>
      <c r="AI34" s="85"/>
      <c r="AJ34" s="38">
        <v>600</v>
      </c>
      <c r="AK34" s="73">
        <v>0.49305555555555558</v>
      </c>
      <c r="AL34" s="42" t="s">
        <v>301</v>
      </c>
      <c r="AM34" s="38">
        <v>360</v>
      </c>
      <c r="AN34" s="43">
        <v>0.49444444444444446</v>
      </c>
      <c r="AO34" s="47">
        <v>0.52083333333333337</v>
      </c>
      <c r="AP34" s="70">
        <v>106</v>
      </c>
      <c r="AQ34" s="71">
        <v>106</v>
      </c>
      <c r="AR34" s="72">
        <v>10</v>
      </c>
      <c r="AS34" s="49">
        <v>0.53472222222222221</v>
      </c>
      <c r="AT34" s="42" t="s">
        <v>44</v>
      </c>
      <c r="AU34" s="280">
        <v>0</v>
      </c>
      <c r="AV34" s="72"/>
      <c r="AW34" s="49">
        <v>0.59861111111111109</v>
      </c>
      <c r="AX34" s="42" t="s">
        <v>44</v>
      </c>
      <c r="AY34" s="38">
        <v>0</v>
      </c>
      <c r="AZ34" s="53">
        <v>0.60069444444444442</v>
      </c>
      <c r="BA34" s="61"/>
      <c r="BB34" s="55">
        <v>0.60620370370370369</v>
      </c>
      <c r="BC34" s="35">
        <v>5.5092592592592693E-3</v>
      </c>
      <c r="BD34" s="35">
        <v>1.0408340855860843E-17</v>
      </c>
      <c r="BE34" s="44" t="s">
        <v>44</v>
      </c>
      <c r="BF34" s="45">
        <v>0</v>
      </c>
      <c r="BG34" s="55">
        <v>0.61373842592592587</v>
      </c>
      <c r="BH34" s="35">
        <v>1.3043981481481448E-2</v>
      </c>
      <c r="BI34" s="35">
        <v>3.7037037037040282E-4</v>
      </c>
      <c r="BJ34" s="44" t="s">
        <v>45</v>
      </c>
      <c r="BK34" s="45">
        <v>32</v>
      </c>
      <c r="BL34" s="55">
        <v>0.61793981481481486</v>
      </c>
      <c r="BM34" s="35">
        <v>1.7245370370370439E-2</v>
      </c>
      <c r="BN34" s="35">
        <v>2.3148148148081221E-5</v>
      </c>
      <c r="BO34" s="44" t="s">
        <v>45</v>
      </c>
      <c r="BP34" s="45">
        <v>2</v>
      </c>
      <c r="BQ34" s="55">
        <v>0.63633101851851859</v>
      </c>
      <c r="BR34" s="35">
        <v>3.5636574074074168E-2</v>
      </c>
      <c r="BS34" s="35">
        <v>3.6805555555556521E-3</v>
      </c>
      <c r="BT34" s="44" t="s">
        <v>301</v>
      </c>
      <c r="BU34" s="45">
        <v>318</v>
      </c>
      <c r="BV34" s="263"/>
      <c r="BW34" s="263"/>
      <c r="BX34" s="55">
        <v>0.62685185185185188</v>
      </c>
      <c r="BY34" s="35">
        <v>2.6157407407407463E-2</v>
      </c>
      <c r="BZ34" s="35">
        <v>1.405092592592587E-2</v>
      </c>
      <c r="CA34" s="44" t="s">
        <v>45</v>
      </c>
      <c r="CB34" s="45">
        <v>1514</v>
      </c>
      <c r="CC34" s="49">
        <v>0.66527777777777775</v>
      </c>
      <c r="CD34" s="42" t="s">
        <v>45</v>
      </c>
      <c r="CE34" s="38">
        <v>120</v>
      </c>
      <c r="CF34" s="53">
        <v>0.66805555555555562</v>
      </c>
      <c r="CG34" s="61"/>
      <c r="CH34" s="55">
        <v>0.679224537037037</v>
      </c>
      <c r="CI34" s="35">
        <v>1.1168981481481377E-2</v>
      </c>
      <c r="CJ34" s="35">
        <v>3.2407407407396976E-4</v>
      </c>
      <c r="CK34" s="44" t="s">
        <v>301</v>
      </c>
      <c r="CL34" s="45">
        <v>28</v>
      </c>
      <c r="CM34" s="55">
        <v>0.6850694444444444</v>
      </c>
      <c r="CN34" s="35">
        <v>1.7013888888888773E-2</v>
      </c>
      <c r="CO34" s="35">
        <v>1.6203703703692243E-4</v>
      </c>
      <c r="CP34" s="44" t="s">
        <v>301</v>
      </c>
      <c r="CQ34" s="45">
        <v>14</v>
      </c>
      <c r="CR34" s="85" t="s">
        <v>632</v>
      </c>
      <c r="CS34" s="38"/>
      <c r="CT34" s="85">
        <v>1.97986111111111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109.7</v>
      </c>
      <c r="DC34" s="71">
        <v>109.7</v>
      </c>
      <c r="DD34" s="72"/>
      <c r="DE34" s="43"/>
      <c r="DF34" s="43"/>
      <c r="DG34" s="39">
        <v>2133.6999999999998</v>
      </c>
      <c r="DH34" s="46">
        <v>3780</v>
      </c>
      <c r="DI34" s="40"/>
      <c r="DJ34" s="63">
        <v>5913.7</v>
      </c>
      <c r="DK34" s="43"/>
      <c r="DL34" s="268" t="s">
        <v>192</v>
      </c>
      <c r="DM34" s="269" t="s">
        <v>572</v>
      </c>
      <c r="DN34" s="269" t="s">
        <v>178</v>
      </c>
      <c r="DO34" s="269">
        <v>87</v>
      </c>
      <c r="DP34" s="269">
        <v>0</v>
      </c>
      <c r="DQ34" s="56"/>
      <c r="DR34" s="56"/>
      <c r="DS34" s="36"/>
      <c r="DV34" s="41">
        <v>1.05</v>
      </c>
      <c r="DW34" s="41" t="s">
        <v>197</v>
      </c>
      <c r="DX34" s="41"/>
      <c r="DY34" s="151">
        <v>236.98499999999999</v>
      </c>
      <c r="DZ34" s="41">
        <v>236.98499999999999</v>
      </c>
      <c r="EA34" s="41">
        <v>9999</v>
      </c>
      <c r="EB34" s="41">
        <v>999999</v>
      </c>
      <c r="EC34" s="41">
        <v>999999</v>
      </c>
      <c r="EG34" s="41">
        <v>34</v>
      </c>
      <c r="EH34" s="195">
        <v>0</v>
      </c>
      <c r="EI34" s="195">
        <v>3660</v>
      </c>
      <c r="EJ34" s="196">
        <v>116</v>
      </c>
      <c r="EK34" s="195">
        <v>0</v>
      </c>
      <c r="EL34" s="195">
        <v>0</v>
      </c>
      <c r="EM34" s="195">
        <v>1866</v>
      </c>
      <c r="EN34" s="195">
        <v>120</v>
      </c>
      <c r="EO34" s="195">
        <v>42</v>
      </c>
      <c r="EP34" s="195">
        <v>0</v>
      </c>
      <c r="EQ34" s="195">
        <v>109.7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34</v>
      </c>
      <c r="FD34" s="195">
        <v>0</v>
      </c>
      <c r="FE34" s="195">
        <v>3660</v>
      </c>
      <c r="FF34" s="195">
        <v>3776</v>
      </c>
      <c r="FG34" s="195">
        <v>3776</v>
      </c>
      <c r="FH34" s="195">
        <v>3776</v>
      </c>
      <c r="FI34" s="195">
        <v>5642</v>
      </c>
      <c r="FJ34" s="195">
        <v>5762</v>
      </c>
      <c r="FK34" s="195">
        <v>5804</v>
      </c>
      <c r="FL34" s="195">
        <v>5804</v>
      </c>
      <c r="FM34" s="195">
        <v>5913.7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77</v>
      </c>
      <c r="C35" s="293">
        <v>93</v>
      </c>
      <c r="D35" s="260" t="s">
        <v>562</v>
      </c>
      <c r="E35" s="260" t="s">
        <v>563</v>
      </c>
      <c r="F35" s="260" t="s">
        <v>617</v>
      </c>
      <c r="G35" s="43">
        <v>0.34513888888888872</v>
      </c>
      <c r="H35" s="47">
        <v>0.34513888888888872</v>
      </c>
      <c r="I35" s="58" t="s">
        <v>44</v>
      </c>
      <c r="J35" s="391">
        <v>0</v>
      </c>
      <c r="K35" s="43">
        <v>0.42847222222222209</v>
      </c>
      <c r="L35" s="47">
        <v>0.42847222222222209</v>
      </c>
      <c r="M35" s="42" t="s">
        <v>44</v>
      </c>
      <c r="N35" s="38">
        <v>0</v>
      </c>
      <c r="O35" s="85">
        <v>0.4291666666666667</v>
      </c>
      <c r="P35" s="38"/>
      <c r="Q35" s="261"/>
      <c r="R35" s="85">
        <v>0.45763888888888887</v>
      </c>
      <c r="S35" s="38">
        <v>300</v>
      </c>
      <c r="T35" s="85">
        <v>0.46249999999999997</v>
      </c>
      <c r="U35" s="86"/>
      <c r="V35" s="52">
        <v>0</v>
      </c>
      <c r="W35" s="85">
        <v>0.50347222222222221</v>
      </c>
      <c r="X35" s="38"/>
      <c r="Y35" s="85"/>
      <c r="Z35" s="86"/>
      <c r="AA35" s="52">
        <v>600</v>
      </c>
      <c r="AB35" s="261"/>
      <c r="AC35" s="85"/>
      <c r="AD35" s="38">
        <v>600</v>
      </c>
      <c r="AE35" s="85" t="s">
        <v>308</v>
      </c>
      <c r="AF35" s="86"/>
      <c r="AG35" s="52">
        <v>600</v>
      </c>
      <c r="AH35" s="261"/>
      <c r="AI35" s="85"/>
      <c r="AJ35" s="38">
        <v>600</v>
      </c>
      <c r="AK35" s="73">
        <v>0.51874999999999993</v>
      </c>
      <c r="AL35" s="42" t="s">
        <v>44</v>
      </c>
      <c r="AM35" s="38">
        <v>0</v>
      </c>
      <c r="AN35" s="43">
        <v>0.52361111111111114</v>
      </c>
      <c r="AO35" s="47">
        <v>0.57430555555555551</v>
      </c>
      <c r="AP35" s="70">
        <v>97.1</v>
      </c>
      <c r="AQ35" s="71">
        <v>97.1</v>
      </c>
      <c r="AR35" s="72">
        <v>10</v>
      </c>
      <c r="AS35" s="49">
        <v>0.56041666666666656</v>
      </c>
      <c r="AT35" s="42" t="s">
        <v>44</v>
      </c>
      <c r="AU35" s="280">
        <v>0</v>
      </c>
      <c r="AV35" s="72"/>
      <c r="AW35" s="49">
        <v>0.62013888888888891</v>
      </c>
      <c r="AX35" s="42" t="s">
        <v>44</v>
      </c>
      <c r="AY35" s="38">
        <v>0</v>
      </c>
      <c r="AZ35" s="53">
        <v>0.62222222222222223</v>
      </c>
      <c r="BA35" s="61"/>
      <c r="BB35" s="55">
        <v>0.62707175925925929</v>
      </c>
      <c r="BC35" s="35">
        <v>4.849537037037055E-3</v>
      </c>
      <c r="BD35" s="35">
        <v>6.5972222222220392E-4</v>
      </c>
      <c r="BE35" s="44" t="s">
        <v>45</v>
      </c>
      <c r="BF35" s="45">
        <v>57</v>
      </c>
      <c r="BG35" s="55">
        <v>0.63563657407407403</v>
      </c>
      <c r="BH35" s="35">
        <v>1.3414351851851802E-2</v>
      </c>
      <c r="BI35" s="35">
        <v>4.8572257327350599E-17</v>
      </c>
      <c r="BJ35" s="44" t="s">
        <v>44</v>
      </c>
      <c r="BK35" s="45">
        <v>0</v>
      </c>
      <c r="BL35" s="55">
        <v>0.64043981481481482</v>
      </c>
      <c r="BM35" s="35">
        <v>1.8217592592592591E-2</v>
      </c>
      <c r="BN35" s="35">
        <v>9.4907407407407093E-4</v>
      </c>
      <c r="BO35" s="44" t="s">
        <v>301</v>
      </c>
      <c r="BP35" s="45">
        <v>82</v>
      </c>
      <c r="BQ35" s="55">
        <v>0.66047453703703707</v>
      </c>
      <c r="BR35" s="35">
        <v>3.8252314814814836E-2</v>
      </c>
      <c r="BS35" s="35">
        <v>6.2962962962963206E-3</v>
      </c>
      <c r="BT35" s="44" t="s">
        <v>301</v>
      </c>
      <c r="BU35" s="45">
        <v>844</v>
      </c>
      <c r="BV35" s="263"/>
      <c r="BW35" s="263"/>
      <c r="BX35" s="55">
        <v>0.65093750000000006</v>
      </c>
      <c r="BY35" s="35">
        <v>2.8715277777777826E-2</v>
      </c>
      <c r="BZ35" s="35">
        <v>1.1493055555555506E-2</v>
      </c>
      <c r="CA35" s="44" t="s">
        <v>45</v>
      </c>
      <c r="CB35" s="45">
        <v>1593</v>
      </c>
      <c r="CC35" s="49"/>
      <c r="CD35" s="42" t="s">
        <v>44</v>
      </c>
      <c r="CE35" s="38">
        <v>1800</v>
      </c>
      <c r="CF35" s="53"/>
      <c r="CG35" s="61"/>
      <c r="CH35" s="55"/>
      <c r="CI35" s="35">
        <v>0</v>
      </c>
      <c r="CJ35" s="35">
        <v>1.0844907407407407E-2</v>
      </c>
      <c r="CK35" s="44" t="s">
        <v>44</v>
      </c>
      <c r="CL35" s="45"/>
      <c r="CM35" s="55"/>
      <c r="CN35" s="35">
        <v>0</v>
      </c>
      <c r="CO35" s="35">
        <v>1.6851851851851851E-2</v>
      </c>
      <c r="CP35" s="44"/>
      <c r="CQ35" s="45">
        <v>1800</v>
      </c>
      <c r="CR35" s="85"/>
      <c r="CS35" s="38">
        <v>600</v>
      </c>
      <c r="CT35" s="85">
        <v>3.7715277777777798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109.8</v>
      </c>
      <c r="DC35" s="71">
        <v>109.8</v>
      </c>
      <c r="DD35" s="72"/>
      <c r="DE35" s="43"/>
      <c r="DF35" s="43"/>
      <c r="DG35" s="39">
        <v>4592.9000000000005</v>
      </c>
      <c r="DH35" s="46">
        <v>5100</v>
      </c>
      <c r="DI35" s="40"/>
      <c r="DJ35" s="63">
        <v>9692.9000000000015</v>
      </c>
      <c r="DK35" s="43"/>
      <c r="DL35" s="268" t="s">
        <v>192</v>
      </c>
      <c r="DM35" s="269" t="s">
        <v>617</v>
      </c>
      <c r="DN35" s="269" t="s">
        <v>178</v>
      </c>
      <c r="DO35" s="269">
        <v>76</v>
      </c>
      <c r="DP35" s="269">
        <v>0</v>
      </c>
      <c r="DQ35" s="56"/>
      <c r="DR35" s="56"/>
      <c r="DS35" s="36"/>
      <c r="DV35" s="41">
        <v>1.05</v>
      </c>
      <c r="DW35" s="41" t="s">
        <v>197</v>
      </c>
      <c r="DX35" s="41"/>
      <c r="DY35" s="151">
        <v>227.74499999999998</v>
      </c>
      <c r="DZ35" s="41">
        <v>227.74499999999998</v>
      </c>
      <c r="EA35" s="41">
        <v>9999</v>
      </c>
      <c r="EB35" s="41">
        <v>999999</v>
      </c>
      <c r="EC35" s="41">
        <v>999999</v>
      </c>
      <c r="EG35" s="41">
        <v>93</v>
      </c>
      <c r="EH35" s="195">
        <v>0</v>
      </c>
      <c r="EI35" s="195">
        <v>2700</v>
      </c>
      <c r="EJ35" s="196">
        <v>107.1</v>
      </c>
      <c r="EK35" s="195">
        <v>0</v>
      </c>
      <c r="EL35" s="195">
        <v>0</v>
      </c>
      <c r="EM35" s="195">
        <v>2576</v>
      </c>
      <c r="EN35" s="195">
        <v>1800</v>
      </c>
      <c r="EO35" s="195">
        <v>1800</v>
      </c>
      <c r="EP35" s="195">
        <v>600</v>
      </c>
      <c r="EQ35" s="195">
        <v>109.8</v>
      </c>
      <c r="FC35" s="41">
        <v>93</v>
      </c>
      <c r="FD35" s="195">
        <v>0</v>
      </c>
      <c r="FE35" s="195">
        <v>2700</v>
      </c>
      <c r="FF35" s="195">
        <v>2807.1</v>
      </c>
      <c r="FG35" s="195">
        <v>2807.1</v>
      </c>
      <c r="FH35" s="195">
        <v>2807.1</v>
      </c>
      <c r="FI35" s="195">
        <v>5383.1</v>
      </c>
      <c r="FJ35" s="195">
        <v>7183.1</v>
      </c>
      <c r="FK35" s="195">
        <v>8983.1</v>
      </c>
      <c r="FL35" s="195">
        <v>9583.1</v>
      </c>
      <c r="FM35" s="195">
        <v>9692.9</v>
      </c>
    </row>
    <row r="36" spans="1:178" ht="13.5" thickBot="1" x14ac:dyDescent="0.25">
      <c r="A36" s="132"/>
      <c r="B36" s="34">
        <v>36</v>
      </c>
      <c r="C36" s="293">
        <v>36</v>
      </c>
      <c r="D36" s="260" t="s">
        <v>251</v>
      </c>
      <c r="E36" s="260" t="s">
        <v>278</v>
      </c>
      <c r="F36" s="260" t="s">
        <v>567</v>
      </c>
      <c r="G36" s="43">
        <v>0.3166666666666666</v>
      </c>
      <c r="H36" s="47">
        <v>0.3166666666666666</v>
      </c>
      <c r="I36" s="58" t="s">
        <v>44</v>
      </c>
      <c r="J36" s="52">
        <v>0</v>
      </c>
      <c r="K36" s="43">
        <v>0.39999999999999997</v>
      </c>
      <c r="L36" s="47">
        <v>0.39999999999999997</v>
      </c>
      <c r="M36" s="42" t="s">
        <v>44</v>
      </c>
      <c r="N36" s="38">
        <v>0</v>
      </c>
      <c r="O36" s="85">
        <v>0.40347222222222223</v>
      </c>
      <c r="P36" s="38">
        <v>300</v>
      </c>
      <c r="Q36" s="261"/>
      <c r="R36" s="85">
        <v>0.44791666666666669</v>
      </c>
      <c r="S36" s="38">
        <v>300</v>
      </c>
      <c r="T36" s="85" t="s">
        <v>308</v>
      </c>
      <c r="U36" s="86"/>
      <c r="V36" s="52">
        <v>600</v>
      </c>
      <c r="W36" s="85">
        <v>0.5131944444444444</v>
      </c>
      <c r="X36" s="38"/>
      <c r="Y36" s="85">
        <v>0.51388888888888895</v>
      </c>
      <c r="Z36" s="86"/>
      <c r="AA36" s="52">
        <v>0</v>
      </c>
      <c r="AB36" s="261"/>
      <c r="AC36" s="85">
        <v>0.51736111111111105</v>
      </c>
      <c r="AD36" s="38"/>
      <c r="AE36" s="85">
        <v>0.46666666666666662</v>
      </c>
      <c r="AF36" s="86"/>
      <c r="AG36" s="52">
        <v>720</v>
      </c>
      <c r="AH36" s="261">
        <v>600</v>
      </c>
      <c r="AI36" s="85"/>
      <c r="AJ36" s="38">
        <v>600</v>
      </c>
      <c r="AK36" s="73">
        <v>0.5493055555555556</v>
      </c>
      <c r="AL36" s="42" t="s">
        <v>301</v>
      </c>
      <c r="AM36" s="38">
        <v>5100</v>
      </c>
      <c r="AN36" s="43">
        <v>0.55208333333333337</v>
      </c>
      <c r="AO36" s="47">
        <v>0.58819444444444446</v>
      </c>
      <c r="AP36" s="70">
        <v>101</v>
      </c>
      <c r="AQ36" s="71">
        <v>101</v>
      </c>
      <c r="AR36" s="72"/>
      <c r="AS36" s="49">
        <v>0.59097222222222223</v>
      </c>
      <c r="AT36" s="42" t="s">
        <v>44</v>
      </c>
      <c r="AU36" s="280">
        <v>0</v>
      </c>
      <c r="AV36" s="72"/>
      <c r="AW36" s="49">
        <v>0.63541666666666663</v>
      </c>
      <c r="AX36" s="42" t="s">
        <v>44</v>
      </c>
      <c r="AY36" s="38">
        <v>0</v>
      </c>
      <c r="AZ36" s="53">
        <v>0.6381944444444444</v>
      </c>
      <c r="BA36" s="61"/>
      <c r="BB36" s="55">
        <v>0.64371527777777782</v>
      </c>
      <c r="BC36" s="35">
        <v>5.5208333333334192E-3</v>
      </c>
      <c r="BD36" s="35">
        <v>1.1574074074160307E-5</v>
      </c>
      <c r="BE36" s="44" t="s">
        <v>301</v>
      </c>
      <c r="BF36" s="45">
        <v>1</v>
      </c>
      <c r="BG36" s="55">
        <v>0.65127314814814818</v>
      </c>
      <c r="BH36" s="35">
        <v>1.3078703703703787E-2</v>
      </c>
      <c r="BI36" s="35">
        <v>3.3564814814806415E-4</v>
      </c>
      <c r="BJ36" s="44" t="s">
        <v>45</v>
      </c>
      <c r="BK36" s="45">
        <v>29</v>
      </c>
      <c r="BL36" s="55">
        <v>0.65637731481481476</v>
      </c>
      <c r="BM36" s="35">
        <v>1.8182870370370363E-2</v>
      </c>
      <c r="BN36" s="35">
        <v>9.1435185185184328E-4</v>
      </c>
      <c r="BO36" s="44" t="s">
        <v>301</v>
      </c>
      <c r="BP36" s="45">
        <v>79</v>
      </c>
      <c r="BQ36" s="55">
        <v>0.67484953703703709</v>
      </c>
      <c r="BR36" s="35">
        <v>3.6655092592592697E-2</v>
      </c>
      <c r="BS36" s="35">
        <v>4.6990740740741818E-3</v>
      </c>
      <c r="BT36" s="44" t="s">
        <v>301</v>
      </c>
      <c r="BU36" s="45">
        <v>406</v>
      </c>
      <c r="BV36" s="263"/>
      <c r="BW36" s="263"/>
      <c r="BX36" s="55">
        <v>0.68812499999999999</v>
      </c>
      <c r="BY36" s="35">
        <v>4.9930555555555589E-2</v>
      </c>
      <c r="BZ36" s="35">
        <v>9.7222222222222571E-3</v>
      </c>
      <c r="CA36" s="44" t="s">
        <v>301</v>
      </c>
      <c r="CB36" s="45">
        <v>840</v>
      </c>
      <c r="CC36" s="49">
        <v>0.70416666666666661</v>
      </c>
      <c r="CD36" s="42" t="s">
        <v>44</v>
      </c>
      <c r="CE36" s="38">
        <v>0</v>
      </c>
      <c r="CF36" s="53">
        <v>0.70624999999999993</v>
      </c>
      <c r="CG36" s="61"/>
      <c r="CH36" s="55">
        <v>0.71877314814814808</v>
      </c>
      <c r="CI36" s="35">
        <v>1.2523148148148144E-2</v>
      </c>
      <c r="CJ36" s="35">
        <v>1.6782407407407371E-3</v>
      </c>
      <c r="CK36" s="44" t="s">
        <v>301</v>
      </c>
      <c r="CL36" s="45">
        <v>145</v>
      </c>
      <c r="CM36" s="55">
        <v>0.72618055555555561</v>
      </c>
      <c r="CN36" s="35">
        <v>1.9930555555555673E-2</v>
      </c>
      <c r="CO36" s="35">
        <v>3.078703703703823E-3</v>
      </c>
      <c r="CP36" s="44" t="s">
        <v>301</v>
      </c>
      <c r="CQ36" s="45">
        <v>266</v>
      </c>
      <c r="CR36" s="85"/>
      <c r="CS36" s="38">
        <v>600</v>
      </c>
      <c r="CT36" s="85">
        <v>2.0631944444444401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110.5</v>
      </c>
      <c r="DC36" s="71">
        <v>110.5</v>
      </c>
      <c r="DD36" s="72"/>
      <c r="DE36" s="43"/>
      <c r="DF36" s="43"/>
      <c r="DG36" s="39">
        <v>1977.5</v>
      </c>
      <c r="DH36" s="46">
        <v>8820</v>
      </c>
      <c r="DI36" s="40"/>
      <c r="DJ36" s="63">
        <v>10797.5</v>
      </c>
      <c r="DK36" s="43"/>
      <c r="DL36" s="268" t="s">
        <v>191</v>
      </c>
      <c r="DM36" s="269" t="s">
        <v>567</v>
      </c>
      <c r="DN36" s="269" t="s">
        <v>178</v>
      </c>
      <c r="DO36" s="269">
        <v>105</v>
      </c>
      <c r="DP36" s="269">
        <v>0</v>
      </c>
      <c r="DQ36" s="56"/>
      <c r="DR36" s="56"/>
      <c r="DS36" s="36"/>
      <c r="DV36" s="41">
        <v>1.08</v>
      </c>
      <c r="DW36" s="41" t="s">
        <v>198</v>
      </c>
      <c r="DX36" s="41"/>
      <c r="DY36" s="151">
        <v>228.42000000000002</v>
      </c>
      <c r="DZ36" s="41">
        <v>9999</v>
      </c>
      <c r="EA36" s="41">
        <v>228.42000000000002</v>
      </c>
      <c r="EB36" s="41">
        <v>999999</v>
      </c>
      <c r="EC36" s="41">
        <v>999999</v>
      </c>
      <c r="EG36" s="41">
        <v>36</v>
      </c>
      <c r="EH36" s="195">
        <v>0</v>
      </c>
      <c r="EI36" s="195">
        <v>8220</v>
      </c>
      <c r="EJ36" s="196">
        <v>101</v>
      </c>
      <c r="EK36" s="195">
        <v>0</v>
      </c>
      <c r="EL36" s="195">
        <v>0</v>
      </c>
      <c r="EM36" s="195">
        <v>1355</v>
      </c>
      <c r="EN36" s="195">
        <v>0</v>
      </c>
      <c r="EO36" s="195">
        <v>411</v>
      </c>
      <c r="EP36" s="195">
        <v>600</v>
      </c>
      <c r="EQ36" s="195">
        <v>110.5</v>
      </c>
      <c r="ER36" s="195" t="e">
        <v>#REF!</v>
      </c>
      <c r="ES36" s="195" t="e">
        <v>#REF!</v>
      </c>
      <c r="ET36" s="195" t="e">
        <v>#REF!</v>
      </c>
      <c r="EU36" s="196" t="e">
        <v>#REF!</v>
      </c>
      <c r="EV36" s="195"/>
      <c r="EW36" s="195"/>
      <c r="EX36" s="195"/>
      <c r="EY36" s="195"/>
      <c r="EZ36" s="196"/>
      <c r="FA36" s="195"/>
      <c r="FC36" s="41">
        <v>36</v>
      </c>
      <c r="FD36" s="195">
        <v>0</v>
      </c>
      <c r="FE36" s="195">
        <v>8220</v>
      </c>
      <c r="FF36" s="195">
        <v>8321</v>
      </c>
      <c r="FG36" s="195">
        <v>8321</v>
      </c>
      <c r="FH36" s="195">
        <v>8321</v>
      </c>
      <c r="FI36" s="195">
        <v>9676</v>
      </c>
      <c r="FJ36" s="195">
        <v>9676</v>
      </c>
      <c r="FK36" s="195">
        <v>10087</v>
      </c>
      <c r="FL36" s="195">
        <v>10687</v>
      </c>
      <c r="FM36" s="195">
        <v>10797.5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1"/>
      <c r="B37" s="34">
        <v>1</v>
      </c>
      <c r="C37" s="293">
        <v>1</v>
      </c>
      <c r="D37" s="260" t="s">
        <v>104</v>
      </c>
      <c r="E37" s="260" t="s">
        <v>55</v>
      </c>
      <c r="F37" s="260" t="s">
        <v>567</v>
      </c>
      <c r="G37" s="43" t="s">
        <v>566</v>
      </c>
      <c r="H37" s="47">
        <v>0.29236111111111113</v>
      </c>
      <c r="I37" s="58" t="s">
        <v>44</v>
      </c>
      <c r="J37" s="52">
        <v>0</v>
      </c>
      <c r="K37" s="43">
        <v>0.3756944444444445</v>
      </c>
      <c r="L37" s="47">
        <v>0.3756944444444445</v>
      </c>
      <c r="M37" s="42" t="s">
        <v>44</v>
      </c>
      <c r="N37" s="38">
        <v>0</v>
      </c>
      <c r="O37" s="85">
        <v>0.37638888888888888</v>
      </c>
      <c r="P37" s="38"/>
      <c r="Q37" s="261"/>
      <c r="R37" s="85"/>
      <c r="S37" s="38">
        <v>0</v>
      </c>
      <c r="T37" s="85">
        <v>0.43055555555555558</v>
      </c>
      <c r="U37" s="86"/>
      <c r="V37" s="52">
        <v>0</v>
      </c>
      <c r="W37" s="85">
        <v>0.4548611111111111</v>
      </c>
      <c r="X37" s="38"/>
      <c r="Y37" s="85">
        <v>0.45555555555555555</v>
      </c>
      <c r="Z37" s="86"/>
      <c r="AA37" s="52">
        <v>0</v>
      </c>
      <c r="AB37" s="261"/>
      <c r="AC37" s="85">
        <v>0.45694444444444443</v>
      </c>
      <c r="AD37" s="38"/>
      <c r="AE37" s="85">
        <v>0.47847222222222219</v>
      </c>
      <c r="AF37" s="86"/>
      <c r="AG37" s="52">
        <v>0</v>
      </c>
      <c r="AH37" s="261"/>
      <c r="AI37" s="85"/>
      <c r="AJ37" s="38">
        <v>600</v>
      </c>
      <c r="AK37" s="73">
        <v>0.48680555555555555</v>
      </c>
      <c r="AL37" s="42" t="s">
        <v>301</v>
      </c>
      <c r="AM37" s="38">
        <v>1800</v>
      </c>
      <c r="AN37" s="43">
        <v>0.48958333333333331</v>
      </c>
      <c r="AO37" s="47">
        <v>0.50138888888888888</v>
      </c>
      <c r="AP37" s="70">
        <v>98.5</v>
      </c>
      <c r="AQ37" s="71">
        <v>98.5</v>
      </c>
      <c r="AR37" s="72"/>
      <c r="AS37" s="49">
        <v>0.52847222222222223</v>
      </c>
      <c r="AT37" s="42" t="s">
        <v>44</v>
      </c>
      <c r="AU37" s="280">
        <v>0</v>
      </c>
      <c r="AV37" s="72"/>
      <c r="AW37" s="49">
        <v>0.57361111111111118</v>
      </c>
      <c r="AX37" s="42" t="s">
        <v>44</v>
      </c>
      <c r="AY37" s="38">
        <v>0</v>
      </c>
      <c r="AZ37" s="53">
        <v>0.57638888888888895</v>
      </c>
      <c r="BA37" s="61"/>
      <c r="BB37" s="55">
        <v>0.58136574074074077</v>
      </c>
      <c r="BC37" s="35">
        <v>4.9768518518518157E-3</v>
      </c>
      <c r="BD37" s="35">
        <v>5.3240740740744322E-4</v>
      </c>
      <c r="BE37" s="44" t="s">
        <v>45</v>
      </c>
      <c r="BF37" s="45">
        <v>46</v>
      </c>
      <c r="BG37" s="55">
        <v>0.58856481481481482</v>
      </c>
      <c r="BH37" s="35">
        <v>1.2175925925925868E-2</v>
      </c>
      <c r="BI37" s="35">
        <v>1.2384259259259831E-3</v>
      </c>
      <c r="BJ37" s="44" t="s">
        <v>45</v>
      </c>
      <c r="BK37" s="45">
        <v>107</v>
      </c>
      <c r="BL37" s="55">
        <v>0.59254629629629629</v>
      </c>
      <c r="BM37" s="35">
        <v>1.6157407407407343E-2</v>
      </c>
      <c r="BN37" s="35">
        <v>1.1111111111111772E-3</v>
      </c>
      <c r="BO37" s="44" t="s">
        <v>45</v>
      </c>
      <c r="BP37" s="45">
        <v>96</v>
      </c>
      <c r="BQ37" s="55">
        <v>0.60811342592592588</v>
      </c>
      <c r="BR37" s="35">
        <v>3.1724537037036926E-2</v>
      </c>
      <c r="BS37" s="35">
        <v>2.3148148148158937E-4</v>
      </c>
      <c r="BT37" s="44" t="s">
        <v>45</v>
      </c>
      <c r="BU37" s="45">
        <v>20</v>
      </c>
      <c r="BV37" s="263"/>
      <c r="BW37" s="263"/>
      <c r="BX37" s="55">
        <v>0.61937500000000001</v>
      </c>
      <c r="BY37" s="35">
        <v>4.2986111111111058E-2</v>
      </c>
      <c r="BZ37" s="35">
        <v>2.7777777777777263E-3</v>
      </c>
      <c r="CA37" s="44" t="s">
        <v>301</v>
      </c>
      <c r="CB37" s="45">
        <v>240</v>
      </c>
      <c r="CC37" s="49">
        <v>0.64236111111111105</v>
      </c>
      <c r="CD37" s="42" t="s">
        <v>44</v>
      </c>
      <c r="CE37" s="38">
        <v>0</v>
      </c>
      <c r="CF37" s="53">
        <v>0.65625</v>
      </c>
      <c r="CG37" s="61"/>
      <c r="CH37" s="55">
        <v>0.666875</v>
      </c>
      <c r="CI37" s="35">
        <v>1.0624999999999996E-2</v>
      </c>
      <c r="CJ37" s="35">
        <v>2.1990740740741171E-4</v>
      </c>
      <c r="CK37" s="44" t="s">
        <v>45</v>
      </c>
      <c r="CL37" s="45">
        <v>19</v>
      </c>
      <c r="CM37" s="55">
        <v>0.67291666666666661</v>
      </c>
      <c r="CN37" s="35">
        <v>1.6666666666666607E-2</v>
      </c>
      <c r="CO37" s="35">
        <v>1.8518518518524305E-4</v>
      </c>
      <c r="CP37" s="44" t="s">
        <v>45</v>
      </c>
      <c r="CQ37" s="45">
        <v>16</v>
      </c>
      <c r="CR37" s="85" t="s">
        <v>632</v>
      </c>
      <c r="CS37" s="38"/>
      <c r="CT37" s="85">
        <v>0.64097222222222217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0.41319444444444442</v>
      </c>
      <c r="DA37" s="47"/>
      <c r="DB37" s="70">
        <v>111.5</v>
      </c>
      <c r="DC37" s="71">
        <v>111.5</v>
      </c>
      <c r="DD37" s="72"/>
      <c r="DE37" s="43"/>
      <c r="DF37" s="43"/>
      <c r="DG37" s="39">
        <v>754</v>
      </c>
      <c r="DH37" s="46">
        <v>2400</v>
      </c>
      <c r="DI37" s="40"/>
      <c r="DJ37" s="63">
        <v>3154</v>
      </c>
      <c r="DK37" s="43"/>
      <c r="DL37" s="268" t="s">
        <v>192</v>
      </c>
      <c r="DM37" s="269" t="s">
        <v>567</v>
      </c>
      <c r="DN37" s="269" t="s">
        <v>178</v>
      </c>
      <c r="DO37" s="269">
        <v>102</v>
      </c>
      <c r="DP37" s="269" t="s">
        <v>293</v>
      </c>
      <c r="DQ37" s="56"/>
      <c r="DR37" s="56"/>
      <c r="DS37" s="36"/>
      <c r="DT37" s="41"/>
      <c r="DU37" s="41"/>
      <c r="DV37" s="41">
        <v>1.08</v>
      </c>
      <c r="DW37" s="41" t="s">
        <v>197</v>
      </c>
      <c r="DX37" s="41"/>
      <c r="DY37" s="151">
        <v>226.8</v>
      </c>
      <c r="DZ37" s="41">
        <v>226.8</v>
      </c>
      <c r="EA37" s="41">
        <v>9999</v>
      </c>
      <c r="EB37" s="41">
        <v>999999</v>
      </c>
      <c r="EC37" s="41">
        <v>999999</v>
      </c>
      <c r="ED37" s="41"/>
      <c r="EE37" s="41"/>
      <c r="EF37" s="41"/>
      <c r="EG37" s="41">
        <v>1</v>
      </c>
      <c r="EH37" s="195">
        <v>0</v>
      </c>
      <c r="EI37" s="195">
        <v>2400</v>
      </c>
      <c r="EJ37" s="196">
        <v>98.5</v>
      </c>
      <c r="EK37" s="195">
        <v>0</v>
      </c>
      <c r="EL37" s="195">
        <v>0</v>
      </c>
      <c r="EM37" s="195">
        <v>509</v>
      </c>
      <c r="EN37" s="195">
        <v>0</v>
      </c>
      <c r="EO37" s="195">
        <v>35</v>
      </c>
      <c r="EP37" s="195">
        <v>0</v>
      </c>
      <c r="EQ37" s="195">
        <v>111.5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B37" s="41"/>
      <c r="FC37" s="41">
        <v>1</v>
      </c>
      <c r="FD37" s="195">
        <v>0</v>
      </c>
      <c r="FE37" s="195">
        <v>2400</v>
      </c>
      <c r="FF37" s="195">
        <v>2498.5</v>
      </c>
      <c r="FG37" s="195">
        <v>2498.5</v>
      </c>
      <c r="FH37" s="195">
        <v>2498.5</v>
      </c>
      <c r="FI37" s="195">
        <v>3007.5</v>
      </c>
      <c r="FJ37" s="195">
        <v>3007.5</v>
      </c>
      <c r="FK37" s="195">
        <v>3042.5</v>
      </c>
      <c r="FL37" s="195">
        <v>3042.5</v>
      </c>
      <c r="FM37" s="195">
        <v>3154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2"/>
      <c r="B38" s="34">
        <v>41</v>
      </c>
      <c r="C38" s="293">
        <v>41</v>
      </c>
      <c r="D38" s="260" t="s">
        <v>146</v>
      </c>
      <c r="E38" s="260" t="s">
        <v>511</v>
      </c>
      <c r="F38" s="260" t="s">
        <v>595</v>
      </c>
      <c r="G38" s="43">
        <v>0.32013888888888881</v>
      </c>
      <c r="H38" s="47">
        <v>0.32013888888888881</v>
      </c>
      <c r="I38" s="58" t="s">
        <v>44</v>
      </c>
      <c r="J38" s="52">
        <v>0</v>
      </c>
      <c r="K38" s="43">
        <v>0.40347222222222218</v>
      </c>
      <c r="L38" s="47">
        <v>0.40347222222222218</v>
      </c>
      <c r="M38" s="42" t="s">
        <v>44</v>
      </c>
      <c r="N38" s="38">
        <v>0</v>
      </c>
      <c r="O38" s="85"/>
      <c r="P38" s="38">
        <v>600</v>
      </c>
      <c r="Q38" s="261"/>
      <c r="R38" s="85">
        <v>0.43263888888888885</v>
      </c>
      <c r="S38" s="38">
        <v>300</v>
      </c>
      <c r="T38" s="85">
        <v>0.44305555555555554</v>
      </c>
      <c r="U38" s="86"/>
      <c r="V38" s="52">
        <v>0</v>
      </c>
      <c r="W38" s="85"/>
      <c r="X38" s="38">
        <v>600</v>
      </c>
      <c r="Y38" s="85"/>
      <c r="Z38" s="86"/>
      <c r="AA38" s="52">
        <v>600</v>
      </c>
      <c r="AB38" s="261"/>
      <c r="AC38" s="85"/>
      <c r="AD38" s="38">
        <v>600</v>
      </c>
      <c r="AE38" s="85">
        <v>0.44791666666666669</v>
      </c>
      <c r="AF38" s="86"/>
      <c r="AG38" s="52">
        <v>2640</v>
      </c>
      <c r="AH38" s="261"/>
      <c r="AI38" s="85"/>
      <c r="AJ38" s="38">
        <v>600</v>
      </c>
      <c r="AK38" s="73">
        <v>0.49374999999999997</v>
      </c>
      <c r="AL38" s="42" t="s">
        <v>44</v>
      </c>
      <c r="AM38" s="38">
        <v>0</v>
      </c>
      <c r="AN38" s="43">
        <v>0.49861111111111112</v>
      </c>
      <c r="AO38" s="47">
        <v>0.51111111111111118</v>
      </c>
      <c r="AP38" s="70">
        <v>90.7</v>
      </c>
      <c r="AQ38" s="71">
        <v>90.7</v>
      </c>
      <c r="AR38" s="72"/>
      <c r="AS38" s="49">
        <v>0.53541666666666665</v>
      </c>
      <c r="AT38" s="42" t="s">
        <v>44</v>
      </c>
      <c r="AU38" s="280">
        <v>0</v>
      </c>
      <c r="AV38" s="72"/>
      <c r="AW38" s="49">
        <v>0.58888888888888891</v>
      </c>
      <c r="AX38" s="42" t="s">
        <v>44</v>
      </c>
      <c r="AY38" s="38">
        <v>0</v>
      </c>
      <c r="AZ38" s="53">
        <v>0.59166666666666667</v>
      </c>
      <c r="BA38" s="61"/>
      <c r="BB38" s="55">
        <v>0.59693287037037035</v>
      </c>
      <c r="BC38" s="35">
        <v>5.2662037037036757E-3</v>
      </c>
      <c r="BD38" s="35">
        <v>2.4305555555558314E-4</v>
      </c>
      <c r="BE38" s="44" t="s">
        <v>45</v>
      </c>
      <c r="BF38" s="45">
        <v>21</v>
      </c>
      <c r="BG38" s="55">
        <v>0.60550925925925925</v>
      </c>
      <c r="BH38" s="35">
        <v>1.3842592592592573E-2</v>
      </c>
      <c r="BI38" s="35">
        <v>4.282407407407221E-4</v>
      </c>
      <c r="BJ38" s="44" t="s">
        <v>301</v>
      </c>
      <c r="BK38" s="45">
        <v>37</v>
      </c>
      <c r="BL38" s="55"/>
      <c r="BM38" s="35">
        <v>-0.59166666666666667</v>
      </c>
      <c r="BN38" s="35">
        <v>0.60893518518518519</v>
      </c>
      <c r="BO38" s="44"/>
      <c r="BP38" s="45">
        <v>600</v>
      </c>
      <c r="BQ38" s="55">
        <v>0.65180555555555553</v>
      </c>
      <c r="BR38" s="35">
        <v>6.0138888888888853E-2</v>
      </c>
      <c r="BS38" s="35">
        <v>2.8182870370370337E-2</v>
      </c>
      <c r="BT38" s="44" t="s">
        <v>301</v>
      </c>
      <c r="BU38" s="45">
        <v>2435</v>
      </c>
      <c r="BV38" s="263"/>
      <c r="BW38" s="263"/>
      <c r="BX38" s="55">
        <v>0.63917824074074081</v>
      </c>
      <c r="BY38" s="35">
        <v>4.7511574074074137E-2</v>
      </c>
      <c r="BZ38" s="35">
        <v>7.3032407407408045E-3</v>
      </c>
      <c r="CA38" s="44" t="s">
        <v>301</v>
      </c>
      <c r="CB38" s="45">
        <v>931</v>
      </c>
      <c r="CC38" s="49"/>
      <c r="CD38" s="42" t="s">
        <v>44</v>
      </c>
      <c r="CE38" s="38">
        <v>1800</v>
      </c>
      <c r="CF38" s="53"/>
      <c r="CG38" s="61"/>
      <c r="CH38" s="55"/>
      <c r="CI38" s="35">
        <v>0</v>
      </c>
      <c r="CJ38" s="35">
        <v>1.0844907407407407E-2</v>
      </c>
      <c r="CK38" s="44" t="s">
        <v>44</v>
      </c>
      <c r="CL38" s="45"/>
      <c r="CM38" s="55"/>
      <c r="CN38" s="35">
        <v>0</v>
      </c>
      <c r="CO38" s="35">
        <v>1.6851851851851851E-2</v>
      </c>
      <c r="CP38" s="44"/>
      <c r="CQ38" s="45">
        <v>1800</v>
      </c>
      <c r="CR38" s="85"/>
      <c r="CS38" s="38">
        <v>600</v>
      </c>
      <c r="CT38" s="85">
        <v>2.2715277777777798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101.7</v>
      </c>
      <c r="DC38" s="71">
        <v>101.7</v>
      </c>
      <c r="DD38" s="72">
        <v>10</v>
      </c>
      <c r="DE38" s="43"/>
      <c r="DF38" s="43"/>
      <c r="DG38" s="39">
        <v>6026.4</v>
      </c>
      <c r="DH38" s="46">
        <v>8340</v>
      </c>
      <c r="DI38" s="40"/>
      <c r="DJ38" s="63">
        <v>14366.4</v>
      </c>
      <c r="DK38" s="43"/>
      <c r="DL38" s="268" t="s">
        <v>191</v>
      </c>
      <c r="DM38" s="269" t="s">
        <v>595</v>
      </c>
      <c r="DN38" s="269" t="s">
        <v>178</v>
      </c>
      <c r="DO38" s="269">
        <v>97</v>
      </c>
      <c r="DP38" s="269">
        <v>0</v>
      </c>
      <c r="DQ38" s="56"/>
      <c r="DR38" s="56"/>
      <c r="DS38" s="36"/>
      <c r="DV38" s="41">
        <v>1.05</v>
      </c>
      <c r="DW38" s="41" t="s">
        <v>197</v>
      </c>
      <c r="DX38" s="41"/>
      <c r="DY38" s="151">
        <v>212.52</v>
      </c>
      <c r="DZ38" s="41">
        <v>212.52</v>
      </c>
      <c r="EA38" s="41">
        <v>9999</v>
      </c>
      <c r="EB38" s="41">
        <v>999999</v>
      </c>
      <c r="EC38" s="41">
        <v>999999</v>
      </c>
      <c r="EG38" s="41">
        <v>41</v>
      </c>
      <c r="EH38" s="195">
        <v>0</v>
      </c>
      <c r="EI38" s="195">
        <v>5940</v>
      </c>
      <c r="EJ38" s="196">
        <v>90.7</v>
      </c>
      <c r="EK38" s="195">
        <v>0</v>
      </c>
      <c r="EL38" s="195">
        <v>0</v>
      </c>
      <c r="EM38" s="195">
        <v>4024</v>
      </c>
      <c r="EN38" s="195">
        <v>1800</v>
      </c>
      <c r="EO38" s="195">
        <v>1800</v>
      </c>
      <c r="EP38" s="195">
        <v>600</v>
      </c>
      <c r="EQ38" s="195">
        <v>111.7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C38" s="41">
        <v>41</v>
      </c>
      <c r="FD38" s="195">
        <v>0</v>
      </c>
      <c r="FE38" s="195">
        <v>5940</v>
      </c>
      <c r="FF38" s="195">
        <v>6030.7</v>
      </c>
      <c r="FG38" s="195">
        <v>6030.7</v>
      </c>
      <c r="FH38" s="195">
        <v>6030.7</v>
      </c>
      <c r="FI38" s="195">
        <v>10054.700000000001</v>
      </c>
      <c r="FJ38" s="195">
        <v>11854.7</v>
      </c>
      <c r="FK38" s="195">
        <v>13654.7</v>
      </c>
      <c r="FL38" s="195">
        <v>14254.7</v>
      </c>
      <c r="FM38" s="195">
        <v>14366.400000000001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13.5" thickBot="1" x14ac:dyDescent="0.25">
      <c r="A39" s="132"/>
      <c r="B39" s="34">
        <v>42</v>
      </c>
      <c r="C39" s="293">
        <v>42</v>
      </c>
      <c r="D39" s="260" t="s">
        <v>512</v>
      </c>
      <c r="E39" s="260" t="s">
        <v>513</v>
      </c>
      <c r="F39" s="260" t="s">
        <v>570</v>
      </c>
      <c r="G39" s="43">
        <v>0.32083333333333325</v>
      </c>
      <c r="H39" s="47">
        <v>0.32083333333333325</v>
      </c>
      <c r="I39" s="58" t="s">
        <v>44</v>
      </c>
      <c r="J39" s="52">
        <v>0</v>
      </c>
      <c r="K39" s="43">
        <v>0.40416666666666662</v>
      </c>
      <c r="L39" s="47">
        <v>0.40416666666666662</v>
      </c>
      <c r="M39" s="42" t="s">
        <v>44</v>
      </c>
      <c r="N39" s="38">
        <v>0</v>
      </c>
      <c r="O39" s="85">
        <v>0.40486111111111112</v>
      </c>
      <c r="P39" s="38"/>
      <c r="Q39" s="261"/>
      <c r="R39" s="85">
        <v>0.43888888888888888</v>
      </c>
      <c r="S39" s="38">
        <v>300</v>
      </c>
      <c r="T39" s="85">
        <v>0.47013888888888888</v>
      </c>
      <c r="U39" s="86"/>
      <c r="V39" s="52">
        <v>0</v>
      </c>
      <c r="W39" s="85"/>
      <c r="X39" s="38">
        <v>600</v>
      </c>
      <c r="Y39" s="85"/>
      <c r="Z39" s="86"/>
      <c r="AA39" s="52">
        <v>600</v>
      </c>
      <c r="AB39" s="261"/>
      <c r="AC39" s="85">
        <v>0.49652777777777773</v>
      </c>
      <c r="AD39" s="38"/>
      <c r="AE39" s="85">
        <v>0.45208333333333334</v>
      </c>
      <c r="AF39" s="86"/>
      <c r="AG39" s="52">
        <v>2340</v>
      </c>
      <c r="AH39" s="261">
        <v>300</v>
      </c>
      <c r="AI39" s="85">
        <v>0.52777777777777779</v>
      </c>
      <c r="AJ39" s="38"/>
      <c r="AK39" s="73" t="s">
        <v>308</v>
      </c>
      <c r="AL39" s="42" t="s">
        <v>44</v>
      </c>
      <c r="AM39" s="38">
        <v>1800</v>
      </c>
      <c r="AN39" s="43">
        <v>0.58611111111111114</v>
      </c>
      <c r="AO39" s="47">
        <v>0.58819444444444446</v>
      </c>
      <c r="AP39" s="70">
        <v>109.6</v>
      </c>
      <c r="AQ39" s="71">
        <v>109.6</v>
      </c>
      <c r="AR39" s="72"/>
      <c r="AS39" s="49" t="e">
        <v>#VALUE!</v>
      </c>
      <c r="AT39" s="42"/>
      <c r="AU39" s="280">
        <v>0</v>
      </c>
      <c r="AV39" s="72"/>
      <c r="AW39" s="49">
        <v>0.63194444444444442</v>
      </c>
      <c r="AX39" s="42"/>
      <c r="AY39" s="38">
        <v>0</v>
      </c>
      <c r="AZ39" s="53">
        <v>0.6333333333333333</v>
      </c>
      <c r="BA39" s="61"/>
      <c r="BB39" s="55">
        <v>0.638738425925926</v>
      </c>
      <c r="BC39" s="35">
        <v>5.4050925925926974E-3</v>
      </c>
      <c r="BD39" s="35">
        <v>1.0416666666656152E-4</v>
      </c>
      <c r="BE39" s="44" t="s">
        <v>45</v>
      </c>
      <c r="BF39" s="45">
        <v>9</v>
      </c>
      <c r="BG39" s="55">
        <v>0.64604166666666674</v>
      </c>
      <c r="BH39" s="35">
        <v>1.2708333333333433E-2</v>
      </c>
      <c r="BI39" s="35">
        <v>7.060185185184184E-4</v>
      </c>
      <c r="BJ39" s="44" t="s">
        <v>45</v>
      </c>
      <c r="BK39" s="45">
        <v>61</v>
      </c>
      <c r="BL39" s="55">
        <v>0.65099537037037036</v>
      </c>
      <c r="BM39" s="35">
        <v>1.7662037037037059E-2</v>
      </c>
      <c r="BN39" s="35">
        <v>3.9351851851853956E-4</v>
      </c>
      <c r="BO39" s="44" t="s">
        <v>301</v>
      </c>
      <c r="BP39" s="45">
        <v>34</v>
      </c>
      <c r="BQ39" s="55">
        <v>0.66806712962962955</v>
      </c>
      <c r="BR39" s="35">
        <v>3.4733796296296249E-2</v>
      </c>
      <c r="BS39" s="35">
        <v>2.7777777777777332E-3</v>
      </c>
      <c r="BT39" s="44" t="s">
        <v>301</v>
      </c>
      <c r="BU39" s="45">
        <v>240</v>
      </c>
      <c r="BV39" s="263"/>
      <c r="BW39" s="263"/>
      <c r="BX39" s="55">
        <v>0.67931712962962953</v>
      </c>
      <c r="BY39" s="35">
        <v>4.5983796296296231E-2</v>
      </c>
      <c r="BZ39" s="35">
        <v>5.775462962962899E-3</v>
      </c>
      <c r="CA39" s="44" t="s">
        <v>301</v>
      </c>
      <c r="CB39" s="45">
        <v>499</v>
      </c>
      <c r="CC39" s="49">
        <v>0.69791666666666663</v>
      </c>
      <c r="CD39" s="42" t="s">
        <v>45</v>
      </c>
      <c r="CE39" s="38">
        <v>120</v>
      </c>
      <c r="CF39" s="53">
        <v>0.7006944444444444</v>
      </c>
      <c r="CG39" s="61"/>
      <c r="CH39" s="55">
        <v>0.71165509259259263</v>
      </c>
      <c r="CI39" s="35">
        <v>1.0960648148148233E-2</v>
      </c>
      <c r="CJ39" s="35">
        <v>1.1574074074082591E-4</v>
      </c>
      <c r="CK39" s="44" t="s">
        <v>301</v>
      </c>
      <c r="CL39" s="45">
        <v>10</v>
      </c>
      <c r="CM39" s="55">
        <v>0.71765046296296298</v>
      </c>
      <c r="CN39" s="35">
        <v>1.6956018518518579E-2</v>
      </c>
      <c r="CO39" s="35">
        <v>1.0416666666672805E-4</v>
      </c>
      <c r="CP39" s="44" t="s">
        <v>301</v>
      </c>
      <c r="CQ39" s="45">
        <v>9</v>
      </c>
      <c r="CR39" s="85"/>
      <c r="CS39" s="38">
        <v>600</v>
      </c>
      <c r="CT39" s="85">
        <v>2.3131944444444401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112.1</v>
      </c>
      <c r="DC39" s="71">
        <v>112.1</v>
      </c>
      <c r="DD39" s="72"/>
      <c r="DE39" s="43"/>
      <c r="DF39" s="43"/>
      <c r="DG39" s="39">
        <v>1083.7</v>
      </c>
      <c r="DH39" s="46">
        <v>6660</v>
      </c>
      <c r="DI39" s="40"/>
      <c r="DJ39" s="63">
        <v>7743.7</v>
      </c>
      <c r="DK39" s="43"/>
      <c r="DL39" s="268" t="s">
        <v>191</v>
      </c>
      <c r="DM39" s="269" t="s">
        <v>570</v>
      </c>
      <c r="DN39" s="269" t="s">
        <v>177</v>
      </c>
      <c r="DO39" s="269">
        <v>230</v>
      </c>
      <c r="DP39" s="269">
        <v>0</v>
      </c>
      <c r="DQ39" s="56"/>
      <c r="DR39" s="56"/>
      <c r="DS39" s="36"/>
      <c r="DV39" s="41">
        <v>1.1299999999999999</v>
      </c>
      <c r="DW39" s="41" t="s">
        <v>197</v>
      </c>
      <c r="DX39" s="41"/>
      <c r="DY39" s="151">
        <v>250.52099999999996</v>
      </c>
      <c r="DZ39" s="41">
        <v>250.52099999999996</v>
      </c>
      <c r="EA39" s="41">
        <v>9999</v>
      </c>
      <c r="EB39" s="41">
        <v>999999</v>
      </c>
      <c r="EC39" s="41">
        <v>999999</v>
      </c>
      <c r="EG39" s="41">
        <v>42</v>
      </c>
      <c r="EH39" s="195">
        <v>0</v>
      </c>
      <c r="EI39" s="195">
        <v>5940</v>
      </c>
      <c r="EJ39" s="196">
        <v>109.6</v>
      </c>
      <c r="EK39" s="195">
        <v>0</v>
      </c>
      <c r="EL39" s="195">
        <v>0</v>
      </c>
      <c r="EM39" s="195">
        <v>843</v>
      </c>
      <c r="EN39" s="195">
        <v>120</v>
      </c>
      <c r="EO39" s="195">
        <v>19</v>
      </c>
      <c r="EP39" s="195">
        <v>600</v>
      </c>
      <c r="EQ39" s="195">
        <v>112.1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C39" s="41">
        <v>42</v>
      </c>
      <c r="FD39" s="195">
        <v>0</v>
      </c>
      <c r="FE39" s="195">
        <v>5940</v>
      </c>
      <c r="FF39" s="195">
        <v>6049.6</v>
      </c>
      <c r="FG39" s="195">
        <v>6049.6</v>
      </c>
      <c r="FH39" s="195">
        <v>6049.6</v>
      </c>
      <c r="FI39" s="195">
        <v>6892.6</v>
      </c>
      <c r="FJ39" s="195">
        <v>7012.6</v>
      </c>
      <c r="FK39" s="195">
        <v>7031.6</v>
      </c>
      <c r="FL39" s="195">
        <v>7631.6</v>
      </c>
      <c r="FM39" s="195">
        <v>7743.7000000000007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13.5" thickBot="1" x14ac:dyDescent="0.25">
      <c r="A40" s="132"/>
      <c r="B40" s="34">
        <v>60</v>
      </c>
      <c r="C40" s="293">
        <v>69</v>
      </c>
      <c r="D40" s="260" t="s">
        <v>537</v>
      </c>
      <c r="E40" s="260" t="s">
        <v>265</v>
      </c>
      <c r="F40" s="260" t="s">
        <v>608</v>
      </c>
      <c r="G40" s="43">
        <v>0.3333333333333332</v>
      </c>
      <c r="H40" s="47">
        <v>0.3333333333333332</v>
      </c>
      <c r="I40" s="58" t="s">
        <v>44</v>
      </c>
      <c r="J40" s="52">
        <v>0</v>
      </c>
      <c r="K40" s="43">
        <v>0.41666666666666657</v>
      </c>
      <c r="L40" s="47">
        <v>0.41666666666666657</v>
      </c>
      <c r="M40" s="42" t="s">
        <v>44</v>
      </c>
      <c r="N40" s="38">
        <v>0</v>
      </c>
      <c r="O40" s="85">
        <v>0.41736111111111113</v>
      </c>
      <c r="P40" s="38"/>
      <c r="Q40" s="261"/>
      <c r="R40" s="85"/>
      <c r="S40" s="38">
        <v>0</v>
      </c>
      <c r="T40" s="85">
        <v>0.4548611111111111</v>
      </c>
      <c r="U40" s="86"/>
      <c r="V40" s="52">
        <v>0</v>
      </c>
      <c r="W40" s="85">
        <v>0.47430555555555554</v>
      </c>
      <c r="X40" s="38"/>
      <c r="Y40" s="85">
        <v>0.47569444444444442</v>
      </c>
      <c r="Z40" s="86"/>
      <c r="AA40" s="52">
        <v>0</v>
      </c>
      <c r="AB40" s="261"/>
      <c r="AC40" s="85">
        <v>0.4777777777777778</v>
      </c>
      <c r="AD40" s="38"/>
      <c r="AE40" s="85">
        <v>0.5</v>
      </c>
      <c r="AF40" s="86"/>
      <c r="AG40" s="52">
        <v>0</v>
      </c>
      <c r="AH40" s="261"/>
      <c r="AI40" s="85"/>
      <c r="AJ40" s="38">
        <v>600</v>
      </c>
      <c r="AK40" s="73">
        <v>0.51111111111111118</v>
      </c>
      <c r="AL40" s="42" t="s">
        <v>301</v>
      </c>
      <c r="AM40" s="38">
        <v>360</v>
      </c>
      <c r="AN40" s="43">
        <v>0.51458333333333328</v>
      </c>
      <c r="AO40" s="47">
        <v>0.55694444444444446</v>
      </c>
      <c r="AP40" s="70">
        <v>94</v>
      </c>
      <c r="AQ40" s="71">
        <v>94</v>
      </c>
      <c r="AR40" s="72">
        <v>10</v>
      </c>
      <c r="AS40" s="49">
        <v>0.55277777777777781</v>
      </c>
      <c r="AT40" s="42" t="s">
        <v>44</v>
      </c>
      <c r="AU40" s="280">
        <v>0</v>
      </c>
      <c r="AV40" s="72"/>
      <c r="AW40" s="49">
        <v>0.60555555555555551</v>
      </c>
      <c r="AX40" s="42" t="s">
        <v>44</v>
      </c>
      <c r="AY40" s="38">
        <v>0</v>
      </c>
      <c r="AZ40" s="53">
        <v>0.60833333333333328</v>
      </c>
      <c r="BA40" s="61"/>
      <c r="BB40" s="55">
        <v>0.61341435185185189</v>
      </c>
      <c r="BC40" s="35">
        <v>5.0810185185186096E-3</v>
      </c>
      <c r="BD40" s="35">
        <v>4.2824074074064924E-4</v>
      </c>
      <c r="BE40" s="44" t="s">
        <v>45</v>
      </c>
      <c r="BF40" s="45">
        <v>37</v>
      </c>
      <c r="BG40" s="55">
        <v>0.6209027777777778</v>
      </c>
      <c r="BH40" s="35">
        <v>1.2569444444444522E-2</v>
      </c>
      <c r="BI40" s="35">
        <v>8.44907407407329E-4</v>
      </c>
      <c r="BJ40" s="44" t="s">
        <v>45</v>
      </c>
      <c r="BK40" s="45">
        <v>73</v>
      </c>
      <c r="BL40" s="55">
        <v>0.62577546296296294</v>
      </c>
      <c r="BM40" s="35">
        <v>1.7442129629629655E-2</v>
      </c>
      <c r="BN40" s="35">
        <v>1.7361111111113478E-4</v>
      </c>
      <c r="BO40" s="44" t="s">
        <v>301</v>
      </c>
      <c r="BP40" s="45">
        <v>15</v>
      </c>
      <c r="BQ40" s="55">
        <v>0.65060185185185182</v>
      </c>
      <c r="BR40" s="35">
        <v>4.2268518518518539E-2</v>
      </c>
      <c r="BS40" s="35">
        <v>1.0312500000000023E-2</v>
      </c>
      <c r="BT40" s="44" t="s">
        <v>301</v>
      </c>
      <c r="BU40" s="45">
        <v>891</v>
      </c>
      <c r="BV40" s="263"/>
      <c r="BW40" s="263"/>
      <c r="BX40" s="55">
        <v>0.63517361111111115</v>
      </c>
      <c r="BY40" s="35">
        <v>2.6840277777777866E-2</v>
      </c>
      <c r="BZ40" s="35">
        <v>1.3368055555555466E-2</v>
      </c>
      <c r="CA40" s="44" t="s">
        <v>45</v>
      </c>
      <c r="CB40" s="45">
        <v>1455</v>
      </c>
      <c r="CC40" s="49">
        <v>0.68402777777777779</v>
      </c>
      <c r="CD40" s="42" t="s">
        <v>301</v>
      </c>
      <c r="CE40" s="38">
        <v>840</v>
      </c>
      <c r="CF40" s="53">
        <v>0.68611111111111101</v>
      </c>
      <c r="CG40" s="61"/>
      <c r="CH40" s="55">
        <v>0.6963773148148148</v>
      </c>
      <c r="CI40" s="35">
        <v>1.0266203703703791E-2</v>
      </c>
      <c r="CJ40" s="35">
        <v>5.7870370370361607E-4</v>
      </c>
      <c r="CK40" s="44" t="s">
        <v>45</v>
      </c>
      <c r="CL40" s="45">
        <v>50</v>
      </c>
      <c r="CM40" s="55">
        <v>0.70402777777777781</v>
      </c>
      <c r="CN40" s="35">
        <v>1.7916666666666803E-2</v>
      </c>
      <c r="CO40" s="35">
        <v>1.0648148148149524E-3</v>
      </c>
      <c r="CP40" s="44" t="s">
        <v>301</v>
      </c>
      <c r="CQ40" s="45">
        <v>92</v>
      </c>
      <c r="CR40" s="85" t="s">
        <v>632</v>
      </c>
      <c r="CS40" s="38"/>
      <c r="CT40" s="85">
        <v>3.0631944444444401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112.3</v>
      </c>
      <c r="DC40" s="71">
        <v>112.3</v>
      </c>
      <c r="DD40" s="72"/>
      <c r="DE40" s="43"/>
      <c r="DF40" s="43"/>
      <c r="DG40" s="39">
        <v>2829.3</v>
      </c>
      <c r="DH40" s="46">
        <v>1800</v>
      </c>
      <c r="DI40" s="40"/>
      <c r="DJ40" s="63">
        <v>4629.3</v>
      </c>
      <c r="DK40" s="43"/>
      <c r="DL40" s="268" t="s">
        <v>191</v>
      </c>
      <c r="DM40" s="269" t="s">
        <v>608</v>
      </c>
      <c r="DN40" s="269" t="s">
        <v>179</v>
      </c>
      <c r="DO40" s="269">
        <v>71</v>
      </c>
      <c r="DP40" s="269" t="s">
        <v>624</v>
      </c>
      <c r="DQ40" s="56"/>
      <c r="DR40" s="56"/>
      <c r="DS40" s="36"/>
      <c r="DV40" s="41">
        <v>1</v>
      </c>
      <c r="DW40" s="41" t="s">
        <v>197</v>
      </c>
      <c r="DX40" s="41"/>
      <c r="DY40" s="151">
        <v>216.3</v>
      </c>
      <c r="DZ40" s="41">
        <v>216.3</v>
      </c>
      <c r="EA40" s="41">
        <v>9999</v>
      </c>
      <c r="EB40" s="41">
        <v>999999</v>
      </c>
      <c r="EC40" s="41">
        <v>4629.3</v>
      </c>
      <c r="EG40" s="41">
        <v>69</v>
      </c>
      <c r="EH40" s="195">
        <v>0</v>
      </c>
      <c r="EI40" s="195">
        <v>960</v>
      </c>
      <c r="EJ40" s="196">
        <v>104</v>
      </c>
      <c r="EK40" s="195">
        <v>0</v>
      </c>
      <c r="EL40" s="195">
        <v>0</v>
      </c>
      <c r="EM40" s="195">
        <v>2471</v>
      </c>
      <c r="EN40" s="195">
        <v>840</v>
      </c>
      <c r="EO40" s="195">
        <v>142</v>
      </c>
      <c r="EP40" s="195">
        <v>0</v>
      </c>
      <c r="EQ40" s="195">
        <v>112.3</v>
      </c>
      <c r="FC40" s="41">
        <v>69</v>
      </c>
      <c r="FD40" s="195">
        <v>0</v>
      </c>
      <c r="FE40" s="195">
        <v>960</v>
      </c>
      <c r="FF40" s="195">
        <v>1064</v>
      </c>
      <c r="FG40" s="195">
        <v>1064</v>
      </c>
      <c r="FH40" s="195">
        <v>1064</v>
      </c>
      <c r="FI40" s="195">
        <v>3535</v>
      </c>
      <c r="FJ40" s="195">
        <v>4375</v>
      </c>
      <c r="FK40" s="195">
        <v>4517</v>
      </c>
      <c r="FL40" s="195">
        <v>4517</v>
      </c>
      <c r="FM40" s="195">
        <v>4629.3</v>
      </c>
    </row>
    <row r="41" spans="1:178" ht="26.25" thickBot="1" x14ac:dyDescent="0.25">
      <c r="A41" s="132"/>
      <c r="B41" s="34">
        <v>43</v>
      </c>
      <c r="C41" s="293">
        <v>43</v>
      </c>
      <c r="D41" s="260" t="s">
        <v>60</v>
      </c>
      <c r="E41" s="260" t="s">
        <v>51</v>
      </c>
      <c r="F41" s="260" t="s">
        <v>596</v>
      </c>
      <c r="G41" s="43">
        <v>0.32152777777777769</v>
      </c>
      <c r="H41" s="47">
        <v>0.32152777777777769</v>
      </c>
      <c r="I41" s="58" t="s">
        <v>44</v>
      </c>
      <c r="J41" s="52">
        <v>0</v>
      </c>
      <c r="K41" s="43">
        <v>0.40486111111111106</v>
      </c>
      <c r="L41" s="47">
        <v>0.40486111111111106</v>
      </c>
      <c r="M41" s="42" t="s">
        <v>44</v>
      </c>
      <c r="N41" s="38">
        <v>0</v>
      </c>
      <c r="O41" s="85">
        <v>0.4055555555555555</v>
      </c>
      <c r="P41" s="38">
        <v>300</v>
      </c>
      <c r="Q41" s="261"/>
      <c r="R41" s="85"/>
      <c r="S41" s="38">
        <v>0</v>
      </c>
      <c r="T41" s="85" t="s">
        <v>308</v>
      </c>
      <c r="U41" s="86"/>
      <c r="V41" s="52">
        <v>600</v>
      </c>
      <c r="W41" s="85"/>
      <c r="X41" s="38">
        <v>600</v>
      </c>
      <c r="Y41" s="85"/>
      <c r="Z41" s="86"/>
      <c r="AA41" s="52">
        <v>600</v>
      </c>
      <c r="AB41" s="261"/>
      <c r="AC41" s="85"/>
      <c r="AD41" s="38">
        <v>600</v>
      </c>
      <c r="AE41" s="85">
        <v>0.46180555555555558</v>
      </c>
      <c r="AF41" s="86"/>
      <c r="AG41" s="52">
        <v>1560</v>
      </c>
      <c r="AH41" s="261"/>
      <c r="AI41" s="85"/>
      <c r="AJ41" s="38">
        <v>600</v>
      </c>
      <c r="AK41" s="73">
        <v>0.4993055555555555</v>
      </c>
      <c r="AL41" s="42" t="s">
        <v>301</v>
      </c>
      <c r="AM41" s="38">
        <v>360</v>
      </c>
      <c r="AN41" s="43">
        <v>0.50347222222222221</v>
      </c>
      <c r="AO41" s="47">
        <v>0.5444444444444444</v>
      </c>
      <c r="AP41" s="70">
        <v>97.7</v>
      </c>
      <c r="AQ41" s="71">
        <v>97.7</v>
      </c>
      <c r="AR41" s="72"/>
      <c r="AS41" s="49">
        <v>0.54097222222222219</v>
      </c>
      <c r="AT41" s="42" t="s">
        <v>44</v>
      </c>
      <c r="AU41" s="280">
        <v>0</v>
      </c>
      <c r="AV41" s="72"/>
      <c r="AW41" s="49">
        <v>0.59861111111111109</v>
      </c>
      <c r="AX41" s="42" t="s">
        <v>44</v>
      </c>
      <c r="AY41" s="38">
        <v>0</v>
      </c>
      <c r="AZ41" s="53">
        <v>0.6020833333333333</v>
      </c>
      <c r="BA41" s="61"/>
      <c r="BB41" s="55">
        <v>0.60746527777777781</v>
      </c>
      <c r="BC41" s="35">
        <v>5.3819444444445086E-3</v>
      </c>
      <c r="BD41" s="35">
        <v>1.2731481481475029E-4</v>
      </c>
      <c r="BE41" s="44" t="s">
        <v>45</v>
      </c>
      <c r="BF41" s="45">
        <v>11</v>
      </c>
      <c r="BG41" s="55">
        <v>0.61494212962962969</v>
      </c>
      <c r="BH41" s="35">
        <v>1.2858796296296382E-2</v>
      </c>
      <c r="BI41" s="35">
        <v>5.5555555555546893E-4</v>
      </c>
      <c r="BJ41" s="44" t="s">
        <v>45</v>
      </c>
      <c r="BK41" s="45">
        <v>48</v>
      </c>
      <c r="BL41" s="55">
        <v>0.6194560185185185</v>
      </c>
      <c r="BM41" s="35">
        <v>1.7372685185185199E-2</v>
      </c>
      <c r="BN41" s="35">
        <v>1.0416666666667948E-4</v>
      </c>
      <c r="BO41" s="44" t="s">
        <v>301</v>
      </c>
      <c r="BP41" s="45">
        <v>9</v>
      </c>
      <c r="BQ41" s="55">
        <v>0.6363657407407407</v>
      </c>
      <c r="BR41" s="35">
        <v>3.42824074074074E-2</v>
      </c>
      <c r="BS41" s="35">
        <v>2.3263888888888848E-3</v>
      </c>
      <c r="BT41" s="44" t="s">
        <v>301</v>
      </c>
      <c r="BU41" s="45">
        <v>201</v>
      </c>
      <c r="BV41" s="263"/>
      <c r="BW41" s="263"/>
      <c r="BX41" s="55">
        <v>0.64665509259259257</v>
      </c>
      <c r="BY41" s="35">
        <v>4.4571759259259269E-2</v>
      </c>
      <c r="BZ41" s="35">
        <v>4.3634259259259373E-3</v>
      </c>
      <c r="CA41" s="44" t="s">
        <v>301</v>
      </c>
      <c r="CB41" s="45">
        <v>377</v>
      </c>
      <c r="CC41" s="49">
        <v>0.66666666666666663</v>
      </c>
      <c r="CD41" s="42" t="s">
        <v>45</v>
      </c>
      <c r="CE41" s="38">
        <v>120</v>
      </c>
      <c r="CF41" s="53">
        <v>0.66875000000000007</v>
      </c>
      <c r="CG41" s="61"/>
      <c r="CH41" s="55">
        <v>0.67969907407407415</v>
      </c>
      <c r="CI41" s="35">
        <v>1.0949074074074083E-2</v>
      </c>
      <c r="CJ41" s="35">
        <v>1.0416666666667601E-4</v>
      </c>
      <c r="CK41" s="44" t="s">
        <v>301</v>
      </c>
      <c r="CL41" s="45">
        <v>9</v>
      </c>
      <c r="CM41" s="55">
        <v>0.75109953703703702</v>
      </c>
      <c r="CN41" s="35">
        <v>8.2349537037036957E-2</v>
      </c>
      <c r="CO41" s="35">
        <v>6.5497685185185103E-2</v>
      </c>
      <c r="CP41" s="44" t="s">
        <v>301</v>
      </c>
      <c r="CQ41" s="45">
        <v>5659</v>
      </c>
      <c r="CR41" s="85" t="s">
        <v>632</v>
      </c>
      <c r="CS41" s="38"/>
      <c r="CT41" s="85">
        <v>2.3548611111111102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112.5</v>
      </c>
      <c r="DC41" s="71">
        <v>112.5</v>
      </c>
      <c r="DD41" s="72"/>
      <c r="DE41" s="43"/>
      <c r="DF41" s="43"/>
      <c r="DG41" s="39">
        <v>6524.2</v>
      </c>
      <c r="DH41" s="46">
        <v>5340</v>
      </c>
      <c r="DI41" s="40"/>
      <c r="DJ41" s="63">
        <v>11864.2</v>
      </c>
      <c r="DK41" s="43"/>
      <c r="DL41" s="268" t="s">
        <v>192</v>
      </c>
      <c r="DM41" s="269" t="s">
        <v>596</v>
      </c>
      <c r="DN41" s="269" t="s">
        <v>178</v>
      </c>
      <c r="DO41" s="269">
        <v>143</v>
      </c>
      <c r="DP41" s="269" t="s">
        <v>293</v>
      </c>
      <c r="DQ41" s="56"/>
      <c r="DR41" s="56"/>
      <c r="DS41" s="36"/>
      <c r="DV41" s="41">
        <v>1.08</v>
      </c>
      <c r="DW41" s="41" t="s">
        <v>197</v>
      </c>
      <c r="DX41" s="41"/>
      <c r="DY41" s="151">
        <v>227.01599999999999</v>
      </c>
      <c r="DZ41" s="41">
        <v>227.01599999999999</v>
      </c>
      <c r="EA41" s="41">
        <v>9999</v>
      </c>
      <c r="EB41" s="41">
        <v>999999</v>
      </c>
      <c r="EC41" s="41">
        <v>999999</v>
      </c>
      <c r="EG41" s="41">
        <v>43</v>
      </c>
      <c r="EH41" s="195">
        <v>0</v>
      </c>
      <c r="EI41" s="195">
        <v>5220</v>
      </c>
      <c r="EJ41" s="196">
        <v>97.7</v>
      </c>
      <c r="EK41" s="195">
        <v>0</v>
      </c>
      <c r="EL41" s="195">
        <v>0</v>
      </c>
      <c r="EM41" s="195">
        <v>646</v>
      </c>
      <c r="EN41" s="195">
        <v>120</v>
      </c>
      <c r="EO41" s="195">
        <v>5668</v>
      </c>
      <c r="EP41" s="195">
        <v>0</v>
      </c>
      <c r="EQ41" s="195">
        <v>112.5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43</v>
      </c>
      <c r="FD41" s="195">
        <v>0</v>
      </c>
      <c r="FE41" s="195">
        <v>5220</v>
      </c>
      <c r="FF41" s="195">
        <v>5317.7</v>
      </c>
      <c r="FG41" s="195">
        <v>5317.7</v>
      </c>
      <c r="FH41" s="195">
        <v>5317.7</v>
      </c>
      <c r="FI41" s="195">
        <v>5963.7</v>
      </c>
      <c r="FJ41" s="195">
        <v>6083.7</v>
      </c>
      <c r="FK41" s="195">
        <v>11751.7</v>
      </c>
      <c r="FL41" s="195">
        <v>11751.7</v>
      </c>
      <c r="FM41" s="195">
        <v>11864.2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68</v>
      </c>
      <c r="C42" s="293">
        <v>79</v>
      </c>
      <c r="D42" s="260" t="s">
        <v>548</v>
      </c>
      <c r="E42" s="260" t="s">
        <v>549</v>
      </c>
      <c r="F42" s="260" t="s">
        <v>582</v>
      </c>
      <c r="G42" s="43">
        <v>0.33888888888888874</v>
      </c>
      <c r="H42" s="47">
        <v>0.33888888888888874</v>
      </c>
      <c r="I42" s="58" t="s">
        <v>44</v>
      </c>
      <c r="J42" s="52">
        <v>0</v>
      </c>
      <c r="K42" s="43">
        <v>0.42222222222222211</v>
      </c>
      <c r="L42" s="47">
        <v>0.42222222222222211</v>
      </c>
      <c r="M42" s="42" t="s">
        <v>44</v>
      </c>
      <c r="N42" s="38">
        <v>0</v>
      </c>
      <c r="O42" s="85">
        <v>0.4381944444444445</v>
      </c>
      <c r="P42" s="38">
        <v>300</v>
      </c>
      <c r="Q42" s="261"/>
      <c r="R42" s="85"/>
      <c r="S42" s="38">
        <v>0</v>
      </c>
      <c r="T42" s="85" t="s">
        <v>308</v>
      </c>
      <c r="U42" s="86"/>
      <c r="V42" s="52">
        <v>600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>
        <v>0.51180555555555551</v>
      </c>
      <c r="AL42" s="42" t="s">
        <v>45</v>
      </c>
      <c r="AM42" s="38">
        <v>60</v>
      </c>
      <c r="AN42" s="43">
        <v>0.51597222222222217</v>
      </c>
      <c r="AO42" s="47">
        <v>0.57708333333333328</v>
      </c>
      <c r="AP42" s="70">
        <v>100.3</v>
      </c>
      <c r="AQ42" s="71">
        <v>100.3</v>
      </c>
      <c r="AR42" s="72"/>
      <c r="AS42" s="49">
        <v>0.55347222222222214</v>
      </c>
      <c r="AT42" s="42" t="s">
        <v>44</v>
      </c>
      <c r="AU42" s="280">
        <v>0</v>
      </c>
      <c r="AV42" s="72"/>
      <c r="AW42" s="49">
        <v>0.6333333333333333</v>
      </c>
      <c r="AX42" s="42" t="s">
        <v>44</v>
      </c>
      <c r="AY42" s="38">
        <v>0</v>
      </c>
      <c r="AZ42" s="53">
        <v>0.63472222222222219</v>
      </c>
      <c r="BA42" s="61"/>
      <c r="BB42" s="55">
        <v>0.64060185185185181</v>
      </c>
      <c r="BC42" s="35">
        <v>5.8796296296296235E-3</v>
      </c>
      <c r="BD42" s="35">
        <v>3.7037037037036466E-4</v>
      </c>
      <c r="BE42" s="44" t="s">
        <v>301</v>
      </c>
      <c r="BF42" s="45">
        <v>32</v>
      </c>
      <c r="BG42" s="55">
        <v>0.64810185185185187</v>
      </c>
      <c r="BH42" s="35">
        <v>1.3379629629629686E-2</v>
      </c>
      <c r="BI42" s="35">
        <v>3.47222222221652E-5</v>
      </c>
      <c r="BJ42" s="44" t="s">
        <v>45</v>
      </c>
      <c r="BK42" s="45">
        <v>3</v>
      </c>
      <c r="BL42" s="55">
        <v>0.6522916666666666</v>
      </c>
      <c r="BM42" s="35">
        <v>1.7569444444444415E-2</v>
      </c>
      <c r="BN42" s="35">
        <v>3.0092592592589548E-4</v>
      </c>
      <c r="BO42" s="44" t="s">
        <v>301</v>
      </c>
      <c r="BP42" s="45">
        <v>26</v>
      </c>
      <c r="BQ42" s="55"/>
      <c r="BR42" s="35">
        <v>-0.63472222222222219</v>
      </c>
      <c r="BS42" s="35">
        <v>0.66667824074074067</v>
      </c>
      <c r="BT42" s="44"/>
      <c r="BU42" s="45">
        <v>600</v>
      </c>
      <c r="BV42" s="263"/>
      <c r="BW42" s="263"/>
      <c r="BX42" s="55">
        <v>0.66096064814814814</v>
      </c>
      <c r="BY42" s="35">
        <v>2.6238425925925957E-2</v>
      </c>
      <c r="BZ42" s="35">
        <v>1.3969907407407375E-2</v>
      </c>
      <c r="CA42" s="44" t="s">
        <v>45</v>
      </c>
      <c r="CB42" s="45">
        <v>1507</v>
      </c>
      <c r="CC42" s="49">
        <v>0.74930555555555556</v>
      </c>
      <c r="CD42" s="42" t="s">
        <v>301</v>
      </c>
      <c r="CE42" s="38">
        <v>600</v>
      </c>
      <c r="CF42" s="53">
        <v>0.75138888888888899</v>
      </c>
      <c r="CG42" s="61"/>
      <c r="CH42" s="55">
        <v>0.76337962962962969</v>
      </c>
      <c r="CI42" s="35">
        <v>1.1990740740740691E-2</v>
      </c>
      <c r="CJ42" s="35">
        <v>1.1458333333332835E-3</v>
      </c>
      <c r="CK42" s="44" t="s">
        <v>301</v>
      </c>
      <c r="CL42" s="45">
        <v>99</v>
      </c>
      <c r="CM42" s="55">
        <v>0.77048611111111109</v>
      </c>
      <c r="CN42" s="35">
        <v>1.9097222222222099E-2</v>
      </c>
      <c r="CO42" s="35">
        <v>2.2453703703702484E-3</v>
      </c>
      <c r="CP42" s="44" t="s">
        <v>301</v>
      </c>
      <c r="CQ42" s="45">
        <v>194</v>
      </c>
      <c r="CR42" s="85"/>
      <c r="CS42" s="38">
        <v>600</v>
      </c>
      <c r="CT42" s="85">
        <v>3.3965277777777798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112.5</v>
      </c>
      <c r="DC42" s="71">
        <v>112.5</v>
      </c>
      <c r="DD42" s="72"/>
      <c r="DE42" s="43"/>
      <c r="DF42" s="43"/>
      <c r="DG42" s="39">
        <v>2673.8</v>
      </c>
      <c r="DH42" s="46">
        <v>5160</v>
      </c>
      <c r="DI42" s="40"/>
      <c r="DJ42" s="63">
        <v>7833.8</v>
      </c>
      <c r="DK42" s="43"/>
      <c r="DL42" s="268" t="s">
        <v>191</v>
      </c>
      <c r="DM42" s="269" t="s">
        <v>582</v>
      </c>
      <c r="DN42" s="269" t="s">
        <v>178</v>
      </c>
      <c r="DO42" s="269">
        <v>123</v>
      </c>
      <c r="DP42" s="269">
        <v>0</v>
      </c>
      <c r="DQ42" s="56"/>
      <c r="DR42" s="56"/>
      <c r="DS42" s="36"/>
      <c r="DV42" s="41">
        <v>1.08</v>
      </c>
      <c r="DW42" s="41" t="s">
        <v>197</v>
      </c>
      <c r="DX42" s="41"/>
      <c r="DY42" s="151">
        <v>229.82400000000004</v>
      </c>
      <c r="DZ42" s="41">
        <v>229.82400000000004</v>
      </c>
      <c r="EA42" s="41">
        <v>9999</v>
      </c>
      <c r="EB42" s="41">
        <v>999999</v>
      </c>
      <c r="EC42" s="41">
        <v>999999</v>
      </c>
      <c r="EG42" s="41">
        <v>79</v>
      </c>
      <c r="EH42" s="195">
        <v>0</v>
      </c>
      <c r="EI42" s="195">
        <v>3960</v>
      </c>
      <c r="EJ42" s="196">
        <v>100.3</v>
      </c>
      <c r="EK42" s="195">
        <v>0</v>
      </c>
      <c r="EL42" s="195">
        <v>0</v>
      </c>
      <c r="EM42" s="195">
        <v>2168</v>
      </c>
      <c r="EN42" s="195">
        <v>600</v>
      </c>
      <c r="EO42" s="195">
        <v>293</v>
      </c>
      <c r="EP42" s="195">
        <v>600</v>
      </c>
      <c r="EQ42" s="195">
        <v>112.5</v>
      </c>
      <c r="FC42" s="41">
        <v>79</v>
      </c>
      <c r="FD42" s="195">
        <v>0</v>
      </c>
      <c r="FE42" s="195">
        <v>3960</v>
      </c>
      <c r="FF42" s="195">
        <v>4060.3</v>
      </c>
      <c r="FG42" s="195">
        <v>4060.3</v>
      </c>
      <c r="FH42" s="195">
        <v>4060.3</v>
      </c>
      <c r="FI42" s="195">
        <v>6228.3</v>
      </c>
      <c r="FJ42" s="195">
        <v>6828.3</v>
      </c>
      <c r="FK42" s="195">
        <v>7121.3</v>
      </c>
      <c r="FL42" s="195">
        <v>7721.3</v>
      </c>
      <c r="FM42" s="195">
        <v>7833.8</v>
      </c>
    </row>
    <row r="43" spans="1:178" ht="13.5" thickBot="1" x14ac:dyDescent="0.25">
      <c r="A43" s="132"/>
      <c r="B43" s="34">
        <v>64</v>
      </c>
      <c r="C43" s="293">
        <v>73</v>
      </c>
      <c r="D43" s="260" t="s">
        <v>260</v>
      </c>
      <c r="E43" s="260" t="s">
        <v>541</v>
      </c>
      <c r="F43" s="260" t="s">
        <v>610</v>
      </c>
      <c r="G43" s="43">
        <v>0.33611111111111097</v>
      </c>
      <c r="H43" s="47">
        <v>0.33611111111111097</v>
      </c>
      <c r="I43" s="58" t="s">
        <v>44</v>
      </c>
      <c r="J43" s="52">
        <v>0</v>
      </c>
      <c r="K43" s="43">
        <v>0.41944444444444434</v>
      </c>
      <c r="L43" s="47">
        <v>0.41944444444444434</v>
      </c>
      <c r="M43" s="42" t="s">
        <v>44</v>
      </c>
      <c r="N43" s="38">
        <v>0</v>
      </c>
      <c r="O43" s="85">
        <v>0.4201388888888889</v>
      </c>
      <c r="P43" s="38"/>
      <c r="Q43" s="261"/>
      <c r="R43" s="85"/>
      <c r="S43" s="38">
        <v>0</v>
      </c>
      <c r="T43" s="85">
        <v>0.4597222222222222</v>
      </c>
      <c r="U43" s="86"/>
      <c r="V43" s="52">
        <v>0</v>
      </c>
      <c r="W43" s="85">
        <v>0.49236111111111108</v>
      </c>
      <c r="X43" s="38"/>
      <c r="Y43" s="85">
        <v>0.49374999999999997</v>
      </c>
      <c r="Z43" s="86"/>
      <c r="AA43" s="52">
        <v>0</v>
      </c>
      <c r="AB43" s="261"/>
      <c r="AC43" s="85">
        <v>0.49583333333333335</v>
      </c>
      <c r="AD43" s="38"/>
      <c r="AE43" s="85">
        <v>0.52500000000000002</v>
      </c>
      <c r="AF43" s="86"/>
      <c r="AG43" s="52">
        <v>0</v>
      </c>
      <c r="AH43" s="261"/>
      <c r="AI43" s="85">
        <v>0.53125</v>
      </c>
      <c r="AJ43" s="38"/>
      <c r="AK43" s="73">
        <v>0.53263888888888888</v>
      </c>
      <c r="AL43" s="42" t="s">
        <v>301</v>
      </c>
      <c r="AM43" s="38">
        <v>1980</v>
      </c>
      <c r="AN43" s="43">
        <v>0.53541666666666665</v>
      </c>
      <c r="AO43" s="47">
        <v>0.55972222222222223</v>
      </c>
      <c r="AP43" s="70">
        <v>92.1</v>
      </c>
      <c r="AQ43" s="71">
        <v>92.1</v>
      </c>
      <c r="AR43" s="72"/>
      <c r="AS43" s="49">
        <v>0.57430555555555551</v>
      </c>
      <c r="AT43" s="42" t="s">
        <v>44</v>
      </c>
      <c r="AU43" s="280">
        <v>0</v>
      </c>
      <c r="AV43" s="72"/>
      <c r="AW43" s="49">
        <v>0.62152777777777779</v>
      </c>
      <c r="AX43" s="42" t="s">
        <v>44</v>
      </c>
      <c r="AY43" s="38">
        <v>0</v>
      </c>
      <c r="AZ43" s="53">
        <v>0.62291666666666667</v>
      </c>
      <c r="BA43" s="61"/>
      <c r="BB43" s="55">
        <v>0.62825231481481481</v>
      </c>
      <c r="BC43" s="35">
        <v>5.335648148148131E-3</v>
      </c>
      <c r="BD43" s="35">
        <v>1.7361111111112784E-4</v>
      </c>
      <c r="BE43" s="44" t="s">
        <v>45</v>
      </c>
      <c r="BF43" s="45">
        <v>15</v>
      </c>
      <c r="BG43" s="55">
        <v>0.63739583333333327</v>
      </c>
      <c r="BH43" s="35">
        <v>1.4479166666666599E-2</v>
      </c>
      <c r="BI43" s="35">
        <v>1.0648148148147477E-3</v>
      </c>
      <c r="BJ43" s="44" t="s">
        <v>301</v>
      </c>
      <c r="BK43" s="45">
        <v>92</v>
      </c>
      <c r="BL43" s="55">
        <v>0.64226851851851852</v>
      </c>
      <c r="BM43" s="35">
        <v>1.9351851851851842E-2</v>
      </c>
      <c r="BN43" s="35">
        <v>2.0833333333333225E-3</v>
      </c>
      <c r="BO43" s="44" t="s">
        <v>301</v>
      </c>
      <c r="BP43" s="45">
        <v>180</v>
      </c>
      <c r="BQ43" s="55">
        <v>0.66041666666666665</v>
      </c>
      <c r="BR43" s="35">
        <v>3.7499999999999978E-2</v>
      </c>
      <c r="BS43" s="35">
        <v>5.5439814814814622E-3</v>
      </c>
      <c r="BT43" s="44" t="s">
        <v>301</v>
      </c>
      <c r="BU43" s="45">
        <v>479</v>
      </c>
      <c r="BV43" s="263"/>
      <c r="BW43" s="263"/>
      <c r="BX43" s="55">
        <v>0.67249999999999999</v>
      </c>
      <c r="BY43" s="35">
        <v>4.9583333333333313E-2</v>
      </c>
      <c r="BZ43" s="35">
        <v>9.3749999999999806E-3</v>
      </c>
      <c r="CA43" s="44" t="s">
        <v>301</v>
      </c>
      <c r="CB43" s="45">
        <v>810</v>
      </c>
      <c r="CC43" s="49">
        <v>0.69027777777777777</v>
      </c>
      <c r="CD43" s="42" t="s">
        <v>301</v>
      </c>
      <c r="CE43" s="38">
        <v>120</v>
      </c>
      <c r="CF43" s="53">
        <v>0.69305555555555554</v>
      </c>
      <c r="CG43" s="61"/>
      <c r="CH43" s="55">
        <v>0.7047106481481481</v>
      </c>
      <c r="CI43" s="35">
        <v>1.1655092592592564E-2</v>
      </c>
      <c r="CJ43" s="35">
        <v>8.1018518518515686E-4</v>
      </c>
      <c r="CK43" s="44" t="s">
        <v>301</v>
      </c>
      <c r="CL43" s="45">
        <v>70</v>
      </c>
      <c r="CM43" s="55">
        <v>0.71148148148148149</v>
      </c>
      <c r="CN43" s="35">
        <v>1.8425925925925957E-2</v>
      </c>
      <c r="CO43" s="35">
        <v>1.5740740740741062E-3</v>
      </c>
      <c r="CP43" s="44" t="s">
        <v>301</v>
      </c>
      <c r="CQ43" s="45">
        <v>136</v>
      </c>
      <c r="CR43" s="85" t="s">
        <v>632</v>
      </c>
      <c r="CS43" s="38"/>
      <c r="CT43" s="85">
        <v>3.2298611111111102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113</v>
      </c>
      <c r="DC43" s="71">
        <v>113</v>
      </c>
      <c r="DD43" s="72"/>
      <c r="DE43" s="43"/>
      <c r="DF43" s="43"/>
      <c r="DG43" s="39">
        <v>1987.1</v>
      </c>
      <c r="DH43" s="46">
        <v>2100</v>
      </c>
      <c r="DI43" s="40"/>
      <c r="DJ43" s="63">
        <v>4087.1</v>
      </c>
      <c r="DK43" s="43"/>
      <c r="DL43" s="268" t="s">
        <v>190</v>
      </c>
      <c r="DM43" s="269" t="s">
        <v>610</v>
      </c>
      <c r="DN43" s="269" t="s">
        <v>178</v>
      </c>
      <c r="DO43" s="269">
        <v>81</v>
      </c>
      <c r="DP43" s="269" t="s">
        <v>620</v>
      </c>
      <c r="DQ43" s="56"/>
      <c r="DR43" s="56"/>
      <c r="DS43" s="36"/>
      <c r="DV43" s="41">
        <v>1.05</v>
      </c>
      <c r="DW43" s="41" t="s">
        <v>198</v>
      </c>
      <c r="DX43" s="41"/>
      <c r="DY43" s="151">
        <v>215.35499999999999</v>
      </c>
      <c r="DZ43" s="41">
        <v>9999</v>
      </c>
      <c r="EA43" s="41">
        <v>215.35499999999999</v>
      </c>
      <c r="EB43" s="41">
        <v>999999</v>
      </c>
      <c r="EC43" s="41">
        <v>999999</v>
      </c>
      <c r="EG43" s="41">
        <v>73</v>
      </c>
      <c r="EH43" s="195">
        <v>0</v>
      </c>
      <c r="EI43" s="195">
        <v>1980</v>
      </c>
      <c r="EJ43" s="196">
        <v>92.1</v>
      </c>
      <c r="EK43" s="195">
        <v>0</v>
      </c>
      <c r="EL43" s="195">
        <v>0</v>
      </c>
      <c r="EM43" s="195">
        <v>1576</v>
      </c>
      <c r="EN43" s="195">
        <v>120</v>
      </c>
      <c r="EO43" s="195">
        <v>206</v>
      </c>
      <c r="EP43" s="195">
        <v>0</v>
      </c>
      <c r="EQ43" s="195">
        <v>113</v>
      </c>
      <c r="FC43" s="41">
        <v>73</v>
      </c>
      <c r="FD43" s="195">
        <v>0</v>
      </c>
      <c r="FE43" s="195">
        <v>1980</v>
      </c>
      <c r="FF43" s="195">
        <v>2072.1</v>
      </c>
      <c r="FG43" s="195">
        <v>2072.1</v>
      </c>
      <c r="FH43" s="195">
        <v>2072.1</v>
      </c>
      <c r="FI43" s="195">
        <v>3648.1</v>
      </c>
      <c r="FJ43" s="195">
        <v>3768.1</v>
      </c>
      <c r="FK43" s="195">
        <v>3974.1</v>
      </c>
      <c r="FL43" s="195">
        <v>3974.1</v>
      </c>
      <c r="FM43" s="195">
        <v>4087.1</v>
      </c>
    </row>
    <row r="44" spans="1:178" ht="13.5" thickBot="1" x14ac:dyDescent="0.25">
      <c r="A44" s="132"/>
      <c r="B44" s="34">
        <v>46</v>
      </c>
      <c r="C44" s="293">
        <v>46</v>
      </c>
      <c r="D44" s="260" t="s">
        <v>517</v>
      </c>
      <c r="E44" s="260" t="s">
        <v>518</v>
      </c>
      <c r="F44" s="260" t="s">
        <v>582</v>
      </c>
      <c r="G44" s="43">
        <v>0.32361111111111102</v>
      </c>
      <c r="H44" s="47">
        <v>0.32361111111111102</v>
      </c>
      <c r="I44" s="58" t="s">
        <v>44</v>
      </c>
      <c r="J44" s="52">
        <v>0</v>
      </c>
      <c r="K44" s="43">
        <v>0.40694444444444439</v>
      </c>
      <c r="L44" s="47">
        <v>0.40694444444444439</v>
      </c>
      <c r="M44" s="42" t="s">
        <v>44</v>
      </c>
      <c r="N44" s="38">
        <v>0</v>
      </c>
      <c r="O44" s="85"/>
      <c r="P44" s="38">
        <v>600</v>
      </c>
      <c r="Q44" s="261"/>
      <c r="R44" s="85"/>
      <c r="S44" s="38">
        <v>0</v>
      </c>
      <c r="T44" s="85">
        <v>0.46736111111111112</v>
      </c>
      <c r="U44" s="86"/>
      <c r="V44" s="52">
        <v>0</v>
      </c>
      <c r="W44" s="85"/>
      <c r="X44" s="38">
        <v>600</v>
      </c>
      <c r="Y44" s="85"/>
      <c r="Z44" s="86"/>
      <c r="AA44" s="52">
        <v>600</v>
      </c>
      <c r="AB44" s="261"/>
      <c r="AC44" s="85"/>
      <c r="AD44" s="38">
        <v>600</v>
      </c>
      <c r="AE44" s="85" t="s">
        <v>308</v>
      </c>
      <c r="AF44" s="86"/>
      <c r="AG44" s="52">
        <v>600</v>
      </c>
      <c r="AH44" s="261"/>
      <c r="AI44" s="85"/>
      <c r="AJ44" s="38">
        <v>600</v>
      </c>
      <c r="AK44" s="73">
        <v>0.49722222222222223</v>
      </c>
      <c r="AL44" s="42" t="s">
        <v>44</v>
      </c>
      <c r="AM44" s="38">
        <v>0</v>
      </c>
      <c r="AN44" s="43">
        <v>0.51458333333333328</v>
      </c>
      <c r="AO44" s="47">
        <v>0.52083333333333337</v>
      </c>
      <c r="AP44" s="70">
        <v>97.6</v>
      </c>
      <c r="AQ44" s="71">
        <v>97.6</v>
      </c>
      <c r="AR44" s="72"/>
      <c r="AS44" s="49">
        <v>0.53888888888888886</v>
      </c>
      <c r="AT44" s="42" t="s">
        <v>44</v>
      </c>
      <c r="AU44" s="280">
        <v>0</v>
      </c>
      <c r="AV44" s="72"/>
      <c r="AW44" s="49">
        <v>0.5805555555555556</v>
      </c>
      <c r="AX44" s="42" t="s">
        <v>44</v>
      </c>
      <c r="AY44" s="38">
        <v>0</v>
      </c>
      <c r="AZ44" s="53">
        <v>0.58263888888888882</v>
      </c>
      <c r="BA44" s="61"/>
      <c r="BB44" s="55">
        <v>0.58848379629629632</v>
      </c>
      <c r="BC44" s="35">
        <v>5.8449074074075069E-3</v>
      </c>
      <c r="BD44" s="35">
        <v>3.3564814814824803E-4</v>
      </c>
      <c r="BE44" s="44" t="s">
        <v>301</v>
      </c>
      <c r="BF44" s="45">
        <v>29</v>
      </c>
      <c r="BG44" s="55">
        <v>0.59686342592592589</v>
      </c>
      <c r="BH44" s="35">
        <v>1.4224537037037077E-2</v>
      </c>
      <c r="BI44" s="35">
        <v>8.1018518518522625E-4</v>
      </c>
      <c r="BJ44" s="44" t="s">
        <v>301</v>
      </c>
      <c r="BK44" s="45">
        <v>70</v>
      </c>
      <c r="BL44" s="55">
        <v>0.60070601851851857</v>
      </c>
      <c r="BM44" s="35">
        <v>1.8067129629629752E-2</v>
      </c>
      <c r="BN44" s="35">
        <v>7.9861111111123248E-4</v>
      </c>
      <c r="BO44" s="44" t="s">
        <v>301</v>
      </c>
      <c r="BP44" s="45">
        <v>69</v>
      </c>
      <c r="BQ44" s="55">
        <v>0.62130787037037039</v>
      </c>
      <c r="BR44" s="35">
        <v>3.8668981481481568E-2</v>
      </c>
      <c r="BS44" s="35">
        <v>6.7129629629630524E-3</v>
      </c>
      <c r="BT44" s="44" t="s">
        <v>301</v>
      </c>
      <c r="BU44" s="45">
        <v>580</v>
      </c>
      <c r="BV44" s="263"/>
      <c r="BW44" s="263"/>
      <c r="BX44" s="55">
        <v>0.60884259259259255</v>
      </c>
      <c r="BY44" s="35">
        <v>2.6203703703703729E-2</v>
      </c>
      <c r="BZ44" s="35">
        <v>1.4004629629629603E-2</v>
      </c>
      <c r="CA44" s="44" t="s">
        <v>45</v>
      </c>
      <c r="CB44" s="45">
        <v>1510</v>
      </c>
      <c r="CC44" s="49">
        <v>0.65277777777777779</v>
      </c>
      <c r="CD44" s="42" t="s">
        <v>301</v>
      </c>
      <c r="CE44" s="38">
        <v>360</v>
      </c>
      <c r="CF44" s="53">
        <v>0.66111111111111109</v>
      </c>
      <c r="CG44" s="61"/>
      <c r="CH44" s="55">
        <v>0.6713541666666667</v>
      </c>
      <c r="CI44" s="35">
        <v>1.0243055555555602E-2</v>
      </c>
      <c r="CJ44" s="35">
        <v>6.0185185185180484E-4</v>
      </c>
      <c r="CK44" s="44" t="s">
        <v>45</v>
      </c>
      <c r="CL44" s="45">
        <v>52</v>
      </c>
      <c r="CM44" s="55">
        <v>0.67729166666666663</v>
      </c>
      <c r="CN44" s="35">
        <v>1.6180555555555531E-2</v>
      </c>
      <c r="CO44" s="35">
        <v>6.7129629629631912E-4</v>
      </c>
      <c r="CP44" s="44" t="s">
        <v>45</v>
      </c>
      <c r="CQ44" s="45">
        <v>58</v>
      </c>
      <c r="CR44" s="85" t="s">
        <v>632</v>
      </c>
      <c r="CS44" s="38"/>
      <c r="CT44" s="85">
        <v>2.4798611111111102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113.2</v>
      </c>
      <c r="DC44" s="71">
        <v>113.2</v>
      </c>
      <c r="DD44" s="72"/>
      <c r="DE44" s="43"/>
      <c r="DF44" s="43"/>
      <c r="DG44" s="39">
        <v>2578.7999999999997</v>
      </c>
      <c r="DH44" s="46">
        <v>3960</v>
      </c>
      <c r="DI44" s="40"/>
      <c r="DJ44" s="63">
        <v>6538.7999999999993</v>
      </c>
      <c r="DK44" s="43"/>
      <c r="DL44" s="268" t="s">
        <v>192</v>
      </c>
      <c r="DM44" s="269" t="s">
        <v>582</v>
      </c>
      <c r="DN44" s="269" t="s">
        <v>178</v>
      </c>
      <c r="DO44" s="269">
        <v>123</v>
      </c>
      <c r="DP44" s="269">
        <v>0</v>
      </c>
      <c r="DQ44" s="56"/>
      <c r="DR44" s="56"/>
      <c r="DS44" s="36"/>
      <c r="DV44" s="41">
        <v>1.08</v>
      </c>
      <c r="DW44" s="41" t="s">
        <v>197</v>
      </c>
      <c r="DX44" s="41"/>
      <c r="DY44" s="151">
        <v>227.66400000000002</v>
      </c>
      <c r="DZ44" s="41">
        <v>227.66400000000002</v>
      </c>
      <c r="EA44" s="41">
        <v>9999</v>
      </c>
      <c r="EB44" s="41">
        <v>999999</v>
      </c>
      <c r="EC44" s="41">
        <v>999999</v>
      </c>
      <c r="EG44" s="41">
        <v>46</v>
      </c>
      <c r="EH44" s="195">
        <v>0</v>
      </c>
      <c r="EI44" s="195">
        <v>3600</v>
      </c>
      <c r="EJ44" s="196">
        <v>97.6</v>
      </c>
      <c r="EK44" s="195">
        <v>0</v>
      </c>
      <c r="EL44" s="195">
        <v>0</v>
      </c>
      <c r="EM44" s="195">
        <v>2258</v>
      </c>
      <c r="EN44" s="195">
        <v>360</v>
      </c>
      <c r="EO44" s="195">
        <v>110</v>
      </c>
      <c r="EP44" s="195">
        <v>0</v>
      </c>
      <c r="EQ44" s="195">
        <v>113.2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46</v>
      </c>
      <c r="FD44" s="195">
        <v>0</v>
      </c>
      <c r="FE44" s="195">
        <v>3600</v>
      </c>
      <c r="FF44" s="195">
        <v>3697.6</v>
      </c>
      <c r="FG44" s="195">
        <v>3697.6</v>
      </c>
      <c r="FH44" s="195">
        <v>3697.6</v>
      </c>
      <c r="FI44" s="195">
        <v>5955.6</v>
      </c>
      <c r="FJ44" s="195">
        <v>6315.6</v>
      </c>
      <c r="FK44" s="195">
        <v>6425.6</v>
      </c>
      <c r="FL44" s="195">
        <v>6425.6</v>
      </c>
      <c r="FM44" s="195">
        <v>6538.8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31</v>
      </c>
      <c r="C45" s="293">
        <v>31</v>
      </c>
      <c r="D45" s="260" t="s">
        <v>497</v>
      </c>
      <c r="E45" s="260" t="s">
        <v>264</v>
      </c>
      <c r="F45" s="260" t="s">
        <v>590</v>
      </c>
      <c r="G45" s="43">
        <v>0.31319444444444439</v>
      </c>
      <c r="H45" s="47">
        <v>0.31319444444444439</v>
      </c>
      <c r="I45" s="58" t="s">
        <v>44</v>
      </c>
      <c r="J45" s="52">
        <v>0</v>
      </c>
      <c r="K45" s="43">
        <v>0.39652777777777776</v>
      </c>
      <c r="L45" s="47">
        <v>0.39652777777777776</v>
      </c>
      <c r="M45" s="42" t="s">
        <v>44</v>
      </c>
      <c r="N45" s="38">
        <v>0</v>
      </c>
      <c r="O45" s="85">
        <v>0.39861111111111108</v>
      </c>
      <c r="P45" s="38"/>
      <c r="Q45" s="261"/>
      <c r="R45" s="85"/>
      <c r="S45" s="38">
        <v>0</v>
      </c>
      <c r="T45" s="85">
        <v>0.44166666666666665</v>
      </c>
      <c r="U45" s="86"/>
      <c r="V45" s="52">
        <v>0</v>
      </c>
      <c r="W45" s="85">
        <v>0.46527777777777773</v>
      </c>
      <c r="X45" s="38"/>
      <c r="Y45" s="85">
        <v>0.46736111111111112</v>
      </c>
      <c r="Z45" s="86"/>
      <c r="AA45" s="52">
        <v>0</v>
      </c>
      <c r="AB45" s="261"/>
      <c r="AC45" s="85">
        <v>0.4694444444444445</v>
      </c>
      <c r="AD45" s="38"/>
      <c r="AE45" s="85">
        <v>0.48888888888888887</v>
      </c>
      <c r="AF45" s="86"/>
      <c r="AG45" s="52">
        <v>0</v>
      </c>
      <c r="AH45" s="261"/>
      <c r="AI45" s="85">
        <v>0.49583333333333335</v>
      </c>
      <c r="AJ45" s="38"/>
      <c r="AK45" s="73">
        <v>0.49791666666666662</v>
      </c>
      <c r="AL45" s="42" t="s">
        <v>301</v>
      </c>
      <c r="AM45" s="38">
        <v>960</v>
      </c>
      <c r="AN45" s="43">
        <v>0.51736111111111105</v>
      </c>
      <c r="AO45" s="47">
        <v>0.52916666666666667</v>
      </c>
      <c r="AP45" s="70">
        <v>96.8</v>
      </c>
      <c r="AQ45" s="71">
        <v>96.8</v>
      </c>
      <c r="AR45" s="72"/>
      <c r="AS45" s="49">
        <v>0.5395833333333333</v>
      </c>
      <c r="AT45" s="42" t="s">
        <v>44</v>
      </c>
      <c r="AU45" s="280">
        <v>0</v>
      </c>
      <c r="AV45" s="72"/>
      <c r="AW45" s="49">
        <v>0.58333333333333337</v>
      </c>
      <c r="AX45" s="42" t="s">
        <v>44</v>
      </c>
      <c r="AY45" s="38">
        <v>0</v>
      </c>
      <c r="AZ45" s="53">
        <v>0.58680555555555558</v>
      </c>
      <c r="BA45" s="61"/>
      <c r="BB45" s="55">
        <v>0.59221064814814817</v>
      </c>
      <c r="BC45" s="35">
        <v>5.4050925925925863E-3</v>
      </c>
      <c r="BD45" s="35">
        <v>1.0416666666667254E-4</v>
      </c>
      <c r="BE45" s="44" t="s">
        <v>45</v>
      </c>
      <c r="BF45" s="45">
        <v>9</v>
      </c>
      <c r="BG45" s="55">
        <v>0.60064814814814815</v>
      </c>
      <c r="BH45" s="35">
        <v>1.3842592592592573E-2</v>
      </c>
      <c r="BI45" s="35">
        <v>4.282407407407221E-4</v>
      </c>
      <c r="BJ45" s="44" t="s">
        <v>301</v>
      </c>
      <c r="BK45" s="45">
        <v>37</v>
      </c>
      <c r="BL45" s="55">
        <v>0.60498842592592594</v>
      </c>
      <c r="BM45" s="35">
        <v>1.8182870370370363E-2</v>
      </c>
      <c r="BN45" s="35">
        <v>9.1435185185184328E-4</v>
      </c>
      <c r="BO45" s="44" t="s">
        <v>301</v>
      </c>
      <c r="BP45" s="45">
        <v>79</v>
      </c>
      <c r="BQ45" s="55">
        <v>0.6225694444444444</v>
      </c>
      <c r="BR45" s="35">
        <v>3.5763888888888817E-2</v>
      </c>
      <c r="BS45" s="35">
        <v>3.8078703703703018E-3</v>
      </c>
      <c r="BT45" s="44" t="s">
        <v>301</v>
      </c>
      <c r="BU45" s="45">
        <v>329</v>
      </c>
      <c r="BV45" s="263"/>
      <c r="BW45" s="263"/>
      <c r="BX45" s="55">
        <v>0.6320486111111111</v>
      </c>
      <c r="BY45" s="35">
        <v>4.5243055555555522E-2</v>
      </c>
      <c r="BZ45" s="35">
        <v>5.0347222222221905E-3</v>
      </c>
      <c r="CA45" s="44" t="s">
        <v>301</v>
      </c>
      <c r="CB45" s="45">
        <v>435</v>
      </c>
      <c r="CC45" s="49">
        <v>0.65277777777777779</v>
      </c>
      <c r="CD45" s="42" t="s">
        <v>44</v>
      </c>
      <c r="CE45" s="38">
        <v>0</v>
      </c>
      <c r="CF45" s="53">
        <v>0.66249999999999998</v>
      </c>
      <c r="CG45" s="61"/>
      <c r="CH45" s="55">
        <v>0.67409722222222224</v>
      </c>
      <c r="CI45" s="35">
        <v>1.1597222222222259E-2</v>
      </c>
      <c r="CJ45" s="35">
        <v>7.5231481481485146E-4</v>
      </c>
      <c r="CK45" s="44" t="s">
        <v>301</v>
      </c>
      <c r="CL45" s="45">
        <v>65</v>
      </c>
      <c r="CM45" s="55">
        <v>0.68146990740740743</v>
      </c>
      <c r="CN45" s="35">
        <v>1.8969907407407449E-2</v>
      </c>
      <c r="CO45" s="35">
        <v>2.1180555555555987E-3</v>
      </c>
      <c r="CP45" s="44" t="s">
        <v>301</v>
      </c>
      <c r="CQ45" s="45">
        <v>183</v>
      </c>
      <c r="CR45" s="85" t="s">
        <v>632</v>
      </c>
      <c r="CS45" s="38"/>
      <c r="CT45" s="85">
        <v>1.85486111111111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113.3</v>
      </c>
      <c r="DC45" s="71">
        <v>113.3</v>
      </c>
      <c r="DD45" s="72"/>
      <c r="DE45" s="43"/>
      <c r="DF45" s="43"/>
      <c r="DG45" s="39">
        <v>1347.1</v>
      </c>
      <c r="DH45" s="46">
        <v>960</v>
      </c>
      <c r="DI45" s="40"/>
      <c r="DJ45" s="63">
        <v>2307.1</v>
      </c>
      <c r="DK45" s="43"/>
      <c r="DL45" s="268" t="s">
        <v>191</v>
      </c>
      <c r="DM45" s="269" t="s">
        <v>590</v>
      </c>
      <c r="DN45" s="269" t="s">
        <v>179</v>
      </c>
      <c r="DO45" s="269">
        <v>64</v>
      </c>
      <c r="DP45" s="269" t="s">
        <v>622</v>
      </c>
      <c r="DQ45" s="56"/>
      <c r="DR45" s="56"/>
      <c r="DS45" s="36"/>
      <c r="DV45" s="41">
        <v>1</v>
      </c>
      <c r="DW45" s="41" t="s">
        <v>197</v>
      </c>
      <c r="DX45" s="41"/>
      <c r="DY45" s="151">
        <v>210.1</v>
      </c>
      <c r="DZ45" s="41">
        <v>210.1</v>
      </c>
      <c r="EA45" s="41">
        <v>9999</v>
      </c>
      <c r="EB45" s="41">
        <v>999999</v>
      </c>
      <c r="EC45" s="41">
        <v>2307.1</v>
      </c>
      <c r="EG45" s="41">
        <v>31</v>
      </c>
      <c r="EH45" s="195">
        <v>0</v>
      </c>
      <c r="EI45" s="195">
        <v>960</v>
      </c>
      <c r="EJ45" s="196">
        <v>96.8</v>
      </c>
      <c r="EK45" s="195">
        <v>0</v>
      </c>
      <c r="EL45" s="195">
        <v>0</v>
      </c>
      <c r="EM45" s="195">
        <v>889</v>
      </c>
      <c r="EN45" s="195">
        <v>0</v>
      </c>
      <c r="EO45" s="195">
        <v>248</v>
      </c>
      <c r="EP45" s="195">
        <v>0</v>
      </c>
      <c r="EQ45" s="195">
        <v>113.3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31</v>
      </c>
      <c r="FD45" s="195">
        <v>0</v>
      </c>
      <c r="FE45" s="195">
        <v>960</v>
      </c>
      <c r="FF45" s="195">
        <v>1056.8</v>
      </c>
      <c r="FG45" s="195">
        <v>1056.8</v>
      </c>
      <c r="FH45" s="195">
        <v>1056.8</v>
      </c>
      <c r="FI45" s="195">
        <v>1945.8</v>
      </c>
      <c r="FJ45" s="195">
        <v>1945.8</v>
      </c>
      <c r="FK45" s="195">
        <v>2193.8000000000002</v>
      </c>
      <c r="FL45" s="195">
        <v>2193.8000000000002</v>
      </c>
      <c r="FM45" s="195">
        <v>2307.1000000000004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45</v>
      </c>
      <c r="C46" s="293">
        <v>45</v>
      </c>
      <c r="D46" s="260" t="s">
        <v>515</v>
      </c>
      <c r="E46" s="260" t="s">
        <v>516</v>
      </c>
      <c r="F46" s="260" t="s">
        <v>598</v>
      </c>
      <c r="G46" s="43">
        <v>0.32291666666666657</v>
      </c>
      <c r="H46" s="47">
        <v>0.32291666666666657</v>
      </c>
      <c r="I46" s="58" t="s">
        <v>44</v>
      </c>
      <c r="J46" s="52">
        <v>0</v>
      </c>
      <c r="K46" s="43">
        <v>0.40624999999999994</v>
      </c>
      <c r="L46" s="47">
        <v>0.40624999999999994</v>
      </c>
      <c r="M46" s="42" t="s">
        <v>44</v>
      </c>
      <c r="N46" s="38">
        <v>0</v>
      </c>
      <c r="O46" s="85">
        <v>0.4069444444444445</v>
      </c>
      <c r="P46" s="38"/>
      <c r="Q46" s="261"/>
      <c r="R46" s="85"/>
      <c r="S46" s="38">
        <v>0</v>
      </c>
      <c r="T46" s="85">
        <v>0.4513888888888889</v>
      </c>
      <c r="U46" s="86"/>
      <c r="V46" s="52">
        <v>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 t="s">
        <v>308</v>
      </c>
      <c r="AF46" s="86"/>
      <c r="AG46" s="52">
        <v>600</v>
      </c>
      <c r="AH46" s="261"/>
      <c r="AI46" s="85"/>
      <c r="AJ46" s="38">
        <v>600</v>
      </c>
      <c r="AK46" s="73">
        <v>0.49652777777777773</v>
      </c>
      <c r="AL46" s="42" t="s">
        <v>44</v>
      </c>
      <c r="AM46" s="38">
        <v>0</v>
      </c>
      <c r="AN46" s="43">
        <v>0.50277777777777777</v>
      </c>
      <c r="AO46" s="47">
        <v>0.5229166666666667</v>
      </c>
      <c r="AP46" s="70">
        <v>100</v>
      </c>
      <c r="AQ46" s="71">
        <v>100</v>
      </c>
      <c r="AR46" s="72"/>
      <c r="AS46" s="49">
        <v>0.53819444444444442</v>
      </c>
      <c r="AT46" s="42" t="s">
        <v>44</v>
      </c>
      <c r="AU46" s="280">
        <v>0</v>
      </c>
      <c r="AV46" s="72"/>
      <c r="AW46" s="49">
        <v>0.58402777777777781</v>
      </c>
      <c r="AX46" s="42" t="s">
        <v>44</v>
      </c>
      <c r="AY46" s="38">
        <v>0</v>
      </c>
      <c r="AZ46" s="53">
        <v>0.58888888888888891</v>
      </c>
      <c r="BA46" s="61"/>
      <c r="BB46" s="55">
        <v>0.59401620370370367</v>
      </c>
      <c r="BC46" s="35">
        <v>5.1273148148147651E-3</v>
      </c>
      <c r="BD46" s="35">
        <v>3.8194444444449374E-4</v>
      </c>
      <c r="BE46" s="44" t="s">
        <v>45</v>
      </c>
      <c r="BF46" s="45">
        <v>33</v>
      </c>
      <c r="BG46" s="55">
        <v>0.60141203703703705</v>
      </c>
      <c r="BH46" s="35">
        <v>1.2523148148148144E-2</v>
      </c>
      <c r="BI46" s="35">
        <v>8.9120370370370655E-4</v>
      </c>
      <c r="BJ46" s="44" t="s">
        <v>45</v>
      </c>
      <c r="BK46" s="45">
        <v>77</v>
      </c>
      <c r="BL46" s="55">
        <v>0.60553240740740744</v>
      </c>
      <c r="BM46" s="35">
        <v>1.664351851851853E-2</v>
      </c>
      <c r="BN46" s="35">
        <v>6.2499999999999015E-4</v>
      </c>
      <c r="BO46" s="44" t="s">
        <v>45</v>
      </c>
      <c r="BP46" s="45">
        <v>54</v>
      </c>
      <c r="BQ46" s="55">
        <v>0.62693287037037038</v>
      </c>
      <c r="BR46" s="35">
        <v>3.804398148148147E-2</v>
      </c>
      <c r="BS46" s="35">
        <v>6.0879629629629547E-3</v>
      </c>
      <c r="BT46" s="44" t="s">
        <v>301</v>
      </c>
      <c r="BU46" s="45">
        <v>526</v>
      </c>
      <c r="BV46" s="263"/>
      <c r="BW46" s="263"/>
      <c r="BX46" s="55">
        <v>0.61523148148148155</v>
      </c>
      <c r="BY46" s="35">
        <v>2.634259259259264E-2</v>
      </c>
      <c r="BZ46" s="35">
        <v>1.3865740740740692E-2</v>
      </c>
      <c r="CA46" s="44" t="s">
        <v>45</v>
      </c>
      <c r="CB46" s="45">
        <v>1498</v>
      </c>
      <c r="CC46" s="49">
        <v>0.68680555555555556</v>
      </c>
      <c r="CD46" s="42" t="s">
        <v>301</v>
      </c>
      <c r="CE46" s="38">
        <v>2760</v>
      </c>
      <c r="CF46" s="53">
        <v>0.68888888888888899</v>
      </c>
      <c r="CG46" s="61"/>
      <c r="CH46" s="55">
        <v>0.69980324074074074</v>
      </c>
      <c r="CI46" s="35">
        <v>1.0914351851851745E-2</v>
      </c>
      <c r="CJ46" s="35">
        <v>6.9444444444337339E-5</v>
      </c>
      <c r="CK46" s="44" t="s">
        <v>301</v>
      </c>
      <c r="CL46" s="45">
        <v>6</v>
      </c>
      <c r="CM46" s="55">
        <v>0.7071412037037037</v>
      </c>
      <c r="CN46" s="35">
        <v>1.8252314814814707E-2</v>
      </c>
      <c r="CO46" s="35">
        <v>1.4004629629628569E-3</v>
      </c>
      <c r="CP46" s="44" t="s">
        <v>301</v>
      </c>
      <c r="CQ46" s="45">
        <v>121</v>
      </c>
      <c r="CR46" s="85"/>
      <c r="CS46" s="38">
        <v>600</v>
      </c>
      <c r="CT46" s="85">
        <v>2.4381944444444401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115.3</v>
      </c>
      <c r="DC46" s="71">
        <v>115.3</v>
      </c>
      <c r="DD46" s="72"/>
      <c r="DE46" s="43"/>
      <c r="DF46" s="43"/>
      <c r="DG46" s="39">
        <v>2530.3000000000002</v>
      </c>
      <c r="DH46" s="46">
        <v>6360</v>
      </c>
      <c r="DI46" s="40"/>
      <c r="DJ46" s="63">
        <v>8890.2999999999993</v>
      </c>
      <c r="DK46" s="43"/>
      <c r="DL46" s="268" t="s">
        <v>191</v>
      </c>
      <c r="DM46" s="269" t="s">
        <v>598</v>
      </c>
      <c r="DN46" s="269" t="s">
        <v>177</v>
      </c>
      <c r="DO46" s="269">
        <v>113</v>
      </c>
      <c r="DP46" s="269" t="s">
        <v>624</v>
      </c>
      <c r="DQ46" s="56"/>
      <c r="DR46" s="56"/>
      <c r="DS46" s="36"/>
      <c r="DV46" s="41">
        <v>1.1100000000000001</v>
      </c>
      <c r="DW46" s="41" t="s">
        <v>197</v>
      </c>
      <c r="DX46" s="41"/>
      <c r="DY46" s="151">
        <v>238.98300000000003</v>
      </c>
      <c r="DZ46" s="41">
        <v>238.98300000000003</v>
      </c>
      <c r="EA46" s="41">
        <v>9999</v>
      </c>
      <c r="EB46" s="41">
        <v>999999</v>
      </c>
      <c r="EC46" s="41">
        <v>999999</v>
      </c>
      <c r="EG46" s="41">
        <v>45</v>
      </c>
      <c r="EH46" s="195">
        <v>0</v>
      </c>
      <c r="EI46" s="195">
        <v>3000</v>
      </c>
      <c r="EJ46" s="196">
        <v>100</v>
      </c>
      <c r="EK46" s="195">
        <v>0</v>
      </c>
      <c r="EL46" s="195">
        <v>0</v>
      </c>
      <c r="EM46" s="195">
        <v>2188</v>
      </c>
      <c r="EN46" s="195">
        <v>2760</v>
      </c>
      <c r="EO46" s="195">
        <v>127</v>
      </c>
      <c r="EP46" s="195">
        <v>600</v>
      </c>
      <c r="EQ46" s="195">
        <v>115.3</v>
      </c>
      <c r="ER46" s="195" t="e">
        <v>#REF!</v>
      </c>
      <c r="ES46" s="195" t="e">
        <v>#REF!</v>
      </c>
      <c r="ET46" s="195" t="e">
        <v>#REF!</v>
      </c>
      <c r="EU46" s="196" t="e">
        <v>#REF!</v>
      </c>
      <c r="EV46" s="195"/>
      <c r="EW46" s="195"/>
      <c r="EX46" s="195"/>
      <c r="EY46" s="195"/>
      <c r="EZ46" s="196"/>
      <c r="FA46" s="195"/>
      <c r="FC46" s="41">
        <v>45</v>
      </c>
      <c r="FD46" s="195">
        <v>0</v>
      </c>
      <c r="FE46" s="195">
        <v>3000</v>
      </c>
      <c r="FF46" s="195">
        <v>3100</v>
      </c>
      <c r="FG46" s="195">
        <v>3100</v>
      </c>
      <c r="FH46" s="195">
        <v>3100</v>
      </c>
      <c r="FI46" s="195">
        <v>5288</v>
      </c>
      <c r="FJ46" s="195">
        <v>8048</v>
      </c>
      <c r="FK46" s="195">
        <v>8175</v>
      </c>
      <c r="FL46" s="195">
        <v>8775</v>
      </c>
      <c r="FM46" s="195">
        <v>8890.2999999999993</v>
      </c>
      <c r="FN46" s="195" t="e">
        <v>#REF!</v>
      </c>
      <c r="FO46" s="195" t="e">
        <v>#REF!</v>
      </c>
      <c r="FP46" s="195" t="e">
        <v>#REF!</v>
      </c>
      <c r="FQ46" s="195" t="e">
        <v>#REF!</v>
      </c>
      <c r="FR46" s="195" t="e">
        <v>#REF!</v>
      </c>
      <c r="FS46" s="195" t="e">
        <v>#REF!</v>
      </c>
      <c r="FT46" s="195" t="e">
        <v>#REF!</v>
      </c>
      <c r="FU46" s="195" t="e">
        <v>#REF!</v>
      </c>
      <c r="FV46" s="195" t="e">
        <v>#REF!</v>
      </c>
    </row>
    <row r="47" spans="1:178" ht="15" customHeight="1" thickBot="1" x14ac:dyDescent="0.25">
      <c r="A47" s="132"/>
      <c r="B47" s="34">
        <v>65</v>
      </c>
      <c r="C47" s="293">
        <v>74</v>
      </c>
      <c r="D47" s="260" t="s">
        <v>542</v>
      </c>
      <c r="E47" s="260" t="s">
        <v>543</v>
      </c>
      <c r="F47" s="260" t="s">
        <v>611</v>
      </c>
      <c r="G47" s="43">
        <v>0.33680555555555541</v>
      </c>
      <c r="H47" s="47">
        <v>0.33680555555555541</v>
      </c>
      <c r="I47" s="58" t="s">
        <v>44</v>
      </c>
      <c r="J47" s="52">
        <v>0</v>
      </c>
      <c r="K47" s="43">
        <v>0.42013888888888878</v>
      </c>
      <c r="L47" s="47">
        <v>0.42013888888888878</v>
      </c>
      <c r="M47" s="42" t="s">
        <v>44</v>
      </c>
      <c r="N47" s="38">
        <v>0</v>
      </c>
      <c r="O47" s="85">
        <v>0.42152777777777778</v>
      </c>
      <c r="P47" s="38">
        <v>300</v>
      </c>
      <c r="Q47" s="261"/>
      <c r="R47" s="85"/>
      <c r="S47" s="38">
        <v>0</v>
      </c>
      <c r="T47" s="85">
        <v>0.4680555555555555</v>
      </c>
      <c r="U47" s="86"/>
      <c r="V47" s="52">
        <v>0</v>
      </c>
      <c r="W47" s="85"/>
      <c r="X47" s="38">
        <v>600</v>
      </c>
      <c r="Y47" s="85"/>
      <c r="Z47" s="86"/>
      <c r="AA47" s="52">
        <v>600</v>
      </c>
      <c r="AB47" s="261"/>
      <c r="AC47" s="85"/>
      <c r="AD47" s="38">
        <v>600</v>
      </c>
      <c r="AE47" s="85" t="s">
        <v>308</v>
      </c>
      <c r="AF47" s="86"/>
      <c r="AG47" s="52">
        <v>600</v>
      </c>
      <c r="AH47" s="261"/>
      <c r="AI47" s="85"/>
      <c r="AJ47" s="38">
        <v>600</v>
      </c>
      <c r="AK47" s="73">
        <v>0.51180555555555551</v>
      </c>
      <c r="AL47" s="42" t="s">
        <v>301</v>
      </c>
      <c r="AM47" s="38">
        <v>120</v>
      </c>
      <c r="AN47" s="43">
        <v>0.51250000000000007</v>
      </c>
      <c r="AO47" s="47">
        <v>0.56527777777777777</v>
      </c>
      <c r="AP47" s="70">
        <v>100.5</v>
      </c>
      <c r="AQ47" s="71">
        <v>100.5</v>
      </c>
      <c r="AR47" s="72">
        <v>10</v>
      </c>
      <c r="AS47" s="49">
        <v>0.55347222222222214</v>
      </c>
      <c r="AT47" s="42" t="s">
        <v>44</v>
      </c>
      <c r="AU47" s="280">
        <v>0</v>
      </c>
      <c r="AV47" s="72"/>
      <c r="AW47" s="49">
        <v>0.61319444444444449</v>
      </c>
      <c r="AX47" s="42" t="s">
        <v>44</v>
      </c>
      <c r="AY47" s="38">
        <v>0</v>
      </c>
      <c r="AZ47" s="53">
        <v>0.61597222222222225</v>
      </c>
      <c r="BA47" s="61"/>
      <c r="BB47" s="55">
        <v>0.62118055555555551</v>
      </c>
      <c r="BC47" s="35">
        <v>5.2083333333332593E-3</v>
      </c>
      <c r="BD47" s="35">
        <v>3.0092592592599957E-4</v>
      </c>
      <c r="BE47" s="44" t="s">
        <v>45</v>
      </c>
      <c r="BF47" s="45">
        <v>26</v>
      </c>
      <c r="BG47" s="55">
        <v>0.62775462962962958</v>
      </c>
      <c r="BH47" s="35">
        <v>1.1782407407407325E-2</v>
      </c>
      <c r="BI47" s="35">
        <v>1.6319444444445261E-3</v>
      </c>
      <c r="BJ47" s="44" t="s">
        <v>45</v>
      </c>
      <c r="BK47" s="45">
        <v>141</v>
      </c>
      <c r="BL47" s="55">
        <v>0.63156250000000003</v>
      </c>
      <c r="BM47" s="35">
        <v>1.5590277777777772E-2</v>
      </c>
      <c r="BN47" s="35">
        <v>1.6782407407407475E-3</v>
      </c>
      <c r="BO47" s="44" t="s">
        <v>45</v>
      </c>
      <c r="BP47" s="45">
        <v>145</v>
      </c>
      <c r="BQ47" s="55">
        <v>0.65188657407407413</v>
      </c>
      <c r="BR47" s="35">
        <v>3.5914351851851878E-2</v>
      </c>
      <c r="BS47" s="35">
        <v>3.9583333333333623E-3</v>
      </c>
      <c r="BT47" s="44" t="s">
        <v>301</v>
      </c>
      <c r="BU47" s="45">
        <v>342</v>
      </c>
      <c r="BV47" s="263"/>
      <c r="BW47" s="263"/>
      <c r="BX47" s="55">
        <v>0.63972222222222219</v>
      </c>
      <c r="BY47" s="35">
        <v>2.3749999999999938E-2</v>
      </c>
      <c r="BZ47" s="35">
        <v>1.6458333333333394E-2</v>
      </c>
      <c r="CA47" s="44" t="s">
        <v>45</v>
      </c>
      <c r="CB47" s="45">
        <v>1722</v>
      </c>
      <c r="CC47" s="49">
        <v>0.7055555555555556</v>
      </c>
      <c r="CD47" s="42" t="s">
        <v>301</v>
      </c>
      <c r="CE47" s="38">
        <v>2040</v>
      </c>
      <c r="CF47" s="53">
        <v>0.70833333333333337</v>
      </c>
      <c r="CG47" s="61"/>
      <c r="CH47" s="55">
        <v>0.72020833333333334</v>
      </c>
      <c r="CI47" s="35">
        <v>1.1874999999999969E-2</v>
      </c>
      <c r="CJ47" s="35">
        <v>1.0300925925925616E-3</v>
      </c>
      <c r="CK47" s="44" t="s">
        <v>301</v>
      </c>
      <c r="CL47" s="45">
        <v>89</v>
      </c>
      <c r="CM47" s="55">
        <v>0.72637731481481482</v>
      </c>
      <c r="CN47" s="35">
        <v>1.8043981481481453E-2</v>
      </c>
      <c r="CO47" s="35">
        <v>1.192129629629602E-3</v>
      </c>
      <c r="CP47" s="44" t="s">
        <v>301</v>
      </c>
      <c r="CQ47" s="45">
        <v>103</v>
      </c>
      <c r="CR47" s="85" t="s">
        <v>632</v>
      </c>
      <c r="CS47" s="38"/>
      <c r="CT47" s="85">
        <v>3.2715277777777798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106.4</v>
      </c>
      <c r="DC47" s="71">
        <v>106.4</v>
      </c>
      <c r="DD47" s="72">
        <v>10</v>
      </c>
      <c r="DE47" s="43"/>
      <c r="DF47" s="43"/>
      <c r="DG47" s="39">
        <v>2794.9</v>
      </c>
      <c r="DH47" s="46">
        <v>5460</v>
      </c>
      <c r="DI47" s="40"/>
      <c r="DJ47" s="63">
        <v>8254.9</v>
      </c>
      <c r="DK47" s="43"/>
      <c r="DL47" s="268" t="s">
        <v>190</v>
      </c>
      <c r="DM47" s="269" t="s">
        <v>611</v>
      </c>
      <c r="DN47" s="269" t="s">
        <v>178</v>
      </c>
      <c r="DO47" s="269">
        <v>71</v>
      </c>
      <c r="DP47" s="269" t="s">
        <v>183</v>
      </c>
      <c r="DQ47" s="56"/>
      <c r="DR47" s="56"/>
      <c r="DS47" s="36"/>
      <c r="DV47" s="41">
        <v>1.05</v>
      </c>
      <c r="DW47" s="41" t="s">
        <v>197</v>
      </c>
      <c r="DX47" s="41"/>
      <c r="DY47" s="151">
        <v>238.245</v>
      </c>
      <c r="DZ47" s="41">
        <v>238.245</v>
      </c>
      <c r="EA47" s="41">
        <v>9999</v>
      </c>
      <c r="EB47" s="41">
        <v>999999</v>
      </c>
      <c r="EC47" s="41">
        <v>999999</v>
      </c>
      <c r="EG47" s="41">
        <v>74</v>
      </c>
      <c r="EH47" s="195">
        <v>0</v>
      </c>
      <c r="EI47" s="195">
        <v>3420</v>
      </c>
      <c r="EJ47" s="196">
        <v>110.5</v>
      </c>
      <c r="EK47" s="195">
        <v>0</v>
      </c>
      <c r="EL47" s="195">
        <v>0</v>
      </c>
      <c r="EM47" s="195">
        <v>2376</v>
      </c>
      <c r="EN47" s="195">
        <v>2040</v>
      </c>
      <c r="EO47" s="195">
        <v>192</v>
      </c>
      <c r="EP47" s="195">
        <v>0</v>
      </c>
      <c r="EQ47" s="195">
        <v>116.4</v>
      </c>
      <c r="FC47" s="41">
        <v>74</v>
      </c>
      <c r="FD47" s="195">
        <v>0</v>
      </c>
      <c r="FE47" s="195">
        <v>3420</v>
      </c>
      <c r="FF47" s="195">
        <v>3530.5</v>
      </c>
      <c r="FG47" s="195">
        <v>3530.5</v>
      </c>
      <c r="FH47" s="195">
        <v>3530.5</v>
      </c>
      <c r="FI47" s="195">
        <v>5906.5</v>
      </c>
      <c r="FJ47" s="195">
        <v>7946.5</v>
      </c>
      <c r="FK47" s="195">
        <v>8138.5</v>
      </c>
      <c r="FL47" s="195">
        <v>8138.5</v>
      </c>
      <c r="FM47" s="195">
        <v>8254.9</v>
      </c>
    </row>
    <row r="48" spans="1:178" ht="14.25" customHeight="1" thickBot="1" x14ac:dyDescent="0.25">
      <c r="A48" s="132"/>
      <c r="B48" s="34">
        <v>49</v>
      </c>
      <c r="C48" s="293">
        <v>49</v>
      </c>
      <c r="D48" s="260" t="s">
        <v>523</v>
      </c>
      <c r="E48" s="260" t="s">
        <v>137</v>
      </c>
      <c r="F48" s="260" t="s">
        <v>601</v>
      </c>
      <c r="G48" s="43">
        <v>0.32569444444444434</v>
      </c>
      <c r="H48" s="47">
        <v>0.32569444444444434</v>
      </c>
      <c r="I48" s="58" t="s">
        <v>44</v>
      </c>
      <c r="J48" s="52">
        <v>0</v>
      </c>
      <c r="K48" s="43">
        <v>0.40902777777777771</v>
      </c>
      <c r="L48" s="47">
        <v>0.40902777777777771</v>
      </c>
      <c r="M48" s="42" t="s">
        <v>44</v>
      </c>
      <c r="N48" s="38">
        <v>0</v>
      </c>
      <c r="O48" s="85">
        <v>0.41597222222222219</v>
      </c>
      <c r="P48" s="38"/>
      <c r="Q48" s="261"/>
      <c r="R48" s="85"/>
      <c r="S48" s="38">
        <v>0</v>
      </c>
      <c r="T48" s="85" t="s">
        <v>308</v>
      </c>
      <c r="U48" s="86"/>
      <c r="V48" s="52">
        <v>600</v>
      </c>
      <c r="W48" s="85"/>
      <c r="X48" s="38">
        <v>600</v>
      </c>
      <c r="Y48" s="85"/>
      <c r="Z48" s="86"/>
      <c r="AA48" s="52">
        <v>600</v>
      </c>
      <c r="AB48" s="261"/>
      <c r="AC48" s="85"/>
      <c r="AD48" s="38">
        <v>600</v>
      </c>
      <c r="AE48" s="85">
        <v>0.45347222222222222</v>
      </c>
      <c r="AF48" s="86"/>
      <c r="AG48" s="52">
        <v>2640</v>
      </c>
      <c r="AH48" s="261"/>
      <c r="AI48" s="85"/>
      <c r="AJ48" s="38">
        <v>600</v>
      </c>
      <c r="AK48" s="73">
        <v>0.4993055555555555</v>
      </c>
      <c r="AL48" s="42" t="s">
        <v>44</v>
      </c>
      <c r="AM48" s="38">
        <v>0</v>
      </c>
      <c r="AN48" s="43">
        <v>0.52708333333333335</v>
      </c>
      <c r="AO48" s="47">
        <v>0.53263888888888888</v>
      </c>
      <c r="AP48" s="70">
        <v>89.3</v>
      </c>
      <c r="AQ48" s="71">
        <v>89.3</v>
      </c>
      <c r="AR48" s="72"/>
      <c r="AS48" s="49">
        <v>0.54097222222222219</v>
      </c>
      <c r="AT48" s="42" t="s">
        <v>44</v>
      </c>
      <c r="AU48" s="280">
        <v>0</v>
      </c>
      <c r="AV48" s="72"/>
      <c r="AW48" s="49">
        <v>0.58263888888888882</v>
      </c>
      <c r="AX48" s="42" t="s">
        <v>44</v>
      </c>
      <c r="AY48" s="38">
        <v>0</v>
      </c>
      <c r="AZ48" s="53">
        <v>0.5854166666666667</v>
      </c>
      <c r="BA48" s="61"/>
      <c r="BB48" s="55">
        <v>0.5910185185185185</v>
      </c>
      <c r="BC48" s="35">
        <v>5.6018518518518023E-3</v>
      </c>
      <c r="BD48" s="35">
        <v>9.259259259254346E-5</v>
      </c>
      <c r="BE48" s="44" t="s">
        <v>301</v>
      </c>
      <c r="BF48" s="45">
        <v>8</v>
      </c>
      <c r="BG48" s="55">
        <v>0.59878472222222223</v>
      </c>
      <c r="BH48" s="35">
        <v>1.3368055555555536E-2</v>
      </c>
      <c r="BI48" s="35">
        <v>4.6296296296315098E-5</v>
      </c>
      <c r="BJ48" s="44" t="s">
        <v>45</v>
      </c>
      <c r="BK48" s="45">
        <v>4</v>
      </c>
      <c r="BL48" s="55">
        <v>0.60337962962962965</v>
      </c>
      <c r="BM48" s="35">
        <v>1.7962962962962958E-2</v>
      </c>
      <c r="BN48" s="35">
        <v>6.9444444444443851E-4</v>
      </c>
      <c r="BO48" s="44" t="s">
        <v>301</v>
      </c>
      <c r="BP48" s="45">
        <v>60</v>
      </c>
      <c r="BQ48" s="55">
        <v>0.62252314814814813</v>
      </c>
      <c r="BR48" s="35">
        <v>3.7106481481481435E-2</v>
      </c>
      <c r="BS48" s="35">
        <v>5.1504629629629192E-3</v>
      </c>
      <c r="BT48" s="44" t="s">
        <v>301</v>
      </c>
      <c r="BU48" s="45">
        <v>445</v>
      </c>
      <c r="BV48" s="263"/>
      <c r="BW48" s="263"/>
      <c r="BX48" s="55">
        <v>0.61275462962962968</v>
      </c>
      <c r="BY48" s="35">
        <v>2.7337962962962981E-2</v>
      </c>
      <c r="BZ48" s="35">
        <v>1.2870370370370351E-2</v>
      </c>
      <c r="CA48" s="44" t="s">
        <v>45</v>
      </c>
      <c r="CB48" s="45">
        <v>1412</v>
      </c>
      <c r="CC48" s="49">
        <v>0.65625</v>
      </c>
      <c r="CD48" s="42" t="s">
        <v>301</v>
      </c>
      <c r="CE48" s="38">
        <v>420</v>
      </c>
      <c r="CF48" s="53">
        <v>0.66388888888888886</v>
      </c>
      <c r="CG48" s="61"/>
      <c r="CH48" s="55">
        <v>0.67775462962962962</v>
      </c>
      <c r="CI48" s="35">
        <v>1.3865740740740762E-2</v>
      </c>
      <c r="CJ48" s="35">
        <v>3.0208333333333545E-3</v>
      </c>
      <c r="CK48" s="44" t="s">
        <v>301</v>
      </c>
      <c r="CL48" s="45">
        <v>261</v>
      </c>
      <c r="CM48" s="55">
        <v>0.68422453703703701</v>
      </c>
      <c r="CN48" s="35">
        <v>2.0335648148148144E-2</v>
      </c>
      <c r="CO48" s="35">
        <v>3.4837962962962939E-3</v>
      </c>
      <c r="CP48" s="44" t="s">
        <v>301</v>
      </c>
      <c r="CQ48" s="45">
        <v>301</v>
      </c>
      <c r="CR48" s="85" t="s">
        <v>632</v>
      </c>
      <c r="CS48" s="38">
        <v>300</v>
      </c>
      <c r="CT48" s="85">
        <v>2.6048611111111102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106.6</v>
      </c>
      <c r="DC48" s="71">
        <v>106.6</v>
      </c>
      <c r="DD48" s="72">
        <v>10</v>
      </c>
      <c r="DE48" s="43"/>
      <c r="DF48" s="43"/>
      <c r="DG48" s="39">
        <v>2696.9</v>
      </c>
      <c r="DH48" s="46">
        <v>6360</v>
      </c>
      <c r="DI48" s="40"/>
      <c r="DJ48" s="63">
        <v>9056.9</v>
      </c>
      <c r="DK48" s="43"/>
      <c r="DL48" s="268" t="s">
        <v>191</v>
      </c>
      <c r="DM48" s="269" t="s">
        <v>601</v>
      </c>
      <c r="DN48" s="269" t="s">
        <v>178</v>
      </c>
      <c r="DO48" s="269">
        <v>98</v>
      </c>
      <c r="DP48" s="269">
        <v>0</v>
      </c>
      <c r="DQ48" s="56"/>
      <c r="DR48" s="56"/>
      <c r="DS48" s="36"/>
      <c r="DV48" s="41">
        <v>1.05</v>
      </c>
      <c r="DW48" s="41" t="s">
        <v>197</v>
      </c>
      <c r="DX48" s="41"/>
      <c r="DY48" s="151">
        <v>216.19499999999999</v>
      </c>
      <c r="DZ48" s="41">
        <v>216.19499999999999</v>
      </c>
      <c r="EA48" s="41">
        <v>9999</v>
      </c>
      <c r="EB48" s="41">
        <v>999999</v>
      </c>
      <c r="EC48" s="41">
        <v>999999</v>
      </c>
      <c r="EG48" s="41">
        <v>49</v>
      </c>
      <c r="EH48" s="195">
        <v>0</v>
      </c>
      <c r="EI48" s="195">
        <v>5640</v>
      </c>
      <c r="EJ48" s="196">
        <v>89.3</v>
      </c>
      <c r="EK48" s="195">
        <v>0</v>
      </c>
      <c r="EL48" s="195">
        <v>0</v>
      </c>
      <c r="EM48" s="195">
        <v>1929</v>
      </c>
      <c r="EN48" s="195">
        <v>420</v>
      </c>
      <c r="EO48" s="195">
        <v>562</v>
      </c>
      <c r="EP48" s="195">
        <v>300</v>
      </c>
      <c r="EQ48" s="195">
        <v>116.6</v>
      </c>
      <c r="ER48" s="195" t="e">
        <v>#REF!</v>
      </c>
      <c r="ES48" s="195" t="e">
        <v>#REF!</v>
      </c>
      <c r="ET48" s="195" t="e">
        <v>#REF!</v>
      </c>
      <c r="EU48" s="196" t="e">
        <v>#REF!</v>
      </c>
      <c r="EV48" s="195"/>
      <c r="EW48" s="195"/>
      <c r="EX48" s="195"/>
      <c r="EY48" s="195"/>
      <c r="EZ48" s="196"/>
      <c r="FA48" s="195"/>
      <c r="FC48" s="41">
        <v>49</v>
      </c>
      <c r="FD48" s="195">
        <v>0</v>
      </c>
      <c r="FE48" s="195">
        <v>5640</v>
      </c>
      <c r="FF48" s="195">
        <v>5729.3</v>
      </c>
      <c r="FG48" s="195">
        <v>5729.3</v>
      </c>
      <c r="FH48" s="195">
        <v>5729.3</v>
      </c>
      <c r="FI48" s="195">
        <v>7658.3</v>
      </c>
      <c r="FJ48" s="195">
        <v>8078.3</v>
      </c>
      <c r="FK48" s="195">
        <v>8640.2999999999993</v>
      </c>
      <c r="FL48" s="195">
        <v>8940.2999999999993</v>
      </c>
      <c r="FM48" s="195">
        <v>9056.9</v>
      </c>
      <c r="FN48" s="195" t="e">
        <v>#REF!</v>
      </c>
      <c r="FO48" s="195" t="e">
        <v>#REF!</v>
      </c>
      <c r="FP48" s="195" t="e">
        <v>#REF!</v>
      </c>
      <c r="FQ48" s="195" t="e">
        <v>#REF!</v>
      </c>
      <c r="FR48" s="195" t="e">
        <v>#REF!</v>
      </c>
      <c r="FS48" s="195" t="e">
        <v>#REF!</v>
      </c>
      <c r="FT48" s="195" t="e">
        <v>#REF!</v>
      </c>
      <c r="FU48" s="195" t="e">
        <v>#REF!</v>
      </c>
      <c r="FV48" s="195" t="e">
        <v>#REF!</v>
      </c>
    </row>
    <row r="49" spans="1:178" ht="13.5" thickBot="1" x14ac:dyDescent="0.25">
      <c r="A49" s="132"/>
      <c r="B49" s="34">
        <v>54</v>
      </c>
      <c r="C49" s="293">
        <v>55</v>
      </c>
      <c r="D49" s="260" t="s">
        <v>530</v>
      </c>
      <c r="E49" s="260" t="s">
        <v>531</v>
      </c>
      <c r="F49" s="260" t="s">
        <v>604</v>
      </c>
      <c r="G49" s="43">
        <v>0.32916666666666655</v>
      </c>
      <c r="H49" s="47">
        <v>0.32916666666666655</v>
      </c>
      <c r="I49" s="58" t="s">
        <v>44</v>
      </c>
      <c r="J49" s="52">
        <v>0</v>
      </c>
      <c r="K49" s="43">
        <v>0.41249999999999992</v>
      </c>
      <c r="L49" s="47">
        <v>0.41249999999999992</v>
      </c>
      <c r="M49" s="42" t="s">
        <v>44</v>
      </c>
      <c r="N49" s="38">
        <v>0</v>
      </c>
      <c r="O49" s="85">
        <v>0.41597222222222219</v>
      </c>
      <c r="P49" s="38"/>
      <c r="Q49" s="261">
        <v>300</v>
      </c>
      <c r="R49" s="85"/>
      <c r="S49" s="38">
        <v>0</v>
      </c>
      <c r="T49" s="85">
        <v>0.46388888888888885</v>
      </c>
      <c r="U49" s="86"/>
      <c r="V49" s="52">
        <v>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0.50277777777777777</v>
      </c>
      <c r="AL49" s="42" t="s">
        <v>44</v>
      </c>
      <c r="AM49" s="38">
        <v>0</v>
      </c>
      <c r="AN49" s="43">
        <v>0.52777777777777779</v>
      </c>
      <c r="AO49" s="47">
        <v>0.5444444444444444</v>
      </c>
      <c r="AP49" s="70">
        <v>95</v>
      </c>
      <c r="AQ49" s="71">
        <v>95</v>
      </c>
      <c r="AR49" s="72"/>
      <c r="AS49" s="49">
        <v>0.5444444444444444</v>
      </c>
      <c r="AT49" s="42" t="s">
        <v>44</v>
      </c>
      <c r="AU49" s="280">
        <v>0</v>
      </c>
      <c r="AV49" s="72"/>
      <c r="AW49" s="49">
        <v>0.60277777777777775</v>
      </c>
      <c r="AX49" s="42" t="s">
        <v>44</v>
      </c>
      <c r="AY49" s="38">
        <v>0</v>
      </c>
      <c r="AZ49" s="53">
        <v>0.60416666666666663</v>
      </c>
      <c r="BA49" s="61"/>
      <c r="BB49" s="55">
        <v>0.60971064814814813</v>
      </c>
      <c r="BC49" s="35">
        <v>5.5439814814814969E-3</v>
      </c>
      <c r="BD49" s="35">
        <v>3.4722222222238058E-5</v>
      </c>
      <c r="BE49" s="44" t="s">
        <v>301</v>
      </c>
      <c r="BF49" s="45">
        <v>3</v>
      </c>
      <c r="BG49" s="55">
        <v>0.6208217592592592</v>
      </c>
      <c r="BH49" s="35">
        <v>1.6655092592592569E-2</v>
      </c>
      <c r="BI49" s="35">
        <v>3.2407407407407177E-3</v>
      </c>
      <c r="BJ49" s="44" t="s">
        <v>301</v>
      </c>
      <c r="BK49" s="45">
        <v>280</v>
      </c>
      <c r="BL49" s="55">
        <v>0.62613425925925925</v>
      </c>
      <c r="BM49" s="35">
        <v>2.1967592592592622E-2</v>
      </c>
      <c r="BN49" s="35">
        <v>4.699074074074102E-3</v>
      </c>
      <c r="BO49" s="44" t="s">
        <v>301</v>
      </c>
      <c r="BP49" s="45">
        <v>406</v>
      </c>
      <c r="BQ49" s="55">
        <v>0.64541666666666664</v>
      </c>
      <c r="BR49" s="35">
        <v>4.1250000000000009E-2</v>
      </c>
      <c r="BS49" s="35">
        <v>9.2939814814814933E-3</v>
      </c>
      <c r="BT49" s="44" t="s">
        <v>301</v>
      </c>
      <c r="BU49" s="45">
        <v>803</v>
      </c>
      <c r="BV49" s="263"/>
      <c r="BW49" s="263"/>
      <c r="BX49" s="55">
        <v>0.63561342592592596</v>
      </c>
      <c r="BY49" s="35">
        <v>3.1446759259259327E-2</v>
      </c>
      <c r="BZ49" s="35">
        <v>8.761574074074005E-3</v>
      </c>
      <c r="CA49" s="44" t="s">
        <v>45</v>
      </c>
      <c r="CB49" s="45">
        <v>1057</v>
      </c>
      <c r="CC49" s="49">
        <v>0.69791666666666663</v>
      </c>
      <c r="CD49" s="42" t="s">
        <v>301</v>
      </c>
      <c r="CE49" s="38">
        <v>2400</v>
      </c>
      <c r="CF49" s="53">
        <v>0.70208333333333339</v>
      </c>
      <c r="CG49" s="61"/>
      <c r="CH49" s="55">
        <v>0.71262731481481489</v>
      </c>
      <c r="CI49" s="35">
        <v>1.0543981481481501E-2</v>
      </c>
      <c r="CJ49" s="35">
        <v>3.0092592592590589E-4</v>
      </c>
      <c r="CK49" s="44" t="s">
        <v>45</v>
      </c>
      <c r="CL49" s="45">
        <v>26</v>
      </c>
      <c r="CM49" s="55">
        <v>0.71965277777777781</v>
      </c>
      <c r="CN49" s="35">
        <v>1.7569444444444415E-2</v>
      </c>
      <c r="CO49" s="35">
        <v>7.1759259259256483E-4</v>
      </c>
      <c r="CP49" s="44" t="s">
        <v>301</v>
      </c>
      <c r="CQ49" s="45">
        <v>62</v>
      </c>
      <c r="CR49" s="85"/>
      <c r="CS49" s="38">
        <v>600</v>
      </c>
      <c r="CT49" s="85">
        <v>2.8131944444444401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116.6</v>
      </c>
      <c r="DC49" s="71">
        <v>116.6</v>
      </c>
      <c r="DD49" s="72"/>
      <c r="DE49" s="43"/>
      <c r="DF49" s="43"/>
      <c r="DG49" s="39">
        <v>2848.6</v>
      </c>
      <c r="DH49" s="46">
        <v>6300</v>
      </c>
      <c r="DI49" s="40"/>
      <c r="DJ49" s="63">
        <v>9148.6</v>
      </c>
      <c r="DK49" s="43"/>
      <c r="DL49" s="268" t="s">
        <v>190</v>
      </c>
      <c r="DM49" s="269" t="s">
        <v>604</v>
      </c>
      <c r="DN49" s="269" t="s">
        <v>178</v>
      </c>
      <c r="DO49" s="269">
        <v>87</v>
      </c>
      <c r="DP49" s="269" t="s">
        <v>293</v>
      </c>
      <c r="DQ49" s="56"/>
      <c r="DR49" s="56"/>
      <c r="DS49" s="36"/>
      <c r="DV49" s="41">
        <v>1.05</v>
      </c>
      <c r="DW49" s="41" t="s">
        <v>197</v>
      </c>
      <c r="DX49" s="41"/>
      <c r="DY49" s="151">
        <v>222.18</v>
      </c>
      <c r="DZ49" s="41">
        <v>222.18</v>
      </c>
      <c r="EA49" s="41">
        <v>9999</v>
      </c>
      <c r="EB49" s="41">
        <v>999999</v>
      </c>
      <c r="EC49" s="41">
        <v>999999</v>
      </c>
      <c r="EG49" s="41">
        <v>55</v>
      </c>
      <c r="EH49" s="195">
        <v>0</v>
      </c>
      <c r="EI49" s="195">
        <v>3300</v>
      </c>
      <c r="EJ49" s="196">
        <v>95</v>
      </c>
      <c r="EK49" s="195">
        <v>0</v>
      </c>
      <c r="EL49" s="195">
        <v>0</v>
      </c>
      <c r="EM49" s="195">
        <v>2549</v>
      </c>
      <c r="EN49" s="195">
        <v>2400</v>
      </c>
      <c r="EO49" s="195">
        <v>88</v>
      </c>
      <c r="EP49" s="195">
        <v>600</v>
      </c>
      <c r="EQ49" s="195">
        <v>116.6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C49" s="41">
        <v>55</v>
      </c>
      <c r="FD49" s="195">
        <v>0</v>
      </c>
      <c r="FE49" s="195">
        <v>3300</v>
      </c>
      <c r="FF49" s="195">
        <v>3395</v>
      </c>
      <c r="FG49" s="195">
        <v>3395</v>
      </c>
      <c r="FH49" s="195">
        <v>3395</v>
      </c>
      <c r="FI49" s="195">
        <v>5944</v>
      </c>
      <c r="FJ49" s="195">
        <v>8344</v>
      </c>
      <c r="FK49" s="195">
        <v>8432</v>
      </c>
      <c r="FL49" s="195">
        <v>9032</v>
      </c>
      <c r="FM49" s="195">
        <v>9148.6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13.5" thickBot="1" x14ac:dyDescent="0.25">
      <c r="A50" s="132"/>
      <c r="B50" s="34">
        <v>17</v>
      </c>
      <c r="C50" s="293">
        <v>17</v>
      </c>
      <c r="D50" s="260" t="s">
        <v>36</v>
      </c>
      <c r="E50" s="260" t="s">
        <v>37</v>
      </c>
      <c r="F50" s="260" t="s">
        <v>579</v>
      </c>
      <c r="G50" s="43">
        <v>0.3034722222222222</v>
      </c>
      <c r="H50" s="47">
        <v>0.3034722222222222</v>
      </c>
      <c r="I50" s="58" t="s">
        <v>44</v>
      </c>
      <c r="J50" s="52">
        <v>0</v>
      </c>
      <c r="K50" s="43">
        <v>0.38680555555555557</v>
      </c>
      <c r="L50" s="47">
        <v>0.38680555555555557</v>
      </c>
      <c r="M50" s="42" t="s">
        <v>44</v>
      </c>
      <c r="N50" s="38">
        <v>0</v>
      </c>
      <c r="O50" s="85">
        <v>0.38819444444444445</v>
      </c>
      <c r="P50" s="38"/>
      <c r="Q50" s="261"/>
      <c r="R50" s="85"/>
      <c r="S50" s="38">
        <v>0</v>
      </c>
      <c r="T50" s="85">
        <v>0.43263888888888885</v>
      </c>
      <c r="U50" s="86"/>
      <c r="V50" s="52">
        <v>0</v>
      </c>
      <c r="W50" s="85">
        <v>0.45555555555555555</v>
      </c>
      <c r="X50" s="38"/>
      <c r="Y50" s="85">
        <v>0.45694444444444443</v>
      </c>
      <c r="Z50" s="86"/>
      <c r="AA50" s="52">
        <v>0</v>
      </c>
      <c r="AB50" s="261"/>
      <c r="AC50" s="85">
        <v>0.4597222222222222</v>
      </c>
      <c r="AD50" s="38"/>
      <c r="AE50" s="85">
        <v>0.47986111111111113</v>
      </c>
      <c r="AF50" s="86"/>
      <c r="AG50" s="52">
        <v>0</v>
      </c>
      <c r="AH50" s="261"/>
      <c r="AI50" s="85">
        <v>0.4861111111111111</v>
      </c>
      <c r="AJ50" s="38"/>
      <c r="AK50" s="73">
        <v>0.48680555555555555</v>
      </c>
      <c r="AL50" s="42" t="s">
        <v>301</v>
      </c>
      <c r="AM50" s="38">
        <v>840</v>
      </c>
      <c r="AN50" s="43">
        <v>0.4916666666666667</v>
      </c>
      <c r="AO50" s="47">
        <v>0.51388888888888895</v>
      </c>
      <c r="AP50" s="70">
        <v>96</v>
      </c>
      <c r="AQ50" s="71">
        <v>96</v>
      </c>
      <c r="AR50" s="72"/>
      <c r="AS50" s="49">
        <v>0.52847222222222223</v>
      </c>
      <c r="AT50" s="42" t="s">
        <v>44</v>
      </c>
      <c r="AU50" s="280">
        <v>0</v>
      </c>
      <c r="AV50" s="72"/>
      <c r="AW50" s="49">
        <v>0.57013888888888886</v>
      </c>
      <c r="AX50" s="42" t="s">
        <v>44</v>
      </c>
      <c r="AY50" s="38">
        <v>0</v>
      </c>
      <c r="AZ50" s="53">
        <v>0.57222222222222219</v>
      </c>
      <c r="BA50" s="61"/>
      <c r="BB50" s="55">
        <v>0.577662037037037</v>
      </c>
      <c r="BC50" s="35">
        <v>5.439814814814814E-3</v>
      </c>
      <c r="BD50" s="35">
        <v>6.9444444444444892E-5</v>
      </c>
      <c r="BE50" s="44" t="s">
        <v>45</v>
      </c>
      <c r="BF50" s="45">
        <v>6</v>
      </c>
      <c r="BG50" s="55">
        <v>0.58562499999999995</v>
      </c>
      <c r="BH50" s="35">
        <v>1.3402777777777763E-2</v>
      </c>
      <c r="BI50" s="35">
        <v>1.1574074074087448E-5</v>
      </c>
      <c r="BJ50" s="44" t="s">
        <v>45</v>
      </c>
      <c r="BK50" s="45">
        <v>1</v>
      </c>
      <c r="BL50" s="55">
        <v>0.59024305555555556</v>
      </c>
      <c r="BM50" s="35">
        <v>1.8020833333333375E-2</v>
      </c>
      <c r="BN50" s="35">
        <v>7.5231481481485493E-4</v>
      </c>
      <c r="BO50" s="44" t="s">
        <v>301</v>
      </c>
      <c r="BP50" s="45">
        <v>65</v>
      </c>
      <c r="BQ50" s="55">
        <v>0.60750000000000004</v>
      </c>
      <c r="BR50" s="35">
        <v>3.5277777777777852E-2</v>
      </c>
      <c r="BS50" s="35">
        <v>3.3217592592593367E-3</v>
      </c>
      <c r="BT50" s="44" t="s">
        <v>301</v>
      </c>
      <c r="BU50" s="45">
        <v>287</v>
      </c>
      <c r="BV50" s="263"/>
      <c r="BW50" s="263"/>
      <c r="BX50" s="55">
        <v>0.61537037037037035</v>
      </c>
      <c r="BY50" s="35">
        <v>4.3148148148148158E-2</v>
      </c>
      <c r="BZ50" s="35">
        <v>2.9398148148148256E-3</v>
      </c>
      <c r="CA50" s="44" t="s">
        <v>301</v>
      </c>
      <c r="CB50" s="45">
        <v>254</v>
      </c>
      <c r="CC50" s="49">
        <v>0.6381944444444444</v>
      </c>
      <c r="CD50" s="42" t="s">
        <v>44</v>
      </c>
      <c r="CE50" s="38">
        <v>0</v>
      </c>
      <c r="CF50" s="53">
        <v>0.65486111111111112</v>
      </c>
      <c r="CG50" s="61"/>
      <c r="CH50" s="55">
        <v>0.66450231481481481</v>
      </c>
      <c r="CI50" s="35">
        <v>9.6412037037036935E-3</v>
      </c>
      <c r="CJ50" s="35">
        <v>1.2037037037037138E-3</v>
      </c>
      <c r="CK50" s="44" t="s">
        <v>45</v>
      </c>
      <c r="CL50" s="45">
        <v>104</v>
      </c>
      <c r="CM50" s="55">
        <v>0.67054398148148142</v>
      </c>
      <c r="CN50" s="35">
        <v>1.5682870370370305E-2</v>
      </c>
      <c r="CO50" s="35">
        <v>1.1689814814815451E-3</v>
      </c>
      <c r="CP50" s="44" t="s">
        <v>45</v>
      </c>
      <c r="CQ50" s="45">
        <v>101</v>
      </c>
      <c r="CR50" s="85" t="s">
        <v>632</v>
      </c>
      <c r="CS50" s="38"/>
      <c r="CT50" s="85">
        <v>1.27152777777778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116.8</v>
      </c>
      <c r="DC50" s="71">
        <v>116.8</v>
      </c>
      <c r="DD50" s="72"/>
      <c r="DE50" s="43"/>
      <c r="DF50" s="43"/>
      <c r="DG50" s="39">
        <v>1030.8</v>
      </c>
      <c r="DH50" s="46">
        <v>840</v>
      </c>
      <c r="DI50" s="40"/>
      <c r="DJ50" s="63">
        <v>1870.8</v>
      </c>
      <c r="DK50" s="43"/>
      <c r="DL50" s="268" t="s">
        <v>191</v>
      </c>
      <c r="DM50" s="269" t="s">
        <v>579</v>
      </c>
      <c r="DN50" s="269" t="s">
        <v>178</v>
      </c>
      <c r="DO50" s="269">
        <v>68</v>
      </c>
      <c r="DP50" s="269" t="s">
        <v>621</v>
      </c>
      <c r="DQ50" s="56"/>
      <c r="DR50" s="56"/>
      <c r="DS50" s="36"/>
      <c r="DV50" s="41">
        <v>1.05</v>
      </c>
      <c r="DW50" s="41" t="s">
        <v>197</v>
      </c>
      <c r="DX50" s="41"/>
      <c r="DY50" s="151">
        <v>223.44000000000003</v>
      </c>
      <c r="DZ50" s="41">
        <v>223.44000000000003</v>
      </c>
      <c r="EA50" s="41">
        <v>9999</v>
      </c>
      <c r="EB50" s="41">
        <v>999999</v>
      </c>
      <c r="EC50" s="41">
        <v>999999</v>
      </c>
      <c r="EG50" s="41">
        <v>17</v>
      </c>
      <c r="EH50" s="195">
        <v>0</v>
      </c>
      <c r="EI50" s="195">
        <v>840</v>
      </c>
      <c r="EJ50" s="196">
        <v>96</v>
      </c>
      <c r="EK50" s="195">
        <v>0</v>
      </c>
      <c r="EL50" s="195">
        <v>0</v>
      </c>
      <c r="EM50" s="195">
        <v>613</v>
      </c>
      <c r="EN50" s="195">
        <v>0</v>
      </c>
      <c r="EO50" s="195">
        <v>205</v>
      </c>
      <c r="EP50" s="195">
        <v>0</v>
      </c>
      <c r="EQ50" s="195">
        <v>116.8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17</v>
      </c>
      <c r="FD50" s="195">
        <v>0</v>
      </c>
      <c r="FE50" s="195">
        <v>840</v>
      </c>
      <c r="FF50" s="195">
        <v>936</v>
      </c>
      <c r="FG50" s="195">
        <v>936</v>
      </c>
      <c r="FH50" s="195">
        <v>936</v>
      </c>
      <c r="FI50" s="195">
        <v>1549</v>
      </c>
      <c r="FJ50" s="195">
        <v>1549</v>
      </c>
      <c r="FK50" s="195">
        <v>1754</v>
      </c>
      <c r="FL50" s="195">
        <v>1754</v>
      </c>
      <c r="FM50" s="195">
        <v>1870.8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26.25" thickBot="1" x14ac:dyDescent="0.25">
      <c r="A51" s="131"/>
      <c r="B51" s="34">
        <v>12</v>
      </c>
      <c r="C51" s="293">
        <v>12</v>
      </c>
      <c r="D51" s="260" t="s">
        <v>476</v>
      </c>
      <c r="E51" s="260" t="s">
        <v>477</v>
      </c>
      <c r="F51" s="260" t="s">
        <v>574</v>
      </c>
      <c r="G51" s="43">
        <v>0.3</v>
      </c>
      <c r="H51" s="47">
        <v>0.3</v>
      </c>
      <c r="I51" s="58" t="s">
        <v>44</v>
      </c>
      <c r="J51" s="52">
        <v>0</v>
      </c>
      <c r="K51" s="43">
        <v>0.38333333333333336</v>
      </c>
      <c r="L51" s="47">
        <v>0.38333333333333336</v>
      </c>
      <c r="M51" s="42" t="s">
        <v>44</v>
      </c>
      <c r="N51" s="38">
        <v>0</v>
      </c>
      <c r="O51" s="85">
        <v>0.38750000000000001</v>
      </c>
      <c r="P51" s="38"/>
      <c r="Q51" s="261"/>
      <c r="R51" s="85"/>
      <c r="S51" s="38">
        <v>0</v>
      </c>
      <c r="T51" s="85">
        <v>0.41944444444444445</v>
      </c>
      <c r="U51" s="86"/>
      <c r="V51" s="52">
        <v>0</v>
      </c>
      <c r="W51" s="85">
        <v>0.4375</v>
      </c>
      <c r="X51" s="38"/>
      <c r="Y51" s="85">
        <v>0.43888888888888888</v>
      </c>
      <c r="Z51" s="86"/>
      <c r="AA51" s="52">
        <v>0</v>
      </c>
      <c r="AB51" s="261"/>
      <c r="AC51" s="85">
        <v>0.44027777777777777</v>
      </c>
      <c r="AD51" s="38"/>
      <c r="AE51" s="85">
        <v>0.46111111111111108</v>
      </c>
      <c r="AF51" s="86"/>
      <c r="AG51" s="52">
        <v>0</v>
      </c>
      <c r="AH51" s="261"/>
      <c r="AI51" s="85">
        <v>0.46736111111111112</v>
      </c>
      <c r="AJ51" s="38"/>
      <c r="AK51" s="73">
        <v>0.47361111111111115</v>
      </c>
      <c r="AL51" s="42" t="s">
        <v>44</v>
      </c>
      <c r="AM51" s="38">
        <v>0</v>
      </c>
      <c r="AN51" s="43">
        <v>0.4826388888888889</v>
      </c>
      <c r="AO51" s="47">
        <v>0.4909722222222222</v>
      </c>
      <c r="AP51" s="70">
        <v>102.6</v>
      </c>
      <c r="AQ51" s="71">
        <v>102.6</v>
      </c>
      <c r="AR51" s="72"/>
      <c r="AS51" s="49">
        <v>0.51527777777777783</v>
      </c>
      <c r="AT51" s="42" t="s">
        <v>44</v>
      </c>
      <c r="AU51" s="280">
        <v>0</v>
      </c>
      <c r="AV51" s="72"/>
      <c r="AW51" s="49">
        <v>0.55694444444444446</v>
      </c>
      <c r="AX51" s="42" t="s">
        <v>44</v>
      </c>
      <c r="AY51" s="38">
        <v>0</v>
      </c>
      <c r="AZ51" s="53">
        <v>0.55902777777777779</v>
      </c>
      <c r="BA51" s="61"/>
      <c r="BB51" s="55">
        <v>0.56457175925925929</v>
      </c>
      <c r="BC51" s="35">
        <v>5.5439814814814969E-3</v>
      </c>
      <c r="BD51" s="35">
        <v>3.4722222222238058E-5</v>
      </c>
      <c r="BE51" s="44" t="s">
        <v>301</v>
      </c>
      <c r="BF51" s="45">
        <v>3</v>
      </c>
      <c r="BG51" s="55">
        <v>0.57152777777777775</v>
      </c>
      <c r="BH51" s="35">
        <v>1.2499999999999956E-2</v>
      </c>
      <c r="BI51" s="35">
        <v>9.1435185185189533E-4</v>
      </c>
      <c r="BJ51" s="44" t="s">
        <v>45</v>
      </c>
      <c r="BK51" s="45">
        <v>79</v>
      </c>
      <c r="BL51" s="55">
        <v>0.57541666666666669</v>
      </c>
      <c r="BM51" s="35">
        <v>1.6388888888888897E-2</v>
      </c>
      <c r="BN51" s="35">
        <v>8.7962962962962257E-4</v>
      </c>
      <c r="BO51" s="44" t="s">
        <v>45</v>
      </c>
      <c r="BP51" s="45">
        <v>76</v>
      </c>
      <c r="BQ51" s="55">
        <v>0.59062500000000007</v>
      </c>
      <c r="BR51" s="35">
        <v>3.1597222222222276E-2</v>
      </c>
      <c r="BS51" s="35">
        <v>3.5879629629623905E-4</v>
      </c>
      <c r="BT51" s="44" t="s">
        <v>45</v>
      </c>
      <c r="BU51" s="45">
        <v>31</v>
      </c>
      <c r="BV51" s="263"/>
      <c r="BW51" s="263"/>
      <c r="BX51" s="55">
        <v>0.59837962962962965</v>
      </c>
      <c r="BY51" s="35">
        <v>3.935185185185186E-2</v>
      </c>
      <c r="BZ51" s="35">
        <v>8.5648148148147196E-4</v>
      </c>
      <c r="CA51" s="44" t="s">
        <v>45</v>
      </c>
      <c r="CB51" s="45">
        <v>74</v>
      </c>
      <c r="CC51" s="49">
        <v>0.625</v>
      </c>
      <c r="CD51" s="42" t="s">
        <v>44</v>
      </c>
      <c r="CE51" s="38">
        <v>0</v>
      </c>
      <c r="CF51" s="53">
        <v>0.64583333333333337</v>
      </c>
      <c r="CG51" s="61"/>
      <c r="CH51" s="55">
        <v>0.65650462962962963</v>
      </c>
      <c r="CI51" s="35">
        <v>1.0671296296296262E-2</v>
      </c>
      <c r="CJ51" s="35">
        <v>1.7361111111114519E-4</v>
      </c>
      <c r="CK51" s="44" t="s">
        <v>45</v>
      </c>
      <c r="CL51" s="45">
        <v>15</v>
      </c>
      <c r="CM51" s="55">
        <v>0.66275462962962961</v>
      </c>
      <c r="CN51" s="35">
        <v>1.692129629629624E-2</v>
      </c>
      <c r="CO51" s="35">
        <v>6.944444444438938E-5</v>
      </c>
      <c r="CP51" s="44" t="s">
        <v>301</v>
      </c>
      <c r="CQ51" s="45">
        <v>6</v>
      </c>
      <c r="CR51" s="85"/>
      <c r="CS51" s="38">
        <v>600</v>
      </c>
      <c r="CT51" s="85">
        <v>1.0631944444444399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117</v>
      </c>
      <c r="DC51" s="71">
        <v>117</v>
      </c>
      <c r="DD51" s="72"/>
      <c r="DE51" s="43"/>
      <c r="DF51" s="43"/>
      <c r="DG51" s="39">
        <v>503.6</v>
      </c>
      <c r="DH51" s="46">
        <v>600</v>
      </c>
      <c r="DI51" s="40"/>
      <c r="DJ51" s="63">
        <v>1103.5999999999999</v>
      </c>
      <c r="DK51" s="43"/>
      <c r="DL51" s="268" t="s">
        <v>619</v>
      </c>
      <c r="DM51" s="269" t="s">
        <v>574</v>
      </c>
      <c r="DN51" s="269" t="s">
        <v>177</v>
      </c>
      <c r="DO51" s="269">
        <v>220</v>
      </c>
      <c r="DP51" s="269" t="s">
        <v>623</v>
      </c>
      <c r="DQ51" s="56"/>
      <c r="DR51" s="56"/>
      <c r="DS51" s="36"/>
      <c r="DT51" s="41"/>
      <c r="DU51" s="41"/>
      <c r="DV51" s="41">
        <v>1.1299999999999999</v>
      </c>
      <c r="DW51" s="41" t="s">
        <v>197</v>
      </c>
      <c r="DX51" s="41" t="s">
        <v>465</v>
      </c>
      <c r="DY51" s="151">
        <v>248.14799999999997</v>
      </c>
      <c r="DZ51" s="41">
        <v>248.14799999999997</v>
      </c>
      <c r="EA51" s="41">
        <v>9999</v>
      </c>
      <c r="EB51" s="41">
        <v>1103.5999999999999</v>
      </c>
      <c r="EC51" s="41">
        <v>999999</v>
      </c>
      <c r="ED51" s="41"/>
      <c r="EE51" s="41"/>
      <c r="EF51" s="41"/>
      <c r="EG51" s="41">
        <v>12</v>
      </c>
      <c r="EH51" s="195">
        <v>0</v>
      </c>
      <c r="EI51" s="195">
        <v>0</v>
      </c>
      <c r="EJ51" s="196">
        <v>102.6</v>
      </c>
      <c r="EK51" s="195">
        <v>0</v>
      </c>
      <c r="EL51" s="195">
        <v>0</v>
      </c>
      <c r="EM51" s="195">
        <v>263</v>
      </c>
      <c r="EN51" s="195">
        <v>0</v>
      </c>
      <c r="EO51" s="195">
        <v>21</v>
      </c>
      <c r="EP51" s="195">
        <v>600</v>
      </c>
      <c r="EQ51" s="195">
        <v>117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B51" s="41"/>
      <c r="FC51" s="41">
        <v>12</v>
      </c>
      <c r="FD51" s="195">
        <v>0</v>
      </c>
      <c r="FE51" s="195">
        <v>0</v>
      </c>
      <c r="FF51" s="195">
        <v>102.6</v>
      </c>
      <c r="FG51" s="195">
        <v>102.6</v>
      </c>
      <c r="FH51" s="195">
        <v>102.6</v>
      </c>
      <c r="FI51" s="195">
        <v>365.6</v>
      </c>
      <c r="FJ51" s="195">
        <v>365.6</v>
      </c>
      <c r="FK51" s="195">
        <v>386.6</v>
      </c>
      <c r="FL51" s="195">
        <v>986.6</v>
      </c>
      <c r="FM51" s="195">
        <v>1103.5999999999999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61</v>
      </c>
      <c r="C52" s="293">
        <v>70</v>
      </c>
      <c r="D52" s="260" t="s">
        <v>538</v>
      </c>
      <c r="E52" s="260" t="s">
        <v>539</v>
      </c>
      <c r="F52" s="260" t="s">
        <v>609</v>
      </c>
      <c r="G52" s="43">
        <v>0.33402777777777765</v>
      </c>
      <c r="H52" s="47">
        <v>0.33402777777777765</v>
      </c>
      <c r="I52" s="58" t="s">
        <v>44</v>
      </c>
      <c r="J52" s="52">
        <v>0</v>
      </c>
      <c r="K52" s="43">
        <v>0.41736111111111102</v>
      </c>
      <c r="L52" s="47">
        <v>0.41736111111111102</v>
      </c>
      <c r="M52" s="42" t="s">
        <v>44</v>
      </c>
      <c r="N52" s="38">
        <v>0</v>
      </c>
      <c r="O52" s="85">
        <v>0.4236111111111111</v>
      </c>
      <c r="P52" s="38">
        <v>300</v>
      </c>
      <c r="Q52" s="261"/>
      <c r="R52" s="85">
        <v>0.42638888888888887</v>
      </c>
      <c r="S52" s="38">
        <v>300</v>
      </c>
      <c r="T52" s="85">
        <v>0.47569444444444442</v>
      </c>
      <c r="U52" s="86"/>
      <c r="V52" s="52">
        <v>0</v>
      </c>
      <c r="W52" s="85"/>
      <c r="X52" s="38">
        <v>600</v>
      </c>
      <c r="Y52" s="85"/>
      <c r="Z52" s="86"/>
      <c r="AA52" s="52">
        <v>600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0.51458333333333328</v>
      </c>
      <c r="AL52" s="42" t="s">
        <v>301</v>
      </c>
      <c r="AM52" s="38">
        <v>600</v>
      </c>
      <c r="AN52" s="43">
        <v>0.52777777777777779</v>
      </c>
      <c r="AO52" s="47">
        <v>0.55694444444444446</v>
      </c>
      <c r="AP52" s="70">
        <v>112.1</v>
      </c>
      <c r="AQ52" s="71">
        <v>112.1</v>
      </c>
      <c r="AR52" s="72">
        <v>10</v>
      </c>
      <c r="AS52" s="49">
        <v>0.55624999999999991</v>
      </c>
      <c r="AT52" s="42" t="s">
        <v>44</v>
      </c>
      <c r="AU52" s="280">
        <v>0</v>
      </c>
      <c r="AV52" s="72"/>
      <c r="AW52" s="49">
        <v>0.61388888888888882</v>
      </c>
      <c r="AX52" s="42" t="s">
        <v>44</v>
      </c>
      <c r="AY52" s="38">
        <v>0</v>
      </c>
      <c r="AZ52" s="53">
        <v>0.6166666666666667</v>
      </c>
      <c r="BA52" s="61"/>
      <c r="BB52" s="55">
        <v>0.62640046296296303</v>
      </c>
      <c r="BC52" s="35">
        <v>9.7337962962963376E-3</v>
      </c>
      <c r="BD52" s="35">
        <v>4.2245370370370787E-3</v>
      </c>
      <c r="BE52" s="44" t="s">
        <v>301</v>
      </c>
      <c r="BF52" s="45">
        <v>365</v>
      </c>
      <c r="BG52" s="55">
        <v>0.63434027777777779</v>
      </c>
      <c r="BH52" s="35">
        <v>1.7673611111111098E-2</v>
      </c>
      <c r="BI52" s="35">
        <v>4.2592592592592474E-3</v>
      </c>
      <c r="BJ52" s="44" t="s">
        <v>301</v>
      </c>
      <c r="BK52" s="45">
        <v>368</v>
      </c>
      <c r="BL52" s="55"/>
      <c r="BM52" s="35">
        <v>-0.6166666666666667</v>
      </c>
      <c r="BN52" s="35">
        <v>0.63393518518518521</v>
      </c>
      <c r="BO52" s="44"/>
      <c r="BP52" s="45">
        <v>600</v>
      </c>
      <c r="BQ52" s="55">
        <v>0.69885416666666667</v>
      </c>
      <c r="BR52" s="35">
        <v>8.2187499999999969E-2</v>
      </c>
      <c r="BS52" s="35">
        <v>5.0231481481481453E-2</v>
      </c>
      <c r="BT52" s="44" t="s">
        <v>301</v>
      </c>
      <c r="BU52" s="45">
        <v>4340</v>
      </c>
      <c r="BV52" s="263"/>
      <c r="BW52" s="263"/>
      <c r="BX52" s="55">
        <v>0.68663194444444453</v>
      </c>
      <c r="BY52" s="35">
        <v>6.9965277777777835E-2</v>
      </c>
      <c r="BZ52" s="35">
        <v>2.9756944444444502E-2</v>
      </c>
      <c r="CA52" s="44" t="s">
        <v>301</v>
      </c>
      <c r="CB52" s="45">
        <v>2871</v>
      </c>
      <c r="CC52" s="49"/>
      <c r="CD52" s="42" t="s">
        <v>44</v>
      </c>
      <c r="CE52" s="38">
        <v>1800</v>
      </c>
      <c r="CF52" s="53"/>
      <c r="CG52" s="61"/>
      <c r="CH52" s="55"/>
      <c r="CI52" s="35">
        <v>0</v>
      </c>
      <c r="CJ52" s="35">
        <v>1.0844907407407407E-2</v>
      </c>
      <c r="CK52" s="44" t="s">
        <v>44</v>
      </c>
      <c r="CL52" s="45"/>
      <c r="CM52" s="55"/>
      <c r="CN52" s="35">
        <v>0</v>
      </c>
      <c r="CO52" s="35">
        <v>1.6851851851851851E-2</v>
      </c>
      <c r="CP52" s="44"/>
      <c r="CQ52" s="45">
        <v>1800</v>
      </c>
      <c r="CR52" s="85" t="s">
        <v>632</v>
      </c>
      <c r="CS52" s="38"/>
      <c r="CT52" s="85">
        <v>3.1048611111111102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118</v>
      </c>
      <c r="DC52" s="71">
        <v>118</v>
      </c>
      <c r="DD52" s="72"/>
      <c r="DE52" s="43"/>
      <c r="DF52" s="43"/>
      <c r="DG52" s="39">
        <v>10584.1</v>
      </c>
      <c r="DH52" s="46">
        <v>6000</v>
      </c>
      <c r="DI52" s="40"/>
      <c r="DJ52" s="63">
        <v>16584.099999999999</v>
      </c>
      <c r="DK52" s="43"/>
      <c r="DL52" s="268" t="s">
        <v>191</v>
      </c>
      <c r="DM52" s="269" t="s">
        <v>609</v>
      </c>
      <c r="DN52" s="269" t="s">
        <v>179</v>
      </c>
      <c r="DO52" s="269">
        <v>74</v>
      </c>
      <c r="DP52" s="269">
        <v>0</v>
      </c>
      <c r="DQ52" s="56"/>
      <c r="DR52" s="56"/>
      <c r="DS52" s="36"/>
      <c r="DV52" s="41">
        <v>1</v>
      </c>
      <c r="DW52" s="41" t="s">
        <v>197</v>
      </c>
      <c r="DX52" s="41"/>
      <c r="DY52" s="151">
        <v>240.1</v>
      </c>
      <c r="DZ52" s="41">
        <v>240.1</v>
      </c>
      <c r="EA52" s="41">
        <v>9999</v>
      </c>
      <c r="EB52" s="41">
        <v>999999</v>
      </c>
      <c r="EC52" s="41">
        <v>16584.099999999999</v>
      </c>
      <c r="EG52" s="41">
        <v>70</v>
      </c>
      <c r="EH52" s="195">
        <v>0</v>
      </c>
      <c r="EI52" s="195">
        <v>4200</v>
      </c>
      <c r="EJ52" s="196">
        <v>122.1</v>
      </c>
      <c r="EK52" s="195">
        <v>0</v>
      </c>
      <c r="EL52" s="195">
        <v>0</v>
      </c>
      <c r="EM52" s="195">
        <v>8544</v>
      </c>
      <c r="EN52" s="195">
        <v>1800</v>
      </c>
      <c r="EO52" s="195">
        <v>1800</v>
      </c>
      <c r="EP52" s="195">
        <v>0</v>
      </c>
      <c r="EQ52" s="195">
        <v>118</v>
      </c>
      <c r="FC52" s="41">
        <v>70</v>
      </c>
      <c r="FD52" s="195">
        <v>0</v>
      </c>
      <c r="FE52" s="195">
        <v>4200</v>
      </c>
      <c r="FF52" s="195">
        <v>4322.1000000000004</v>
      </c>
      <c r="FG52" s="195">
        <v>4322.1000000000004</v>
      </c>
      <c r="FH52" s="195">
        <v>4322.1000000000004</v>
      </c>
      <c r="FI52" s="195">
        <v>12866.1</v>
      </c>
      <c r="FJ52" s="195">
        <v>14666.1</v>
      </c>
      <c r="FK52" s="195">
        <v>16466.099999999999</v>
      </c>
      <c r="FL52" s="195">
        <v>16466.099999999999</v>
      </c>
      <c r="FM52" s="195">
        <v>16584.099999999999</v>
      </c>
    </row>
    <row r="53" spans="1:178" ht="15.75" customHeight="1" thickBot="1" x14ac:dyDescent="0.25">
      <c r="A53" s="132"/>
      <c r="B53" s="34">
        <v>70</v>
      </c>
      <c r="C53" s="293">
        <v>81</v>
      </c>
      <c r="D53" s="260" t="s">
        <v>551</v>
      </c>
      <c r="E53" s="260" t="s">
        <v>552</v>
      </c>
      <c r="F53" s="260" t="s">
        <v>584</v>
      </c>
      <c r="G53" s="43">
        <v>0.34027777777777762</v>
      </c>
      <c r="H53" s="47">
        <v>0.34027777777777762</v>
      </c>
      <c r="I53" s="58" t="s">
        <v>44</v>
      </c>
      <c r="J53" s="52">
        <v>0</v>
      </c>
      <c r="K53" s="43">
        <v>0.42361111111111099</v>
      </c>
      <c r="L53" s="47">
        <v>0.42361111111111099</v>
      </c>
      <c r="M53" s="42" t="s">
        <v>44</v>
      </c>
      <c r="N53" s="38">
        <v>0</v>
      </c>
      <c r="O53" s="85">
        <v>0.42499999999999999</v>
      </c>
      <c r="P53" s="38"/>
      <c r="Q53" s="261"/>
      <c r="R53" s="85"/>
      <c r="S53" s="38">
        <v>0</v>
      </c>
      <c r="T53" s="85" t="s">
        <v>308</v>
      </c>
      <c r="U53" s="86"/>
      <c r="V53" s="52">
        <v>600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 t="s">
        <v>308</v>
      </c>
      <c r="AF53" s="86"/>
      <c r="AG53" s="52">
        <v>600</v>
      </c>
      <c r="AH53" s="261"/>
      <c r="AI53" s="85"/>
      <c r="AJ53" s="38">
        <v>600</v>
      </c>
      <c r="AK53" s="73">
        <v>0.51388888888888895</v>
      </c>
      <c r="AL53" s="42" t="s">
        <v>44</v>
      </c>
      <c r="AM53" s="38">
        <v>0</v>
      </c>
      <c r="AN53" s="43">
        <v>0.52708333333333335</v>
      </c>
      <c r="AO53" s="47">
        <v>0.56527777777777777</v>
      </c>
      <c r="AP53" s="70">
        <v>88.5</v>
      </c>
      <c r="AQ53" s="71">
        <v>88.5</v>
      </c>
      <c r="AR53" s="72"/>
      <c r="AS53" s="49">
        <v>0.55555555555555558</v>
      </c>
      <c r="AT53" s="42" t="s">
        <v>44</v>
      </c>
      <c r="AU53" s="280">
        <v>0</v>
      </c>
      <c r="AV53" s="72"/>
      <c r="AW53" s="49">
        <v>0.62152777777777779</v>
      </c>
      <c r="AX53" s="42" t="s">
        <v>44</v>
      </c>
      <c r="AY53" s="38">
        <v>0</v>
      </c>
      <c r="AZ53" s="53">
        <v>0.62361111111111112</v>
      </c>
      <c r="BA53" s="61"/>
      <c r="BB53" s="55">
        <v>0.62914351851851846</v>
      </c>
      <c r="BC53" s="35">
        <v>5.532407407407347E-3</v>
      </c>
      <c r="BD53" s="35">
        <v>2.314814814808816E-5</v>
      </c>
      <c r="BE53" s="44" t="s">
        <v>301</v>
      </c>
      <c r="BF53" s="45">
        <v>2</v>
      </c>
      <c r="BG53" s="55">
        <v>0.63711805555555556</v>
      </c>
      <c r="BH53" s="35">
        <v>1.3506944444444446E-2</v>
      </c>
      <c r="BI53" s="35">
        <v>9.2592592592595502E-5</v>
      </c>
      <c r="BJ53" s="44" t="s">
        <v>301</v>
      </c>
      <c r="BK53" s="45">
        <v>8</v>
      </c>
      <c r="BL53" s="55">
        <v>0.64151620370370377</v>
      </c>
      <c r="BM53" s="35">
        <v>1.7905092592592653E-2</v>
      </c>
      <c r="BN53" s="35">
        <v>6.3657407407413311E-4</v>
      </c>
      <c r="BO53" s="44" t="s">
        <v>301</v>
      </c>
      <c r="BP53" s="45">
        <v>55</v>
      </c>
      <c r="BQ53" s="55">
        <v>0.66863425925925923</v>
      </c>
      <c r="BR53" s="35">
        <v>4.5023148148148118E-2</v>
      </c>
      <c r="BS53" s="35">
        <v>1.3067129629629602E-2</v>
      </c>
      <c r="BT53" s="44" t="s">
        <v>301</v>
      </c>
      <c r="BU53" s="45">
        <v>1129</v>
      </c>
      <c r="BV53" s="263"/>
      <c r="BW53" s="263"/>
      <c r="BX53" s="55">
        <v>0.65100694444444451</v>
      </c>
      <c r="BY53" s="35">
        <v>2.7395833333333397E-2</v>
      </c>
      <c r="BZ53" s="35">
        <v>1.2812499999999935E-2</v>
      </c>
      <c r="CA53" s="44" t="s">
        <v>45</v>
      </c>
      <c r="CB53" s="45">
        <v>1107</v>
      </c>
      <c r="CC53" s="49">
        <v>0.69861111111111107</v>
      </c>
      <c r="CD53" s="42" t="s">
        <v>301</v>
      </c>
      <c r="CE53" s="38">
        <v>780</v>
      </c>
      <c r="CF53" s="53">
        <v>0.70347222222222217</v>
      </c>
      <c r="CG53" s="61"/>
      <c r="CH53" s="55">
        <v>0.71521990740740737</v>
      </c>
      <c r="CI53" s="35">
        <v>1.1747685185185208E-2</v>
      </c>
      <c r="CJ53" s="35">
        <v>9.0277777777780094E-4</v>
      </c>
      <c r="CK53" s="44" t="s">
        <v>301</v>
      </c>
      <c r="CL53" s="45">
        <v>78</v>
      </c>
      <c r="CM53" s="55">
        <v>0.72217592592592583</v>
      </c>
      <c r="CN53" s="35">
        <v>1.8703703703703667E-2</v>
      </c>
      <c r="CO53" s="35">
        <v>1.8518518518518164E-3</v>
      </c>
      <c r="CP53" s="44" t="s">
        <v>301</v>
      </c>
      <c r="CQ53" s="45">
        <v>160</v>
      </c>
      <c r="CR53" s="85" t="s">
        <v>632</v>
      </c>
      <c r="CS53" s="38"/>
      <c r="CT53" s="85">
        <v>3.4798611111111102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118.3</v>
      </c>
      <c r="DC53" s="71">
        <v>118.3</v>
      </c>
      <c r="DD53" s="72"/>
      <c r="DE53" s="43"/>
      <c r="DF53" s="43"/>
      <c r="DG53" s="39">
        <v>2745.8</v>
      </c>
      <c r="DH53" s="46">
        <v>4380</v>
      </c>
      <c r="DI53" s="40"/>
      <c r="DJ53" s="63">
        <v>7125.8</v>
      </c>
      <c r="DK53" s="43"/>
      <c r="DL53" s="268" t="s">
        <v>619</v>
      </c>
      <c r="DM53" s="269" t="s">
        <v>584</v>
      </c>
      <c r="DN53" s="269" t="s">
        <v>178</v>
      </c>
      <c r="DO53" s="269">
        <v>200</v>
      </c>
      <c r="DP53" s="269">
        <v>0</v>
      </c>
      <c r="DQ53" s="56"/>
      <c r="DR53" s="56"/>
      <c r="DS53" s="36"/>
      <c r="DV53" s="41">
        <v>1.08</v>
      </c>
      <c r="DW53" s="41" t="s">
        <v>197</v>
      </c>
      <c r="DX53" s="41" t="s">
        <v>465</v>
      </c>
      <c r="DY53" s="151">
        <v>223.34400000000002</v>
      </c>
      <c r="DZ53" s="41">
        <v>223.34400000000002</v>
      </c>
      <c r="EA53" s="41">
        <v>9999</v>
      </c>
      <c r="EB53" s="41">
        <v>7125.8</v>
      </c>
      <c r="EC53" s="41">
        <v>999999</v>
      </c>
      <c r="EG53" s="41">
        <v>81</v>
      </c>
      <c r="EH53" s="195">
        <v>0</v>
      </c>
      <c r="EI53" s="195">
        <v>3600</v>
      </c>
      <c r="EJ53" s="196">
        <v>88.5</v>
      </c>
      <c r="EK53" s="195">
        <v>0</v>
      </c>
      <c r="EL53" s="195">
        <v>0</v>
      </c>
      <c r="EM53" s="195">
        <v>2301</v>
      </c>
      <c r="EN53" s="195">
        <v>780</v>
      </c>
      <c r="EO53" s="195">
        <v>238</v>
      </c>
      <c r="EP53" s="195">
        <v>0</v>
      </c>
      <c r="EQ53" s="195">
        <v>118.3</v>
      </c>
      <c r="FC53" s="41">
        <v>81</v>
      </c>
      <c r="FD53" s="195">
        <v>0</v>
      </c>
      <c r="FE53" s="195">
        <v>3600</v>
      </c>
      <c r="FF53" s="195">
        <v>3688.5</v>
      </c>
      <c r="FG53" s="195">
        <v>3688.5</v>
      </c>
      <c r="FH53" s="195">
        <v>3688.5</v>
      </c>
      <c r="FI53" s="195">
        <v>5989.5</v>
      </c>
      <c r="FJ53" s="195">
        <v>6769.5</v>
      </c>
      <c r="FK53" s="195">
        <v>7007.5</v>
      </c>
      <c r="FL53" s="195">
        <v>7007.5</v>
      </c>
      <c r="FM53" s="195">
        <v>7125.8</v>
      </c>
    </row>
    <row r="54" spans="1:178" ht="26.25" thickBot="1" x14ac:dyDescent="0.25">
      <c r="A54" s="132"/>
      <c r="B54" s="34">
        <v>57</v>
      </c>
      <c r="C54" s="293">
        <v>62</v>
      </c>
      <c r="D54" s="260" t="s">
        <v>242</v>
      </c>
      <c r="E54" s="260" t="s">
        <v>96</v>
      </c>
      <c r="F54" s="260" t="s">
        <v>570</v>
      </c>
      <c r="G54" s="43">
        <v>0.33124999999999988</v>
      </c>
      <c r="H54" s="47">
        <v>0.33124999999999988</v>
      </c>
      <c r="I54" s="58" t="s">
        <v>44</v>
      </c>
      <c r="J54" s="52">
        <v>0</v>
      </c>
      <c r="K54" s="43">
        <v>0.41458333333333325</v>
      </c>
      <c r="L54" s="47">
        <v>0.41458333333333325</v>
      </c>
      <c r="M54" s="42" t="s">
        <v>44</v>
      </c>
      <c r="N54" s="38">
        <v>0</v>
      </c>
      <c r="O54" s="85">
        <v>0.41666666666666669</v>
      </c>
      <c r="P54" s="38"/>
      <c r="Q54" s="261"/>
      <c r="R54" s="85"/>
      <c r="S54" s="38">
        <v>0</v>
      </c>
      <c r="T54" s="85">
        <v>0.45555555555555555</v>
      </c>
      <c r="U54" s="86"/>
      <c r="V54" s="52">
        <v>0</v>
      </c>
      <c r="W54" s="85">
        <v>0.47430555555555554</v>
      </c>
      <c r="X54" s="38"/>
      <c r="Y54" s="85">
        <v>0.47569444444444442</v>
      </c>
      <c r="Z54" s="86"/>
      <c r="AA54" s="52">
        <v>0</v>
      </c>
      <c r="AB54" s="261"/>
      <c r="AC54" s="85">
        <v>0.4777777777777778</v>
      </c>
      <c r="AD54" s="38"/>
      <c r="AE54" s="85">
        <v>0.50416666666666665</v>
      </c>
      <c r="AF54" s="86"/>
      <c r="AG54" s="52">
        <v>0</v>
      </c>
      <c r="AH54" s="261"/>
      <c r="AI54" s="85">
        <v>0.50972222222222219</v>
      </c>
      <c r="AJ54" s="38"/>
      <c r="AK54" s="73">
        <v>0.51041666666666663</v>
      </c>
      <c r="AL54" s="42" t="s">
        <v>301</v>
      </c>
      <c r="AM54" s="38">
        <v>480</v>
      </c>
      <c r="AN54" s="43">
        <v>0.5229166666666667</v>
      </c>
      <c r="AO54" s="47">
        <v>0.52638888888888891</v>
      </c>
      <c r="AP54" s="70">
        <v>96.8</v>
      </c>
      <c r="AQ54" s="71">
        <v>96.8</v>
      </c>
      <c r="AR54" s="72"/>
      <c r="AS54" s="49">
        <v>0.55208333333333326</v>
      </c>
      <c r="AT54" s="42" t="s">
        <v>44</v>
      </c>
      <c r="AU54" s="280">
        <v>0</v>
      </c>
      <c r="AV54" s="72"/>
      <c r="AW54" s="49">
        <v>0.59791666666666665</v>
      </c>
      <c r="AX54" s="42" t="s">
        <v>301</v>
      </c>
      <c r="AY54" s="38">
        <v>60</v>
      </c>
      <c r="AZ54" s="53">
        <v>0.60138888888888886</v>
      </c>
      <c r="BA54" s="61"/>
      <c r="BB54" s="55">
        <v>0.60652777777777778</v>
      </c>
      <c r="BC54" s="35">
        <v>5.138888888888915E-3</v>
      </c>
      <c r="BD54" s="35">
        <v>3.7037037037034384E-4</v>
      </c>
      <c r="BE54" s="44" t="s">
        <v>45</v>
      </c>
      <c r="BF54" s="45">
        <v>32</v>
      </c>
      <c r="BG54" s="55">
        <v>0.61375000000000002</v>
      </c>
      <c r="BH54" s="35">
        <v>1.2361111111111156E-2</v>
      </c>
      <c r="BI54" s="35">
        <v>1.0532407407406949E-3</v>
      </c>
      <c r="BJ54" s="44" t="s">
        <v>45</v>
      </c>
      <c r="BK54" s="45">
        <v>91</v>
      </c>
      <c r="BL54" s="55">
        <v>0.61792824074074071</v>
      </c>
      <c r="BM54" s="35">
        <v>1.6539351851851847E-2</v>
      </c>
      <c r="BN54" s="35">
        <v>7.291666666666731E-4</v>
      </c>
      <c r="BO54" s="44" t="s">
        <v>45</v>
      </c>
      <c r="BP54" s="45">
        <v>63</v>
      </c>
      <c r="BQ54" s="55">
        <v>0.63521990740740741</v>
      </c>
      <c r="BR54" s="35">
        <v>3.3831018518518552E-2</v>
      </c>
      <c r="BS54" s="35">
        <v>1.8750000000000364E-3</v>
      </c>
      <c r="BT54" s="44" t="s">
        <v>301</v>
      </c>
      <c r="BU54" s="45">
        <v>162</v>
      </c>
      <c r="BV54" s="263"/>
      <c r="BW54" s="263"/>
      <c r="BX54" s="55">
        <v>0.62642361111111111</v>
      </c>
      <c r="BY54" s="35">
        <v>2.503472222222225E-2</v>
      </c>
      <c r="BZ54" s="35">
        <v>1.5173611111111082E-2</v>
      </c>
      <c r="CA54" s="44" t="s">
        <v>45</v>
      </c>
      <c r="CB54" s="45">
        <v>1611</v>
      </c>
      <c r="CC54" s="49">
        <v>0.66736111111111107</v>
      </c>
      <c r="CD54" s="42" t="s">
        <v>44</v>
      </c>
      <c r="CE54" s="38">
        <v>0</v>
      </c>
      <c r="CF54" s="53">
        <v>0.6694444444444444</v>
      </c>
      <c r="CG54" s="61"/>
      <c r="CH54" s="55">
        <v>0.68012731481481481</v>
      </c>
      <c r="CI54" s="35">
        <v>1.0682870370370412E-2</v>
      </c>
      <c r="CJ54" s="35">
        <v>1.6203703703699529E-4</v>
      </c>
      <c r="CK54" s="44" t="s">
        <v>45</v>
      </c>
      <c r="CL54" s="45">
        <v>14</v>
      </c>
      <c r="CM54" s="55">
        <v>0.68884259259259262</v>
      </c>
      <c r="CN54" s="35">
        <v>1.939814814814822E-2</v>
      </c>
      <c r="CO54" s="35">
        <v>2.5462962962963694E-3</v>
      </c>
      <c r="CP54" s="44" t="s">
        <v>301</v>
      </c>
      <c r="CQ54" s="45">
        <v>220</v>
      </c>
      <c r="CR54" s="85" t="s">
        <v>632</v>
      </c>
      <c r="CS54" s="38"/>
      <c r="CT54" s="85">
        <v>2.9381944444444401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108.4</v>
      </c>
      <c r="DC54" s="71">
        <v>108.4</v>
      </c>
      <c r="DD54" s="72">
        <v>10</v>
      </c>
      <c r="DE54" s="43"/>
      <c r="DF54" s="43"/>
      <c r="DG54" s="39">
        <v>2408.2000000000003</v>
      </c>
      <c r="DH54" s="46">
        <v>540</v>
      </c>
      <c r="DI54" s="40"/>
      <c r="DJ54" s="63">
        <v>2948.2000000000003</v>
      </c>
      <c r="DK54" s="43"/>
      <c r="DL54" s="268" t="s">
        <v>190</v>
      </c>
      <c r="DM54" s="269" t="s">
        <v>570</v>
      </c>
      <c r="DN54" s="269" t="s">
        <v>177</v>
      </c>
      <c r="DO54" s="269">
        <v>158</v>
      </c>
      <c r="DP54" s="269" t="s">
        <v>633</v>
      </c>
      <c r="DQ54" s="56"/>
      <c r="DR54" s="56"/>
      <c r="DS54" s="36"/>
      <c r="DV54" s="41">
        <v>1.1299999999999999</v>
      </c>
      <c r="DW54" s="41" t="s">
        <v>197</v>
      </c>
      <c r="DX54" s="41"/>
      <c r="DY54" s="401">
        <v>243.17599999999996</v>
      </c>
      <c r="DZ54" s="36">
        <v>243.17599999999996</v>
      </c>
      <c r="EA54" s="41">
        <v>9999</v>
      </c>
      <c r="EB54" s="36">
        <v>999999</v>
      </c>
      <c r="EC54" s="36">
        <v>999999</v>
      </c>
      <c r="EG54" s="41">
        <v>62</v>
      </c>
      <c r="EH54" s="402">
        <v>0</v>
      </c>
      <c r="EI54" s="402">
        <v>480</v>
      </c>
      <c r="EJ54" s="403">
        <v>96.8</v>
      </c>
      <c r="EK54" s="402">
        <v>0</v>
      </c>
      <c r="EL54" s="402">
        <v>60</v>
      </c>
      <c r="EM54" s="402">
        <v>1959</v>
      </c>
      <c r="EN54" s="402">
        <v>0</v>
      </c>
      <c r="EO54" s="402">
        <v>234</v>
      </c>
      <c r="EP54" s="402">
        <v>0</v>
      </c>
      <c r="EQ54" s="402">
        <v>118.4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62</v>
      </c>
      <c r="FD54" s="195">
        <v>0</v>
      </c>
      <c r="FE54" s="402">
        <v>480</v>
      </c>
      <c r="FF54" s="402">
        <v>576.79999999999995</v>
      </c>
      <c r="FG54" s="402">
        <v>576.79999999999995</v>
      </c>
      <c r="FH54" s="402">
        <v>636.79999999999995</v>
      </c>
      <c r="FI54" s="402">
        <v>2595.8000000000002</v>
      </c>
      <c r="FJ54" s="402">
        <v>2595.8000000000002</v>
      </c>
      <c r="FK54" s="402">
        <v>2829.8</v>
      </c>
      <c r="FL54" s="402">
        <v>2829.8</v>
      </c>
      <c r="FM54" s="402">
        <v>2948.2000000000003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14</v>
      </c>
      <c r="C55" s="293">
        <v>14</v>
      </c>
      <c r="D55" s="260" t="s">
        <v>480</v>
      </c>
      <c r="E55" s="260" t="s">
        <v>280</v>
      </c>
      <c r="F55" s="260" t="s">
        <v>576</v>
      </c>
      <c r="G55" s="43">
        <v>0.30138888888888887</v>
      </c>
      <c r="H55" s="47">
        <v>0.30138888888888887</v>
      </c>
      <c r="I55" s="58" t="s">
        <v>44</v>
      </c>
      <c r="J55" s="52">
        <v>0</v>
      </c>
      <c r="K55" s="43">
        <v>0.38472222222222224</v>
      </c>
      <c r="L55" s="47">
        <v>0.38472222222222224</v>
      </c>
      <c r="M55" s="42" t="s">
        <v>44</v>
      </c>
      <c r="N55" s="38">
        <v>0</v>
      </c>
      <c r="O55" s="85">
        <v>0.39374999999999999</v>
      </c>
      <c r="P55" s="38">
        <v>300</v>
      </c>
      <c r="Q55" s="261"/>
      <c r="R55" s="85"/>
      <c r="S55" s="38">
        <v>0</v>
      </c>
      <c r="T55" s="85" t="s">
        <v>308</v>
      </c>
      <c r="U55" s="86"/>
      <c r="V55" s="52">
        <v>600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>
        <v>0.45416666666666666</v>
      </c>
      <c r="AF55" s="86"/>
      <c r="AG55" s="52">
        <v>480</v>
      </c>
      <c r="AH55" s="261"/>
      <c r="AI55" s="85"/>
      <c r="AJ55" s="38">
        <v>600</v>
      </c>
      <c r="AK55" s="73">
        <v>0.47500000000000003</v>
      </c>
      <c r="AL55" s="42" t="s">
        <v>44</v>
      </c>
      <c r="AM55" s="38">
        <v>0</v>
      </c>
      <c r="AN55" s="43">
        <v>0.4777777777777778</v>
      </c>
      <c r="AO55" s="47">
        <v>0.49444444444444446</v>
      </c>
      <c r="AP55" s="70">
        <v>100.3</v>
      </c>
      <c r="AQ55" s="71">
        <v>100.3</v>
      </c>
      <c r="AR55" s="72"/>
      <c r="AS55" s="49">
        <v>0.51666666666666672</v>
      </c>
      <c r="AT55" s="42" t="s">
        <v>44</v>
      </c>
      <c r="AU55" s="280">
        <v>0</v>
      </c>
      <c r="AV55" s="72"/>
      <c r="AW55" s="49">
        <v>0.56041666666666667</v>
      </c>
      <c r="AX55" s="42" t="s">
        <v>44</v>
      </c>
      <c r="AY55" s="38">
        <v>0</v>
      </c>
      <c r="AZ55" s="53">
        <v>0.5625</v>
      </c>
      <c r="BA55" s="61"/>
      <c r="BB55" s="55">
        <v>0.56790509259259259</v>
      </c>
      <c r="BC55" s="35">
        <v>5.4050925925925863E-3</v>
      </c>
      <c r="BD55" s="35">
        <v>1.0416666666667254E-4</v>
      </c>
      <c r="BE55" s="44" t="s">
        <v>45</v>
      </c>
      <c r="BF55" s="45">
        <v>9</v>
      </c>
      <c r="BG55" s="55">
        <v>0.57501157407407411</v>
      </c>
      <c r="BH55" s="35">
        <v>1.2511574074074105E-2</v>
      </c>
      <c r="BI55" s="35">
        <v>9.0277777777774543E-4</v>
      </c>
      <c r="BJ55" s="44" t="s">
        <v>45</v>
      </c>
      <c r="BK55" s="45">
        <v>78</v>
      </c>
      <c r="BL55" s="55">
        <v>0.5791087962962963</v>
      </c>
      <c r="BM55" s="35">
        <v>1.6608796296296302E-2</v>
      </c>
      <c r="BN55" s="35">
        <v>6.597222222222178E-4</v>
      </c>
      <c r="BO55" s="44" t="s">
        <v>45</v>
      </c>
      <c r="BP55" s="45">
        <v>57</v>
      </c>
      <c r="BQ55" s="55">
        <v>0.59737268518518516</v>
      </c>
      <c r="BR55" s="35">
        <v>3.4872685185185159E-2</v>
      </c>
      <c r="BS55" s="35">
        <v>2.9166666666666438E-3</v>
      </c>
      <c r="BT55" s="44" t="s">
        <v>301</v>
      </c>
      <c r="BU55" s="45">
        <v>252</v>
      </c>
      <c r="BV55" s="263"/>
      <c r="BW55" s="263"/>
      <c r="BX55" s="55">
        <v>0.58706018518518521</v>
      </c>
      <c r="BY55" s="35">
        <v>2.4560185185185213E-2</v>
      </c>
      <c r="BZ55" s="35">
        <v>1.5648148148148119E-2</v>
      </c>
      <c r="CA55" s="44" t="s">
        <v>45</v>
      </c>
      <c r="CB55" s="45">
        <v>1652</v>
      </c>
      <c r="CC55" s="49">
        <v>0.62847222222222221</v>
      </c>
      <c r="CD55" s="42" t="s">
        <v>44</v>
      </c>
      <c r="CE55" s="38">
        <v>0</v>
      </c>
      <c r="CF55" s="53">
        <v>0.6479166666666667</v>
      </c>
      <c r="CG55" s="61"/>
      <c r="CH55" s="55">
        <v>0.65893518518518512</v>
      </c>
      <c r="CI55" s="35">
        <v>1.1018518518518428E-2</v>
      </c>
      <c r="CJ55" s="35">
        <v>1.7361111111102029E-4</v>
      </c>
      <c r="CK55" s="44" t="s">
        <v>301</v>
      </c>
      <c r="CL55" s="45">
        <v>15</v>
      </c>
      <c r="CM55" s="55">
        <v>0.66443287037037035</v>
      </c>
      <c r="CN55" s="35">
        <v>1.6516203703703658E-2</v>
      </c>
      <c r="CO55" s="35">
        <v>3.3564814814819252E-4</v>
      </c>
      <c r="CP55" s="44" t="s">
        <v>45</v>
      </c>
      <c r="CQ55" s="45">
        <v>29</v>
      </c>
      <c r="CR55" s="85"/>
      <c r="CS55" s="38">
        <v>600</v>
      </c>
      <c r="CT55" s="85">
        <v>1.14652777777778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108.8</v>
      </c>
      <c r="DC55" s="71">
        <v>108.8</v>
      </c>
      <c r="DD55" s="72">
        <v>10</v>
      </c>
      <c r="DE55" s="43"/>
      <c r="DF55" s="43"/>
      <c r="DG55" s="39">
        <v>2311.1000000000004</v>
      </c>
      <c r="DH55" s="46">
        <v>4380</v>
      </c>
      <c r="DI55" s="40"/>
      <c r="DJ55" s="63">
        <v>6691.1</v>
      </c>
      <c r="DK55" s="43"/>
      <c r="DL55" s="268" t="s">
        <v>191</v>
      </c>
      <c r="DM55" s="269" t="s">
        <v>576</v>
      </c>
      <c r="DN55" s="269" t="s">
        <v>178</v>
      </c>
      <c r="DO55" s="269">
        <v>120</v>
      </c>
      <c r="DP55" s="269">
        <v>0</v>
      </c>
      <c r="DQ55" s="56"/>
      <c r="DR55" s="56"/>
      <c r="DS55" s="36"/>
      <c r="DV55" s="41">
        <v>1.08</v>
      </c>
      <c r="DW55" s="41" t="s">
        <v>197</v>
      </c>
      <c r="DX55" s="41"/>
      <c r="DY55" s="401">
        <v>236.62800000000001</v>
      </c>
      <c r="DZ55" s="36">
        <v>236.62800000000001</v>
      </c>
      <c r="EA55" s="41">
        <v>9999</v>
      </c>
      <c r="EB55" s="36">
        <v>999999</v>
      </c>
      <c r="EC55" s="36">
        <v>999999</v>
      </c>
      <c r="EG55" s="41">
        <v>14</v>
      </c>
      <c r="EH55" s="402">
        <v>0</v>
      </c>
      <c r="EI55" s="402">
        <v>3780</v>
      </c>
      <c r="EJ55" s="403">
        <v>100.3</v>
      </c>
      <c r="EK55" s="402">
        <v>0</v>
      </c>
      <c r="EL55" s="402">
        <v>0</v>
      </c>
      <c r="EM55" s="402">
        <v>2048</v>
      </c>
      <c r="EN55" s="402">
        <v>0</v>
      </c>
      <c r="EO55" s="402">
        <v>44</v>
      </c>
      <c r="EP55" s="402">
        <v>600</v>
      </c>
      <c r="EQ55" s="402">
        <v>118.8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14</v>
      </c>
      <c r="FD55" s="195">
        <v>0</v>
      </c>
      <c r="FE55" s="402">
        <v>3780</v>
      </c>
      <c r="FF55" s="402">
        <v>3880.3</v>
      </c>
      <c r="FG55" s="402">
        <v>3880.3</v>
      </c>
      <c r="FH55" s="402">
        <v>3880.3</v>
      </c>
      <c r="FI55" s="402">
        <v>5928.3</v>
      </c>
      <c r="FJ55" s="402">
        <v>5928.3</v>
      </c>
      <c r="FK55" s="402">
        <v>5972.3</v>
      </c>
      <c r="FL55" s="402">
        <v>6572.3</v>
      </c>
      <c r="FM55" s="402">
        <v>6691.1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23</v>
      </c>
      <c r="C56" s="293">
        <v>23</v>
      </c>
      <c r="D56" s="260" t="s">
        <v>484</v>
      </c>
      <c r="E56" s="260" t="s">
        <v>485</v>
      </c>
      <c r="F56" s="260" t="s">
        <v>583</v>
      </c>
      <c r="G56" s="43">
        <v>0.30763888888888885</v>
      </c>
      <c r="H56" s="47">
        <v>0.30763888888888885</v>
      </c>
      <c r="I56" s="58" t="s">
        <v>44</v>
      </c>
      <c r="J56" s="52">
        <v>0</v>
      </c>
      <c r="K56" s="43">
        <v>0.39097222222222222</v>
      </c>
      <c r="L56" s="47">
        <v>0.39097222222222222</v>
      </c>
      <c r="M56" s="42" t="s">
        <v>44</v>
      </c>
      <c r="N56" s="38">
        <v>0</v>
      </c>
      <c r="O56" s="85">
        <v>0.39166666666666666</v>
      </c>
      <c r="P56" s="38"/>
      <c r="Q56" s="261"/>
      <c r="R56" s="85"/>
      <c r="S56" s="38">
        <v>0</v>
      </c>
      <c r="T56" s="85">
        <v>0.43124999999999997</v>
      </c>
      <c r="U56" s="86"/>
      <c r="V56" s="52">
        <v>0</v>
      </c>
      <c r="W56" s="85">
        <v>0.45833333333333331</v>
      </c>
      <c r="X56" s="38"/>
      <c r="Y56" s="85">
        <v>0.4597222222222222</v>
      </c>
      <c r="Z56" s="86"/>
      <c r="AA56" s="52">
        <v>0</v>
      </c>
      <c r="AB56" s="261"/>
      <c r="AC56" s="85">
        <v>0.46180555555555558</v>
      </c>
      <c r="AD56" s="38"/>
      <c r="AE56" s="85">
        <v>0.48472222222222222</v>
      </c>
      <c r="AF56" s="86"/>
      <c r="AG56" s="52">
        <v>0</v>
      </c>
      <c r="AH56" s="261"/>
      <c r="AI56" s="85"/>
      <c r="AJ56" s="38">
        <v>600</v>
      </c>
      <c r="AK56" s="73">
        <v>0.4916666666666667</v>
      </c>
      <c r="AL56" s="42" t="s">
        <v>301</v>
      </c>
      <c r="AM56" s="38">
        <v>900</v>
      </c>
      <c r="AN56" s="43">
        <v>0.51597222222222217</v>
      </c>
      <c r="AO56" s="47">
        <v>0.51736111111111105</v>
      </c>
      <c r="AP56" s="70">
        <v>103</v>
      </c>
      <c r="AQ56" s="71">
        <v>103</v>
      </c>
      <c r="AR56" s="72"/>
      <c r="AS56" s="49">
        <v>0.53333333333333333</v>
      </c>
      <c r="AT56" s="42" t="s">
        <v>44</v>
      </c>
      <c r="AU56" s="280">
        <v>0</v>
      </c>
      <c r="AV56" s="72"/>
      <c r="AW56" s="49">
        <v>0.57500000000000007</v>
      </c>
      <c r="AX56" s="42" t="s">
        <v>44</v>
      </c>
      <c r="AY56" s="38">
        <v>0</v>
      </c>
      <c r="AZ56" s="53">
        <v>0.57708333333333328</v>
      </c>
      <c r="BA56" s="61"/>
      <c r="BB56" s="55">
        <v>0.58267361111111116</v>
      </c>
      <c r="BC56" s="35">
        <v>5.5902777777778745E-3</v>
      </c>
      <c r="BD56" s="35">
        <v>8.1018518518615606E-5</v>
      </c>
      <c r="BE56" s="44" t="s">
        <v>301</v>
      </c>
      <c r="BF56" s="45">
        <v>7</v>
      </c>
      <c r="BG56" s="55">
        <v>0.59</v>
      </c>
      <c r="BH56" s="35">
        <v>1.2916666666666687E-2</v>
      </c>
      <c r="BI56" s="35">
        <v>4.9768518518516353E-4</v>
      </c>
      <c r="BJ56" s="44" t="s">
        <v>45</v>
      </c>
      <c r="BK56" s="45">
        <v>43</v>
      </c>
      <c r="BL56" s="55">
        <v>0.59387731481481476</v>
      </c>
      <c r="BM56" s="35">
        <v>1.6793981481481479E-2</v>
      </c>
      <c r="BN56" s="35">
        <v>4.7453703703704067E-4</v>
      </c>
      <c r="BO56" s="44" t="s">
        <v>45</v>
      </c>
      <c r="BP56" s="45">
        <v>41</v>
      </c>
      <c r="BQ56" s="55">
        <v>0.61425925925925928</v>
      </c>
      <c r="BR56" s="35">
        <v>3.7175925925926001E-2</v>
      </c>
      <c r="BS56" s="35">
        <v>5.2199074074074855E-3</v>
      </c>
      <c r="BT56" s="44" t="s">
        <v>301</v>
      </c>
      <c r="BU56" s="45">
        <v>451</v>
      </c>
      <c r="BV56" s="263"/>
      <c r="BW56" s="263"/>
      <c r="BX56" s="55">
        <v>0.60258101851851853</v>
      </c>
      <c r="BY56" s="35">
        <v>2.5497685185185248E-2</v>
      </c>
      <c r="BZ56" s="35">
        <v>1.4710648148148084E-2</v>
      </c>
      <c r="CA56" s="44" t="s">
        <v>45</v>
      </c>
      <c r="CB56" s="45">
        <v>1571</v>
      </c>
      <c r="CC56" s="49">
        <v>0.6430555555555556</v>
      </c>
      <c r="CD56" s="42" t="s">
        <v>44</v>
      </c>
      <c r="CE56" s="38">
        <v>0</v>
      </c>
      <c r="CF56" s="53">
        <v>0.65763888888888888</v>
      </c>
      <c r="CG56" s="61"/>
      <c r="CH56" s="55">
        <v>0.66864583333333327</v>
      </c>
      <c r="CI56" s="35">
        <v>1.1006944444444389E-2</v>
      </c>
      <c r="CJ56" s="35">
        <v>1.6203703703698141E-4</v>
      </c>
      <c r="CK56" s="44" t="s">
        <v>301</v>
      </c>
      <c r="CL56" s="45">
        <v>14</v>
      </c>
      <c r="CM56" s="55">
        <v>0.67494212962962974</v>
      </c>
      <c r="CN56" s="35">
        <v>1.7303240740740855E-2</v>
      </c>
      <c r="CO56" s="35">
        <v>4.5138888888900455E-4</v>
      </c>
      <c r="CP56" s="44" t="s">
        <v>301</v>
      </c>
      <c r="CQ56" s="45">
        <v>39</v>
      </c>
      <c r="CR56" s="85" t="s">
        <v>632</v>
      </c>
      <c r="CS56" s="38"/>
      <c r="CT56" s="85">
        <v>1.52152777777778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119.5</v>
      </c>
      <c r="DC56" s="71">
        <v>119.5</v>
      </c>
      <c r="DD56" s="72"/>
      <c r="DE56" s="43"/>
      <c r="DF56" s="43"/>
      <c r="DG56" s="39">
        <v>2388.5</v>
      </c>
      <c r="DH56" s="46">
        <v>1500</v>
      </c>
      <c r="DI56" s="40"/>
      <c r="DJ56" s="63">
        <v>3888.5</v>
      </c>
      <c r="DK56" s="43"/>
      <c r="DL56" s="268" t="s">
        <v>192</v>
      </c>
      <c r="DM56" s="269" t="s">
        <v>583</v>
      </c>
      <c r="DN56" s="269" t="s">
        <v>179</v>
      </c>
      <c r="DO56" s="269">
        <v>72</v>
      </c>
      <c r="DP56" s="269">
        <v>0</v>
      </c>
      <c r="DQ56" s="56"/>
      <c r="DR56" s="56"/>
      <c r="DS56" s="36"/>
      <c r="DV56" s="41">
        <v>1</v>
      </c>
      <c r="DW56" s="41" t="s">
        <v>197</v>
      </c>
      <c r="DX56" s="41"/>
      <c r="DY56" s="151">
        <v>222.5</v>
      </c>
      <c r="DZ56" s="41">
        <v>222.5</v>
      </c>
      <c r="EA56" s="41">
        <v>9999</v>
      </c>
      <c r="EB56" s="41">
        <v>999999</v>
      </c>
      <c r="EC56" s="41">
        <v>3888.5</v>
      </c>
      <c r="EG56" s="41">
        <v>23</v>
      </c>
      <c r="EH56" s="195">
        <v>0</v>
      </c>
      <c r="EI56" s="195">
        <v>1500</v>
      </c>
      <c r="EJ56" s="196">
        <v>103</v>
      </c>
      <c r="EK56" s="195">
        <v>0</v>
      </c>
      <c r="EL56" s="195">
        <v>0</v>
      </c>
      <c r="EM56" s="195">
        <v>2113</v>
      </c>
      <c r="EN56" s="195">
        <v>0</v>
      </c>
      <c r="EO56" s="195">
        <v>53</v>
      </c>
      <c r="EP56" s="195">
        <v>0</v>
      </c>
      <c r="EQ56" s="195">
        <v>119.5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C56" s="41">
        <v>23</v>
      </c>
      <c r="FD56" s="195">
        <v>0</v>
      </c>
      <c r="FE56" s="195">
        <v>1500</v>
      </c>
      <c r="FF56" s="195">
        <v>1603</v>
      </c>
      <c r="FG56" s="195">
        <v>1603</v>
      </c>
      <c r="FH56" s="195">
        <v>1603</v>
      </c>
      <c r="FI56" s="195">
        <v>3716</v>
      </c>
      <c r="FJ56" s="195">
        <v>3716</v>
      </c>
      <c r="FK56" s="195">
        <v>3769</v>
      </c>
      <c r="FL56" s="195">
        <v>3769</v>
      </c>
      <c r="FM56" s="195">
        <v>3888.5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1"/>
      <c r="B57" s="34">
        <v>13</v>
      </c>
      <c r="C57" s="293">
        <v>13</v>
      </c>
      <c r="D57" s="260" t="s">
        <v>478</v>
      </c>
      <c r="E57" s="260" t="s">
        <v>479</v>
      </c>
      <c r="F57" s="260" t="s">
        <v>575</v>
      </c>
      <c r="G57" s="43">
        <v>0.30069444444444443</v>
      </c>
      <c r="H57" s="47">
        <v>0.30069444444444443</v>
      </c>
      <c r="I57" s="58" t="s">
        <v>44</v>
      </c>
      <c r="J57" s="52">
        <v>0</v>
      </c>
      <c r="K57" s="43">
        <v>0.3840277777777778</v>
      </c>
      <c r="L57" s="47">
        <v>0.3840277777777778</v>
      </c>
      <c r="M57" s="42" t="s">
        <v>44</v>
      </c>
      <c r="N57" s="38">
        <v>0</v>
      </c>
      <c r="O57" s="85">
        <v>0.38819444444444445</v>
      </c>
      <c r="P57" s="38"/>
      <c r="Q57" s="261"/>
      <c r="R57" s="85"/>
      <c r="S57" s="38">
        <v>0</v>
      </c>
      <c r="T57" s="85" t="s">
        <v>308</v>
      </c>
      <c r="U57" s="86"/>
      <c r="V57" s="52">
        <v>600</v>
      </c>
      <c r="W57" s="85"/>
      <c r="X57" s="38">
        <v>600</v>
      </c>
      <c r="Y57" s="85"/>
      <c r="Z57" s="86"/>
      <c r="AA57" s="52">
        <v>600</v>
      </c>
      <c r="AB57" s="261"/>
      <c r="AC57" s="85"/>
      <c r="AD57" s="38">
        <v>600</v>
      </c>
      <c r="AE57" s="85">
        <v>0.46111111111111108</v>
      </c>
      <c r="AF57" s="86"/>
      <c r="AG57" s="52">
        <v>0</v>
      </c>
      <c r="AH57" s="261"/>
      <c r="AI57" s="85">
        <v>0.46736111111111112</v>
      </c>
      <c r="AJ57" s="38"/>
      <c r="AK57" s="73">
        <v>0.47500000000000003</v>
      </c>
      <c r="AL57" s="42" t="s">
        <v>301</v>
      </c>
      <c r="AM57" s="38">
        <v>60</v>
      </c>
      <c r="AN57" s="43">
        <v>0.4770833333333333</v>
      </c>
      <c r="AO57" s="47">
        <v>0.49722222222222223</v>
      </c>
      <c r="AP57" s="70">
        <v>109.7</v>
      </c>
      <c r="AQ57" s="71">
        <v>109.7</v>
      </c>
      <c r="AR57" s="72"/>
      <c r="AS57" s="49">
        <v>0.51666666666666672</v>
      </c>
      <c r="AT57" s="42" t="s">
        <v>44</v>
      </c>
      <c r="AU57" s="280">
        <v>0</v>
      </c>
      <c r="AV57" s="72"/>
      <c r="AW57" s="49">
        <v>0.56111111111111112</v>
      </c>
      <c r="AX57" s="42" t="s">
        <v>44</v>
      </c>
      <c r="AY57" s="38">
        <v>0</v>
      </c>
      <c r="AZ57" s="53">
        <v>0.56319444444444444</v>
      </c>
      <c r="BA57" s="61"/>
      <c r="BB57" s="55">
        <v>0.56879629629629636</v>
      </c>
      <c r="BC57" s="35">
        <v>5.6018518518519134E-3</v>
      </c>
      <c r="BD57" s="35">
        <v>9.2592592592654482E-5</v>
      </c>
      <c r="BE57" s="44" t="s">
        <v>301</v>
      </c>
      <c r="BF57" s="45">
        <v>8</v>
      </c>
      <c r="BG57" s="55">
        <v>0.5802546296296297</v>
      </c>
      <c r="BH57" s="35">
        <v>1.7060185185185262E-2</v>
      </c>
      <c r="BI57" s="35">
        <v>3.6458333333334106E-3</v>
      </c>
      <c r="BJ57" s="44" t="s">
        <v>301</v>
      </c>
      <c r="BK57" s="45">
        <v>315</v>
      </c>
      <c r="BL57" s="55">
        <v>0.58493055555555562</v>
      </c>
      <c r="BM57" s="35">
        <v>2.1736111111111178E-2</v>
      </c>
      <c r="BN57" s="35">
        <v>4.4675925925926584E-3</v>
      </c>
      <c r="BO57" s="44" t="s">
        <v>301</v>
      </c>
      <c r="BP57" s="45">
        <v>386</v>
      </c>
      <c r="BQ57" s="55">
        <v>0.60623842592592592</v>
      </c>
      <c r="BR57" s="35">
        <v>4.3043981481481475E-2</v>
      </c>
      <c r="BS57" s="35">
        <v>1.1087962962962959E-2</v>
      </c>
      <c r="BT57" s="44" t="s">
        <v>301</v>
      </c>
      <c r="BU57" s="45">
        <v>958</v>
      </c>
      <c r="BV57" s="263"/>
      <c r="BW57" s="263"/>
      <c r="BX57" s="55">
        <v>0.59398148148148155</v>
      </c>
      <c r="BY57" s="35">
        <v>3.0787037037037113E-2</v>
      </c>
      <c r="BZ57" s="35">
        <v>9.4212962962962193E-3</v>
      </c>
      <c r="CA57" s="44" t="s">
        <v>45</v>
      </c>
      <c r="CB57" s="45">
        <v>814</v>
      </c>
      <c r="CC57" s="49">
        <v>0.63472222222222219</v>
      </c>
      <c r="CD57" s="42" t="s">
        <v>301</v>
      </c>
      <c r="CE57" s="38">
        <v>480</v>
      </c>
      <c r="CF57" s="53">
        <v>0.65138888888888891</v>
      </c>
      <c r="CG57" s="61"/>
      <c r="CH57" s="55">
        <v>0.66253472222222221</v>
      </c>
      <c r="CI57" s="35">
        <v>1.1145833333333299E-2</v>
      </c>
      <c r="CJ57" s="35">
        <v>3.0092592592589201E-4</v>
      </c>
      <c r="CK57" s="44" t="s">
        <v>301</v>
      </c>
      <c r="CL57" s="45">
        <v>26</v>
      </c>
      <c r="CM57" s="55">
        <v>0.66907407407407404</v>
      </c>
      <c r="CN57" s="35">
        <v>1.7685185185185137E-2</v>
      </c>
      <c r="CO57" s="35">
        <v>8.3333333333328666E-4</v>
      </c>
      <c r="CP57" s="44" t="s">
        <v>301</v>
      </c>
      <c r="CQ57" s="45">
        <v>72</v>
      </c>
      <c r="CR57" s="85" t="s">
        <v>632</v>
      </c>
      <c r="CS57" s="38"/>
      <c r="CT57" s="85">
        <v>1.10486111111111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119.9</v>
      </c>
      <c r="DC57" s="71">
        <v>119.9</v>
      </c>
      <c r="DD57" s="72"/>
      <c r="DE57" s="43"/>
      <c r="DF57" s="43"/>
      <c r="DG57" s="39">
        <v>2808.6</v>
      </c>
      <c r="DH57" s="46">
        <v>2940</v>
      </c>
      <c r="DI57" s="40"/>
      <c r="DJ57" s="63">
        <v>5748.6</v>
      </c>
      <c r="DK57" s="43"/>
      <c r="DL57" s="268" t="s">
        <v>191</v>
      </c>
      <c r="DM57" s="269" t="s">
        <v>575</v>
      </c>
      <c r="DN57" s="269" t="s">
        <v>179</v>
      </c>
      <c r="DO57" s="269">
        <v>80</v>
      </c>
      <c r="DP57" s="269">
        <v>0</v>
      </c>
      <c r="DQ57" s="56"/>
      <c r="DR57" s="56"/>
      <c r="DS57" s="36"/>
      <c r="DT57" s="41"/>
      <c r="DU57" s="41"/>
      <c r="DV57" s="41">
        <v>1</v>
      </c>
      <c r="DW57" s="41" t="s">
        <v>197</v>
      </c>
      <c r="DX57" s="41"/>
      <c r="DY57" s="151">
        <v>229.60000000000002</v>
      </c>
      <c r="DZ57" s="41">
        <v>229.60000000000002</v>
      </c>
      <c r="EA57" s="41">
        <v>9999</v>
      </c>
      <c r="EB57" s="41">
        <v>999999</v>
      </c>
      <c r="EC57" s="41">
        <v>5748.6</v>
      </c>
      <c r="ED57" s="41"/>
      <c r="EE57" s="41"/>
      <c r="EF57" s="41"/>
      <c r="EG57" s="41">
        <v>13</v>
      </c>
      <c r="EH57" s="195">
        <v>0</v>
      </c>
      <c r="EI57" s="195">
        <v>2460</v>
      </c>
      <c r="EJ57" s="196">
        <v>109.7</v>
      </c>
      <c r="EK57" s="195">
        <v>0</v>
      </c>
      <c r="EL57" s="195">
        <v>0</v>
      </c>
      <c r="EM57" s="195">
        <v>2481</v>
      </c>
      <c r="EN57" s="195">
        <v>480</v>
      </c>
      <c r="EO57" s="195">
        <v>98</v>
      </c>
      <c r="EP57" s="195">
        <v>0</v>
      </c>
      <c r="EQ57" s="195">
        <v>119.9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B57" s="41"/>
      <c r="FC57" s="41">
        <v>13</v>
      </c>
      <c r="FD57" s="195">
        <v>0</v>
      </c>
      <c r="FE57" s="195">
        <v>2460</v>
      </c>
      <c r="FF57" s="195">
        <v>2569.6999999999998</v>
      </c>
      <c r="FG57" s="195">
        <v>2569.6999999999998</v>
      </c>
      <c r="FH57" s="195">
        <v>2569.6999999999998</v>
      </c>
      <c r="FI57" s="195">
        <v>5050.7</v>
      </c>
      <c r="FJ57" s="195">
        <v>5530.7</v>
      </c>
      <c r="FK57" s="195">
        <v>5628.7</v>
      </c>
      <c r="FL57" s="195">
        <v>5628.7</v>
      </c>
      <c r="FM57" s="195">
        <v>5748.5999999999995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13.5" thickBot="1" x14ac:dyDescent="0.25">
      <c r="A58" s="132"/>
      <c r="B58" s="34">
        <v>28</v>
      </c>
      <c r="C58" s="293">
        <v>28</v>
      </c>
      <c r="D58" s="260" t="s">
        <v>157</v>
      </c>
      <c r="E58" s="260" t="s">
        <v>492</v>
      </c>
      <c r="F58" s="260" t="s">
        <v>587</v>
      </c>
      <c r="G58" s="43">
        <v>0.31111111111111106</v>
      </c>
      <c r="H58" s="47">
        <v>0.31111111111111106</v>
      </c>
      <c r="I58" s="58" t="s">
        <v>44</v>
      </c>
      <c r="J58" s="52">
        <v>0</v>
      </c>
      <c r="K58" s="43">
        <v>0.39444444444444443</v>
      </c>
      <c r="L58" s="47">
        <v>0.39444444444444443</v>
      </c>
      <c r="M58" s="42" t="s">
        <v>44</v>
      </c>
      <c r="N58" s="38">
        <v>0</v>
      </c>
      <c r="O58" s="85">
        <v>0.39652777777777781</v>
      </c>
      <c r="P58" s="38"/>
      <c r="Q58" s="261">
        <v>300</v>
      </c>
      <c r="R58" s="85">
        <v>0.42986111111111108</v>
      </c>
      <c r="S58" s="38">
        <v>300</v>
      </c>
      <c r="T58" s="85">
        <v>0.4375</v>
      </c>
      <c r="U58" s="86"/>
      <c r="V58" s="52">
        <v>0</v>
      </c>
      <c r="W58" s="85">
        <v>0.4694444444444445</v>
      </c>
      <c r="X58" s="38"/>
      <c r="Y58" s="85">
        <v>0.47152777777777777</v>
      </c>
      <c r="Z58" s="86"/>
      <c r="AA58" s="52">
        <v>0</v>
      </c>
      <c r="AB58" s="261"/>
      <c r="AC58" s="85">
        <v>0.47430555555555554</v>
      </c>
      <c r="AD58" s="38"/>
      <c r="AE58" s="85">
        <v>0.50347222222222221</v>
      </c>
      <c r="AF58" s="86"/>
      <c r="AG58" s="52">
        <v>0</v>
      </c>
      <c r="AH58" s="261"/>
      <c r="AI58" s="85"/>
      <c r="AJ58" s="38">
        <v>600</v>
      </c>
      <c r="AK58" s="73">
        <v>0.51111111111111118</v>
      </c>
      <c r="AL58" s="42" t="s">
        <v>301</v>
      </c>
      <c r="AM58" s="38">
        <v>2280</v>
      </c>
      <c r="AN58" s="43">
        <v>0.54722222222222217</v>
      </c>
      <c r="AO58" s="47">
        <v>0.54861111111111105</v>
      </c>
      <c r="AP58" s="70">
        <v>100.1</v>
      </c>
      <c r="AQ58" s="71">
        <v>100.1</v>
      </c>
      <c r="AR58" s="72"/>
      <c r="AS58" s="49">
        <v>0.55277777777777781</v>
      </c>
      <c r="AT58" s="42" t="s">
        <v>44</v>
      </c>
      <c r="AU58" s="280">
        <v>0</v>
      </c>
      <c r="AV58" s="72"/>
      <c r="AW58" s="49">
        <v>0.60416666666666663</v>
      </c>
      <c r="AX58" s="42" t="s">
        <v>301</v>
      </c>
      <c r="AY58" s="38">
        <v>720</v>
      </c>
      <c r="AZ58" s="53">
        <v>0.60625000000000007</v>
      </c>
      <c r="BA58" s="61"/>
      <c r="BB58" s="55">
        <v>0.61172453703703711</v>
      </c>
      <c r="BC58" s="35">
        <v>5.4745370370370416E-3</v>
      </c>
      <c r="BD58" s="35">
        <v>3.4722222222217242E-5</v>
      </c>
      <c r="BE58" s="44" t="s">
        <v>45</v>
      </c>
      <c r="BF58" s="45">
        <v>3</v>
      </c>
      <c r="BG58" s="55">
        <v>0.61965277777777772</v>
      </c>
      <c r="BH58" s="35">
        <v>1.3402777777777652E-2</v>
      </c>
      <c r="BI58" s="35">
        <v>1.157407407419847E-5</v>
      </c>
      <c r="BJ58" s="44" t="s">
        <v>45</v>
      </c>
      <c r="BK58" s="45">
        <v>1</v>
      </c>
      <c r="BL58" s="55">
        <v>0.62559027777777776</v>
      </c>
      <c r="BM58" s="35">
        <v>1.9340277777777692E-2</v>
      </c>
      <c r="BN58" s="35">
        <v>2.0717592592591726E-3</v>
      </c>
      <c r="BO58" s="44" t="s">
        <v>301</v>
      </c>
      <c r="BP58" s="45">
        <v>179</v>
      </c>
      <c r="BQ58" s="55">
        <v>0.64700231481481485</v>
      </c>
      <c r="BR58" s="35">
        <v>4.0752314814814783E-2</v>
      </c>
      <c r="BS58" s="35">
        <v>8.7962962962962674E-3</v>
      </c>
      <c r="BT58" s="44" t="s">
        <v>301</v>
      </c>
      <c r="BU58" s="45">
        <v>760</v>
      </c>
      <c r="BV58" s="263"/>
      <c r="BW58" s="263"/>
      <c r="BX58" s="55">
        <v>0.63545138888888886</v>
      </c>
      <c r="BY58" s="35">
        <v>2.9201388888888791E-2</v>
      </c>
      <c r="BZ58" s="35">
        <v>1.1006944444444541E-2</v>
      </c>
      <c r="CA58" s="44" t="s">
        <v>45</v>
      </c>
      <c r="CB58" s="45">
        <v>1251</v>
      </c>
      <c r="CC58" s="49">
        <v>0.67152777777777783</v>
      </c>
      <c r="CD58" s="42" t="s">
        <v>45</v>
      </c>
      <c r="CE58" s="38">
        <v>60</v>
      </c>
      <c r="CF58" s="53">
        <v>0.67361111111111116</v>
      </c>
      <c r="CG58" s="61"/>
      <c r="CH58" s="55">
        <v>0.68542824074074071</v>
      </c>
      <c r="CI58" s="35">
        <v>1.1817129629629552E-2</v>
      </c>
      <c r="CJ58" s="35">
        <v>9.7222222222214522E-4</v>
      </c>
      <c r="CK58" s="44" t="s">
        <v>301</v>
      </c>
      <c r="CL58" s="45">
        <v>84</v>
      </c>
      <c r="CM58" s="55">
        <v>0.69160879629629635</v>
      </c>
      <c r="CN58" s="35">
        <v>1.7997685185185186E-2</v>
      </c>
      <c r="CO58" s="35">
        <v>1.1458333333333355E-3</v>
      </c>
      <c r="CP58" s="44" t="s">
        <v>301</v>
      </c>
      <c r="CQ58" s="45">
        <v>99</v>
      </c>
      <c r="CR58" s="85" t="s">
        <v>632</v>
      </c>
      <c r="CS58" s="38"/>
      <c r="CT58" s="85">
        <v>1.72986111111111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110.5</v>
      </c>
      <c r="DC58" s="71">
        <v>110.5</v>
      </c>
      <c r="DD58" s="72">
        <v>10</v>
      </c>
      <c r="DE58" s="43"/>
      <c r="DF58" s="43"/>
      <c r="DG58" s="39">
        <v>2597.6</v>
      </c>
      <c r="DH58" s="46">
        <v>4260</v>
      </c>
      <c r="DI58" s="40"/>
      <c r="DJ58" s="63">
        <v>6857.6</v>
      </c>
      <c r="DK58" s="43"/>
      <c r="DL58" s="268" t="s">
        <v>190</v>
      </c>
      <c r="DM58" s="269" t="s">
        <v>587</v>
      </c>
      <c r="DN58" s="269" t="s">
        <v>178</v>
      </c>
      <c r="DO58" s="269">
        <v>201</v>
      </c>
      <c r="DP58" s="269">
        <v>0</v>
      </c>
      <c r="DQ58" s="56"/>
      <c r="DR58" s="56"/>
      <c r="DS58" s="36"/>
      <c r="DV58" s="41">
        <v>1.1100000000000001</v>
      </c>
      <c r="DW58" s="41" t="s">
        <v>197</v>
      </c>
      <c r="DX58" s="41"/>
      <c r="DY58" s="151">
        <v>244.86600000000001</v>
      </c>
      <c r="DZ58" s="41">
        <v>244.86600000000001</v>
      </c>
      <c r="EA58" s="41">
        <v>9999</v>
      </c>
      <c r="EB58" s="41">
        <v>999999</v>
      </c>
      <c r="EC58" s="41">
        <v>999999</v>
      </c>
      <c r="EG58" s="41">
        <v>28</v>
      </c>
      <c r="EH58" s="195">
        <v>0</v>
      </c>
      <c r="EI58" s="195">
        <v>3480</v>
      </c>
      <c r="EJ58" s="196">
        <v>100.1</v>
      </c>
      <c r="EK58" s="195">
        <v>0</v>
      </c>
      <c r="EL58" s="195">
        <v>720</v>
      </c>
      <c r="EM58" s="195">
        <v>2194</v>
      </c>
      <c r="EN58" s="195">
        <v>60</v>
      </c>
      <c r="EO58" s="195">
        <v>183</v>
      </c>
      <c r="EP58" s="195">
        <v>0</v>
      </c>
      <c r="EQ58" s="195">
        <v>120.5</v>
      </c>
      <c r="ER58" s="195" t="e">
        <v>#REF!</v>
      </c>
      <c r="ES58" s="195" t="e">
        <v>#REF!</v>
      </c>
      <c r="ET58" s="195" t="e">
        <v>#REF!</v>
      </c>
      <c r="EU58" s="196" t="e">
        <v>#REF!</v>
      </c>
      <c r="EV58" s="195"/>
      <c r="EW58" s="195"/>
      <c r="EX58" s="195"/>
      <c r="EY58" s="195"/>
      <c r="EZ58" s="196"/>
      <c r="FA58" s="195"/>
      <c r="FC58" s="41">
        <v>28</v>
      </c>
      <c r="FD58" s="195">
        <v>0</v>
      </c>
      <c r="FE58" s="195">
        <v>3480</v>
      </c>
      <c r="FF58" s="195">
        <v>3580.1</v>
      </c>
      <c r="FG58" s="195">
        <v>3580.1</v>
      </c>
      <c r="FH58" s="195">
        <v>4300.1000000000004</v>
      </c>
      <c r="FI58" s="195">
        <v>6494.1</v>
      </c>
      <c r="FJ58" s="195">
        <v>6554.1</v>
      </c>
      <c r="FK58" s="195">
        <v>6737.1</v>
      </c>
      <c r="FL58" s="195">
        <v>6737.1</v>
      </c>
      <c r="FM58" s="195">
        <v>6857.6</v>
      </c>
      <c r="FN58" s="195" t="e">
        <v>#REF!</v>
      </c>
      <c r="FO58" s="195" t="e">
        <v>#REF!</v>
      </c>
      <c r="FP58" s="195" t="e">
        <v>#REF!</v>
      </c>
      <c r="FQ58" s="195" t="e">
        <v>#REF!</v>
      </c>
      <c r="FR58" s="195" t="e">
        <v>#REF!</v>
      </c>
      <c r="FS58" s="195" t="e">
        <v>#REF!</v>
      </c>
      <c r="FT58" s="195" t="e">
        <v>#REF!</v>
      </c>
      <c r="FU58" s="195" t="e">
        <v>#REF!</v>
      </c>
      <c r="FV58" s="195" t="e">
        <v>#REF!</v>
      </c>
    </row>
    <row r="59" spans="1:178" ht="13.5" thickBot="1" x14ac:dyDescent="0.25">
      <c r="A59" s="132"/>
      <c r="B59" s="34">
        <v>55</v>
      </c>
      <c r="C59" s="293">
        <v>60</v>
      </c>
      <c r="D59" s="260" t="s">
        <v>532</v>
      </c>
      <c r="E59" s="260" t="s">
        <v>533</v>
      </c>
      <c r="F59" s="260" t="s">
        <v>605</v>
      </c>
      <c r="G59" s="43">
        <v>0.32986111111111099</v>
      </c>
      <c r="H59" s="47">
        <v>0.32986111111111099</v>
      </c>
      <c r="I59" s="58" t="s">
        <v>44</v>
      </c>
      <c r="J59" s="52">
        <v>0</v>
      </c>
      <c r="K59" s="43">
        <v>0.41319444444444436</v>
      </c>
      <c r="L59" s="47">
        <v>0.41319444444444436</v>
      </c>
      <c r="M59" s="42" t="s">
        <v>44</v>
      </c>
      <c r="N59" s="38">
        <v>0</v>
      </c>
      <c r="O59" s="85"/>
      <c r="P59" s="38">
        <v>600</v>
      </c>
      <c r="Q59" s="261"/>
      <c r="R59" s="85"/>
      <c r="S59" s="38">
        <v>0</v>
      </c>
      <c r="T59" s="85" t="s">
        <v>308</v>
      </c>
      <c r="U59" s="86"/>
      <c r="V59" s="52">
        <v>600</v>
      </c>
      <c r="W59" s="85"/>
      <c r="X59" s="38">
        <v>600</v>
      </c>
      <c r="Y59" s="85"/>
      <c r="Z59" s="86"/>
      <c r="AA59" s="52">
        <v>600</v>
      </c>
      <c r="AB59" s="261"/>
      <c r="AC59" s="85"/>
      <c r="AD59" s="38">
        <v>600</v>
      </c>
      <c r="AE59" s="85">
        <v>0.49513888888888885</v>
      </c>
      <c r="AF59" s="86"/>
      <c r="AG59" s="52">
        <v>0</v>
      </c>
      <c r="AH59" s="261">
        <v>600</v>
      </c>
      <c r="AI59" s="85"/>
      <c r="AJ59" s="38">
        <v>600</v>
      </c>
      <c r="AK59" s="73">
        <v>0.54791666666666672</v>
      </c>
      <c r="AL59" s="42" t="s">
        <v>301</v>
      </c>
      <c r="AM59" s="38">
        <v>3840</v>
      </c>
      <c r="AN59" s="43">
        <v>0.55486111111111114</v>
      </c>
      <c r="AO59" s="47">
        <v>0.5625</v>
      </c>
      <c r="AP59" s="70">
        <v>101.7</v>
      </c>
      <c r="AQ59" s="71">
        <v>101.7</v>
      </c>
      <c r="AR59" s="72"/>
      <c r="AS59" s="49">
        <v>0.58958333333333335</v>
      </c>
      <c r="AT59" s="42" t="s">
        <v>44</v>
      </c>
      <c r="AU59" s="280">
        <v>0</v>
      </c>
      <c r="AV59" s="72"/>
      <c r="AW59" s="49" t="s">
        <v>308</v>
      </c>
      <c r="AX59" s="42" t="s">
        <v>301</v>
      </c>
      <c r="AY59" s="38">
        <v>1800</v>
      </c>
      <c r="AZ59" s="53"/>
      <c r="BA59" s="61"/>
      <c r="BB59" s="55">
        <v>0.67163194444444452</v>
      </c>
      <c r="BC59" s="35">
        <v>0.67163194444444452</v>
      </c>
      <c r="BD59" s="35">
        <v>0.66612268518518525</v>
      </c>
      <c r="BE59" s="44"/>
      <c r="BF59" s="45"/>
      <c r="BG59" s="55"/>
      <c r="BH59" s="35">
        <v>0</v>
      </c>
      <c r="BI59" s="35">
        <v>1.3414351851851851E-2</v>
      </c>
      <c r="BJ59" s="44"/>
      <c r="BK59" s="45"/>
      <c r="BL59" s="55"/>
      <c r="BM59" s="35">
        <v>0</v>
      </c>
      <c r="BN59" s="35">
        <v>1.726851851851852E-2</v>
      </c>
      <c r="BO59" s="44"/>
      <c r="BP59" s="45"/>
      <c r="BQ59" s="55">
        <v>0.7101736111111111</v>
      </c>
      <c r="BR59" s="35">
        <v>0.7101736111111111</v>
      </c>
      <c r="BS59" s="35">
        <v>0.67821759259259262</v>
      </c>
      <c r="BT59" s="44"/>
      <c r="BU59" s="45"/>
      <c r="BV59" s="263"/>
      <c r="BW59" s="263"/>
      <c r="BX59" s="55">
        <v>0.69967592592592587</v>
      </c>
      <c r="BY59" s="35">
        <v>0.69967592592592587</v>
      </c>
      <c r="BZ59" s="35">
        <v>0.65946759259259258</v>
      </c>
      <c r="CA59" s="44"/>
      <c r="CB59" s="45">
        <v>1800</v>
      </c>
      <c r="CC59" s="49"/>
      <c r="CD59" s="42" t="s">
        <v>44</v>
      </c>
      <c r="CE59" s="38">
        <v>1800</v>
      </c>
      <c r="CF59" s="53">
        <v>0.75555555555555554</v>
      </c>
      <c r="CG59" s="61"/>
      <c r="CH59" s="55">
        <v>0.76819444444444451</v>
      </c>
      <c r="CI59" s="35">
        <v>1.2638888888888977E-2</v>
      </c>
      <c r="CJ59" s="35">
        <v>1.7939814814815699E-3</v>
      </c>
      <c r="CK59" s="44" t="s">
        <v>301</v>
      </c>
      <c r="CL59" s="45">
        <v>155</v>
      </c>
      <c r="CM59" s="55">
        <v>0.77633101851851849</v>
      </c>
      <c r="CN59" s="35">
        <v>2.0775462962962954E-2</v>
      </c>
      <c r="CO59" s="35">
        <v>3.9236111111111034E-3</v>
      </c>
      <c r="CP59" s="44" t="s">
        <v>301</v>
      </c>
      <c r="CQ59" s="45">
        <v>339</v>
      </c>
      <c r="CR59" s="85"/>
      <c r="CS59" s="38">
        <v>600</v>
      </c>
      <c r="CT59" s="85">
        <v>2.8548611111111102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120.5</v>
      </c>
      <c r="DC59" s="71">
        <v>120.5</v>
      </c>
      <c r="DD59" s="72"/>
      <c r="DE59" s="43"/>
      <c r="DF59" s="43"/>
      <c r="DG59" s="39">
        <v>2516.1999999999998</v>
      </c>
      <c r="DH59" s="46">
        <v>12240</v>
      </c>
      <c r="DI59" s="40"/>
      <c r="DJ59" s="63">
        <v>14756.2</v>
      </c>
      <c r="DK59" s="43"/>
      <c r="DL59" s="268" t="s">
        <v>191</v>
      </c>
      <c r="DM59" s="269" t="s">
        <v>605</v>
      </c>
      <c r="DN59" s="269" t="s">
        <v>178</v>
      </c>
      <c r="DO59" s="269">
        <v>108</v>
      </c>
      <c r="DP59" s="269">
        <v>0</v>
      </c>
      <c r="DQ59" s="56"/>
      <c r="DR59" s="56"/>
      <c r="DS59" s="36"/>
      <c r="DV59" s="41">
        <v>1.08</v>
      </c>
      <c r="DW59" s="41" t="s">
        <v>197</v>
      </c>
      <c r="DX59" s="41"/>
      <c r="DY59" s="151">
        <v>239.976</v>
      </c>
      <c r="DZ59" s="41">
        <v>239.976</v>
      </c>
      <c r="EA59" s="41">
        <v>9999</v>
      </c>
      <c r="EB59" s="41">
        <v>999999</v>
      </c>
      <c r="EC59" s="41">
        <v>999999</v>
      </c>
      <c r="EG59" s="41">
        <v>60</v>
      </c>
      <c r="EH59" s="195">
        <v>0</v>
      </c>
      <c r="EI59" s="195">
        <v>8040</v>
      </c>
      <c r="EJ59" s="196">
        <v>101.7</v>
      </c>
      <c r="EK59" s="195">
        <v>0</v>
      </c>
      <c r="EL59" s="195">
        <v>1800</v>
      </c>
      <c r="EM59" s="195">
        <v>1800</v>
      </c>
      <c r="EN59" s="195">
        <v>1800</v>
      </c>
      <c r="EO59" s="195">
        <v>494</v>
      </c>
      <c r="EP59" s="195">
        <v>600</v>
      </c>
      <c r="EQ59" s="195">
        <v>120.5</v>
      </c>
      <c r="ER59" s="195" t="e">
        <v>#REF!</v>
      </c>
      <c r="ES59" s="196" t="s">
        <v>316</v>
      </c>
      <c r="ET59" s="195" t="e">
        <v>#REF!</v>
      </c>
      <c r="EU59" s="196" t="s">
        <v>316</v>
      </c>
      <c r="EV59" s="195"/>
      <c r="EW59" s="195"/>
      <c r="EX59" s="195"/>
      <c r="EY59" s="195"/>
      <c r="EZ59" s="196"/>
      <c r="FA59" s="195"/>
      <c r="FC59" s="41">
        <v>60</v>
      </c>
      <c r="FD59" s="195">
        <v>0</v>
      </c>
      <c r="FE59" s="195">
        <v>8040</v>
      </c>
      <c r="FF59" s="195">
        <v>8141.7</v>
      </c>
      <c r="FG59" s="195">
        <v>8141.7</v>
      </c>
      <c r="FH59" s="195">
        <v>9941.7000000000007</v>
      </c>
      <c r="FI59" s="195">
        <v>11741.7</v>
      </c>
      <c r="FJ59" s="195">
        <v>13541.7</v>
      </c>
      <c r="FK59" s="195">
        <v>14035.7</v>
      </c>
      <c r="FL59" s="195">
        <v>14635.7</v>
      </c>
      <c r="FM59" s="195">
        <v>14756.2</v>
      </c>
      <c r="FN59" s="195" t="e">
        <v>#VALUE!</v>
      </c>
      <c r="FO59" s="195" t="e">
        <v>#VALUE!</v>
      </c>
      <c r="FP59" s="195" t="e">
        <v>#VALUE!</v>
      </c>
      <c r="FQ59" s="195" t="e">
        <v>#VALUE!</v>
      </c>
      <c r="FR59" s="195" t="e">
        <v>#VALUE!</v>
      </c>
      <c r="FS59" s="195" t="e">
        <v>#VALUE!</v>
      </c>
      <c r="FT59" s="195" t="e">
        <v>#VALUE!</v>
      </c>
      <c r="FU59" s="195" t="e">
        <v>#VALUE!</v>
      </c>
      <c r="FV59" s="195" t="e">
        <v>#VALUE!</v>
      </c>
    </row>
    <row r="60" spans="1:178" ht="13.5" thickBot="1" x14ac:dyDescent="0.25">
      <c r="A60" s="132"/>
      <c r="B60" s="34">
        <v>35</v>
      </c>
      <c r="C60" s="293">
        <v>35</v>
      </c>
      <c r="D60" s="260" t="s">
        <v>504</v>
      </c>
      <c r="E60" s="260" t="s">
        <v>505</v>
      </c>
      <c r="F60" s="260" t="s">
        <v>589</v>
      </c>
      <c r="G60" s="43">
        <v>0.31597222222222215</v>
      </c>
      <c r="H60" s="47">
        <v>0.31597222222222215</v>
      </c>
      <c r="I60" s="58" t="s">
        <v>44</v>
      </c>
      <c r="J60" s="52">
        <v>0</v>
      </c>
      <c r="K60" s="43">
        <v>0.39930555555555552</v>
      </c>
      <c r="L60" s="47">
        <v>0.39930555555555552</v>
      </c>
      <c r="M60" s="42" t="s">
        <v>44</v>
      </c>
      <c r="N60" s="38">
        <v>0</v>
      </c>
      <c r="O60" s="85">
        <v>0.39999999999999997</v>
      </c>
      <c r="P60" s="38"/>
      <c r="Q60" s="261"/>
      <c r="R60" s="85">
        <v>0.4375</v>
      </c>
      <c r="S60" s="38">
        <v>300</v>
      </c>
      <c r="T60" s="85">
        <v>0.46597222222222223</v>
      </c>
      <c r="U60" s="86"/>
      <c r="V60" s="52">
        <v>0</v>
      </c>
      <c r="W60" s="85">
        <v>0.49305555555555558</v>
      </c>
      <c r="X60" s="38"/>
      <c r="Y60" s="85">
        <v>0.49444444444444446</v>
      </c>
      <c r="Z60" s="86"/>
      <c r="AA60" s="52">
        <v>0</v>
      </c>
      <c r="AB60" s="261"/>
      <c r="AC60" s="85">
        <v>0.49583333333333335</v>
      </c>
      <c r="AD60" s="38"/>
      <c r="AE60" s="85">
        <v>0.52500000000000002</v>
      </c>
      <c r="AF60" s="86"/>
      <c r="AG60" s="52">
        <v>0</v>
      </c>
      <c r="AH60" s="261"/>
      <c r="AI60" s="85">
        <v>0.53194444444444444</v>
      </c>
      <c r="AJ60" s="38"/>
      <c r="AK60" s="73">
        <v>0.53402777777777777</v>
      </c>
      <c r="AL60" s="42" t="s">
        <v>301</v>
      </c>
      <c r="AM60" s="38">
        <v>240</v>
      </c>
      <c r="AN60" s="43">
        <v>0.5805555555555556</v>
      </c>
      <c r="AO60" s="47">
        <v>0.58263888888888882</v>
      </c>
      <c r="AP60" s="70">
        <v>114</v>
      </c>
      <c r="AQ60" s="71">
        <v>114</v>
      </c>
      <c r="AR60" s="72"/>
      <c r="AS60" s="49">
        <v>0.5756944444444444</v>
      </c>
      <c r="AT60" s="42" t="s">
        <v>44</v>
      </c>
      <c r="AU60" s="280">
        <v>0</v>
      </c>
      <c r="AV60" s="72"/>
      <c r="AW60" s="49">
        <v>0.63402777777777775</v>
      </c>
      <c r="AX60" s="42" t="s">
        <v>301</v>
      </c>
      <c r="AY60" s="38">
        <v>1260</v>
      </c>
      <c r="AZ60" s="53">
        <v>0.63750000000000007</v>
      </c>
      <c r="BA60" s="61"/>
      <c r="BB60" s="55">
        <v>0.64619212962962969</v>
      </c>
      <c r="BC60" s="35">
        <v>8.6921296296296191E-3</v>
      </c>
      <c r="BD60" s="35">
        <v>3.1828703703703602E-3</v>
      </c>
      <c r="BE60" s="44" t="s">
        <v>301</v>
      </c>
      <c r="BF60" s="45">
        <v>275</v>
      </c>
      <c r="BG60" s="55">
        <v>0.6537384259259259</v>
      </c>
      <c r="BH60" s="35">
        <v>1.6238425925925837E-2</v>
      </c>
      <c r="BI60" s="35">
        <v>2.8240740740739859E-3</v>
      </c>
      <c r="BJ60" s="44" t="s">
        <v>301</v>
      </c>
      <c r="BK60" s="45">
        <v>244</v>
      </c>
      <c r="BL60" s="55">
        <v>0.6584606481481482</v>
      </c>
      <c r="BM60" s="35">
        <v>2.0960648148148131E-2</v>
      </c>
      <c r="BN60" s="35">
        <v>3.6921296296296112E-3</v>
      </c>
      <c r="BO60" s="44" t="s">
        <v>301</v>
      </c>
      <c r="BP60" s="45">
        <v>319</v>
      </c>
      <c r="BQ60" s="55"/>
      <c r="BR60" s="35">
        <v>-0.63750000000000007</v>
      </c>
      <c r="BS60" s="35">
        <v>0.66945601851851855</v>
      </c>
      <c r="BT60" s="44"/>
      <c r="BU60" s="45">
        <v>600</v>
      </c>
      <c r="BV60" s="263"/>
      <c r="BW60" s="263"/>
      <c r="BX60" s="55">
        <v>0.66859953703703701</v>
      </c>
      <c r="BY60" s="35">
        <v>3.109953703703694E-2</v>
      </c>
      <c r="BZ60" s="35">
        <v>9.1087962962963925E-3</v>
      </c>
      <c r="CA60" s="44" t="s">
        <v>45</v>
      </c>
      <c r="CB60" s="45">
        <v>1087</v>
      </c>
      <c r="CC60" s="49">
        <v>0.7090277777777777</v>
      </c>
      <c r="CD60" s="42" t="s">
        <v>301</v>
      </c>
      <c r="CE60" s="38">
        <v>480</v>
      </c>
      <c r="CF60" s="53">
        <v>0.71111111111111114</v>
      </c>
      <c r="CG60" s="61"/>
      <c r="CH60" s="55">
        <v>0.72256944444444438</v>
      </c>
      <c r="CI60" s="35">
        <v>1.1458333333333237E-2</v>
      </c>
      <c r="CJ60" s="35">
        <v>6.1342592592582984E-4</v>
      </c>
      <c r="CK60" s="44" t="s">
        <v>301</v>
      </c>
      <c r="CL60" s="45">
        <v>53</v>
      </c>
      <c r="CM60" s="55">
        <v>0.72900462962962964</v>
      </c>
      <c r="CN60" s="35">
        <v>1.7893518518518503E-2</v>
      </c>
      <c r="CO60" s="35">
        <v>1.0416666666666526E-3</v>
      </c>
      <c r="CP60" s="44" t="s">
        <v>301</v>
      </c>
      <c r="CQ60" s="45">
        <v>90</v>
      </c>
      <c r="CR60" s="85"/>
      <c r="CS60" s="38">
        <v>600</v>
      </c>
      <c r="CT60" s="85">
        <v>2.0215277777777798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122.3</v>
      </c>
      <c r="DC60" s="71">
        <v>122.3</v>
      </c>
      <c r="DD60" s="72"/>
      <c r="DE60" s="43"/>
      <c r="DF60" s="43"/>
      <c r="DG60" s="39">
        <v>2904.3</v>
      </c>
      <c r="DH60" s="46">
        <v>2880</v>
      </c>
      <c r="DI60" s="40"/>
      <c r="DJ60" s="63">
        <v>5784.3</v>
      </c>
      <c r="DK60" s="43"/>
      <c r="DL60" s="268" t="s">
        <v>191</v>
      </c>
      <c r="DM60" s="269" t="s">
        <v>589</v>
      </c>
      <c r="DN60" s="269" t="s">
        <v>178</v>
      </c>
      <c r="DO60" s="269">
        <v>125</v>
      </c>
      <c r="DP60" s="269" t="s">
        <v>624</v>
      </c>
      <c r="DQ60" s="56"/>
      <c r="DR60" s="56"/>
      <c r="DS60" s="36"/>
      <c r="DV60" s="41">
        <v>1.08</v>
      </c>
      <c r="DW60" s="41" t="s">
        <v>197</v>
      </c>
      <c r="DX60" s="41"/>
      <c r="DY60" s="151">
        <v>255.20400000000004</v>
      </c>
      <c r="DZ60" s="41">
        <v>255.20400000000004</v>
      </c>
      <c r="EA60" s="41">
        <v>9999</v>
      </c>
      <c r="EB60" s="41">
        <v>999999</v>
      </c>
      <c r="EC60" s="41">
        <v>999999</v>
      </c>
      <c r="EG60" s="41">
        <v>35</v>
      </c>
      <c r="EH60" s="195">
        <v>0</v>
      </c>
      <c r="EI60" s="195">
        <v>540</v>
      </c>
      <c r="EJ60" s="196">
        <v>114</v>
      </c>
      <c r="EK60" s="195">
        <v>0</v>
      </c>
      <c r="EL60" s="195">
        <v>1260</v>
      </c>
      <c r="EM60" s="195">
        <v>2525</v>
      </c>
      <c r="EN60" s="195">
        <v>480</v>
      </c>
      <c r="EO60" s="195">
        <v>143</v>
      </c>
      <c r="EP60" s="195">
        <v>600</v>
      </c>
      <c r="EQ60" s="195">
        <v>122.3</v>
      </c>
      <c r="ER60" s="195" t="e">
        <v>#REF!</v>
      </c>
      <c r="ES60" s="195" t="e">
        <v>#REF!</v>
      </c>
      <c r="ET60" s="195" t="e">
        <v>#REF!</v>
      </c>
      <c r="EU60" s="196" t="e">
        <v>#REF!</v>
      </c>
      <c r="EV60" s="195"/>
      <c r="EW60" s="195"/>
      <c r="EX60" s="195"/>
      <c r="EY60" s="195"/>
      <c r="EZ60" s="196"/>
      <c r="FA60" s="195"/>
      <c r="FC60" s="41">
        <v>35</v>
      </c>
      <c r="FD60" s="195">
        <v>0</v>
      </c>
      <c r="FE60" s="195">
        <v>540</v>
      </c>
      <c r="FF60" s="195">
        <v>654</v>
      </c>
      <c r="FG60" s="195">
        <v>654</v>
      </c>
      <c r="FH60" s="195">
        <v>1914</v>
      </c>
      <c r="FI60" s="195">
        <v>4439</v>
      </c>
      <c r="FJ60" s="195">
        <v>4919</v>
      </c>
      <c r="FK60" s="195">
        <v>5062</v>
      </c>
      <c r="FL60" s="195">
        <v>5662</v>
      </c>
      <c r="FM60" s="195">
        <v>5784.3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13.5" thickBot="1" x14ac:dyDescent="0.25">
      <c r="A61" s="132"/>
      <c r="B61" s="34">
        <v>37</v>
      </c>
      <c r="C61" s="293">
        <v>37</v>
      </c>
      <c r="D61" s="260" t="s">
        <v>506</v>
      </c>
      <c r="E61" s="260" t="s">
        <v>507</v>
      </c>
      <c r="F61" s="260" t="s">
        <v>584</v>
      </c>
      <c r="G61" s="43">
        <v>0.31736111111111104</v>
      </c>
      <c r="H61" s="47">
        <v>0.31736111111111104</v>
      </c>
      <c r="I61" s="58" t="s">
        <v>44</v>
      </c>
      <c r="J61" s="52">
        <v>0</v>
      </c>
      <c r="K61" s="43">
        <v>0.40069444444444441</v>
      </c>
      <c r="L61" s="47">
        <v>0.40069444444444441</v>
      </c>
      <c r="M61" s="42" t="s">
        <v>44</v>
      </c>
      <c r="N61" s="38">
        <v>0</v>
      </c>
      <c r="O61" s="85"/>
      <c r="P61" s="38">
        <v>600</v>
      </c>
      <c r="Q61" s="261"/>
      <c r="R61" s="85"/>
      <c r="S61" s="38">
        <v>0</v>
      </c>
      <c r="T61" s="85" t="s">
        <v>308</v>
      </c>
      <c r="U61" s="86"/>
      <c r="V61" s="52">
        <v>600</v>
      </c>
      <c r="W61" s="85"/>
      <c r="X61" s="38">
        <v>600</v>
      </c>
      <c r="Y61" s="85"/>
      <c r="Z61" s="86"/>
      <c r="AA61" s="52">
        <v>600</v>
      </c>
      <c r="AB61" s="261"/>
      <c r="AC61" s="85"/>
      <c r="AD61" s="38">
        <v>600</v>
      </c>
      <c r="AE61" s="85" t="s">
        <v>308</v>
      </c>
      <c r="AF61" s="86"/>
      <c r="AG61" s="52">
        <v>600</v>
      </c>
      <c r="AH61" s="261"/>
      <c r="AI61" s="85"/>
      <c r="AJ61" s="38">
        <v>600</v>
      </c>
      <c r="AK61" s="73">
        <v>0.4916666666666667</v>
      </c>
      <c r="AL61" s="42" t="s">
        <v>301</v>
      </c>
      <c r="AM61" s="38">
        <v>60</v>
      </c>
      <c r="AN61" s="43">
        <v>0.49652777777777773</v>
      </c>
      <c r="AO61" s="47">
        <v>0.50763888888888886</v>
      </c>
      <c r="AP61" s="70">
        <v>117.5</v>
      </c>
      <c r="AQ61" s="71">
        <v>117.5</v>
      </c>
      <c r="AR61" s="72"/>
      <c r="AS61" s="49">
        <v>0.53333333333333333</v>
      </c>
      <c r="AT61" s="42" t="s">
        <v>44</v>
      </c>
      <c r="AU61" s="280">
        <v>0</v>
      </c>
      <c r="AV61" s="72"/>
      <c r="AW61" s="49">
        <v>0.57430555555555551</v>
      </c>
      <c r="AX61" s="42" t="s">
        <v>45</v>
      </c>
      <c r="AY61" s="38">
        <v>60</v>
      </c>
      <c r="AZ61" s="53">
        <v>0.57777777777777783</v>
      </c>
      <c r="BA61" s="61"/>
      <c r="BB61" s="55">
        <v>0.58374999999999999</v>
      </c>
      <c r="BC61" s="35">
        <v>5.9722222222221566E-3</v>
      </c>
      <c r="BD61" s="35">
        <v>4.6296296296289771E-4</v>
      </c>
      <c r="BE61" s="44" t="s">
        <v>301</v>
      </c>
      <c r="BF61" s="45">
        <v>40</v>
      </c>
      <c r="BG61" s="55">
        <v>0.59215277777777775</v>
      </c>
      <c r="BH61" s="35">
        <v>1.4374999999999916E-2</v>
      </c>
      <c r="BI61" s="35">
        <v>9.6064814814806471E-4</v>
      </c>
      <c r="BJ61" s="44" t="s">
        <v>301</v>
      </c>
      <c r="BK61" s="45">
        <v>83</v>
      </c>
      <c r="BL61" s="55">
        <v>0.59752314814814811</v>
      </c>
      <c r="BM61" s="35">
        <v>1.9745370370370274E-2</v>
      </c>
      <c r="BN61" s="35">
        <v>2.4768518518517545E-3</v>
      </c>
      <c r="BO61" s="44" t="s">
        <v>301</v>
      </c>
      <c r="BP61" s="45">
        <v>214</v>
      </c>
      <c r="BQ61" s="55">
        <v>0.62246527777777783</v>
      </c>
      <c r="BR61" s="35">
        <v>4.4687499999999991E-2</v>
      </c>
      <c r="BS61" s="35">
        <v>1.2731481481481476E-2</v>
      </c>
      <c r="BT61" s="44" t="s">
        <v>301</v>
      </c>
      <c r="BU61" s="45">
        <v>1100</v>
      </c>
      <c r="BV61" s="263"/>
      <c r="BW61" s="263"/>
      <c r="BX61" s="55">
        <v>0.61121527777777784</v>
      </c>
      <c r="BY61" s="35">
        <v>3.3437500000000009E-2</v>
      </c>
      <c r="BZ61" s="35">
        <v>6.7708333333333232E-3</v>
      </c>
      <c r="CA61" s="44" t="s">
        <v>45</v>
      </c>
      <c r="CB61" s="45">
        <v>885</v>
      </c>
      <c r="CC61" s="49">
        <v>0.6958333333333333</v>
      </c>
      <c r="CD61" s="42" t="s">
        <v>301</v>
      </c>
      <c r="CE61" s="38">
        <v>900</v>
      </c>
      <c r="CF61" s="53">
        <v>0.70138888888888884</v>
      </c>
      <c r="CG61" s="61"/>
      <c r="CH61" s="55">
        <v>0.71480324074074064</v>
      </c>
      <c r="CI61" s="35">
        <v>1.3414351851851802E-2</v>
      </c>
      <c r="CJ61" s="35">
        <v>2.5694444444443951E-3</v>
      </c>
      <c r="CK61" s="44" t="s">
        <v>301</v>
      </c>
      <c r="CL61" s="45">
        <v>222</v>
      </c>
      <c r="CM61" s="55">
        <v>0.72342592592592592</v>
      </c>
      <c r="CN61" s="35">
        <v>2.2037037037037077E-2</v>
      </c>
      <c r="CO61" s="35">
        <v>5.1851851851852267E-3</v>
      </c>
      <c r="CP61" s="44" t="s">
        <v>301</v>
      </c>
      <c r="CQ61" s="45">
        <v>448</v>
      </c>
      <c r="CR61" s="85" t="s">
        <v>632</v>
      </c>
      <c r="CS61" s="38"/>
      <c r="CT61" s="85">
        <v>2.1048611111111102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124</v>
      </c>
      <c r="DC61" s="71">
        <v>124</v>
      </c>
      <c r="DD61" s="72"/>
      <c r="DE61" s="43"/>
      <c r="DF61" s="43"/>
      <c r="DG61" s="39">
        <v>3233.5</v>
      </c>
      <c r="DH61" s="46">
        <v>5220</v>
      </c>
      <c r="DI61" s="40"/>
      <c r="DJ61" s="63">
        <v>8453.5</v>
      </c>
      <c r="DK61" s="43"/>
      <c r="DL61" s="268" t="s">
        <v>192</v>
      </c>
      <c r="DM61" s="269" t="s">
        <v>584</v>
      </c>
      <c r="DN61" s="269" t="s">
        <v>178</v>
      </c>
      <c r="DO61" s="269">
        <v>90</v>
      </c>
      <c r="DP61" s="269">
        <v>0</v>
      </c>
      <c r="DQ61" s="56"/>
      <c r="DR61" s="56"/>
      <c r="DS61" s="36"/>
      <c r="DV61" s="41">
        <v>1.05</v>
      </c>
      <c r="DW61" s="41" t="s">
        <v>198</v>
      </c>
      <c r="DX61" s="41"/>
      <c r="DY61" s="151">
        <v>253.57500000000002</v>
      </c>
      <c r="DZ61" s="41">
        <v>9999</v>
      </c>
      <c r="EA61" s="41">
        <v>253.57500000000002</v>
      </c>
      <c r="EB61" s="41">
        <v>999999</v>
      </c>
      <c r="EC61" s="41">
        <v>999999</v>
      </c>
      <c r="EG61" s="41">
        <v>37</v>
      </c>
      <c r="EH61" s="195">
        <v>0</v>
      </c>
      <c r="EI61" s="195">
        <v>4260</v>
      </c>
      <c r="EJ61" s="196">
        <v>117.5</v>
      </c>
      <c r="EK61" s="195">
        <v>0</v>
      </c>
      <c r="EL61" s="195">
        <v>60</v>
      </c>
      <c r="EM61" s="195">
        <v>2322</v>
      </c>
      <c r="EN61" s="195">
        <v>900</v>
      </c>
      <c r="EO61" s="195">
        <v>670</v>
      </c>
      <c r="EP61" s="195">
        <v>0</v>
      </c>
      <c r="EQ61" s="195">
        <v>124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37</v>
      </c>
      <c r="FD61" s="195">
        <v>0</v>
      </c>
      <c r="FE61" s="195">
        <v>4260</v>
      </c>
      <c r="FF61" s="195">
        <v>4377.5</v>
      </c>
      <c r="FG61" s="195">
        <v>4377.5</v>
      </c>
      <c r="FH61" s="195">
        <v>4437.5</v>
      </c>
      <c r="FI61" s="195">
        <v>6759.5</v>
      </c>
      <c r="FJ61" s="195">
        <v>7659.5</v>
      </c>
      <c r="FK61" s="195">
        <v>8329.5</v>
      </c>
      <c r="FL61" s="195">
        <v>8329.5</v>
      </c>
      <c r="FM61" s="195">
        <v>8453.5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67</v>
      </c>
      <c r="C62" s="293">
        <v>77</v>
      </c>
      <c r="D62" s="260" t="s">
        <v>546</v>
      </c>
      <c r="E62" s="260" t="s">
        <v>547</v>
      </c>
      <c r="F62" s="260" t="s">
        <v>613</v>
      </c>
      <c r="G62" s="43">
        <v>0.3381944444444443</v>
      </c>
      <c r="H62" s="47">
        <v>0.3444444444444445</v>
      </c>
      <c r="I62" s="58" t="s">
        <v>301</v>
      </c>
      <c r="J62" s="52">
        <v>540</v>
      </c>
      <c r="K62" s="43">
        <v>0.42152777777777767</v>
      </c>
      <c r="L62" s="47">
        <v>0.42152777777777767</v>
      </c>
      <c r="M62" s="42" t="s">
        <v>44</v>
      </c>
      <c r="N62" s="38">
        <v>0</v>
      </c>
      <c r="O62" s="85">
        <v>0.42222222222222222</v>
      </c>
      <c r="P62" s="38"/>
      <c r="Q62" s="261"/>
      <c r="R62" s="85"/>
      <c r="S62" s="38">
        <v>0</v>
      </c>
      <c r="T62" s="85">
        <v>0.4680555555555555</v>
      </c>
      <c r="U62" s="86"/>
      <c r="V62" s="52">
        <v>0</v>
      </c>
      <c r="W62" s="85"/>
      <c r="X62" s="38">
        <v>600</v>
      </c>
      <c r="Y62" s="85"/>
      <c r="Z62" s="86"/>
      <c r="AA62" s="52">
        <v>600</v>
      </c>
      <c r="AB62" s="261"/>
      <c r="AC62" s="85"/>
      <c r="AD62" s="38">
        <v>600</v>
      </c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 t="s">
        <v>308</v>
      </c>
      <c r="AL62" s="42" t="s">
        <v>44</v>
      </c>
      <c r="AM62" s="38">
        <v>1800</v>
      </c>
      <c r="AN62" s="43">
        <v>0.57222222222222219</v>
      </c>
      <c r="AO62" s="47">
        <v>0.59027777777777779</v>
      </c>
      <c r="AP62" s="70">
        <v>99.7</v>
      </c>
      <c r="AQ62" s="71">
        <v>99.7</v>
      </c>
      <c r="AR62" s="72"/>
      <c r="AS62" s="49" t="e">
        <v>#VALUE!</v>
      </c>
      <c r="AT62" s="42"/>
      <c r="AU62" s="280">
        <v>0</v>
      </c>
      <c r="AV62" s="72"/>
      <c r="AW62" s="49">
        <v>0.65486111111111112</v>
      </c>
      <c r="AX62" s="42"/>
      <c r="AY62" s="38">
        <v>0</v>
      </c>
      <c r="AZ62" s="53">
        <v>0.65625</v>
      </c>
      <c r="BA62" s="61"/>
      <c r="BB62" s="55">
        <v>0.66141203703703699</v>
      </c>
      <c r="BC62" s="35">
        <v>5.1620370370369928E-3</v>
      </c>
      <c r="BD62" s="35">
        <v>3.4722222222226609E-4</v>
      </c>
      <c r="BE62" s="44" t="s">
        <v>45</v>
      </c>
      <c r="BF62" s="45">
        <v>30</v>
      </c>
      <c r="BG62" s="55">
        <v>0.67335648148148142</v>
      </c>
      <c r="BH62" s="35">
        <v>1.7106481481481417E-2</v>
      </c>
      <c r="BI62" s="35">
        <v>3.6921296296295661E-3</v>
      </c>
      <c r="BJ62" s="44" t="s">
        <v>301</v>
      </c>
      <c r="BK62" s="45">
        <v>319</v>
      </c>
      <c r="BL62" s="55">
        <v>0.6790046296296296</v>
      </c>
      <c r="BM62" s="35">
        <v>2.2754629629629597E-2</v>
      </c>
      <c r="BN62" s="35">
        <v>5.486111111111077E-3</v>
      </c>
      <c r="BO62" s="44" t="s">
        <v>301</v>
      </c>
      <c r="BP62" s="45">
        <v>474</v>
      </c>
      <c r="BQ62" s="55">
        <v>0.70077546296296289</v>
      </c>
      <c r="BR62" s="35">
        <v>4.4525462962962892E-2</v>
      </c>
      <c r="BS62" s="35">
        <v>1.2569444444444376E-2</v>
      </c>
      <c r="BT62" s="44" t="s">
        <v>301</v>
      </c>
      <c r="BU62" s="45">
        <v>1086</v>
      </c>
      <c r="BV62" s="263"/>
      <c r="BW62" s="263"/>
      <c r="BX62" s="55">
        <v>0.6903125</v>
      </c>
      <c r="BY62" s="35">
        <v>3.4062499999999996E-2</v>
      </c>
      <c r="BZ62" s="35">
        <v>6.1458333333333365E-3</v>
      </c>
      <c r="CA62" s="44" t="s">
        <v>45</v>
      </c>
      <c r="CB62" s="45">
        <v>831</v>
      </c>
      <c r="CC62" s="49">
        <v>0.73958333333333337</v>
      </c>
      <c r="CD62" s="42" t="s">
        <v>301</v>
      </c>
      <c r="CE62" s="38">
        <v>1500</v>
      </c>
      <c r="CF62" s="53">
        <v>0.74236111111111114</v>
      </c>
      <c r="CG62" s="61"/>
      <c r="CH62" s="55">
        <v>0.75629629629629624</v>
      </c>
      <c r="CI62" s="35">
        <v>1.3935185185185106E-2</v>
      </c>
      <c r="CJ62" s="35">
        <v>3.0902777777776988E-3</v>
      </c>
      <c r="CK62" s="44" t="s">
        <v>301</v>
      </c>
      <c r="CL62" s="45">
        <v>267</v>
      </c>
      <c r="CM62" s="55">
        <v>0.76362268518518517</v>
      </c>
      <c r="CN62" s="35">
        <v>2.126157407407403E-2</v>
      </c>
      <c r="CO62" s="35">
        <v>4.4097222222221795E-3</v>
      </c>
      <c r="CP62" s="44" t="s">
        <v>301</v>
      </c>
      <c r="CQ62" s="45">
        <v>381</v>
      </c>
      <c r="CR62" s="85"/>
      <c r="CS62" s="38">
        <v>600</v>
      </c>
      <c r="CT62" s="85">
        <v>3.3548611111111102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124.5</v>
      </c>
      <c r="DC62" s="71">
        <v>124.5</v>
      </c>
      <c r="DD62" s="72"/>
      <c r="DE62" s="43"/>
      <c r="DF62" s="43"/>
      <c r="DG62" s="39">
        <v>3612.2</v>
      </c>
      <c r="DH62" s="46">
        <v>7440</v>
      </c>
      <c r="DI62" s="40"/>
      <c r="DJ62" s="63">
        <v>11052.2</v>
      </c>
      <c r="DK62" s="43"/>
      <c r="DL62" s="268" t="s">
        <v>192</v>
      </c>
      <c r="DM62" s="269" t="s">
        <v>613</v>
      </c>
      <c r="DN62" s="269" t="s">
        <v>178</v>
      </c>
      <c r="DO62" s="269">
        <v>93</v>
      </c>
      <c r="DP62" s="269">
        <v>0</v>
      </c>
      <c r="DQ62" s="56"/>
      <c r="DR62" s="56"/>
      <c r="DS62" s="36"/>
      <c r="DV62" s="41">
        <v>1.05</v>
      </c>
      <c r="DW62" s="41" t="s">
        <v>198</v>
      </c>
      <c r="DX62" s="41"/>
      <c r="DY62" s="151">
        <v>235.41</v>
      </c>
      <c r="DZ62" s="41">
        <v>9999</v>
      </c>
      <c r="EA62" s="41">
        <v>235.41</v>
      </c>
      <c r="EB62" s="41">
        <v>999999</v>
      </c>
      <c r="EC62" s="41">
        <v>999999</v>
      </c>
      <c r="EG62" s="41">
        <v>77</v>
      </c>
      <c r="EH62" s="195">
        <v>540</v>
      </c>
      <c r="EI62" s="195">
        <v>4800</v>
      </c>
      <c r="EJ62" s="196">
        <v>99.7</v>
      </c>
      <c r="EK62" s="195">
        <v>0</v>
      </c>
      <c r="EL62" s="195">
        <v>0</v>
      </c>
      <c r="EM62" s="195">
        <v>2740</v>
      </c>
      <c r="EN62" s="195">
        <v>1500</v>
      </c>
      <c r="EO62" s="195">
        <v>648</v>
      </c>
      <c r="EP62" s="195">
        <v>600</v>
      </c>
      <c r="EQ62" s="195">
        <v>124.5</v>
      </c>
      <c r="FC62" s="41">
        <v>77</v>
      </c>
      <c r="FD62" s="195">
        <v>540</v>
      </c>
      <c r="FE62" s="195">
        <v>5340</v>
      </c>
      <c r="FF62" s="195">
        <v>5439.7</v>
      </c>
      <c r="FG62" s="195">
        <v>5439.7</v>
      </c>
      <c r="FH62" s="195">
        <v>5439.7</v>
      </c>
      <c r="FI62" s="195">
        <v>8179.7</v>
      </c>
      <c r="FJ62" s="195">
        <v>9679.7000000000007</v>
      </c>
      <c r="FK62" s="195">
        <v>10327.700000000001</v>
      </c>
      <c r="FL62" s="195">
        <v>10927.7</v>
      </c>
      <c r="FM62" s="195">
        <v>11052.2</v>
      </c>
    </row>
    <row r="63" spans="1:178" ht="12.75" customHeight="1" thickBot="1" x14ac:dyDescent="0.25">
      <c r="A63" s="133"/>
      <c r="B63" s="34">
        <v>20</v>
      </c>
      <c r="C63" s="293">
        <v>20</v>
      </c>
      <c r="D63" s="260" t="s">
        <v>52</v>
      </c>
      <c r="E63" s="260" t="s">
        <v>482</v>
      </c>
      <c r="F63" s="260" t="s">
        <v>580</v>
      </c>
      <c r="G63" s="43">
        <v>0.30555555555555552</v>
      </c>
      <c r="H63" s="47">
        <v>0.30555555555555552</v>
      </c>
      <c r="I63" s="58" t="s">
        <v>44</v>
      </c>
      <c r="J63" s="52">
        <v>0</v>
      </c>
      <c r="K63" s="43">
        <v>0.3888888888888889</v>
      </c>
      <c r="L63" s="47">
        <v>0.3888888888888889</v>
      </c>
      <c r="M63" s="42" t="s">
        <v>44</v>
      </c>
      <c r="N63" s="38">
        <v>0</v>
      </c>
      <c r="O63" s="85">
        <v>0.38958333333333334</v>
      </c>
      <c r="P63" s="38"/>
      <c r="Q63" s="261"/>
      <c r="R63" s="85"/>
      <c r="S63" s="38">
        <v>0</v>
      </c>
      <c r="T63" s="85">
        <v>0.42499999999999999</v>
      </c>
      <c r="U63" s="86"/>
      <c r="V63" s="52">
        <v>300</v>
      </c>
      <c r="W63" s="85">
        <v>0.47083333333333338</v>
      </c>
      <c r="X63" s="38"/>
      <c r="Y63" s="85">
        <v>0.47291666666666665</v>
      </c>
      <c r="Z63" s="86"/>
      <c r="AA63" s="52">
        <v>0</v>
      </c>
      <c r="AB63" s="261"/>
      <c r="AC63" s="85">
        <v>0.49236111111111108</v>
      </c>
      <c r="AD63" s="38"/>
      <c r="AE63" s="85" t="s">
        <v>308</v>
      </c>
      <c r="AF63" s="86"/>
      <c r="AG63" s="52">
        <v>600</v>
      </c>
      <c r="AH63" s="261"/>
      <c r="AI63" s="85"/>
      <c r="AJ63" s="38">
        <v>600</v>
      </c>
      <c r="AK63" s="73">
        <v>0.50138888888888888</v>
      </c>
      <c r="AL63" s="42" t="s">
        <v>301</v>
      </c>
      <c r="AM63" s="38">
        <v>1920</v>
      </c>
      <c r="AN63" s="43">
        <v>0.50208333333333333</v>
      </c>
      <c r="AO63" s="47">
        <v>0.54722222222222217</v>
      </c>
      <c r="AP63" s="70">
        <v>80.599999999999994</v>
      </c>
      <c r="AQ63" s="71">
        <v>80.599999999999994</v>
      </c>
      <c r="AR63" s="72">
        <v>10</v>
      </c>
      <c r="AS63" s="49">
        <v>0.54305555555555551</v>
      </c>
      <c r="AT63" s="42" t="s">
        <v>44</v>
      </c>
      <c r="AU63" s="280">
        <v>0</v>
      </c>
      <c r="AV63" s="72"/>
      <c r="AW63" s="49">
        <v>0.60347222222222219</v>
      </c>
      <c r="AX63" s="42" t="s">
        <v>44</v>
      </c>
      <c r="AY63" s="38">
        <v>0</v>
      </c>
      <c r="AZ63" s="53">
        <v>0.60555555555555551</v>
      </c>
      <c r="BA63" s="61"/>
      <c r="BB63" s="55">
        <v>0.61085648148148153</v>
      </c>
      <c r="BC63" s="35">
        <v>5.3009259259260144E-3</v>
      </c>
      <c r="BD63" s="35">
        <v>2.0833333333324447E-4</v>
      </c>
      <c r="BE63" s="44" t="s">
        <v>45</v>
      </c>
      <c r="BF63" s="45">
        <v>18</v>
      </c>
      <c r="BG63" s="55">
        <v>0.61846064814814816</v>
      </c>
      <c r="BH63" s="35">
        <v>1.2905092592592649E-2</v>
      </c>
      <c r="BI63" s="35">
        <v>5.092592592592024E-4</v>
      </c>
      <c r="BJ63" s="44" t="s">
        <v>45</v>
      </c>
      <c r="BK63" s="45">
        <v>44</v>
      </c>
      <c r="BL63" s="55">
        <v>0.62312500000000004</v>
      </c>
      <c r="BM63" s="35">
        <v>1.7569444444444526E-2</v>
      </c>
      <c r="BN63" s="35">
        <v>3.009259259260065E-4</v>
      </c>
      <c r="BO63" s="44" t="s">
        <v>301</v>
      </c>
      <c r="BP63" s="45">
        <v>26</v>
      </c>
      <c r="BQ63" s="55">
        <v>0.64928240740740739</v>
      </c>
      <c r="BR63" s="35">
        <v>4.3726851851851878E-2</v>
      </c>
      <c r="BS63" s="35">
        <v>1.1770833333333362E-2</v>
      </c>
      <c r="BT63" s="44" t="s">
        <v>301</v>
      </c>
      <c r="BU63" s="45">
        <v>1017</v>
      </c>
      <c r="BV63" s="263"/>
      <c r="BW63" s="263"/>
      <c r="BX63" s="55">
        <v>0.63339120370370372</v>
      </c>
      <c r="BY63" s="35">
        <v>2.7835648148148207E-2</v>
      </c>
      <c r="BZ63" s="35">
        <v>1.2372685185185126E-2</v>
      </c>
      <c r="CA63" s="44" t="s">
        <v>45</v>
      </c>
      <c r="CB63" s="45">
        <v>1369</v>
      </c>
      <c r="CC63" s="49">
        <v>0.69652777777777775</v>
      </c>
      <c r="CD63" s="42" t="s">
        <v>301</v>
      </c>
      <c r="CE63" s="38">
        <v>2160</v>
      </c>
      <c r="CF63" s="53">
        <v>0.69861111111111107</v>
      </c>
      <c r="CG63" s="61"/>
      <c r="CH63" s="55">
        <v>0.71149305555555553</v>
      </c>
      <c r="CI63" s="35">
        <v>1.288194444444446E-2</v>
      </c>
      <c r="CJ63" s="35">
        <v>2.0370370370370525E-3</v>
      </c>
      <c r="CK63" s="44" t="s">
        <v>301</v>
      </c>
      <c r="CL63" s="45">
        <v>176</v>
      </c>
      <c r="CM63" s="55">
        <v>0.71811342592592586</v>
      </c>
      <c r="CN63" s="35">
        <v>1.9502314814814792E-2</v>
      </c>
      <c r="CO63" s="35">
        <v>2.6504629629629413E-3</v>
      </c>
      <c r="CP63" s="44" t="s">
        <v>301</v>
      </c>
      <c r="CQ63" s="45">
        <v>229</v>
      </c>
      <c r="CR63" s="85"/>
      <c r="CS63" s="38">
        <v>600</v>
      </c>
      <c r="CT63" s="85">
        <v>1.39652777777778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126</v>
      </c>
      <c r="DC63" s="71">
        <v>126</v>
      </c>
      <c r="DD63" s="72"/>
      <c r="DE63" s="43"/>
      <c r="DF63" s="43"/>
      <c r="DG63" s="39">
        <v>3095.6</v>
      </c>
      <c r="DH63" s="46">
        <v>6180</v>
      </c>
      <c r="DI63" s="40"/>
      <c r="DJ63" s="63">
        <v>9275.6</v>
      </c>
      <c r="DK63" s="43"/>
      <c r="DL63" s="268" t="s">
        <v>192</v>
      </c>
      <c r="DM63" s="269" t="s">
        <v>580</v>
      </c>
      <c r="DN63" s="269" t="s">
        <v>178</v>
      </c>
      <c r="DO63" s="269">
        <v>60</v>
      </c>
      <c r="DP63" s="269" t="s">
        <v>294</v>
      </c>
      <c r="DQ63" s="56"/>
      <c r="DR63" s="56"/>
      <c r="DS63" s="36"/>
      <c r="DV63" s="41">
        <v>1.05</v>
      </c>
      <c r="DW63" s="41" t="s">
        <v>197</v>
      </c>
      <c r="DX63" s="41"/>
      <c r="DY63" s="151">
        <v>227.43</v>
      </c>
      <c r="DZ63" s="41">
        <v>227.43</v>
      </c>
      <c r="EA63" s="41">
        <v>9999</v>
      </c>
      <c r="EB63" s="41">
        <v>999999</v>
      </c>
      <c r="EC63" s="41">
        <v>999999</v>
      </c>
      <c r="EG63" s="41">
        <v>20</v>
      </c>
      <c r="EH63" s="195">
        <v>0</v>
      </c>
      <c r="EI63" s="195">
        <v>3420</v>
      </c>
      <c r="EJ63" s="196">
        <v>90.6</v>
      </c>
      <c r="EK63" s="195">
        <v>0</v>
      </c>
      <c r="EL63" s="195">
        <v>0</v>
      </c>
      <c r="EM63" s="195">
        <v>2474</v>
      </c>
      <c r="EN63" s="195">
        <v>2160</v>
      </c>
      <c r="EO63" s="195">
        <v>405</v>
      </c>
      <c r="EP63" s="195">
        <v>600</v>
      </c>
      <c r="EQ63" s="195">
        <v>126</v>
      </c>
      <c r="ER63" s="195" t="e">
        <v>#REF!</v>
      </c>
      <c r="ES63" s="195" t="e">
        <v>#REF!</v>
      </c>
      <c r="ET63" s="195" t="e">
        <v>#REF!</v>
      </c>
      <c r="EU63" s="196" t="e">
        <v>#REF!</v>
      </c>
      <c r="EV63" s="195"/>
      <c r="EW63" s="195"/>
      <c r="EX63" s="195"/>
      <c r="EY63" s="195"/>
      <c r="EZ63" s="196"/>
      <c r="FA63" s="195"/>
      <c r="FC63" s="41">
        <v>20</v>
      </c>
      <c r="FD63" s="195">
        <v>0</v>
      </c>
      <c r="FE63" s="195">
        <v>3420</v>
      </c>
      <c r="FF63" s="195">
        <v>3510.6</v>
      </c>
      <c r="FG63" s="195">
        <v>3510.6</v>
      </c>
      <c r="FH63" s="195">
        <v>3510.6</v>
      </c>
      <c r="FI63" s="195">
        <v>5984.6</v>
      </c>
      <c r="FJ63" s="195">
        <v>8144.6</v>
      </c>
      <c r="FK63" s="195">
        <v>8549.6</v>
      </c>
      <c r="FL63" s="195">
        <v>9149.6</v>
      </c>
      <c r="FM63" s="195">
        <v>9275.6</v>
      </c>
      <c r="FN63" s="195" t="e">
        <v>#REF!</v>
      </c>
      <c r="FO63" s="195" t="e">
        <v>#REF!</v>
      </c>
      <c r="FP63" s="195" t="e">
        <v>#REF!</v>
      </c>
      <c r="FQ63" s="195" t="e">
        <v>#REF!</v>
      </c>
      <c r="FR63" s="195" t="e">
        <v>#REF!</v>
      </c>
      <c r="FS63" s="195" t="e">
        <v>#REF!</v>
      </c>
      <c r="FT63" s="195" t="e">
        <v>#REF!</v>
      </c>
      <c r="FU63" s="195" t="e">
        <v>#REF!</v>
      </c>
      <c r="FV63" s="195" t="e">
        <v>#REF!</v>
      </c>
    </row>
    <row r="64" spans="1:178" ht="13.5" thickBot="1" x14ac:dyDescent="0.25">
      <c r="B64" s="34">
        <v>78</v>
      </c>
      <c r="C64" s="293">
        <v>99</v>
      </c>
      <c r="D64" s="260" t="s">
        <v>564</v>
      </c>
      <c r="E64" s="260" t="s">
        <v>565</v>
      </c>
      <c r="F64" s="260" t="s">
        <v>618</v>
      </c>
      <c r="G64" s="43">
        <v>0.34583333333333316</v>
      </c>
      <c r="H64" s="47">
        <v>0.34583333333333316</v>
      </c>
      <c r="I64" s="58" t="s">
        <v>44</v>
      </c>
      <c r="J64" s="52">
        <v>0</v>
      </c>
      <c r="K64" s="43">
        <v>0.42916666666666653</v>
      </c>
      <c r="L64" s="47">
        <v>0.42916666666666653</v>
      </c>
      <c r="M64" s="42" t="s">
        <v>44</v>
      </c>
      <c r="N64" s="38">
        <v>0</v>
      </c>
      <c r="O64" s="85">
        <v>0.42986111111111108</v>
      </c>
      <c r="P64" s="38"/>
      <c r="Q64" s="261"/>
      <c r="R64" s="85"/>
      <c r="S64" s="38">
        <v>0</v>
      </c>
      <c r="T64" s="85">
        <v>0.4770833333333333</v>
      </c>
      <c r="U64" s="86"/>
      <c r="V64" s="52">
        <v>0</v>
      </c>
      <c r="W64" s="85"/>
      <c r="X64" s="38">
        <v>600</v>
      </c>
      <c r="Y64" s="85"/>
      <c r="Z64" s="86"/>
      <c r="AA64" s="52">
        <v>600</v>
      </c>
      <c r="AB64" s="261"/>
      <c r="AC64" s="85"/>
      <c r="AD64" s="38">
        <v>600</v>
      </c>
      <c r="AE64" s="85" t="s">
        <v>308</v>
      </c>
      <c r="AF64" s="86"/>
      <c r="AG64" s="52">
        <v>600</v>
      </c>
      <c r="AH64" s="261"/>
      <c r="AI64" s="85"/>
      <c r="AJ64" s="38">
        <v>600</v>
      </c>
      <c r="AK64" s="73" t="s">
        <v>308</v>
      </c>
      <c r="AL64" s="42" t="s">
        <v>44</v>
      </c>
      <c r="AM64" s="38">
        <v>1800</v>
      </c>
      <c r="AN64" s="43">
        <v>0.58888888888888891</v>
      </c>
      <c r="AO64" s="47">
        <v>0.59027777777777779</v>
      </c>
      <c r="AP64" s="70">
        <v>108.9</v>
      </c>
      <c r="AQ64" s="71">
        <v>108.9</v>
      </c>
      <c r="AR64" s="72"/>
      <c r="AS64" s="49" t="e">
        <v>#VALUE!</v>
      </c>
      <c r="AT64" s="42"/>
      <c r="AU64" s="280">
        <v>0</v>
      </c>
      <c r="AV64" s="72"/>
      <c r="AW64" s="49">
        <v>0.63958333333333328</v>
      </c>
      <c r="AX64" s="42"/>
      <c r="AY64" s="38">
        <v>0</v>
      </c>
      <c r="AZ64" s="53">
        <v>0.64097222222222217</v>
      </c>
      <c r="BA64" s="61"/>
      <c r="BB64" s="55">
        <v>0.64651620370370366</v>
      </c>
      <c r="BC64" s="35">
        <v>5.5439814814814969E-3</v>
      </c>
      <c r="BD64" s="35">
        <v>3.4722222222238058E-5</v>
      </c>
      <c r="BE64" s="44" t="s">
        <v>301</v>
      </c>
      <c r="BF64" s="45">
        <v>3</v>
      </c>
      <c r="BG64" s="55">
        <v>0.65443287037037035</v>
      </c>
      <c r="BH64" s="35">
        <v>1.346064814814818E-2</v>
      </c>
      <c r="BI64" s="35">
        <v>4.6296296296328976E-5</v>
      </c>
      <c r="BJ64" s="44" t="s">
        <v>301</v>
      </c>
      <c r="BK64" s="45">
        <v>4</v>
      </c>
      <c r="BL64" s="55">
        <v>0.65946759259259258</v>
      </c>
      <c r="BM64" s="35">
        <v>1.8495370370370412E-2</v>
      </c>
      <c r="BN64" s="35">
        <v>1.2268518518518921E-3</v>
      </c>
      <c r="BO64" s="44" t="s">
        <v>301</v>
      </c>
      <c r="BP64" s="45">
        <v>106</v>
      </c>
      <c r="BQ64" s="55">
        <v>0.70568287037037036</v>
      </c>
      <c r="BR64" s="35">
        <v>6.4710648148148198E-2</v>
      </c>
      <c r="BS64" s="35">
        <v>3.2754629629629682E-2</v>
      </c>
      <c r="BT64" s="44" t="s">
        <v>301</v>
      </c>
      <c r="BU64" s="45">
        <v>2830</v>
      </c>
      <c r="BV64" s="263"/>
      <c r="BW64" s="263"/>
      <c r="BX64" s="55">
        <v>0.66833333333333333</v>
      </c>
      <c r="BY64" s="35">
        <v>2.7361111111111169E-2</v>
      </c>
      <c r="BZ64" s="35">
        <v>1.2847222222222163E-2</v>
      </c>
      <c r="CA64" s="44" t="s">
        <v>45</v>
      </c>
      <c r="CB64" s="45">
        <v>1410</v>
      </c>
      <c r="CC64" s="49">
        <v>0.73402777777777783</v>
      </c>
      <c r="CD64" s="42" t="s">
        <v>301</v>
      </c>
      <c r="CE64" s="38">
        <v>2340</v>
      </c>
      <c r="CF64" s="53">
        <v>0.73611111111111116</v>
      </c>
      <c r="CG64" s="61"/>
      <c r="CH64" s="55">
        <v>0.75</v>
      </c>
      <c r="CI64" s="35">
        <v>1.388888888888884E-2</v>
      </c>
      <c r="CJ64" s="35">
        <v>3.0439814814814323E-3</v>
      </c>
      <c r="CK64" s="44" t="s">
        <v>301</v>
      </c>
      <c r="CL64" s="45">
        <v>263</v>
      </c>
      <c r="CM64" s="55">
        <v>0.75807870370370367</v>
      </c>
      <c r="CN64" s="35">
        <v>2.1967592592592511E-2</v>
      </c>
      <c r="CO64" s="35">
        <v>5.1157407407406603E-3</v>
      </c>
      <c r="CP64" s="44" t="s">
        <v>301</v>
      </c>
      <c r="CQ64" s="45">
        <v>442</v>
      </c>
      <c r="CR64" s="85" t="s">
        <v>632</v>
      </c>
      <c r="CS64" s="38"/>
      <c r="CT64" s="85">
        <v>3.8131944444444401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127.7</v>
      </c>
      <c r="DC64" s="71">
        <v>127.7</v>
      </c>
      <c r="DD64" s="72"/>
      <c r="DE64" s="43"/>
      <c r="DF64" s="43"/>
      <c r="DG64" s="39">
        <v>5294.5999999999995</v>
      </c>
      <c r="DH64" s="46">
        <v>7140</v>
      </c>
      <c r="DI64" s="40"/>
      <c r="DJ64" s="63">
        <v>12434.599999999999</v>
      </c>
      <c r="DK64" s="43"/>
      <c r="DL64" s="268" t="s">
        <v>191</v>
      </c>
      <c r="DM64" s="269" t="s">
        <v>618</v>
      </c>
      <c r="DN64" s="269" t="s">
        <v>178</v>
      </c>
      <c r="DO64" s="269">
        <v>103</v>
      </c>
      <c r="DP64" s="269">
        <v>0</v>
      </c>
      <c r="DQ64" s="56"/>
      <c r="DR64" s="56"/>
      <c r="DS64" s="36"/>
      <c r="DV64" s="41">
        <v>1.08</v>
      </c>
      <c r="DW64" s="41" t="s">
        <v>197</v>
      </c>
      <c r="DX64" s="41"/>
      <c r="DY64" s="151">
        <v>255.52800000000005</v>
      </c>
      <c r="DZ64" s="41">
        <v>255.52800000000005</v>
      </c>
      <c r="EA64" s="41">
        <v>9999</v>
      </c>
      <c r="EB64" s="41">
        <v>999999</v>
      </c>
      <c r="EC64" s="41">
        <v>999999</v>
      </c>
      <c r="EG64" s="41">
        <v>99</v>
      </c>
      <c r="EH64" s="195">
        <v>0</v>
      </c>
      <c r="EI64" s="195">
        <v>4800</v>
      </c>
      <c r="EJ64" s="196">
        <v>108.9</v>
      </c>
      <c r="EK64" s="195">
        <v>0</v>
      </c>
      <c r="EL64" s="195">
        <v>0</v>
      </c>
      <c r="EM64" s="195">
        <v>4353</v>
      </c>
      <c r="EN64" s="195">
        <v>2340</v>
      </c>
      <c r="EO64" s="195">
        <v>705</v>
      </c>
      <c r="EP64" s="195">
        <v>0</v>
      </c>
      <c r="EQ64" s="195">
        <v>127.7</v>
      </c>
      <c r="FC64" s="41">
        <v>99</v>
      </c>
      <c r="FD64" s="195">
        <v>0</v>
      </c>
      <c r="FE64" s="195">
        <v>4800</v>
      </c>
      <c r="FF64" s="195">
        <v>4908.8999999999996</v>
      </c>
      <c r="FG64" s="195">
        <v>4908.8999999999996</v>
      </c>
      <c r="FH64" s="195">
        <v>4908.8999999999996</v>
      </c>
      <c r="FI64" s="195">
        <v>9261.9</v>
      </c>
      <c r="FJ64" s="195">
        <v>11601.9</v>
      </c>
      <c r="FK64" s="195">
        <v>12306.9</v>
      </c>
      <c r="FL64" s="195">
        <v>12306.9</v>
      </c>
      <c r="FM64" s="195">
        <v>12434.6</v>
      </c>
    </row>
    <row r="65" spans="1:178" ht="13.5" thickBot="1" x14ac:dyDescent="0.25">
      <c r="A65" s="75"/>
      <c r="B65" s="34">
        <v>33</v>
      </c>
      <c r="C65" s="293">
        <v>33</v>
      </c>
      <c r="D65" s="260" t="s">
        <v>500</v>
      </c>
      <c r="E65" s="260" t="s">
        <v>501</v>
      </c>
      <c r="F65" s="260" t="s">
        <v>592</v>
      </c>
      <c r="G65" s="43">
        <v>0.31458333333333327</v>
      </c>
      <c r="H65" s="47">
        <v>0.31458333333333327</v>
      </c>
      <c r="I65" s="58" t="s">
        <v>44</v>
      </c>
      <c r="J65" s="391">
        <v>0</v>
      </c>
      <c r="K65" s="43">
        <v>0.39791666666666664</v>
      </c>
      <c r="L65" s="47">
        <v>0.39791666666666664</v>
      </c>
      <c r="M65" s="42" t="s">
        <v>44</v>
      </c>
      <c r="N65" s="38">
        <v>0</v>
      </c>
      <c r="O65" s="85">
        <v>0.39861111111111108</v>
      </c>
      <c r="P65" s="38"/>
      <c r="Q65" s="261"/>
      <c r="R65" s="85"/>
      <c r="S65" s="38">
        <v>0</v>
      </c>
      <c r="T65" s="85">
        <v>0.44166666666666665</v>
      </c>
      <c r="U65" s="86"/>
      <c r="V65" s="52">
        <v>0</v>
      </c>
      <c r="W65" s="85">
        <v>0.46527777777777773</v>
      </c>
      <c r="X65" s="38"/>
      <c r="Y65" s="85">
        <v>0.46736111111111112</v>
      </c>
      <c r="Z65" s="86"/>
      <c r="AA65" s="52">
        <v>0</v>
      </c>
      <c r="AB65" s="261"/>
      <c r="AC65" s="85">
        <v>0.4694444444444445</v>
      </c>
      <c r="AD65" s="38"/>
      <c r="AE65" s="85">
        <v>0.48888888888888887</v>
      </c>
      <c r="AF65" s="86"/>
      <c r="AG65" s="52">
        <v>0</v>
      </c>
      <c r="AH65" s="261"/>
      <c r="AI65" s="85"/>
      <c r="AJ65" s="38">
        <v>600</v>
      </c>
      <c r="AK65" s="73">
        <v>0.49791666666666662</v>
      </c>
      <c r="AL65" s="42" t="s">
        <v>301</v>
      </c>
      <c r="AM65" s="38">
        <v>840</v>
      </c>
      <c r="AN65" s="43">
        <v>0.51736111111111105</v>
      </c>
      <c r="AO65" s="47">
        <v>0.52916666666666667</v>
      </c>
      <c r="AP65" s="70">
        <v>107.5</v>
      </c>
      <c r="AQ65" s="71">
        <v>107.5</v>
      </c>
      <c r="AR65" s="72"/>
      <c r="AS65" s="49">
        <v>0.5395833333333333</v>
      </c>
      <c r="AT65" s="42" t="s">
        <v>44</v>
      </c>
      <c r="AU65" s="280">
        <v>0</v>
      </c>
      <c r="AV65" s="72"/>
      <c r="AW65" s="49">
        <v>0.58402777777777781</v>
      </c>
      <c r="AX65" s="42" t="s">
        <v>44</v>
      </c>
      <c r="AY65" s="38">
        <v>0</v>
      </c>
      <c r="AZ65" s="53">
        <v>0.58819444444444446</v>
      </c>
      <c r="BA65" s="61"/>
      <c r="BB65" s="55">
        <v>0.59349537037037037</v>
      </c>
      <c r="BC65" s="35">
        <v>5.3009259259259034E-3</v>
      </c>
      <c r="BD65" s="35">
        <v>2.0833333333335549E-4</v>
      </c>
      <c r="BE65" s="44" t="s">
        <v>45</v>
      </c>
      <c r="BF65" s="45">
        <v>18</v>
      </c>
      <c r="BG65" s="55">
        <v>0.60130787037037037</v>
      </c>
      <c r="BH65" s="35">
        <v>1.3113425925925903E-2</v>
      </c>
      <c r="BI65" s="35">
        <v>3.0092592592594752E-4</v>
      </c>
      <c r="BJ65" s="44" t="s">
        <v>45</v>
      </c>
      <c r="BK65" s="45">
        <v>26</v>
      </c>
      <c r="BL65" s="55">
        <v>0.60909722222222229</v>
      </c>
      <c r="BM65" s="35">
        <v>2.0902777777777826E-2</v>
      </c>
      <c r="BN65" s="35">
        <v>3.6342592592593058E-3</v>
      </c>
      <c r="BO65" s="44" t="s">
        <v>301</v>
      </c>
      <c r="BP65" s="45">
        <v>314</v>
      </c>
      <c r="BQ65" s="55">
        <v>0.62385416666666671</v>
      </c>
      <c r="BR65" s="35">
        <v>3.5659722222222245E-2</v>
      </c>
      <c r="BS65" s="35">
        <v>3.7037037037037299E-3</v>
      </c>
      <c r="BT65" s="44" t="s">
        <v>301</v>
      </c>
      <c r="BU65" s="45">
        <v>320</v>
      </c>
      <c r="BV65" s="263"/>
      <c r="BW65" s="263"/>
      <c r="BX65" s="55">
        <v>0.63305555555555559</v>
      </c>
      <c r="BY65" s="35">
        <v>4.4861111111111129E-2</v>
      </c>
      <c r="BZ65" s="35">
        <v>4.6527777777777973E-3</v>
      </c>
      <c r="CA65" s="44" t="s">
        <v>301</v>
      </c>
      <c r="CB65" s="45">
        <v>402</v>
      </c>
      <c r="CC65" s="49">
        <v>0.65416666666666667</v>
      </c>
      <c r="CD65" s="42" t="s">
        <v>44</v>
      </c>
      <c r="CE65" s="38">
        <v>0</v>
      </c>
      <c r="CF65" s="53">
        <v>0.66180555555555554</v>
      </c>
      <c r="CG65" s="61"/>
      <c r="CH65" s="55">
        <v>0.67262731481481486</v>
      </c>
      <c r="CI65" s="35">
        <v>1.0821759259259323E-2</v>
      </c>
      <c r="CJ65" s="35">
        <v>2.3148148148084691E-5</v>
      </c>
      <c r="CK65" s="44" t="s">
        <v>45</v>
      </c>
      <c r="CL65" s="45">
        <v>2</v>
      </c>
      <c r="CM65" s="55">
        <v>0.68009259259259258</v>
      </c>
      <c r="CN65" s="35">
        <v>1.8287037037037046E-2</v>
      </c>
      <c r="CO65" s="35">
        <v>1.4351851851851956E-3</v>
      </c>
      <c r="CP65" s="44" t="s">
        <v>301</v>
      </c>
      <c r="CQ65" s="45">
        <v>124</v>
      </c>
      <c r="CR65" s="85" t="s">
        <v>632</v>
      </c>
      <c r="CS65" s="38"/>
      <c r="CT65" s="85">
        <v>1.9381944444444399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128</v>
      </c>
      <c r="DC65" s="71">
        <v>128</v>
      </c>
      <c r="DD65" s="72"/>
      <c r="DE65" s="43"/>
      <c r="DF65" s="43"/>
      <c r="DG65" s="39">
        <v>1441.5</v>
      </c>
      <c r="DH65" s="46">
        <v>1440</v>
      </c>
      <c r="DI65" s="40"/>
      <c r="DJ65" s="63">
        <v>2881.5</v>
      </c>
      <c r="DK65" s="43"/>
      <c r="DL65" s="268" t="s">
        <v>191</v>
      </c>
      <c r="DM65" s="269" t="s">
        <v>592</v>
      </c>
      <c r="DN65" s="269" t="s">
        <v>179</v>
      </c>
      <c r="DO65" s="269">
        <v>80</v>
      </c>
      <c r="DP65" s="269" t="s">
        <v>622</v>
      </c>
      <c r="DQ65" s="56"/>
      <c r="DR65" s="56"/>
      <c r="DS65" s="36"/>
      <c r="DV65" s="41">
        <v>1</v>
      </c>
      <c r="DW65" s="41" t="s">
        <v>197</v>
      </c>
      <c r="DX65" s="41"/>
      <c r="DY65" s="151">
        <v>235.5</v>
      </c>
      <c r="DZ65" s="41">
        <v>235.5</v>
      </c>
      <c r="EA65" s="41">
        <v>9999</v>
      </c>
      <c r="EB65" s="41">
        <v>999999</v>
      </c>
      <c r="EC65" s="41">
        <v>2881.5</v>
      </c>
      <c r="EG65" s="41">
        <v>33</v>
      </c>
      <c r="EH65" s="195">
        <v>0</v>
      </c>
      <c r="EI65" s="195">
        <v>1440</v>
      </c>
      <c r="EJ65" s="196">
        <v>107.5</v>
      </c>
      <c r="EK65" s="195">
        <v>0</v>
      </c>
      <c r="EL65" s="195">
        <v>0</v>
      </c>
      <c r="EM65" s="195">
        <v>1080</v>
      </c>
      <c r="EN65" s="195">
        <v>0</v>
      </c>
      <c r="EO65" s="195">
        <v>126</v>
      </c>
      <c r="EP65" s="195">
        <v>0</v>
      </c>
      <c r="EQ65" s="195">
        <v>128</v>
      </c>
      <c r="ER65" s="195" t="e">
        <v>#REF!</v>
      </c>
      <c r="ES65" s="195" t="e">
        <v>#REF!</v>
      </c>
      <c r="ET65" s="195" t="e">
        <v>#REF!</v>
      </c>
      <c r="EU65" s="196" t="e">
        <v>#REF!</v>
      </c>
      <c r="EV65" s="195"/>
      <c r="EW65" s="195"/>
      <c r="EX65" s="195"/>
      <c r="EY65" s="195"/>
      <c r="EZ65" s="196"/>
      <c r="FA65" s="195"/>
      <c r="FC65" s="41">
        <v>33</v>
      </c>
      <c r="FD65" s="195">
        <v>0</v>
      </c>
      <c r="FE65" s="195">
        <v>1440</v>
      </c>
      <c r="FF65" s="195">
        <v>1547.5</v>
      </c>
      <c r="FG65" s="195">
        <v>1547.5</v>
      </c>
      <c r="FH65" s="195">
        <v>1547.5</v>
      </c>
      <c r="FI65" s="195">
        <v>2627.5</v>
      </c>
      <c r="FJ65" s="195">
        <v>2627.5</v>
      </c>
      <c r="FK65" s="195">
        <v>2753.5</v>
      </c>
      <c r="FL65" s="195">
        <v>2753.5</v>
      </c>
      <c r="FM65" s="195">
        <v>2881.5</v>
      </c>
      <c r="FN65" s="195" t="e">
        <v>#REF!</v>
      </c>
      <c r="FO65" s="195" t="e">
        <v>#REF!</v>
      </c>
      <c r="FP65" s="195" t="e">
        <v>#REF!</v>
      </c>
      <c r="FQ65" s="195" t="e">
        <v>#REF!</v>
      </c>
      <c r="FR65" s="195" t="e">
        <v>#REF!</v>
      </c>
      <c r="FS65" s="195" t="e">
        <v>#REF!</v>
      </c>
      <c r="FT65" s="195" t="e">
        <v>#REF!</v>
      </c>
      <c r="FU65" s="195" t="e">
        <v>#REF!</v>
      </c>
      <c r="FV65" s="195" t="e">
        <v>#REF!</v>
      </c>
    </row>
    <row r="66" spans="1:178" ht="13.5" thickBot="1" x14ac:dyDescent="0.25">
      <c r="A66" s="75"/>
      <c r="B66" s="34">
        <v>32</v>
      </c>
      <c r="C66" s="293">
        <v>32</v>
      </c>
      <c r="D66" s="260" t="s">
        <v>498</v>
      </c>
      <c r="E66" s="260" t="s">
        <v>499</v>
      </c>
      <c r="F66" s="260" t="s">
        <v>591</v>
      </c>
      <c r="G66" s="43">
        <v>0.31388888888888883</v>
      </c>
      <c r="H66" s="47">
        <v>0.31527777777777777</v>
      </c>
      <c r="I66" s="58" t="s">
        <v>301</v>
      </c>
      <c r="J66" s="52">
        <v>120</v>
      </c>
      <c r="K66" s="43">
        <v>0.3972222222222222</v>
      </c>
      <c r="L66" s="47">
        <v>0.3972222222222222</v>
      </c>
      <c r="M66" s="42" t="s">
        <v>44</v>
      </c>
      <c r="N66" s="38">
        <v>0</v>
      </c>
      <c r="O66" s="85">
        <v>0.39861111111111108</v>
      </c>
      <c r="P66" s="38"/>
      <c r="Q66" s="261"/>
      <c r="R66" s="85"/>
      <c r="S66" s="38">
        <v>0</v>
      </c>
      <c r="T66" s="85">
        <v>0.44513888888888892</v>
      </c>
      <c r="U66" s="86"/>
      <c r="V66" s="52">
        <v>0</v>
      </c>
      <c r="W66" s="85">
        <v>0.46527777777777773</v>
      </c>
      <c r="X66" s="38"/>
      <c r="Y66" s="85">
        <v>0.46736111111111112</v>
      </c>
      <c r="Z66" s="86"/>
      <c r="AA66" s="52">
        <v>0</v>
      </c>
      <c r="AB66" s="261"/>
      <c r="AC66" s="85">
        <v>0.47013888888888888</v>
      </c>
      <c r="AD66" s="38"/>
      <c r="AE66" s="85">
        <v>0.48958333333333331</v>
      </c>
      <c r="AF66" s="86"/>
      <c r="AG66" s="52">
        <v>0</v>
      </c>
      <c r="AH66" s="261"/>
      <c r="AI66" s="85">
        <v>0.49583333333333335</v>
      </c>
      <c r="AJ66" s="38"/>
      <c r="AK66" s="73">
        <v>0.49791666666666662</v>
      </c>
      <c r="AL66" s="42" t="s">
        <v>301</v>
      </c>
      <c r="AM66" s="38">
        <v>900</v>
      </c>
      <c r="AN66" s="43">
        <v>0.51666666666666672</v>
      </c>
      <c r="AO66" s="47">
        <v>0.51736111111111105</v>
      </c>
      <c r="AP66" s="70">
        <v>113.1</v>
      </c>
      <c r="AQ66" s="71">
        <v>113.1</v>
      </c>
      <c r="AR66" s="72"/>
      <c r="AS66" s="49">
        <v>0.5395833333333333</v>
      </c>
      <c r="AT66" s="42" t="s">
        <v>44</v>
      </c>
      <c r="AU66" s="280">
        <v>0</v>
      </c>
      <c r="AV66" s="72"/>
      <c r="AW66" s="49">
        <v>0.58402777777777781</v>
      </c>
      <c r="AX66" s="42" t="s">
        <v>301</v>
      </c>
      <c r="AY66" s="38">
        <v>180</v>
      </c>
      <c r="AZ66" s="53">
        <v>0.58750000000000002</v>
      </c>
      <c r="BA66" s="61"/>
      <c r="BB66" s="55">
        <v>0.59281249999999996</v>
      </c>
      <c r="BC66" s="35">
        <v>5.3124999999999423E-3</v>
      </c>
      <c r="BD66" s="35">
        <v>1.9675925925931662E-4</v>
      </c>
      <c r="BE66" s="44" t="s">
        <v>45</v>
      </c>
      <c r="BF66" s="45">
        <v>17</v>
      </c>
      <c r="BG66" s="55">
        <v>0.60111111111111104</v>
      </c>
      <c r="BH66" s="35">
        <v>1.3611111111111018E-2</v>
      </c>
      <c r="BI66" s="35">
        <v>1.9675925925916743E-4</v>
      </c>
      <c r="BJ66" s="44" t="s">
        <v>301</v>
      </c>
      <c r="BK66" s="45">
        <v>17</v>
      </c>
      <c r="BL66" s="55">
        <v>0.60549768518518521</v>
      </c>
      <c r="BM66" s="35">
        <v>1.7997685185185186E-2</v>
      </c>
      <c r="BN66" s="35">
        <v>7.2916666666666616E-4</v>
      </c>
      <c r="BO66" s="44" t="s">
        <v>301</v>
      </c>
      <c r="BP66" s="45">
        <v>63</v>
      </c>
      <c r="BQ66" s="55">
        <v>0.62650462962962961</v>
      </c>
      <c r="BR66" s="35">
        <v>3.9004629629629584E-2</v>
      </c>
      <c r="BS66" s="35">
        <v>7.048611111111068E-3</v>
      </c>
      <c r="BT66" s="44" t="s">
        <v>301</v>
      </c>
      <c r="BU66" s="45">
        <v>609</v>
      </c>
      <c r="BV66" s="263"/>
      <c r="BW66" s="263"/>
      <c r="BX66" s="55">
        <v>0.6152199074074074</v>
      </c>
      <c r="BY66" s="35">
        <v>2.7719907407407374E-2</v>
      </c>
      <c r="BZ66" s="35">
        <v>1.2488425925925958E-2</v>
      </c>
      <c r="CA66" s="44" t="s">
        <v>45</v>
      </c>
      <c r="CB66" s="45">
        <v>1379</v>
      </c>
      <c r="CC66" s="49">
        <v>0.6645833333333333</v>
      </c>
      <c r="CD66" s="42" t="s">
        <v>301</v>
      </c>
      <c r="CE66" s="38">
        <v>960</v>
      </c>
      <c r="CF66" s="53">
        <v>0.66736111111111107</v>
      </c>
      <c r="CG66" s="61"/>
      <c r="CH66" s="55">
        <v>0.67935185185185187</v>
      </c>
      <c r="CI66" s="35">
        <v>1.1990740740740802E-2</v>
      </c>
      <c r="CJ66" s="35">
        <v>1.1458333333333945E-3</v>
      </c>
      <c r="CK66" s="44" t="s">
        <v>301</v>
      </c>
      <c r="CL66" s="45">
        <v>99</v>
      </c>
      <c r="CM66" s="55">
        <v>0.68640046296296298</v>
      </c>
      <c r="CN66" s="35">
        <v>1.9039351851851904E-2</v>
      </c>
      <c r="CO66" s="35">
        <v>2.187500000000054E-3</v>
      </c>
      <c r="CP66" s="44" t="s">
        <v>301</v>
      </c>
      <c r="CQ66" s="45">
        <v>189</v>
      </c>
      <c r="CR66" s="85" t="s">
        <v>632</v>
      </c>
      <c r="CS66" s="38"/>
      <c r="CT66" s="85">
        <v>1.89652777777778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128.80000000000001</v>
      </c>
      <c r="DC66" s="71">
        <v>128.80000000000001</v>
      </c>
      <c r="DD66" s="72"/>
      <c r="DE66" s="43"/>
      <c r="DF66" s="43"/>
      <c r="DG66" s="39">
        <v>2614.9</v>
      </c>
      <c r="DH66" s="46">
        <v>2160</v>
      </c>
      <c r="DI66" s="40"/>
      <c r="DJ66" s="63">
        <v>4774.8999999999996</v>
      </c>
      <c r="DK66" s="43"/>
      <c r="DL66" s="268" t="s">
        <v>191</v>
      </c>
      <c r="DM66" s="269" t="s">
        <v>591</v>
      </c>
      <c r="DN66" s="269" t="s">
        <v>179</v>
      </c>
      <c r="DO66" s="269">
        <v>64</v>
      </c>
      <c r="DP66" s="269" t="s">
        <v>622</v>
      </c>
      <c r="DQ66" s="56"/>
      <c r="DR66" s="56"/>
      <c r="DS66" s="36"/>
      <c r="DV66" s="41">
        <v>1</v>
      </c>
      <c r="DW66" s="41" t="s">
        <v>197</v>
      </c>
      <c r="DX66" s="41"/>
      <c r="DY66" s="151">
        <v>241.9</v>
      </c>
      <c r="DZ66" s="41">
        <v>241.9</v>
      </c>
      <c r="EA66" s="41">
        <v>9999</v>
      </c>
      <c r="EB66" s="41">
        <v>999999</v>
      </c>
      <c r="EC66" s="41">
        <v>4774.8999999999996</v>
      </c>
      <c r="EG66" s="41">
        <v>32</v>
      </c>
      <c r="EH66" s="195">
        <v>120</v>
      </c>
      <c r="EI66" s="195">
        <v>900</v>
      </c>
      <c r="EJ66" s="196">
        <v>113.1</v>
      </c>
      <c r="EK66" s="195">
        <v>0</v>
      </c>
      <c r="EL66" s="195">
        <v>180</v>
      </c>
      <c r="EM66" s="195">
        <v>2085</v>
      </c>
      <c r="EN66" s="195">
        <v>960</v>
      </c>
      <c r="EO66" s="195">
        <v>288</v>
      </c>
      <c r="EP66" s="195">
        <v>0</v>
      </c>
      <c r="EQ66" s="195">
        <v>128.80000000000001</v>
      </c>
      <c r="ER66" s="195" t="e">
        <v>#REF!</v>
      </c>
      <c r="ES66" s="195" t="e">
        <v>#REF!</v>
      </c>
      <c r="ET66" s="195" t="e">
        <v>#REF!</v>
      </c>
      <c r="EU66" s="196" t="e">
        <v>#REF!</v>
      </c>
      <c r="EV66" s="195"/>
      <c r="EW66" s="195"/>
      <c r="EX66" s="195"/>
      <c r="EY66" s="195"/>
      <c r="EZ66" s="196"/>
      <c r="FA66" s="195"/>
      <c r="FC66" s="41">
        <v>32</v>
      </c>
      <c r="FD66" s="195">
        <v>120</v>
      </c>
      <c r="FE66" s="195">
        <v>1020</v>
      </c>
      <c r="FF66" s="195">
        <v>1133.0999999999999</v>
      </c>
      <c r="FG66" s="195">
        <v>1133.0999999999999</v>
      </c>
      <c r="FH66" s="195">
        <v>1313.1</v>
      </c>
      <c r="FI66" s="195">
        <v>3398.1</v>
      </c>
      <c r="FJ66" s="195">
        <v>4358.1000000000004</v>
      </c>
      <c r="FK66" s="195">
        <v>4646.1000000000004</v>
      </c>
      <c r="FL66" s="195">
        <v>4646.1000000000004</v>
      </c>
      <c r="FM66" s="195">
        <v>4774.9000000000005</v>
      </c>
      <c r="FN66" s="195" t="e">
        <v>#REF!</v>
      </c>
      <c r="FO66" s="195" t="e">
        <v>#REF!</v>
      </c>
      <c r="FP66" s="195" t="e">
        <v>#REF!</v>
      </c>
      <c r="FQ66" s="195" t="e">
        <v>#REF!</v>
      </c>
      <c r="FR66" s="195" t="e">
        <v>#REF!</v>
      </c>
      <c r="FS66" s="195" t="e">
        <v>#REF!</v>
      </c>
      <c r="FT66" s="195" t="e">
        <v>#REF!</v>
      </c>
      <c r="FU66" s="195" t="e">
        <v>#REF!</v>
      </c>
      <c r="FV66" s="195" t="e">
        <v>#REF!</v>
      </c>
    </row>
    <row r="67" spans="1:178" ht="13.5" thickBot="1" x14ac:dyDescent="0.25">
      <c r="A67" s="384"/>
      <c r="B67" s="34">
        <v>10</v>
      </c>
      <c r="C67" s="293">
        <v>10</v>
      </c>
      <c r="D67" s="260" t="s">
        <v>29</v>
      </c>
      <c r="E67" s="260" t="s">
        <v>54</v>
      </c>
      <c r="F67" s="260" t="s">
        <v>595</v>
      </c>
      <c r="G67" s="43">
        <v>0.2986111111111111</v>
      </c>
      <c r="H67" s="47">
        <v>0.2986111111111111</v>
      </c>
      <c r="I67" s="58" t="s">
        <v>44</v>
      </c>
      <c r="J67" s="52">
        <v>0</v>
      </c>
      <c r="K67" s="43">
        <v>0.38194444444444448</v>
      </c>
      <c r="L67" s="47">
        <v>0.38194444444444448</v>
      </c>
      <c r="M67" s="42" t="s">
        <v>44</v>
      </c>
      <c r="N67" s="38">
        <v>0</v>
      </c>
      <c r="O67" s="85">
        <v>0.38263888888888892</v>
      </c>
      <c r="P67" s="38"/>
      <c r="Q67" s="261"/>
      <c r="R67" s="85"/>
      <c r="S67" s="38">
        <v>0</v>
      </c>
      <c r="T67" s="85">
        <v>0.43611111111111112</v>
      </c>
      <c r="U67" s="86"/>
      <c r="V67" s="52">
        <v>0</v>
      </c>
      <c r="W67" s="85">
        <v>0.45416666666666666</v>
      </c>
      <c r="X67" s="38"/>
      <c r="Y67" s="85">
        <v>0.45555555555555555</v>
      </c>
      <c r="Z67" s="86"/>
      <c r="AA67" s="52">
        <v>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>
        <v>0.48402777777777778</v>
      </c>
      <c r="AL67" s="42" t="s">
        <v>301</v>
      </c>
      <c r="AM67" s="38">
        <v>1020</v>
      </c>
      <c r="AN67" s="43">
        <v>0.48541666666666666</v>
      </c>
      <c r="AO67" s="47">
        <v>0.50138888888888888</v>
      </c>
      <c r="AP67" s="70">
        <v>93.6</v>
      </c>
      <c r="AQ67" s="71">
        <v>93.6</v>
      </c>
      <c r="AR67" s="72"/>
      <c r="AS67" s="49">
        <v>0.52569444444444446</v>
      </c>
      <c r="AT67" s="42" t="s">
        <v>44</v>
      </c>
      <c r="AU67" s="280">
        <v>0</v>
      </c>
      <c r="AV67" s="72"/>
      <c r="AW67" s="49">
        <v>0.57152777777777775</v>
      </c>
      <c r="AX67" s="42" t="s">
        <v>44</v>
      </c>
      <c r="AY67" s="38">
        <v>0</v>
      </c>
      <c r="AZ67" s="53">
        <v>0.57361111111111118</v>
      </c>
      <c r="BA67" s="61"/>
      <c r="BB67" s="55">
        <v>0.57807870370370373</v>
      </c>
      <c r="BC67" s="35">
        <v>4.4675925925925508E-3</v>
      </c>
      <c r="BD67" s="35">
        <v>1.0416666666667081E-3</v>
      </c>
      <c r="BE67" s="44" t="s">
        <v>45</v>
      </c>
      <c r="BF67" s="45">
        <v>90</v>
      </c>
      <c r="BG67" s="55">
        <v>0.5856365740740741</v>
      </c>
      <c r="BH67" s="35">
        <v>1.2025462962962918E-2</v>
      </c>
      <c r="BI67" s="35">
        <v>1.3888888888889325E-3</v>
      </c>
      <c r="BJ67" s="44" t="s">
        <v>45</v>
      </c>
      <c r="BK67" s="45">
        <v>120</v>
      </c>
      <c r="BL67" s="55">
        <v>0.5902546296296296</v>
      </c>
      <c r="BM67" s="35">
        <v>1.6643518518518419E-2</v>
      </c>
      <c r="BN67" s="35">
        <v>6.2500000000010117E-4</v>
      </c>
      <c r="BO67" s="44" t="s">
        <v>45</v>
      </c>
      <c r="BP67" s="45">
        <v>54</v>
      </c>
      <c r="BQ67" s="55">
        <v>0.60577546296296292</v>
      </c>
      <c r="BR67" s="35">
        <v>3.2164351851851736E-2</v>
      </c>
      <c r="BS67" s="35">
        <v>2.0833333333322018E-4</v>
      </c>
      <c r="BT67" s="44" t="s">
        <v>301</v>
      </c>
      <c r="BU67" s="45">
        <v>18</v>
      </c>
      <c r="BV67" s="263"/>
      <c r="BW67" s="263"/>
      <c r="BX67" s="55">
        <v>0.614375</v>
      </c>
      <c r="BY67" s="35">
        <v>4.0763888888888822E-2</v>
      </c>
      <c r="BZ67" s="35">
        <v>5.5555555555548974E-4</v>
      </c>
      <c r="CA67" s="44" t="s">
        <v>301</v>
      </c>
      <c r="CB67" s="45">
        <v>48</v>
      </c>
      <c r="CC67" s="49">
        <v>0.63958333333333328</v>
      </c>
      <c r="CD67" s="42" t="s">
        <v>44</v>
      </c>
      <c r="CE67" s="38">
        <v>0</v>
      </c>
      <c r="CF67" s="53">
        <v>0.65069444444444446</v>
      </c>
      <c r="CG67" s="61"/>
      <c r="CH67" s="55">
        <v>0.66152777777777783</v>
      </c>
      <c r="CI67" s="35">
        <v>1.0833333333333361E-2</v>
      </c>
      <c r="CJ67" s="35">
        <v>1.1574074074045815E-5</v>
      </c>
      <c r="CK67" s="44" t="s">
        <v>45</v>
      </c>
      <c r="CL67" s="45">
        <v>1</v>
      </c>
      <c r="CM67" s="55">
        <v>0.66760416666666667</v>
      </c>
      <c r="CN67" s="35">
        <v>1.6909722222222201E-2</v>
      </c>
      <c r="CO67" s="35">
        <v>5.7870370370350505E-5</v>
      </c>
      <c r="CP67" s="44" t="s">
        <v>301</v>
      </c>
      <c r="CQ67" s="45">
        <v>5</v>
      </c>
      <c r="CR67" s="85" t="s">
        <v>632</v>
      </c>
      <c r="CS67" s="38"/>
      <c r="CT67" s="85">
        <v>0.97986111111111096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130.1</v>
      </c>
      <c r="DC67" s="71">
        <v>130.1</v>
      </c>
      <c r="DD67" s="72"/>
      <c r="DE67" s="43"/>
      <c r="DF67" s="43"/>
      <c r="DG67" s="39">
        <v>559.70000000000005</v>
      </c>
      <c r="DH67" s="46">
        <v>2820</v>
      </c>
      <c r="DI67" s="40"/>
      <c r="DJ67" s="63">
        <v>3379.7</v>
      </c>
      <c r="DK67" s="43"/>
      <c r="DL67" s="268" t="s">
        <v>191</v>
      </c>
      <c r="DM67" s="269" t="s">
        <v>595</v>
      </c>
      <c r="DN67" s="269" t="s">
        <v>178</v>
      </c>
      <c r="DO67" s="269">
        <v>89</v>
      </c>
      <c r="DP67" s="269" t="s">
        <v>623</v>
      </c>
      <c r="DQ67" s="56"/>
      <c r="DR67" s="56"/>
      <c r="DS67" s="36"/>
      <c r="DT67" s="41"/>
      <c r="DU67" s="41"/>
      <c r="DV67" s="41">
        <v>1.05</v>
      </c>
      <c r="DW67" s="41" t="s">
        <v>197</v>
      </c>
      <c r="DX67" s="41"/>
      <c r="DY67" s="401">
        <v>234.88499999999999</v>
      </c>
      <c r="DZ67" s="41">
        <v>234.88499999999999</v>
      </c>
      <c r="EA67" s="36">
        <v>9999</v>
      </c>
      <c r="EB67" s="36">
        <v>999999</v>
      </c>
      <c r="EC67" s="36">
        <v>999999</v>
      </c>
      <c r="ED67" s="41"/>
      <c r="EE67" s="41"/>
      <c r="EF67" s="41"/>
      <c r="EG67" s="41">
        <v>10</v>
      </c>
      <c r="EH67" s="402">
        <v>0</v>
      </c>
      <c r="EI67" s="402">
        <v>2820</v>
      </c>
      <c r="EJ67" s="403">
        <v>93.6</v>
      </c>
      <c r="EK67" s="402">
        <v>0</v>
      </c>
      <c r="EL67" s="402">
        <v>0</v>
      </c>
      <c r="EM67" s="402">
        <v>330</v>
      </c>
      <c r="EN67" s="402">
        <v>0</v>
      </c>
      <c r="EO67" s="402">
        <v>6</v>
      </c>
      <c r="EP67" s="402">
        <v>0</v>
      </c>
      <c r="EQ67" s="402">
        <v>130.1</v>
      </c>
      <c r="ER67" s="195" t="e">
        <v>#REF!</v>
      </c>
      <c r="ES67" s="195" t="e">
        <v>#REF!</v>
      </c>
      <c r="ET67" s="195" t="e">
        <v>#REF!</v>
      </c>
      <c r="EU67" s="196" t="e">
        <v>#REF!</v>
      </c>
      <c r="EV67" s="195"/>
      <c r="EW67" s="195"/>
      <c r="EX67" s="195"/>
      <c r="EY67" s="195"/>
      <c r="EZ67" s="196"/>
      <c r="FA67" s="195"/>
      <c r="FB67" s="41"/>
      <c r="FC67" s="41">
        <v>10</v>
      </c>
      <c r="FD67" s="195">
        <v>0</v>
      </c>
      <c r="FE67" s="402">
        <v>2820</v>
      </c>
      <c r="FF67" s="402">
        <v>2913.6</v>
      </c>
      <c r="FG67" s="402">
        <v>2913.6</v>
      </c>
      <c r="FH67" s="402">
        <v>2913.6</v>
      </c>
      <c r="FI67" s="402">
        <v>3243.6</v>
      </c>
      <c r="FJ67" s="402">
        <v>3243.6</v>
      </c>
      <c r="FK67" s="402">
        <v>3249.6</v>
      </c>
      <c r="FL67" s="402">
        <v>3249.6</v>
      </c>
      <c r="FM67" s="402">
        <v>3379.7</v>
      </c>
      <c r="FN67" s="195" t="e">
        <v>#REF!</v>
      </c>
      <c r="FO67" s="195" t="e">
        <v>#REF!</v>
      </c>
      <c r="FP67" s="195" t="e">
        <v>#REF!</v>
      </c>
      <c r="FQ67" s="195" t="e">
        <v>#REF!</v>
      </c>
      <c r="FR67" s="195" t="e">
        <v>#REF!</v>
      </c>
      <c r="FS67" s="195" t="e">
        <v>#REF!</v>
      </c>
      <c r="FT67" s="195" t="e">
        <v>#REF!</v>
      </c>
      <c r="FU67" s="195" t="e">
        <v>#REF!</v>
      </c>
      <c r="FV67" s="195" t="e">
        <v>#REF!</v>
      </c>
    </row>
    <row r="68" spans="1:178" ht="13.5" thickBot="1" x14ac:dyDescent="0.25">
      <c r="A68" s="75"/>
      <c r="B68" s="34">
        <v>29</v>
      </c>
      <c r="C68" s="293">
        <v>29</v>
      </c>
      <c r="D68" s="260" t="s">
        <v>493</v>
      </c>
      <c r="E68" s="260" t="s">
        <v>494</v>
      </c>
      <c r="F68" s="260" t="s">
        <v>588</v>
      </c>
      <c r="G68" s="43">
        <v>0.3118055555555555</v>
      </c>
      <c r="H68" s="47">
        <v>0.3118055555555555</v>
      </c>
      <c r="I68" s="58" t="s">
        <v>44</v>
      </c>
      <c r="J68" s="52">
        <v>0</v>
      </c>
      <c r="K68" s="43">
        <v>0.39513888888888887</v>
      </c>
      <c r="L68" s="47">
        <v>0.39513888888888887</v>
      </c>
      <c r="M68" s="42" t="s">
        <v>44</v>
      </c>
      <c r="N68" s="38">
        <v>0</v>
      </c>
      <c r="O68" s="85">
        <v>0.39583333333333331</v>
      </c>
      <c r="P68" s="38"/>
      <c r="Q68" s="261"/>
      <c r="R68" s="85"/>
      <c r="S68" s="38">
        <v>0</v>
      </c>
      <c r="T68" s="85" t="s">
        <v>308</v>
      </c>
      <c r="U68" s="86"/>
      <c r="V68" s="52">
        <v>600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>
        <v>0.46597222222222223</v>
      </c>
      <c r="AF68" s="86"/>
      <c r="AG68" s="52">
        <v>360</v>
      </c>
      <c r="AH68" s="261"/>
      <c r="AI68" s="85"/>
      <c r="AJ68" s="38">
        <v>600</v>
      </c>
      <c r="AK68" s="73">
        <v>0.48194444444444445</v>
      </c>
      <c r="AL68" s="42" t="s">
        <v>45</v>
      </c>
      <c r="AM68" s="38">
        <v>300</v>
      </c>
      <c r="AN68" s="43">
        <v>0.48472222222222222</v>
      </c>
      <c r="AO68" s="47">
        <v>0.49722222222222223</v>
      </c>
      <c r="AP68" s="70">
        <v>112</v>
      </c>
      <c r="AQ68" s="71">
        <v>112</v>
      </c>
      <c r="AR68" s="72"/>
      <c r="AS68" s="49">
        <v>0.52361111111111114</v>
      </c>
      <c r="AT68" s="42" t="s">
        <v>44</v>
      </c>
      <c r="AU68" s="280">
        <v>0</v>
      </c>
      <c r="AV68" s="72"/>
      <c r="AW68" s="49">
        <v>0.56805555555555554</v>
      </c>
      <c r="AX68" s="42" t="s">
        <v>44</v>
      </c>
      <c r="AY68" s="38">
        <v>0</v>
      </c>
      <c r="AZ68" s="53">
        <v>0.57013888888888886</v>
      </c>
      <c r="BA68" s="61"/>
      <c r="BB68" s="55">
        <v>0.57622685185185185</v>
      </c>
      <c r="BC68" s="35">
        <v>6.0879629629629894E-3</v>
      </c>
      <c r="BD68" s="35">
        <v>5.7870370370373056E-4</v>
      </c>
      <c r="BE68" s="44" t="s">
        <v>301</v>
      </c>
      <c r="BF68" s="45">
        <v>50</v>
      </c>
      <c r="BG68" s="55">
        <v>0.5849537037037037</v>
      </c>
      <c r="BH68" s="35">
        <v>1.4814814814814836E-2</v>
      </c>
      <c r="BI68" s="35">
        <v>1.4004629629629853E-3</v>
      </c>
      <c r="BJ68" s="44" t="s">
        <v>301</v>
      </c>
      <c r="BK68" s="45">
        <v>121</v>
      </c>
      <c r="BL68" s="55">
        <v>0.5898958333333334</v>
      </c>
      <c r="BM68" s="35">
        <v>1.9756944444444535E-2</v>
      </c>
      <c r="BN68" s="35">
        <v>2.4884259259260154E-3</v>
      </c>
      <c r="BO68" s="44" t="s">
        <v>301</v>
      </c>
      <c r="BP68" s="45">
        <v>215</v>
      </c>
      <c r="BQ68" s="55">
        <v>0.6115046296296297</v>
      </c>
      <c r="BR68" s="35">
        <v>4.1365740740740842E-2</v>
      </c>
      <c r="BS68" s="35">
        <v>9.4097222222223262E-3</v>
      </c>
      <c r="BT68" s="44" t="s">
        <v>301</v>
      </c>
      <c r="BU68" s="45">
        <v>813</v>
      </c>
      <c r="BV68" s="263"/>
      <c r="BW68" s="263"/>
      <c r="BX68" s="55">
        <v>0.62079861111111112</v>
      </c>
      <c r="BY68" s="35">
        <v>5.0659722222222259E-2</v>
      </c>
      <c r="BZ68" s="35">
        <v>1.0451388888888927E-2</v>
      </c>
      <c r="CA68" s="44" t="s">
        <v>301</v>
      </c>
      <c r="CB68" s="45">
        <v>903</v>
      </c>
      <c r="CC68" s="49">
        <v>0.63680555555555551</v>
      </c>
      <c r="CD68" s="42" t="s">
        <v>301</v>
      </c>
      <c r="CE68" s="38">
        <v>60</v>
      </c>
      <c r="CF68" s="53">
        <v>0.65347222222222223</v>
      </c>
      <c r="CG68" s="61"/>
      <c r="CH68" s="55">
        <v>0.66472222222222221</v>
      </c>
      <c r="CI68" s="35">
        <v>1.1249999999999982E-2</v>
      </c>
      <c r="CJ68" s="35">
        <v>4.0509259259257496E-4</v>
      </c>
      <c r="CK68" s="44" t="s">
        <v>301</v>
      </c>
      <c r="CL68" s="45">
        <v>35</v>
      </c>
      <c r="CM68" s="55">
        <v>0.67118055555555556</v>
      </c>
      <c r="CN68" s="35">
        <v>1.7708333333333326E-2</v>
      </c>
      <c r="CO68" s="35">
        <v>8.5648148148147543E-4</v>
      </c>
      <c r="CP68" s="44" t="s">
        <v>301</v>
      </c>
      <c r="CQ68" s="45">
        <v>74</v>
      </c>
      <c r="CR68" s="85"/>
      <c r="CS68" s="38">
        <v>600</v>
      </c>
      <c r="CT68" s="85">
        <v>1.77152777777778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138.5</v>
      </c>
      <c r="DC68" s="71">
        <v>138.5</v>
      </c>
      <c r="DD68" s="72">
        <v>10</v>
      </c>
      <c r="DE68" s="43"/>
      <c r="DF68" s="43"/>
      <c r="DG68" s="39">
        <v>2471.5</v>
      </c>
      <c r="DH68" s="46">
        <v>4320</v>
      </c>
      <c r="DI68" s="40"/>
      <c r="DJ68" s="63">
        <v>6791.5</v>
      </c>
      <c r="DK68" s="43"/>
      <c r="DL68" s="268" t="s">
        <v>192</v>
      </c>
      <c r="DM68" s="269" t="s">
        <v>588</v>
      </c>
      <c r="DN68" s="269" t="s">
        <v>179</v>
      </c>
      <c r="DO68" s="269">
        <v>75</v>
      </c>
      <c r="DP68" s="269" t="s">
        <v>622</v>
      </c>
      <c r="DQ68" s="56"/>
      <c r="DR68" s="56"/>
      <c r="DS68" s="36"/>
      <c r="DV68" s="41">
        <v>1</v>
      </c>
      <c r="DW68" s="41" t="s">
        <v>197</v>
      </c>
      <c r="DX68" s="41"/>
      <c r="DY68" s="151">
        <v>260.5</v>
      </c>
      <c r="DZ68" s="41">
        <v>260.5</v>
      </c>
      <c r="EA68" s="41">
        <v>9999</v>
      </c>
      <c r="EB68" s="41">
        <v>999999</v>
      </c>
      <c r="EC68" s="41">
        <v>6791.5</v>
      </c>
      <c r="EG68" s="41">
        <v>29</v>
      </c>
      <c r="EH68" s="195">
        <v>0</v>
      </c>
      <c r="EI68" s="195">
        <v>3660</v>
      </c>
      <c r="EJ68" s="196">
        <v>112</v>
      </c>
      <c r="EK68" s="195">
        <v>0</v>
      </c>
      <c r="EL68" s="195">
        <v>0</v>
      </c>
      <c r="EM68" s="195">
        <v>2102</v>
      </c>
      <c r="EN68" s="195">
        <v>60</v>
      </c>
      <c r="EO68" s="195">
        <v>109</v>
      </c>
      <c r="EP68" s="195">
        <v>600</v>
      </c>
      <c r="EQ68" s="195">
        <v>148.5</v>
      </c>
      <c r="ER68" s="195" t="e">
        <v>#REF!</v>
      </c>
      <c r="ES68" s="195" t="e">
        <v>#REF!</v>
      </c>
      <c r="ET68" s="195" t="e">
        <v>#REF!</v>
      </c>
      <c r="EU68" s="196" t="e">
        <v>#REF!</v>
      </c>
      <c r="EV68" s="195"/>
      <c r="EW68" s="195"/>
      <c r="EX68" s="195"/>
      <c r="EY68" s="195"/>
      <c r="EZ68" s="196"/>
      <c r="FA68" s="195"/>
      <c r="FC68" s="41">
        <v>29</v>
      </c>
      <c r="FD68" s="195">
        <v>0</v>
      </c>
      <c r="FE68" s="195">
        <v>3660</v>
      </c>
      <c r="FF68" s="195">
        <v>3772</v>
      </c>
      <c r="FG68" s="195">
        <v>3772</v>
      </c>
      <c r="FH68" s="195">
        <v>3772</v>
      </c>
      <c r="FI68" s="195">
        <v>5874</v>
      </c>
      <c r="FJ68" s="195">
        <v>5934</v>
      </c>
      <c r="FK68" s="195">
        <v>6043</v>
      </c>
      <c r="FL68" s="195">
        <v>6643</v>
      </c>
      <c r="FM68" s="195">
        <v>6791.5</v>
      </c>
      <c r="FN68" s="195" t="e">
        <v>#REF!</v>
      </c>
      <c r="FO68" s="195" t="e">
        <v>#REF!</v>
      </c>
      <c r="FP68" s="195" t="e">
        <v>#REF!</v>
      </c>
      <c r="FQ68" s="195" t="e">
        <v>#REF!</v>
      </c>
      <c r="FR68" s="195" t="e">
        <v>#REF!</v>
      </c>
      <c r="FS68" s="195" t="e">
        <v>#REF!</v>
      </c>
      <c r="FT68" s="195" t="e">
        <v>#REF!</v>
      </c>
      <c r="FU68" s="195" t="e">
        <v>#REF!</v>
      </c>
      <c r="FV68" s="195" t="e">
        <v>#REF!</v>
      </c>
    </row>
    <row r="69" spans="1:178" ht="13.5" thickBot="1" x14ac:dyDescent="0.25">
      <c r="B69" s="34">
        <v>72</v>
      </c>
      <c r="C69" s="293">
        <v>83</v>
      </c>
      <c r="D69" s="260" t="s">
        <v>555</v>
      </c>
      <c r="E69" s="260" t="s">
        <v>273</v>
      </c>
      <c r="F69" s="260" t="s">
        <v>615</v>
      </c>
      <c r="G69" s="43">
        <v>0.34166666666666651</v>
      </c>
      <c r="H69" s="47">
        <v>0.34166666666666651</v>
      </c>
      <c r="I69" s="58" t="s">
        <v>44</v>
      </c>
      <c r="J69" s="52">
        <v>0</v>
      </c>
      <c r="K69" s="43">
        <v>0.42499999999999988</v>
      </c>
      <c r="L69" s="47">
        <v>0.42499999999999988</v>
      </c>
      <c r="M69" s="42" t="s">
        <v>44</v>
      </c>
      <c r="N69" s="38">
        <v>0</v>
      </c>
      <c r="O69" s="85">
        <v>0.42569444444444443</v>
      </c>
      <c r="P69" s="38"/>
      <c r="Q69" s="261"/>
      <c r="R69" s="85">
        <v>0.46249999999999997</v>
      </c>
      <c r="S69" s="38">
        <v>300</v>
      </c>
      <c r="T69" s="85">
        <v>0.4680555555555555</v>
      </c>
      <c r="U69" s="86"/>
      <c r="V69" s="52">
        <v>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 t="s">
        <v>308</v>
      </c>
      <c r="AF69" s="86"/>
      <c r="AG69" s="52">
        <v>600</v>
      </c>
      <c r="AH69" s="261"/>
      <c r="AI69" s="85"/>
      <c r="AJ69" s="38">
        <v>600</v>
      </c>
      <c r="AK69" s="73">
        <v>0.52013888888888882</v>
      </c>
      <c r="AL69" s="42" t="s">
        <v>301</v>
      </c>
      <c r="AM69" s="38">
        <v>420</v>
      </c>
      <c r="AN69" s="43">
        <v>0.5229166666666667</v>
      </c>
      <c r="AO69" s="47">
        <v>0.56805555555555554</v>
      </c>
      <c r="AP69" s="70">
        <v>100.8</v>
      </c>
      <c r="AQ69" s="71">
        <v>100.8</v>
      </c>
      <c r="AR69" s="72"/>
      <c r="AS69" s="49">
        <v>0.56180555555555545</v>
      </c>
      <c r="AT69" s="42" t="s">
        <v>44</v>
      </c>
      <c r="AU69" s="280">
        <v>0</v>
      </c>
      <c r="AV69" s="72"/>
      <c r="AW69" s="49">
        <v>0.64374999999999993</v>
      </c>
      <c r="AX69" s="42" t="s">
        <v>44</v>
      </c>
      <c r="AY69" s="38">
        <v>0</v>
      </c>
      <c r="AZ69" s="53">
        <v>0.64513888888888882</v>
      </c>
      <c r="BA69" s="61"/>
      <c r="BB69" s="55">
        <v>0.65054398148148151</v>
      </c>
      <c r="BC69" s="35">
        <v>5.4050925925926974E-3</v>
      </c>
      <c r="BD69" s="35">
        <v>1.0416666666656152E-4</v>
      </c>
      <c r="BE69" s="44" t="s">
        <v>45</v>
      </c>
      <c r="BF69" s="45">
        <v>9</v>
      </c>
      <c r="BG69" s="55">
        <v>0.65902777777777777</v>
      </c>
      <c r="BH69" s="35">
        <v>1.3888888888888951E-2</v>
      </c>
      <c r="BI69" s="35">
        <v>4.7453703703709965E-4</v>
      </c>
      <c r="BJ69" s="44" t="s">
        <v>301</v>
      </c>
      <c r="BK69" s="45">
        <v>41</v>
      </c>
      <c r="BL69" s="55">
        <v>0.66298611111111116</v>
      </c>
      <c r="BM69" s="35">
        <v>1.7847222222222348E-2</v>
      </c>
      <c r="BN69" s="35">
        <v>5.787037037038277E-4</v>
      </c>
      <c r="BO69" s="44" t="s">
        <v>301</v>
      </c>
      <c r="BP69" s="45">
        <v>50</v>
      </c>
      <c r="BQ69" s="55">
        <v>0.68146990740740743</v>
      </c>
      <c r="BR69" s="35">
        <v>3.633101851851861E-2</v>
      </c>
      <c r="BS69" s="35">
        <v>4.3750000000000941E-3</v>
      </c>
      <c r="BT69" s="44" t="s">
        <v>301</v>
      </c>
      <c r="BU69" s="45">
        <v>378</v>
      </c>
      <c r="BV69" s="263"/>
      <c r="BW69" s="263"/>
      <c r="BX69" s="55">
        <v>0.67204861111111114</v>
      </c>
      <c r="BY69" s="35">
        <v>2.6909722222222321E-2</v>
      </c>
      <c r="BZ69" s="35">
        <v>1.3298611111111011E-2</v>
      </c>
      <c r="CA69" s="44" t="s">
        <v>45</v>
      </c>
      <c r="CB69" s="45">
        <v>1449</v>
      </c>
      <c r="CC69" s="49"/>
      <c r="CD69" s="42" t="s">
        <v>44</v>
      </c>
      <c r="CE69" s="38">
        <v>1800</v>
      </c>
      <c r="CF69" s="53"/>
      <c r="CG69" s="61"/>
      <c r="CH69" s="55"/>
      <c r="CI69" s="35">
        <v>0</v>
      </c>
      <c r="CJ69" s="35">
        <v>1.0844907407407407E-2</v>
      </c>
      <c r="CK69" s="44" t="s">
        <v>44</v>
      </c>
      <c r="CL69" s="45"/>
      <c r="CM69" s="55"/>
      <c r="CN69" s="35">
        <v>0</v>
      </c>
      <c r="CO69" s="35">
        <v>1.6851851851851851E-2</v>
      </c>
      <c r="CP69" s="44"/>
      <c r="CQ69" s="45">
        <v>1800</v>
      </c>
      <c r="CR69" s="85"/>
      <c r="CS69" s="38">
        <v>600</v>
      </c>
      <c r="CT69" s="85">
        <v>3.5631944444444401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148.9</v>
      </c>
      <c r="DC69" s="71">
        <v>148.9</v>
      </c>
      <c r="DD69" s="72"/>
      <c r="DE69" s="43"/>
      <c r="DF69" s="43"/>
      <c r="DG69" s="39">
        <v>3976.7000000000003</v>
      </c>
      <c r="DH69" s="46">
        <v>6120</v>
      </c>
      <c r="DI69" s="40"/>
      <c r="DJ69" s="63">
        <v>10096.700000000001</v>
      </c>
      <c r="DK69" s="43"/>
      <c r="DL69" s="268" t="s">
        <v>190</v>
      </c>
      <c r="DM69" s="269" t="s">
        <v>615</v>
      </c>
      <c r="DN69" s="269" t="s">
        <v>178</v>
      </c>
      <c r="DO69" s="269">
        <v>105</v>
      </c>
      <c r="DP69" s="269">
        <v>0</v>
      </c>
      <c r="DQ69" s="56"/>
      <c r="DR69" s="56"/>
      <c r="DS69" s="36"/>
      <c r="DV69" s="41">
        <v>1.08</v>
      </c>
      <c r="DW69" s="41" t="s">
        <v>197</v>
      </c>
      <c r="DX69" s="41"/>
      <c r="DY69" s="151">
        <v>269.67599999999999</v>
      </c>
      <c r="DZ69" s="41">
        <v>269.67599999999999</v>
      </c>
      <c r="EA69" s="41">
        <v>9999</v>
      </c>
      <c r="EB69" s="41">
        <v>999999</v>
      </c>
      <c r="EC69" s="41">
        <v>999999</v>
      </c>
      <c r="EG69" s="41">
        <v>83</v>
      </c>
      <c r="EH69" s="195">
        <v>0</v>
      </c>
      <c r="EI69" s="195">
        <v>3720</v>
      </c>
      <c r="EJ69" s="196">
        <v>100.8</v>
      </c>
      <c r="EK69" s="195">
        <v>0</v>
      </c>
      <c r="EL69" s="195">
        <v>0</v>
      </c>
      <c r="EM69" s="195">
        <v>1927</v>
      </c>
      <c r="EN69" s="195">
        <v>1800</v>
      </c>
      <c r="EO69" s="195">
        <v>1800</v>
      </c>
      <c r="EP69" s="195">
        <v>600</v>
      </c>
      <c r="EQ69" s="195">
        <v>148.9</v>
      </c>
      <c r="FC69" s="41">
        <v>83</v>
      </c>
      <c r="FD69" s="195">
        <v>0</v>
      </c>
      <c r="FE69" s="195">
        <v>3720</v>
      </c>
      <c r="FF69" s="195">
        <v>3820.8</v>
      </c>
      <c r="FG69" s="195">
        <v>3820.8</v>
      </c>
      <c r="FH69" s="195">
        <v>3820.8</v>
      </c>
      <c r="FI69" s="195">
        <v>5747.8</v>
      </c>
      <c r="FJ69" s="195">
        <v>7547.8</v>
      </c>
      <c r="FK69" s="195">
        <v>9347.7999999999993</v>
      </c>
      <c r="FL69" s="195">
        <v>9947.7999999999993</v>
      </c>
      <c r="FM69" s="195">
        <v>10096.699999999999</v>
      </c>
    </row>
    <row r="70" spans="1:178" ht="13.5" thickBot="1" x14ac:dyDescent="0.25">
      <c r="A70" s="384"/>
      <c r="B70" s="34">
        <v>2</v>
      </c>
      <c r="C70" s="293">
        <v>2</v>
      </c>
      <c r="D70" s="260" t="s">
        <v>467</v>
      </c>
      <c r="E70" s="260" t="s">
        <v>468</v>
      </c>
      <c r="F70" s="260" t="s">
        <v>587</v>
      </c>
      <c r="G70" s="43">
        <v>0.29305555555555557</v>
      </c>
      <c r="H70" s="47">
        <v>0.2951388888888889</v>
      </c>
      <c r="I70" s="58" t="s">
        <v>301</v>
      </c>
      <c r="J70" s="391">
        <v>180</v>
      </c>
      <c r="K70" s="43">
        <v>0.37638888888888894</v>
      </c>
      <c r="L70" s="47">
        <v>0.3756944444444445</v>
      </c>
      <c r="M70" s="42" t="s">
        <v>45</v>
      </c>
      <c r="N70" s="38">
        <v>60</v>
      </c>
      <c r="O70" s="85">
        <v>0.38263888888888892</v>
      </c>
      <c r="P70" s="38">
        <v>300</v>
      </c>
      <c r="Q70" s="261"/>
      <c r="R70" s="85"/>
      <c r="S70" s="38">
        <v>0</v>
      </c>
      <c r="T70" s="85" t="s">
        <v>308</v>
      </c>
      <c r="U70" s="86"/>
      <c r="V70" s="52">
        <v>600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 t="s">
        <v>308</v>
      </c>
      <c r="AF70" s="86"/>
      <c r="AG70" s="52">
        <v>600</v>
      </c>
      <c r="AH70" s="261"/>
      <c r="AI70" s="85"/>
      <c r="AJ70" s="38">
        <v>600</v>
      </c>
      <c r="AK70" s="73">
        <v>0.46666666666666662</v>
      </c>
      <c r="AL70" s="42" t="s">
        <v>301</v>
      </c>
      <c r="AM70" s="38">
        <v>60</v>
      </c>
      <c r="AN70" s="43">
        <v>0.46736111111111112</v>
      </c>
      <c r="AO70" s="47">
        <v>0.47152777777777777</v>
      </c>
      <c r="AP70" s="70">
        <v>115</v>
      </c>
      <c r="AQ70" s="71">
        <v>115</v>
      </c>
      <c r="AR70" s="72"/>
      <c r="AS70" s="49">
        <v>0.5083333333333333</v>
      </c>
      <c r="AT70" s="42" t="s">
        <v>44</v>
      </c>
      <c r="AU70" s="280">
        <v>0</v>
      </c>
      <c r="AV70" s="72"/>
      <c r="AW70" s="49">
        <v>0.51666666666666672</v>
      </c>
      <c r="AX70" s="42" t="s">
        <v>45</v>
      </c>
      <c r="AY70" s="38">
        <v>2880</v>
      </c>
      <c r="AZ70" s="53"/>
      <c r="BA70" s="61"/>
      <c r="BB70" s="55">
        <v>0.54076388888888893</v>
      </c>
      <c r="BC70" s="35">
        <v>0.54076388888888893</v>
      </c>
      <c r="BD70" s="35">
        <v>0.53525462962962966</v>
      </c>
      <c r="BE70" s="44"/>
      <c r="BF70" s="45"/>
      <c r="BG70" s="55">
        <v>0.57759259259259255</v>
      </c>
      <c r="BH70" s="35">
        <v>0.57759259259259255</v>
      </c>
      <c r="BI70" s="35">
        <v>0.56417824074074074</v>
      </c>
      <c r="BJ70" s="44"/>
      <c r="BK70" s="45"/>
      <c r="BL70" s="55">
        <v>0.58578703703703705</v>
      </c>
      <c r="BM70" s="35">
        <v>0.58578703703703705</v>
      </c>
      <c r="BN70" s="35">
        <v>0.56851851851851853</v>
      </c>
      <c r="BO70" s="44"/>
      <c r="BP70" s="45"/>
      <c r="BQ70" s="55">
        <v>0.60496527777777775</v>
      </c>
      <c r="BR70" s="35">
        <v>0.60496527777777775</v>
      </c>
      <c r="BS70" s="35">
        <v>0.57300925925925927</v>
      </c>
      <c r="BT70" s="44" t="s">
        <v>44</v>
      </c>
      <c r="BU70" s="45"/>
      <c r="BV70" s="263"/>
      <c r="BW70" s="263"/>
      <c r="BX70" s="55">
        <v>0.59439814814814818</v>
      </c>
      <c r="BY70" s="35">
        <v>0.59439814814814818</v>
      </c>
      <c r="BZ70" s="35">
        <v>0.55418981481481489</v>
      </c>
      <c r="CA70" s="44"/>
      <c r="CB70" s="45">
        <v>1800</v>
      </c>
      <c r="CC70" s="49">
        <v>0.6381944444444444</v>
      </c>
      <c r="CD70" s="42" t="s">
        <v>301</v>
      </c>
      <c r="CE70" s="38">
        <v>1200</v>
      </c>
      <c r="CF70" s="53">
        <v>0.65555555555555556</v>
      </c>
      <c r="CG70" s="61"/>
      <c r="CH70" s="55">
        <v>0.67413194444444446</v>
      </c>
      <c r="CI70" s="35">
        <v>1.8576388888888906E-2</v>
      </c>
      <c r="CJ70" s="35">
        <v>7.7314814814814989E-3</v>
      </c>
      <c r="CK70" s="44" t="s">
        <v>301</v>
      </c>
      <c r="CL70" s="45">
        <v>668</v>
      </c>
      <c r="CM70" s="55">
        <v>0.68086805555555552</v>
      </c>
      <c r="CN70" s="35">
        <v>2.531249999999996E-2</v>
      </c>
      <c r="CO70" s="35">
        <v>8.4606481481481095E-3</v>
      </c>
      <c r="CP70" s="44" t="s">
        <v>301</v>
      </c>
      <c r="CQ70" s="45">
        <v>731</v>
      </c>
      <c r="CR70" s="85"/>
      <c r="CS70" s="38">
        <v>600</v>
      </c>
      <c r="CT70" s="85">
        <v>0.64652777777777781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0.40833333333333338</v>
      </c>
      <c r="DA70" s="47"/>
      <c r="DB70" s="70">
        <v>131.6</v>
      </c>
      <c r="DC70" s="71">
        <v>131.6</v>
      </c>
      <c r="DD70" s="72">
        <v>20</v>
      </c>
      <c r="DE70" s="43"/>
      <c r="DF70" s="43"/>
      <c r="DG70" s="39">
        <v>3465.6</v>
      </c>
      <c r="DH70" s="46">
        <v>8880</v>
      </c>
      <c r="DI70" s="40"/>
      <c r="DJ70" s="63">
        <v>12345.6</v>
      </c>
      <c r="DK70" s="43"/>
      <c r="DL70" s="268" t="s">
        <v>192</v>
      </c>
      <c r="DM70" s="269" t="s">
        <v>587</v>
      </c>
      <c r="DN70" s="269" t="s">
        <v>178</v>
      </c>
      <c r="DO70" s="269">
        <v>201</v>
      </c>
      <c r="DP70" s="269">
        <v>0</v>
      </c>
      <c r="DQ70" s="56"/>
      <c r="DR70" s="56"/>
      <c r="DS70" s="36"/>
      <c r="DT70" s="41"/>
      <c r="DU70" s="41"/>
      <c r="DV70" s="41">
        <v>1.1100000000000001</v>
      </c>
      <c r="DW70" s="41" t="s">
        <v>197</v>
      </c>
      <c r="DX70" s="41"/>
      <c r="DY70" s="151">
        <v>295.92600000000004</v>
      </c>
      <c r="DZ70" s="41">
        <v>295.92600000000004</v>
      </c>
      <c r="EA70" s="41">
        <v>9999</v>
      </c>
      <c r="EB70" s="41">
        <v>999999</v>
      </c>
      <c r="EC70" s="41">
        <v>999999</v>
      </c>
      <c r="ED70" s="41"/>
      <c r="EE70" s="41"/>
      <c r="EF70" s="41"/>
      <c r="EG70" s="41">
        <v>2</v>
      </c>
      <c r="EH70" s="195">
        <v>240</v>
      </c>
      <c r="EI70" s="195">
        <v>3960</v>
      </c>
      <c r="EJ70" s="196">
        <v>115</v>
      </c>
      <c r="EK70" s="195">
        <v>0</v>
      </c>
      <c r="EL70" s="195">
        <v>2880</v>
      </c>
      <c r="EM70" s="195">
        <v>1800</v>
      </c>
      <c r="EN70" s="195">
        <v>1200</v>
      </c>
      <c r="EO70" s="195">
        <v>1399</v>
      </c>
      <c r="EP70" s="195">
        <v>600</v>
      </c>
      <c r="EQ70" s="195">
        <v>151.6</v>
      </c>
      <c r="ER70" s="195" t="e">
        <v>#REF!</v>
      </c>
      <c r="ES70" s="195" t="e">
        <v>#REF!</v>
      </c>
      <c r="ET70" s="195" t="e">
        <v>#REF!</v>
      </c>
      <c r="EU70" s="196" t="e">
        <v>#REF!</v>
      </c>
      <c r="EV70" s="195"/>
      <c r="EW70" s="195"/>
      <c r="EX70" s="195"/>
      <c r="EY70" s="195"/>
      <c r="EZ70" s="196"/>
      <c r="FA70" s="195"/>
      <c r="FB70" s="41"/>
      <c r="FC70" s="41">
        <v>2</v>
      </c>
      <c r="FD70" s="195">
        <v>240</v>
      </c>
      <c r="FE70" s="195">
        <v>4200</v>
      </c>
      <c r="FF70" s="195">
        <v>4315</v>
      </c>
      <c r="FG70" s="195">
        <v>4315</v>
      </c>
      <c r="FH70" s="195">
        <v>7195</v>
      </c>
      <c r="FI70" s="195">
        <v>8995</v>
      </c>
      <c r="FJ70" s="195">
        <v>10195</v>
      </c>
      <c r="FK70" s="195">
        <v>11594</v>
      </c>
      <c r="FL70" s="195">
        <v>12194</v>
      </c>
      <c r="FM70" s="195">
        <v>12345.6</v>
      </c>
      <c r="FN70" s="195" t="e">
        <v>#REF!</v>
      </c>
      <c r="FO70" s="195" t="e">
        <v>#REF!</v>
      </c>
      <c r="FP70" s="195" t="e">
        <v>#REF!</v>
      </c>
      <c r="FQ70" s="195" t="e">
        <v>#REF!</v>
      </c>
      <c r="FR70" s="195" t="e">
        <v>#REF!</v>
      </c>
      <c r="FS70" s="195" t="e">
        <v>#REF!</v>
      </c>
      <c r="FT70" s="195" t="e">
        <v>#REF!</v>
      </c>
      <c r="FU70" s="195" t="e">
        <v>#REF!</v>
      </c>
      <c r="FV70" s="195" t="e">
        <v>#REF!</v>
      </c>
    </row>
    <row r="71" spans="1:178" ht="13.5" thickBot="1" x14ac:dyDescent="0.25">
      <c r="A71" s="75"/>
      <c r="B71" s="34">
        <v>30</v>
      </c>
      <c r="C71" s="293">
        <v>30</v>
      </c>
      <c r="D71" s="260" t="s">
        <v>495</v>
      </c>
      <c r="E71" s="260" t="s">
        <v>496</v>
      </c>
      <c r="F71" s="260" t="s">
        <v>589</v>
      </c>
      <c r="G71" s="43">
        <v>0.31249999999999994</v>
      </c>
      <c r="H71" s="47">
        <v>0.31249999999999994</v>
      </c>
      <c r="I71" s="58" t="s">
        <v>44</v>
      </c>
      <c r="J71" s="52">
        <v>0</v>
      </c>
      <c r="K71" s="43">
        <v>0.39583333333333331</v>
      </c>
      <c r="L71" s="47">
        <v>0.39583333333333331</v>
      </c>
      <c r="M71" s="42" t="s">
        <v>44</v>
      </c>
      <c r="N71" s="38">
        <v>0</v>
      </c>
      <c r="O71" s="85">
        <v>0.39652777777777781</v>
      </c>
      <c r="P71" s="38"/>
      <c r="Q71" s="261"/>
      <c r="R71" s="85"/>
      <c r="S71" s="38">
        <v>0</v>
      </c>
      <c r="T71" s="85">
        <v>0.47083333333333338</v>
      </c>
      <c r="U71" s="86"/>
      <c r="V71" s="52">
        <v>0</v>
      </c>
      <c r="W71" s="85">
        <v>0.49305555555555558</v>
      </c>
      <c r="X71" s="38"/>
      <c r="Y71" s="85">
        <v>0.49374999999999997</v>
      </c>
      <c r="Z71" s="86"/>
      <c r="AA71" s="52">
        <v>0</v>
      </c>
      <c r="AB71" s="261"/>
      <c r="AC71" s="85"/>
      <c r="AD71" s="38">
        <v>600</v>
      </c>
      <c r="AE71" s="85" t="s">
        <v>308</v>
      </c>
      <c r="AF71" s="86"/>
      <c r="AG71" s="52">
        <v>600</v>
      </c>
      <c r="AH71" s="261"/>
      <c r="AI71" s="85"/>
      <c r="AJ71" s="38">
        <v>600</v>
      </c>
      <c r="AK71" s="73">
        <v>0.50694444444444442</v>
      </c>
      <c r="AL71" s="42" t="s">
        <v>301</v>
      </c>
      <c r="AM71" s="38">
        <v>1800</v>
      </c>
      <c r="AN71" s="43">
        <v>0.52500000000000002</v>
      </c>
      <c r="AO71" s="47">
        <v>0.5541666666666667</v>
      </c>
      <c r="AP71" s="70">
        <v>115.3</v>
      </c>
      <c r="AQ71" s="71">
        <v>115.3</v>
      </c>
      <c r="AR71" s="72"/>
      <c r="AS71" s="49">
        <v>0.54861111111111105</v>
      </c>
      <c r="AT71" s="42" t="s">
        <v>44</v>
      </c>
      <c r="AU71" s="280">
        <v>0</v>
      </c>
      <c r="AV71" s="72"/>
      <c r="AW71" s="49">
        <v>0.61458333333333337</v>
      </c>
      <c r="AX71" s="42" t="s">
        <v>44</v>
      </c>
      <c r="AY71" s="38">
        <v>0</v>
      </c>
      <c r="AZ71" s="53">
        <v>0.61736111111111114</v>
      </c>
      <c r="BA71" s="61"/>
      <c r="BB71" s="55">
        <v>0.62372685185185184</v>
      </c>
      <c r="BC71" s="35">
        <v>6.3657407407406996E-3</v>
      </c>
      <c r="BD71" s="35">
        <v>8.5648148148144074E-4</v>
      </c>
      <c r="BE71" s="44" t="s">
        <v>301</v>
      </c>
      <c r="BF71" s="45">
        <v>74</v>
      </c>
      <c r="BG71" s="55">
        <v>0.63334490740740745</v>
      </c>
      <c r="BH71" s="35">
        <v>1.5983796296296315E-2</v>
      </c>
      <c r="BI71" s="35">
        <v>2.5694444444444645E-3</v>
      </c>
      <c r="BJ71" s="44" t="s">
        <v>301</v>
      </c>
      <c r="BK71" s="45">
        <v>222</v>
      </c>
      <c r="BL71" s="55">
        <v>0.63437500000000002</v>
      </c>
      <c r="BM71" s="35">
        <v>1.7013888888888884E-2</v>
      </c>
      <c r="BN71" s="35">
        <v>2.546296296296359E-4</v>
      </c>
      <c r="BO71" s="44" t="s">
        <v>45</v>
      </c>
      <c r="BP71" s="45">
        <v>22</v>
      </c>
      <c r="BQ71" s="55">
        <v>0.66249999999999998</v>
      </c>
      <c r="BR71" s="35">
        <v>4.513888888888884E-2</v>
      </c>
      <c r="BS71" s="35">
        <v>1.3182870370370324E-2</v>
      </c>
      <c r="BT71" s="44" t="s">
        <v>301</v>
      </c>
      <c r="BU71" s="45">
        <v>1139</v>
      </c>
      <c r="BV71" s="263"/>
      <c r="BW71" s="263"/>
      <c r="BX71" s="55">
        <v>0.64717592592592588</v>
      </c>
      <c r="BY71" s="35">
        <v>2.9814814814814738E-2</v>
      </c>
      <c r="BZ71" s="35">
        <v>1.0393518518518594E-2</v>
      </c>
      <c r="CA71" s="44" t="s">
        <v>45</v>
      </c>
      <c r="CB71" s="45">
        <v>898</v>
      </c>
      <c r="CC71" s="49">
        <v>0.6972222222222223</v>
      </c>
      <c r="CD71" s="42" t="s">
        <v>301</v>
      </c>
      <c r="CE71" s="38">
        <v>1200</v>
      </c>
      <c r="CF71" s="53">
        <v>0.69930555555555562</v>
      </c>
      <c r="CG71" s="61"/>
      <c r="CH71" s="55">
        <v>0.71180555555555547</v>
      </c>
      <c r="CI71" s="35">
        <v>1.2499999999999845E-2</v>
      </c>
      <c r="CJ71" s="35">
        <v>1.6550925925924373E-3</v>
      </c>
      <c r="CK71" s="44" t="s">
        <v>301</v>
      </c>
      <c r="CL71" s="45">
        <v>143</v>
      </c>
      <c r="CM71" s="55">
        <v>0.71892361111111114</v>
      </c>
      <c r="CN71" s="35">
        <v>1.9618055555555514E-2</v>
      </c>
      <c r="CO71" s="35">
        <v>2.7662037037036631E-3</v>
      </c>
      <c r="CP71" s="44" t="s">
        <v>301</v>
      </c>
      <c r="CQ71" s="45">
        <v>239</v>
      </c>
      <c r="CR71" s="85"/>
      <c r="CS71" s="38">
        <v>600</v>
      </c>
      <c r="CT71" s="85">
        <v>1.8131944444444399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161.19999999999999</v>
      </c>
      <c r="DC71" s="71">
        <v>161.19999999999999</v>
      </c>
      <c r="DD71" s="72"/>
      <c r="DE71" s="43"/>
      <c r="DF71" s="43"/>
      <c r="DG71" s="39">
        <v>3013.5</v>
      </c>
      <c r="DH71" s="46">
        <v>5400</v>
      </c>
      <c r="DI71" s="40"/>
      <c r="DJ71" s="63">
        <v>8413.5</v>
      </c>
      <c r="DK71" s="43"/>
      <c r="DL71" s="268" t="s">
        <v>192</v>
      </c>
      <c r="DM71" s="269" t="s">
        <v>589</v>
      </c>
      <c r="DN71" s="269" t="s">
        <v>178</v>
      </c>
      <c r="DO71" s="269">
        <v>99</v>
      </c>
      <c r="DP71" s="269" t="s">
        <v>620</v>
      </c>
      <c r="DQ71" s="56"/>
      <c r="DR71" s="56"/>
      <c r="DS71" s="36"/>
      <c r="DV71" s="41">
        <v>1.05</v>
      </c>
      <c r="DW71" s="41" t="s">
        <v>198</v>
      </c>
      <c r="DX71" s="41"/>
      <c r="DY71" s="151">
        <v>290.32499999999999</v>
      </c>
      <c r="DZ71" s="41">
        <v>9999</v>
      </c>
      <c r="EA71" s="41">
        <v>290.32499999999999</v>
      </c>
      <c r="EB71" s="41">
        <v>999999</v>
      </c>
      <c r="EC71" s="41">
        <v>999999</v>
      </c>
      <c r="EG71" s="41">
        <v>30</v>
      </c>
      <c r="EH71" s="195">
        <v>0</v>
      </c>
      <c r="EI71" s="195">
        <v>3600</v>
      </c>
      <c r="EJ71" s="196">
        <v>115.3</v>
      </c>
      <c r="EK71" s="195">
        <v>0</v>
      </c>
      <c r="EL71" s="195">
        <v>0</v>
      </c>
      <c r="EM71" s="195">
        <v>2355</v>
      </c>
      <c r="EN71" s="195">
        <v>1200</v>
      </c>
      <c r="EO71" s="195">
        <v>382</v>
      </c>
      <c r="EP71" s="195">
        <v>600</v>
      </c>
      <c r="EQ71" s="195">
        <v>161.19999999999999</v>
      </c>
      <c r="ER71" s="195" t="e">
        <v>#REF!</v>
      </c>
      <c r="ES71" s="195" t="e">
        <v>#REF!</v>
      </c>
      <c r="ET71" s="195" t="e">
        <v>#REF!</v>
      </c>
      <c r="EU71" s="196" t="e">
        <v>#REF!</v>
      </c>
      <c r="EV71" s="195"/>
      <c r="EW71" s="195"/>
      <c r="EX71" s="195"/>
      <c r="EY71" s="195"/>
      <c r="EZ71" s="196"/>
      <c r="FA71" s="195"/>
      <c r="FC71" s="41">
        <v>30</v>
      </c>
      <c r="FD71" s="195">
        <v>0</v>
      </c>
      <c r="FE71" s="195">
        <v>3600</v>
      </c>
      <c r="FF71" s="195">
        <v>3715.3</v>
      </c>
      <c r="FG71" s="195">
        <v>3715.3</v>
      </c>
      <c r="FH71" s="195">
        <v>3715.3</v>
      </c>
      <c r="FI71" s="195">
        <v>6070.3</v>
      </c>
      <c r="FJ71" s="195">
        <v>7270.3</v>
      </c>
      <c r="FK71" s="195">
        <v>7652.3</v>
      </c>
      <c r="FL71" s="195">
        <v>8252.2999999999993</v>
      </c>
      <c r="FM71" s="195">
        <v>8413.5</v>
      </c>
      <c r="FN71" s="195" t="e">
        <v>#REF!</v>
      </c>
      <c r="FO71" s="195" t="e">
        <v>#REF!</v>
      </c>
      <c r="FP71" s="195" t="e">
        <v>#REF!</v>
      </c>
      <c r="FQ71" s="195" t="e">
        <v>#REF!</v>
      </c>
      <c r="FR71" s="195" t="e">
        <v>#REF!</v>
      </c>
      <c r="FS71" s="195" t="e">
        <v>#REF!</v>
      </c>
      <c r="FT71" s="195" t="e">
        <v>#REF!</v>
      </c>
      <c r="FU71" s="195" t="e">
        <v>#REF!</v>
      </c>
      <c r="FV71" s="195" t="e">
        <v>#REF!</v>
      </c>
    </row>
    <row r="72" spans="1:178" ht="13.5" thickBot="1" x14ac:dyDescent="0.25">
      <c r="B72" s="34">
        <v>73</v>
      </c>
      <c r="C72" s="293">
        <v>84</v>
      </c>
      <c r="D72" s="260" t="s">
        <v>556</v>
      </c>
      <c r="E72" s="260" t="s">
        <v>557</v>
      </c>
      <c r="F72" s="260" t="s">
        <v>615</v>
      </c>
      <c r="G72" s="43">
        <v>0.34236111111111095</v>
      </c>
      <c r="H72" s="47">
        <v>0.34236111111111095</v>
      </c>
      <c r="I72" s="58" t="s">
        <v>44</v>
      </c>
      <c r="J72" s="52">
        <v>0</v>
      </c>
      <c r="K72" s="43">
        <v>0.42569444444444432</v>
      </c>
      <c r="L72" s="47">
        <v>0.42569444444444432</v>
      </c>
      <c r="M72" s="42" t="s">
        <v>44</v>
      </c>
      <c r="N72" s="38">
        <v>0</v>
      </c>
      <c r="O72" s="85">
        <v>0.42638888888888887</v>
      </c>
      <c r="P72" s="38"/>
      <c r="Q72" s="261"/>
      <c r="R72" s="85"/>
      <c r="S72" s="38">
        <v>0</v>
      </c>
      <c r="T72" s="85" t="s">
        <v>308</v>
      </c>
      <c r="U72" s="86"/>
      <c r="V72" s="52">
        <v>600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0.54097222222222219</v>
      </c>
      <c r="AL72" s="42" t="s">
        <v>301</v>
      </c>
      <c r="AM72" s="38">
        <v>2160</v>
      </c>
      <c r="AN72" s="43">
        <v>0.5805555555555556</v>
      </c>
      <c r="AO72" s="47">
        <v>0.58263888888888882</v>
      </c>
      <c r="AP72" s="70">
        <v>105.5</v>
      </c>
      <c r="AQ72" s="71">
        <v>105.5</v>
      </c>
      <c r="AR72" s="72"/>
      <c r="AS72" s="49">
        <v>0.58263888888888882</v>
      </c>
      <c r="AT72" s="42" t="s">
        <v>44</v>
      </c>
      <c r="AU72" s="280">
        <v>0</v>
      </c>
      <c r="AV72" s="72"/>
      <c r="AW72" s="49">
        <v>0.6333333333333333</v>
      </c>
      <c r="AX72" s="42" t="s">
        <v>301</v>
      </c>
      <c r="AY72" s="38">
        <v>600</v>
      </c>
      <c r="AZ72" s="53">
        <v>0.63541666666666663</v>
      </c>
      <c r="BA72" s="61"/>
      <c r="BB72" s="55">
        <v>0.64118055555555553</v>
      </c>
      <c r="BC72" s="35">
        <v>5.7638888888889017E-3</v>
      </c>
      <c r="BD72" s="35">
        <v>2.5462962962964283E-4</v>
      </c>
      <c r="BE72" s="44" t="s">
        <v>301</v>
      </c>
      <c r="BF72" s="45">
        <v>22</v>
      </c>
      <c r="BG72" s="55">
        <v>0.64781250000000001</v>
      </c>
      <c r="BH72" s="35">
        <v>1.2395833333333384E-2</v>
      </c>
      <c r="BI72" s="35">
        <v>1.0185185185184673E-3</v>
      </c>
      <c r="BJ72" s="44" t="s">
        <v>45</v>
      </c>
      <c r="BK72" s="45">
        <v>88</v>
      </c>
      <c r="BL72" s="55">
        <v>0.65224537037037034</v>
      </c>
      <c r="BM72" s="35">
        <v>1.6828703703703707E-2</v>
      </c>
      <c r="BN72" s="35">
        <v>4.3981481481481302E-4</v>
      </c>
      <c r="BO72" s="44" t="s">
        <v>45</v>
      </c>
      <c r="BP72" s="45">
        <v>38</v>
      </c>
      <c r="BQ72" s="55"/>
      <c r="BR72" s="35">
        <v>-0.63541666666666663</v>
      </c>
      <c r="BS72" s="35">
        <v>0.66737268518518511</v>
      </c>
      <c r="BT72" s="44"/>
      <c r="BU72" s="45">
        <v>600</v>
      </c>
      <c r="BV72" s="263"/>
      <c r="BW72" s="263"/>
      <c r="BX72" s="55">
        <v>0.66094907407407411</v>
      </c>
      <c r="BY72" s="35">
        <v>2.5532407407407476E-2</v>
      </c>
      <c r="BZ72" s="35">
        <v>1.4675925925925856E-2</v>
      </c>
      <c r="CA72" s="44" t="s">
        <v>45</v>
      </c>
      <c r="CB72" s="45">
        <v>1568</v>
      </c>
      <c r="CC72" s="49">
        <v>0.72569444444444453</v>
      </c>
      <c r="CD72" s="42" t="s">
        <v>301</v>
      </c>
      <c r="CE72" s="38">
        <v>2100</v>
      </c>
      <c r="CF72" s="53">
        <v>0.72777777777777775</v>
      </c>
      <c r="CG72" s="61"/>
      <c r="CH72" s="55">
        <v>0.73812500000000003</v>
      </c>
      <c r="CI72" s="35">
        <v>1.0347222222222285E-2</v>
      </c>
      <c r="CJ72" s="35">
        <v>4.9768518518512189E-4</v>
      </c>
      <c r="CK72" s="44" t="s">
        <v>45</v>
      </c>
      <c r="CL72" s="45">
        <v>43</v>
      </c>
      <c r="CM72" s="55">
        <v>0.74353009259259262</v>
      </c>
      <c r="CN72" s="35">
        <v>1.5752314814814872E-2</v>
      </c>
      <c r="CO72" s="35">
        <v>1.0995370370369788E-3</v>
      </c>
      <c r="CP72" s="44" t="s">
        <v>45</v>
      </c>
      <c r="CQ72" s="45">
        <v>95</v>
      </c>
      <c r="CR72" s="85"/>
      <c r="CS72" s="38">
        <v>600</v>
      </c>
      <c r="CT72" s="85">
        <v>3.6048611111111102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109.1</v>
      </c>
      <c r="DC72" s="71">
        <v>109.1</v>
      </c>
      <c r="DD72" s="72">
        <v>300</v>
      </c>
      <c r="DE72" s="43"/>
      <c r="DF72" s="43"/>
      <c r="DG72" s="39">
        <v>2968.6</v>
      </c>
      <c r="DH72" s="46">
        <v>9060</v>
      </c>
      <c r="DI72" s="40"/>
      <c r="DJ72" s="63">
        <v>12028.6</v>
      </c>
      <c r="DK72" s="43"/>
      <c r="DL72" s="268" t="s">
        <v>191</v>
      </c>
      <c r="DM72" s="269" t="s">
        <v>615</v>
      </c>
      <c r="DN72" s="269" t="s">
        <v>178</v>
      </c>
      <c r="DO72" s="269">
        <v>105</v>
      </c>
      <c r="DP72" s="269">
        <v>0</v>
      </c>
      <c r="DQ72" s="56"/>
      <c r="DR72" s="56"/>
      <c r="DS72" s="36"/>
      <c r="DV72" s="41">
        <v>1.08</v>
      </c>
      <c r="DW72" s="41" t="s">
        <v>197</v>
      </c>
      <c r="DX72" s="41"/>
      <c r="DY72" s="151">
        <v>555.76800000000003</v>
      </c>
      <c r="DZ72" s="41">
        <v>555.76800000000003</v>
      </c>
      <c r="EA72" s="41">
        <v>9999</v>
      </c>
      <c r="EB72" s="41">
        <v>999999</v>
      </c>
      <c r="EC72" s="41">
        <v>999999</v>
      </c>
      <c r="EG72" s="41">
        <v>84</v>
      </c>
      <c r="EH72" s="195">
        <v>0</v>
      </c>
      <c r="EI72" s="195">
        <v>5760</v>
      </c>
      <c r="EJ72" s="196">
        <v>105.5</v>
      </c>
      <c r="EK72" s="195">
        <v>0</v>
      </c>
      <c r="EL72" s="195">
        <v>600</v>
      </c>
      <c r="EM72" s="195">
        <v>2316</v>
      </c>
      <c r="EN72" s="195">
        <v>2100</v>
      </c>
      <c r="EO72" s="195">
        <v>138</v>
      </c>
      <c r="EP72" s="195">
        <v>600</v>
      </c>
      <c r="EQ72" s="195">
        <v>409.1</v>
      </c>
      <c r="FC72" s="41">
        <v>84</v>
      </c>
      <c r="FD72" s="195">
        <v>0</v>
      </c>
      <c r="FE72" s="195">
        <v>5760</v>
      </c>
      <c r="FF72" s="195">
        <v>5865.5</v>
      </c>
      <c r="FG72" s="195">
        <v>5865.5</v>
      </c>
      <c r="FH72" s="195">
        <v>6465.5</v>
      </c>
      <c r="FI72" s="195">
        <v>8781.5</v>
      </c>
      <c r="FJ72" s="195">
        <v>10881.5</v>
      </c>
      <c r="FK72" s="195">
        <v>11019.5</v>
      </c>
      <c r="FL72" s="195">
        <v>11619.5</v>
      </c>
      <c r="FM72" s="195">
        <v>12028.6</v>
      </c>
    </row>
    <row r="73" spans="1:178" ht="13.5" thickBot="1" x14ac:dyDescent="0.25">
      <c r="A73" s="75"/>
      <c r="B73" s="34">
        <v>58</v>
      </c>
      <c r="C73" s="293">
        <v>66</v>
      </c>
      <c r="D73" s="260" t="s">
        <v>263</v>
      </c>
      <c r="E73" s="260" t="s">
        <v>290</v>
      </c>
      <c r="F73" s="260" t="s">
        <v>578</v>
      </c>
      <c r="G73" s="43">
        <v>0.33194444444444432</v>
      </c>
      <c r="H73" s="47">
        <v>0.33194444444444432</v>
      </c>
      <c r="I73" s="58" t="s">
        <v>44</v>
      </c>
      <c r="J73" s="52">
        <v>0</v>
      </c>
      <c r="K73" s="43">
        <v>0.41527777777777769</v>
      </c>
      <c r="L73" s="47">
        <v>0.41527777777777769</v>
      </c>
      <c r="M73" s="42" t="s">
        <v>44</v>
      </c>
      <c r="N73" s="38">
        <v>0</v>
      </c>
      <c r="O73" s="85">
        <v>0.41944444444444445</v>
      </c>
      <c r="P73" s="38"/>
      <c r="Q73" s="261"/>
      <c r="R73" s="85">
        <v>0.45347222222222222</v>
      </c>
      <c r="S73" s="38">
        <v>300</v>
      </c>
      <c r="T73" s="85">
        <v>0.46875</v>
      </c>
      <c r="U73" s="86"/>
      <c r="V73" s="52">
        <v>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0.50486111111111109</v>
      </c>
      <c r="AL73" s="42" t="s">
        <v>45</v>
      </c>
      <c r="AM73" s="38">
        <v>60</v>
      </c>
      <c r="AN73" s="43">
        <v>0.50763888888888886</v>
      </c>
      <c r="AO73" s="47">
        <v>0.53541666666666665</v>
      </c>
      <c r="AP73" s="70">
        <v>102</v>
      </c>
      <c r="AQ73" s="71">
        <v>102</v>
      </c>
      <c r="AR73" s="72"/>
      <c r="AS73" s="49">
        <v>0.54652777777777772</v>
      </c>
      <c r="AT73" s="42" t="s">
        <v>44</v>
      </c>
      <c r="AU73" s="280">
        <v>0</v>
      </c>
      <c r="AV73" s="72"/>
      <c r="AW73" s="49">
        <v>0.58333333333333337</v>
      </c>
      <c r="AX73" s="42" t="s">
        <v>45</v>
      </c>
      <c r="AY73" s="38">
        <v>420</v>
      </c>
      <c r="AZ73" s="53">
        <v>0.58611111111111114</v>
      </c>
      <c r="BA73" s="61"/>
      <c r="BB73" s="55">
        <v>0.59201388888888895</v>
      </c>
      <c r="BC73" s="35">
        <v>5.9027777777778123E-3</v>
      </c>
      <c r="BD73" s="35">
        <v>3.9351851851855343E-4</v>
      </c>
      <c r="BE73" s="44" t="s">
        <v>301</v>
      </c>
      <c r="BF73" s="45">
        <v>34</v>
      </c>
      <c r="BG73" s="55">
        <v>0.59969907407407408</v>
      </c>
      <c r="BH73" s="35">
        <v>1.3587962962962941E-2</v>
      </c>
      <c r="BI73" s="35">
        <v>1.7361111111108968E-4</v>
      </c>
      <c r="BJ73" s="44" t="s">
        <v>301</v>
      </c>
      <c r="BK73" s="45">
        <v>15</v>
      </c>
      <c r="BL73" s="55">
        <v>0.60427083333333331</v>
      </c>
      <c r="BM73" s="35">
        <v>1.8159722222222174E-2</v>
      </c>
      <c r="BN73" s="35">
        <v>8.9120370370365451E-4</v>
      </c>
      <c r="BO73" s="44" t="s">
        <v>301</v>
      </c>
      <c r="BP73" s="45">
        <v>77</v>
      </c>
      <c r="BQ73" s="55">
        <v>0.62258101851851855</v>
      </c>
      <c r="BR73" s="35">
        <v>3.6469907407407409E-2</v>
      </c>
      <c r="BS73" s="35">
        <v>4.5138888888888937E-3</v>
      </c>
      <c r="BT73" s="44" t="s">
        <v>301</v>
      </c>
      <c r="BU73" s="45">
        <v>390</v>
      </c>
      <c r="BV73" s="263"/>
      <c r="BW73" s="263"/>
      <c r="BX73" s="55">
        <v>0.61305555555555558</v>
      </c>
      <c r="BY73" s="35">
        <v>2.6944444444444438E-2</v>
      </c>
      <c r="BZ73" s="35">
        <v>1.3263888888888895E-2</v>
      </c>
      <c r="CA73" s="44" t="s">
        <v>45</v>
      </c>
      <c r="CB73" s="45">
        <v>1446</v>
      </c>
      <c r="CC73" s="49">
        <v>0.64930555555555558</v>
      </c>
      <c r="CD73" s="42" t="s">
        <v>45</v>
      </c>
      <c r="CE73" s="38">
        <v>240</v>
      </c>
      <c r="CF73" s="53">
        <v>0.65902777777777777</v>
      </c>
      <c r="CG73" s="61"/>
      <c r="CH73" s="55">
        <v>0.66913194444444446</v>
      </c>
      <c r="CI73" s="35">
        <v>1.0104166666666692E-2</v>
      </c>
      <c r="CJ73" s="35">
        <v>7.4074074074071544E-4</v>
      </c>
      <c r="CK73" s="44" t="s">
        <v>45</v>
      </c>
      <c r="CL73" s="45">
        <v>64</v>
      </c>
      <c r="CM73" s="55">
        <v>0.67545138888888889</v>
      </c>
      <c r="CN73" s="35">
        <v>1.6423611111111125E-2</v>
      </c>
      <c r="CO73" s="35">
        <v>4.2824074074072557E-4</v>
      </c>
      <c r="CP73" s="44" t="s">
        <v>45</v>
      </c>
      <c r="CQ73" s="45">
        <v>37</v>
      </c>
      <c r="CR73" s="85" t="s">
        <v>632</v>
      </c>
      <c r="CS73" s="38"/>
      <c r="CT73" s="85">
        <v>2.9798611111111102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110.5</v>
      </c>
      <c r="DC73" s="71">
        <v>110.5</v>
      </c>
      <c r="DD73" s="72">
        <v>300</v>
      </c>
      <c r="DE73" s="43"/>
      <c r="DF73" s="43"/>
      <c r="DG73" s="39">
        <v>2575.5</v>
      </c>
      <c r="DH73" s="46">
        <v>4020</v>
      </c>
      <c r="DI73" s="40"/>
      <c r="DJ73" s="63">
        <v>6595.5</v>
      </c>
      <c r="DK73" s="43"/>
      <c r="DL73" s="268" t="s">
        <v>192</v>
      </c>
      <c r="DM73" s="269" t="s">
        <v>578</v>
      </c>
      <c r="DN73" s="269" t="s">
        <v>178</v>
      </c>
      <c r="DO73" s="269">
        <v>77</v>
      </c>
      <c r="DP73" s="269">
        <v>0</v>
      </c>
      <c r="DQ73" s="56"/>
      <c r="DR73" s="56"/>
      <c r="DS73" s="36"/>
      <c r="DV73" s="41">
        <v>1.05</v>
      </c>
      <c r="DW73" s="41" t="s">
        <v>197</v>
      </c>
      <c r="DX73" s="41"/>
      <c r="DY73" s="151">
        <v>538.125</v>
      </c>
      <c r="DZ73" s="41">
        <v>538.125</v>
      </c>
      <c r="EA73" s="41">
        <v>9999</v>
      </c>
      <c r="EB73" s="41">
        <v>999999</v>
      </c>
      <c r="EC73" s="41">
        <v>999999</v>
      </c>
      <c r="EG73" s="41">
        <v>66</v>
      </c>
      <c r="EH73" s="195">
        <v>0</v>
      </c>
      <c r="EI73" s="195">
        <v>3360</v>
      </c>
      <c r="EJ73" s="196">
        <v>102</v>
      </c>
      <c r="EK73" s="195">
        <v>0</v>
      </c>
      <c r="EL73" s="195">
        <v>420</v>
      </c>
      <c r="EM73" s="195">
        <v>1962</v>
      </c>
      <c r="EN73" s="195">
        <v>240</v>
      </c>
      <c r="EO73" s="195">
        <v>101</v>
      </c>
      <c r="EP73" s="195">
        <v>0</v>
      </c>
      <c r="EQ73" s="195">
        <v>410.5</v>
      </c>
      <c r="ER73" s="195" t="e">
        <v>#REF!</v>
      </c>
      <c r="ES73" s="195" t="e">
        <v>#REF!</v>
      </c>
      <c r="ET73" s="195" t="e">
        <v>#REF!</v>
      </c>
      <c r="EU73" s="196" t="s">
        <v>316</v>
      </c>
      <c r="EV73" s="195"/>
      <c r="EW73" s="195"/>
      <c r="EX73" s="195"/>
      <c r="EY73" s="195"/>
      <c r="EZ73" s="196"/>
      <c r="FA73" s="195"/>
      <c r="FC73" s="41">
        <v>66</v>
      </c>
      <c r="FD73" s="195">
        <v>0</v>
      </c>
      <c r="FE73" s="195">
        <v>3360</v>
      </c>
      <c r="FF73" s="195">
        <v>3462</v>
      </c>
      <c r="FG73" s="195">
        <v>3462</v>
      </c>
      <c r="FH73" s="195">
        <v>3882</v>
      </c>
      <c r="FI73" s="195">
        <v>5844</v>
      </c>
      <c r="FJ73" s="195">
        <v>6084</v>
      </c>
      <c r="FK73" s="195">
        <v>6185</v>
      </c>
      <c r="FL73" s="195">
        <v>6185</v>
      </c>
      <c r="FM73" s="195">
        <v>6595.5</v>
      </c>
      <c r="FN73" s="195" t="e">
        <v>#REF!</v>
      </c>
      <c r="FO73" s="195" t="e">
        <v>#REF!</v>
      </c>
      <c r="FP73" s="195" t="e">
        <v>#REF!</v>
      </c>
      <c r="FQ73" s="195" t="e">
        <v>#REF!</v>
      </c>
      <c r="FR73" s="195" t="e">
        <v>#REF!</v>
      </c>
      <c r="FS73" s="195" t="e">
        <v>#REF!</v>
      </c>
      <c r="FT73" s="195" t="e">
        <v>#REF!</v>
      </c>
      <c r="FU73" s="195" t="e">
        <v>#REF!</v>
      </c>
      <c r="FV73" s="195" t="e">
        <v>#REF!</v>
      </c>
    </row>
    <row r="74" spans="1:178" ht="13.5" thickBot="1" x14ac:dyDescent="0.25">
      <c r="B74" s="34">
        <v>66</v>
      </c>
      <c r="C74" s="293">
        <v>76</v>
      </c>
      <c r="D74" s="260" t="s">
        <v>544</v>
      </c>
      <c r="E74" s="260" t="s">
        <v>545</v>
      </c>
      <c r="F74" s="260" t="s">
        <v>612</v>
      </c>
      <c r="G74" s="43">
        <v>0.33749999999999986</v>
      </c>
      <c r="H74" s="47">
        <v>0.33749999999999986</v>
      </c>
      <c r="I74" s="58" t="s">
        <v>44</v>
      </c>
      <c r="J74" s="52">
        <v>0</v>
      </c>
      <c r="K74" s="43">
        <v>0.42083333333333323</v>
      </c>
      <c r="L74" s="47">
        <v>0.42083333333333323</v>
      </c>
      <c r="M74" s="42" t="s">
        <v>44</v>
      </c>
      <c r="N74" s="38">
        <v>0</v>
      </c>
      <c r="O74" s="85"/>
      <c r="P74" s="38">
        <v>600</v>
      </c>
      <c r="Q74" s="261"/>
      <c r="R74" s="85"/>
      <c r="S74" s="38">
        <v>0</v>
      </c>
      <c r="T74" s="85">
        <v>0.46875</v>
      </c>
      <c r="U74" s="86"/>
      <c r="V74" s="52">
        <v>0</v>
      </c>
      <c r="W74" s="85"/>
      <c r="X74" s="38">
        <v>600</v>
      </c>
      <c r="Y74" s="85"/>
      <c r="Z74" s="86"/>
      <c r="AA74" s="52">
        <v>600</v>
      </c>
      <c r="AB74" s="261"/>
      <c r="AC74" s="85"/>
      <c r="AD74" s="38">
        <v>600</v>
      </c>
      <c r="AE74" s="85" t="s">
        <v>308</v>
      </c>
      <c r="AF74" s="86"/>
      <c r="AG74" s="52">
        <v>600</v>
      </c>
      <c r="AH74" s="261"/>
      <c r="AI74" s="85"/>
      <c r="AJ74" s="38">
        <v>600</v>
      </c>
      <c r="AK74" s="73">
        <v>0.52152777777777781</v>
      </c>
      <c r="AL74" s="42" t="s">
        <v>301</v>
      </c>
      <c r="AM74" s="38">
        <v>900</v>
      </c>
      <c r="AN74" s="43">
        <v>0.52361111111111114</v>
      </c>
      <c r="AO74" s="47">
        <v>0.5625</v>
      </c>
      <c r="AP74" s="70">
        <v>110.8</v>
      </c>
      <c r="AQ74" s="71">
        <v>110.8</v>
      </c>
      <c r="AR74" s="72"/>
      <c r="AS74" s="49">
        <v>0.56319444444444444</v>
      </c>
      <c r="AT74" s="42" t="s">
        <v>44</v>
      </c>
      <c r="AU74" s="280">
        <v>0</v>
      </c>
      <c r="AV74" s="72"/>
      <c r="AW74" s="49">
        <v>0.61597222222222225</v>
      </c>
      <c r="AX74" s="42" t="s">
        <v>44</v>
      </c>
      <c r="AY74" s="38">
        <v>0</v>
      </c>
      <c r="AZ74" s="53">
        <v>0.61805555555555558</v>
      </c>
      <c r="BA74" s="61"/>
      <c r="BB74" s="55">
        <v>0.62422453703703706</v>
      </c>
      <c r="BC74" s="35">
        <v>6.1689814814814836E-3</v>
      </c>
      <c r="BD74" s="35">
        <v>6.5972222222222474E-4</v>
      </c>
      <c r="BE74" s="44" t="s">
        <v>301</v>
      </c>
      <c r="BF74" s="45">
        <v>57</v>
      </c>
      <c r="BG74" s="55">
        <v>0.63436342592592598</v>
      </c>
      <c r="BH74" s="35">
        <v>1.6307870370370403E-2</v>
      </c>
      <c r="BI74" s="35">
        <v>2.8935185185185522E-3</v>
      </c>
      <c r="BJ74" s="44" t="s">
        <v>301</v>
      </c>
      <c r="BK74" s="45">
        <v>250</v>
      </c>
      <c r="BL74" s="55"/>
      <c r="BM74" s="35">
        <v>-0.61805555555555558</v>
      </c>
      <c r="BN74" s="35">
        <v>0.6353240740740741</v>
      </c>
      <c r="BO74" s="44"/>
      <c r="BP74" s="45">
        <v>600</v>
      </c>
      <c r="BQ74" s="55">
        <v>0.69739583333333333</v>
      </c>
      <c r="BR74" s="35">
        <v>7.9340277777777746E-2</v>
      </c>
      <c r="BS74" s="35">
        <v>4.738425925925923E-2</v>
      </c>
      <c r="BT74" s="44" t="s">
        <v>301</v>
      </c>
      <c r="BU74" s="45">
        <v>4094</v>
      </c>
      <c r="BV74" s="263"/>
      <c r="BW74" s="263"/>
      <c r="BX74" s="55">
        <v>0.66113425925925928</v>
      </c>
      <c r="BY74" s="35">
        <v>4.3078703703703702E-2</v>
      </c>
      <c r="BZ74" s="35">
        <v>2.8703703703703703E-3</v>
      </c>
      <c r="CA74" s="44" t="s">
        <v>301</v>
      </c>
      <c r="CB74" s="45">
        <v>848</v>
      </c>
      <c r="CC74" s="49">
        <v>0.7368055555555556</v>
      </c>
      <c r="CD74" s="42" t="s">
        <v>301</v>
      </c>
      <c r="CE74" s="38">
        <v>960</v>
      </c>
      <c r="CF74" s="53">
        <v>0.73888888888888893</v>
      </c>
      <c r="CG74" s="61"/>
      <c r="CH74" s="55"/>
      <c r="CI74" s="35">
        <v>-0.73888888888888893</v>
      </c>
      <c r="CJ74" s="35">
        <v>0.74973379629629633</v>
      </c>
      <c r="CK74" s="44" t="s">
        <v>44</v>
      </c>
      <c r="CL74" s="45"/>
      <c r="CM74" s="55"/>
      <c r="CN74" s="35">
        <v>-0.73888888888888893</v>
      </c>
      <c r="CO74" s="35">
        <v>0.75574074074074082</v>
      </c>
      <c r="CP74" s="44"/>
      <c r="CQ74" s="45">
        <v>1800</v>
      </c>
      <c r="CR74" s="85"/>
      <c r="CS74" s="38">
        <v>600</v>
      </c>
      <c r="CT74" s="85">
        <v>3.3131944444444401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127.6</v>
      </c>
      <c r="DC74" s="71">
        <v>127.6</v>
      </c>
      <c r="DD74" s="72">
        <v>300</v>
      </c>
      <c r="DE74" s="43"/>
      <c r="DF74" s="43"/>
      <c r="DG74" s="39">
        <v>8187.4000000000005</v>
      </c>
      <c r="DH74" s="46">
        <v>6060</v>
      </c>
      <c r="DI74" s="40"/>
      <c r="DJ74" s="63">
        <v>14247.400000000001</v>
      </c>
      <c r="DK74" s="43"/>
      <c r="DL74" s="268" t="s">
        <v>192</v>
      </c>
      <c r="DM74" s="269" t="s">
        <v>612</v>
      </c>
      <c r="DN74" s="269" t="s">
        <v>178</v>
      </c>
      <c r="DO74" s="269">
        <v>75</v>
      </c>
      <c r="DP74" s="269">
        <v>0</v>
      </c>
      <c r="DQ74" s="56"/>
      <c r="DR74" s="56"/>
      <c r="DS74" s="36"/>
      <c r="DV74" s="41">
        <v>1.05</v>
      </c>
      <c r="DW74" s="41" t="s">
        <v>198</v>
      </c>
      <c r="DX74" s="41"/>
      <c r="DY74" s="151">
        <v>565.32000000000005</v>
      </c>
      <c r="DZ74" s="41">
        <v>9999</v>
      </c>
      <c r="EA74" s="41">
        <v>565.32000000000005</v>
      </c>
      <c r="EB74" s="41">
        <v>999999</v>
      </c>
      <c r="EC74" s="41">
        <v>999999</v>
      </c>
      <c r="EG74" s="41">
        <v>76</v>
      </c>
      <c r="EH74" s="195">
        <v>0</v>
      </c>
      <c r="EI74" s="195">
        <v>4500</v>
      </c>
      <c r="EJ74" s="196">
        <v>110.8</v>
      </c>
      <c r="EK74" s="195">
        <v>0</v>
      </c>
      <c r="EL74" s="195">
        <v>0</v>
      </c>
      <c r="EM74" s="195">
        <v>5849</v>
      </c>
      <c r="EN74" s="195">
        <v>960</v>
      </c>
      <c r="EO74" s="195">
        <v>1800</v>
      </c>
      <c r="EP74" s="195">
        <v>600</v>
      </c>
      <c r="EQ74" s="195">
        <v>427.6</v>
      </c>
      <c r="FC74" s="41">
        <v>76</v>
      </c>
      <c r="FD74" s="195">
        <v>0</v>
      </c>
      <c r="FE74" s="195">
        <v>4500</v>
      </c>
      <c r="FF74" s="195">
        <v>4610.8</v>
      </c>
      <c r="FG74" s="195">
        <v>4610.8</v>
      </c>
      <c r="FH74" s="195">
        <v>4610.8</v>
      </c>
      <c r="FI74" s="195">
        <v>10459.799999999999</v>
      </c>
      <c r="FJ74" s="195">
        <v>11419.8</v>
      </c>
      <c r="FK74" s="195">
        <v>13219.8</v>
      </c>
      <c r="FL74" s="195">
        <v>13819.8</v>
      </c>
      <c r="FM74" s="195">
        <v>14247.4</v>
      </c>
    </row>
    <row r="75" spans="1:178" ht="13.5" thickBot="1" x14ac:dyDescent="0.25">
      <c r="A75" s="75"/>
      <c r="B75" s="34">
        <v>40</v>
      </c>
      <c r="C75" s="293">
        <v>40</v>
      </c>
      <c r="D75" s="260" t="s">
        <v>509</v>
      </c>
      <c r="E75" s="260" t="s">
        <v>510</v>
      </c>
      <c r="F75" s="260" t="s">
        <v>594</v>
      </c>
      <c r="G75" s="43">
        <v>0.31944444444444436</v>
      </c>
      <c r="H75" s="47">
        <v>0.31944444444444436</v>
      </c>
      <c r="I75" s="58" t="s">
        <v>44</v>
      </c>
      <c r="J75" s="52">
        <v>0</v>
      </c>
      <c r="K75" s="43">
        <v>0.40277777777777773</v>
      </c>
      <c r="L75" s="47">
        <v>0.40277777777777773</v>
      </c>
      <c r="M75" s="42" t="s">
        <v>44</v>
      </c>
      <c r="N75" s="38">
        <v>0</v>
      </c>
      <c r="O75" s="85"/>
      <c r="P75" s="38">
        <v>600</v>
      </c>
      <c r="Q75" s="261"/>
      <c r="R75" s="85">
        <v>0.44236111111111115</v>
      </c>
      <c r="S75" s="38">
        <v>300</v>
      </c>
      <c r="T75" s="85">
        <v>0.48819444444444443</v>
      </c>
      <c r="U75" s="86"/>
      <c r="V75" s="52">
        <v>0</v>
      </c>
      <c r="W75" s="85"/>
      <c r="X75" s="38">
        <v>600</v>
      </c>
      <c r="Y75" s="85"/>
      <c r="Z75" s="86"/>
      <c r="AA75" s="52">
        <v>600</v>
      </c>
      <c r="AB75" s="261"/>
      <c r="AC75" s="85"/>
      <c r="AD75" s="38">
        <v>600</v>
      </c>
      <c r="AE75" s="85">
        <v>0.4548611111111111</v>
      </c>
      <c r="AF75" s="86"/>
      <c r="AG75" s="52">
        <v>1980</v>
      </c>
      <c r="AH75" s="261">
        <v>600</v>
      </c>
      <c r="AI75" s="85"/>
      <c r="AJ75" s="38">
        <v>600</v>
      </c>
      <c r="AK75" s="73">
        <v>0.51180555555555551</v>
      </c>
      <c r="AL75" s="42" t="s">
        <v>301</v>
      </c>
      <c r="AM75" s="38">
        <v>1620</v>
      </c>
      <c r="AN75" s="43">
        <v>0.53472222222222221</v>
      </c>
      <c r="AO75" s="47">
        <v>0.57430555555555551</v>
      </c>
      <c r="AP75" s="70">
        <v>93.4</v>
      </c>
      <c r="AQ75" s="71">
        <v>93.4</v>
      </c>
      <c r="AR75" s="72"/>
      <c r="AS75" s="49">
        <v>0.55347222222222214</v>
      </c>
      <c r="AT75" s="42" t="s">
        <v>44</v>
      </c>
      <c r="AU75" s="280">
        <v>0</v>
      </c>
      <c r="AV75" s="72"/>
      <c r="AW75" s="49">
        <v>0.61736111111111114</v>
      </c>
      <c r="AX75" s="42" t="s">
        <v>44</v>
      </c>
      <c r="AY75" s="38">
        <v>0</v>
      </c>
      <c r="AZ75" s="53">
        <v>0.62013888888888891</v>
      </c>
      <c r="BA75" s="61"/>
      <c r="BB75" s="55">
        <v>0.62519675925925922</v>
      </c>
      <c r="BC75" s="35">
        <v>5.0578703703703098E-3</v>
      </c>
      <c r="BD75" s="35">
        <v>4.5138888888894904E-4</v>
      </c>
      <c r="BE75" s="44" t="s">
        <v>45</v>
      </c>
      <c r="BF75" s="45">
        <v>39</v>
      </c>
      <c r="BG75" s="55">
        <v>0.63443287037037044</v>
      </c>
      <c r="BH75" s="35">
        <v>1.4293981481481532E-2</v>
      </c>
      <c r="BI75" s="35">
        <v>8.7962962962968155E-4</v>
      </c>
      <c r="BJ75" s="44" t="s">
        <v>301</v>
      </c>
      <c r="BK75" s="45">
        <v>76</v>
      </c>
      <c r="BL75" s="55">
        <v>0.64618055555555554</v>
      </c>
      <c r="BM75" s="35">
        <v>2.604166666666663E-2</v>
      </c>
      <c r="BN75" s="35">
        <v>8.7731481481481098E-3</v>
      </c>
      <c r="BO75" s="44" t="s">
        <v>301</v>
      </c>
      <c r="BP75" s="45">
        <v>758</v>
      </c>
      <c r="BQ75" s="55">
        <v>0.66728009259259258</v>
      </c>
      <c r="BR75" s="35">
        <v>4.7141203703703671E-2</v>
      </c>
      <c r="BS75" s="35">
        <v>1.5185185185185156E-2</v>
      </c>
      <c r="BT75" s="44" t="s">
        <v>301</v>
      </c>
      <c r="BU75" s="45">
        <v>1312</v>
      </c>
      <c r="BV75" s="263"/>
      <c r="BW75" s="263"/>
      <c r="BX75" s="55">
        <v>0.65625</v>
      </c>
      <c r="BY75" s="35">
        <v>3.6111111111111094E-2</v>
      </c>
      <c r="BZ75" s="35">
        <v>4.0972222222222382E-3</v>
      </c>
      <c r="CA75" s="44" t="s">
        <v>45</v>
      </c>
      <c r="CB75" s="45">
        <v>654</v>
      </c>
      <c r="CC75" s="49">
        <v>0.7270833333333333</v>
      </c>
      <c r="CD75" s="42" t="s">
        <v>301</v>
      </c>
      <c r="CE75" s="38">
        <v>3540</v>
      </c>
      <c r="CF75" s="53">
        <v>0.72986111111111107</v>
      </c>
      <c r="CG75" s="61"/>
      <c r="CH75" s="55">
        <v>0.74276620370370372</v>
      </c>
      <c r="CI75" s="35">
        <v>1.2905092592592649E-2</v>
      </c>
      <c r="CJ75" s="35">
        <v>2.0601851851852412E-3</v>
      </c>
      <c r="CK75" s="44" t="s">
        <v>301</v>
      </c>
      <c r="CL75" s="45">
        <v>178</v>
      </c>
      <c r="CM75" s="55">
        <v>0.75125000000000008</v>
      </c>
      <c r="CN75" s="35">
        <v>2.1388888888889013E-2</v>
      </c>
      <c r="CO75" s="35">
        <v>4.5370370370371622E-3</v>
      </c>
      <c r="CP75" s="44" t="s">
        <v>301</v>
      </c>
      <c r="CQ75" s="45">
        <v>392</v>
      </c>
      <c r="CR75" s="85"/>
      <c r="CS75" s="38">
        <v>600</v>
      </c>
      <c r="CT75" s="85">
        <v>2.2298611111111102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111.3</v>
      </c>
      <c r="DC75" s="71">
        <v>111.3</v>
      </c>
      <c r="DD75" s="72">
        <v>330</v>
      </c>
      <c r="DE75" s="43"/>
      <c r="DF75" s="43"/>
      <c r="DG75" s="39">
        <v>3943.7000000000003</v>
      </c>
      <c r="DH75" s="46">
        <v>11640</v>
      </c>
      <c r="DI75" s="40"/>
      <c r="DJ75" s="63">
        <v>15583.7</v>
      </c>
      <c r="DK75" s="43"/>
      <c r="DL75" s="268" t="s">
        <v>192</v>
      </c>
      <c r="DM75" s="269" t="s">
        <v>594</v>
      </c>
      <c r="DN75" s="269" t="s">
        <v>178</v>
      </c>
      <c r="DO75" s="269">
        <v>112</v>
      </c>
      <c r="DP75" s="269" t="s">
        <v>294</v>
      </c>
      <c r="DQ75" s="56"/>
      <c r="DR75" s="56"/>
      <c r="DS75" s="36"/>
      <c r="DV75" s="41">
        <v>1.08</v>
      </c>
      <c r="DW75" s="41" t="s">
        <v>197</v>
      </c>
      <c r="DX75" s="41"/>
      <c r="DY75" s="151">
        <v>577.47600000000011</v>
      </c>
      <c r="DZ75" s="41">
        <v>577.47600000000011</v>
      </c>
      <c r="EA75" s="41">
        <v>9999</v>
      </c>
      <c r="EB75" s="41">
        <v>999999</v>
      </c>
      <c r="EC75" s="41">
        <v>999999</v>
      </c>
      <c r="EG75" s="41">
        <v>40</v>
      </c>
      <c r="EH75" s="195">
        <v>0</v>
      </c>
      <c r="EI75" s="195">
        <v>7500</v>
      </c>
      <c r="EJ75" s="196">
        <v>93.4</v>
      </c>
      <c r="EK75" s="195">
        <v>0</v>
      </c>
      <c r="EL75" s="195">
        <v>0</v>
      </c>
      <c r="EM75" s="195">
        <v>2839</v>
      </c>
      <c r="EN75" s="195">
        <v>3540</v>
      </c>
      <c r="EO75" s="195">
        <v>570</v>
      </c>
      <c r="EP75" s="195">
        <v>600</v>
      </c>
      <c r="EQ75" s="195">
        <v>441.3</v>
      </c>
      <c r="ER75" s="195" t="e">
        <v>#REF!</v>
      </c>
      <c r="ES75" s="195" t="e">
        <v>#REF!</v>
      </c>
      <c r="ET75" s="195" t="e">
        <v>#REF!</v>
      </c>
      <c r="EU75" s="196" t="e">
        <v>#REF!</v>
      </c>
      <c r="EV75" s="195"/>
      <c r="EW75" s="195"/>
      <c r="EX75" s="195"/>
      <c r="EY75" s="195"/>
      <c r="EZ75" s="196"/>
      <c r="FA75" s="195"/>
      <c r="FC75" s="41">
        <v>40</v>
      </c>
      <c r="FD75" s="195">
        <v>0</v>
      </c>
      <c r="FE75" s="195">
        <v>7500</v>
      </c>
      <c r="FF75" s="195">
        <v>7593.4</v>
      </c>
      <c r="FG75" s="195">
        <v>7593.4</v>
      </c>
      <c r="FH75" s="195">
        <v>7593.4</v>
      </c>
      <c r="FI75" s="195">
        <v>10432.4</v>
      </c>
      <c r="FJ75" s="195">
        <v>13972.4</v>
      </c>
      <c r="FK75" s="195">
        <v>14542.4</v>
      </c>
      <c r="FL75" s="195">
        <v>15142.4</v>
      </c>
      <c r="FM75" s="195">
        <v>15583.699999999999</v>
      </c>
      <c r="FN75" s="195" t="e">
        <v>#REF!</v>
      </c>
      <c r="FO75" s="195" t="e">
        <v>#REF!</v>
      </c>
      <c r="FP75" s="195" t="e">
        <v>#REF!</v>
      </c>
      <c r="FQ75" s="195" t="e">
        <v>#REF!</v>
      </c>
      <c r="FR75" s="195" t="e">
        <v>#REF!</v>
      </c>
      <c r="FS75" s="195" t="e">
        <v>#REF!</v>
      </c>
      <c r="FT75" s="195" t="e">
        <v>#REF!</v>
      </c>
      <c r="FU75" s="195" t="e">
        <v>#REF!</v>
      </c>
      <c r="FV75" s="195" t="e">
        <v>#REF!</v>
      </c>
    </row>
    <row r="76" spans="1:178" ht="13.5" thickBot="1" x14ac:dyDescent="0.25">
      <c r="A76" s="75"/>
      <c r="B76" s="34">
        <v>47</v>
      </c>
      <c r="C76" s="293">
        <v>47</v>
      </c>
      <c r="D76" s="260" t="s">
        <v>519</v>
      </c>
      <c r="E76" s="260" t="s">
        <v>520</v>
      </c>
      <c r="F76" s="260" t="s">
        <v>599</v>
      </c>
      <c r="G76" s="43">
        <v>0.32430555555555546</v>
      </c>
      <c r="H76" s="47">
        <v>0.32430555555555546</v>
      </c>
      <c r="I76" s="58" t="s">
        <v>44</v>
      </c>
      <c r="J76" s="52">
        <v>0</v>
      </c>
      <c r="K76" s="43">
        <v>0.40763888888888883</v>
      </c>
      <c r="L76" s="47">
        <v>0.40763888888888883</v>
      </c>
      <c r="M76" s="42" t="s">
        <v>44</v>
      </c>
      <c r="N76" s="38">
        <v>0</v>
      </c>
      <c r="O76" s="85"/>
      <c r="P76" s="38">
        <v>600</v>
      </c>
      <c r="Q76" s="261"/>
      <c r="R76" s="85"/>
      <c r="S76" s="38">
        <v>0</v>
      </c>
      <c r="T76" s="85" t="s">
        <v>308</v>
      </c>
      <c r="U76" s="86"/>
      <c r="V76" s="52">
        <v>600</v>
      </c>
      <c r="W76" s="85"/>
      <c r="X76" s="38">
        <v>600</v>
      </c>
      <c r="Y76" s="85"/>
      <c r="Z76" s="86"/>
      <c r="AA76" s="52">
        <v>600</v>
      </c>
      <c r="AB76" s="261"/>
      <c r="AC76" s="85"/>
      <c r="AD76" s="38">
        <v>600</v>
      </c>
      <c r="AE76" s="85">
        <v>0.44861111111111113</v>
      </c>
      <c r="AF76" s="86"/>
      <c r="AG76" s="52">
        <v>2940</v>
      </c>
      <c r="AH76" s="261"/>
      <c r="AI76" s="85"/>
      <c r="AJ76" s="38">
        <v>600</v>
      </c>
      <c r="AK76" s="73">
        <v>0.49722222222222223</v>
      </c>
      <c r="AL76" s="42" t="s">
        <v>45</v>
      </c>
      <c r="AM76" s="38">
        <v>60</v>
      </c>
      <c r="AN76" s="43">
        <v>0.52777777777777779</v>
      </c>
      <c r="AO76" s="47">
        <v>0.53888888888888886</v>
      </c>
      <c r="AP76" s="70">
        <v>112.3</v>
      </c>
      <c r="AQ76" s="71">
        <v>112.3</v>
      </c>
      <c r="AR76" s="72"/>
      <c r="AS76" s="49">
        <v>0.53888888888888886</v>
      </c>
      <c r="AT76" s="42" t="s">
        <v>44</v>
      </c>
      <c r="AU76" s="280">
        <v>0</v>
      </c>
      <c r="AV76" s="72"/>
      <c r="AW76" s="49">
        <v>0.62222222222222223</v>
      </c>
      <c r="AX76" s="42" t="s">
        <v>301</v>
      </c>
      <c r="AY76" s="38">
        <v>2640</v>
      </c>
      <c r="AZ76" s="53">
        <v>0.625</v>
      </c>
      <c r="BA76" s="61"/>
      <c r="BB76" s="55">
        <v>0.63078703703703709</v>
      </c>
      <c r="BC76" s="35">
        <v>5.7870370370370905E-3</v>
      </c>
      <c r="BD76" s="35">
        <v>2.7777777777783161E-4</v>
      </c>
      <c r="BE76" s="44" t="s">
        <v>301</v>
      </c>
      <c r="BF76" s="45">
        <v>24</v>
      </c>
      <c r="BG76" s="55">
        <v>0.63928240740740738</v>
      </c>
      <c r="BH76" s="35">
        <v>1.4282407407407383E-2</v>
      </c>
      <c r="BI76" s="35">
        <v>8.6805555555553165E-4</v>
      </c>
      <c r="BJ76" s="44" t="s">
        <v>301</v>
      </c>
      <c r="BK76" s="45">
        <v>75</v>
      </c>
      <c r="BL76" s="55">
        <v>0.64471064814814816</v>
      </c>
      <c r="BM76" s="35">
        <v>1.9710648148148158E-2</v>
      </c>
      <c r="BN76" s="35">
        <v>2.4421296296296378E-3</v>
      </c>
      <c r="BO76" s="44" t="s">
        <v>301</v>
      </c>
      <c r="BP76" s="45">
        <v>211</v>
      </c>
      <c r="BQ76" s="55">
        <v>0.66800925925925936</v>
      </c>
      <c r="BR76" s="35">
        <v>4.3009259259259358E-2</v>
      </c>
      <c r="BS76" s="35">
        <v>1.1053240740740843E-2</v>
      </c>
      <c r="BT76" s="44" t="s">
        <v>301</v>
      </c>
      <c r="BU76" s="45">
        <v>955</v>
      </c>
      <c r="BV76" s="263"/>
      <c r="BW76" s="263"/>
      <c r="BX76" s="55">
        <v>0.65505787037037033</v>
      </c>
      <c r="BY76" s="35">
        <v>3.0057870370370332E-2</v>
      </c>
      <c r="BZ76" s="35">
        <v>1.0150462962963E-2</v>
      </c>
      <c r="CA76" s="44" t="s">
        <v>45</v>
      </c>
      <c r="CB76" s="45">
        <v>1177</v>
      </c>
      <c r="CC76" s="49">
        <v>0.70000000000000007</v>
      </c>
      <c r="CD76" s="42" t="s">
        <v>301</v>
      </c>
      <c r="CE76" s="38">
        <v>780</v>
      </c>
      <c r="CF76" s="53">
        <v>0.70416666666666661</v>
      </c>
      <c r="CG76" s="61"/>
      <c r="CH76" s="55">
        <v>0.71819444444444447</v>
      </c>
      <c r="CI76" s="35">
        <v>1.4027777777777861E-2</v>
      </c>
      <c r="CJ76" s="35">
        <v>3.1828703703704539E-3</v>
      </c>
      <c r="CK76" s="44" t="s">
        <v>301</v>
      </c>
      <c r="CL76" s="45">
        <v>275</v>
      </c>
      <c r="CM76" s="55">
        <v>0.72633101851851845</v>
      </c>
      <c r="CN76" s="35">
        <v>2.2164351851851838E-2</v>
      </c>
      <c r="CO76" s="35">
        <v>5.3124999999999874E-3</v>
      </c>
      <c r="CP76" s="44" t="s">
        <v>301</v>
      </c>
      <c r="CQ76" s="45">
        <v>459</v>
      </c>
      <c r="CR76" s="85"/>
      <c r="CS76" s="38">
        <v>600</v>
      </c>
      <c r="CT76" s="85">
        <v>2.5215277777777798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154.6</v>
      </c>
      <c r="DC76" s="71">
        <v>154.6</v>
      </c>
      <c r="DD76" s="72">
        <v>300</v>
      </c>
      <c r="DE76" s="43"/>
      <c r="DF76" s="43"/>
      <c r="DG76" s="39">
        <v>3742.9</v>
      </c>
      <c r="DH76" s="46">
        <v>10620</v>
      </c>
      <c r="DI76" s="40"/>
      <c r="DJ76" s="63">
        <v>14362.9</v>
      </c>
      <c r="DK76" s="43"/>
      <c r="DL76" s="268" t="s">
        <v>190</v>
      </c>
      <c r="DM76" s="269" t="s">
        <v>599</v>
      </c>
      <c r="DN76" s="269" t="s">
        <v>179</v>
      </c>
      <c r="DO76" s="269">
        <v>75</v>
      </c>
      <c r="DP76" s="269">
        <v>0</v>
      </c>
      <c r="DQ76" s="56"/>
      <c r="DR76" s="56"/>
      <c r="DS76" s="36"/>
      <c r="DV76" s="41">
        <v>1</v>
      </c>
      <c r="DW76" s="41" t="s">
        <v>197</v>
      </c>
      <c r="DX76" s="41"/>
      <c r="DY76" s="151">
        <v>566.9</v>
      </c>
      <c r="DZ76" s="41">
        <v>566.9</v>
      </c>
      <c r="EA76" s="41">
        <v>9999</v>
      </c>
      <c r="EB76" s="41">
        <v>999999</v>
      </c>
      <c r="EC76" s="41">
        <v>14362.9</v>
      </c>
      <c r="EG76" s="41">
        <v>47</v>
      </c>
      <c r="EH76" s="195">
        <v>0</v>
      </c>
      <c r="EI76" s="195">
        <v>6600</v>
      </c>
      <c r="EJ76" s="196">
        <v>112.3</v>
      </c>
      <c r="EK76" s="195">
        <v>0</v>
      </c>
      <c r="EL76" s="195">
        <v>2640</v>
      </c>
      <c r="EM76" s="195">
        <v>2442</v>
      </c>
      <c r="EN76" s="195">
        <v>780</v>
      </c>
      <c r="EO76" s="195">
        <v>734</v>
      </c>
      <c r="EP76" s="195">
        <v>600</v>
      </c>
      <c r="EQ76" s="195">
        <v>454.6</v>
      </c>
      <c r="ER76" s="195" t="e">
        <v>#REF!</v>
      </c>
      <c r="ES76" s="195" t="e">
        <v>#REF!</v>
      </c>
      <c r="ET76" s="195" t="e">
        <v>#REF!</v>
      </c>
      <c r="EU76" s="196" t="e">
        <v>#REF!</v>
      </c>
      <c r="EV76" s="195"/>
      <c r="EW76" s="195"/>
      <c r="EX76" s="195"/>
      <c r="EY76" s="195"/>
      <c r="EZ76" s="196"/>
      <c r="FA76" s="195"/>
      <c r="FC76" s="41">
        <v>47</v>
      </c>
      <c r="FD76" s="195">
        <v>0</v>
      </c>
      <c r="FE76" s="195">
        <v>6600</v>
      </c>
      <c r="FF76" s="195">
        <v>6712.3</v>
      </c>
      <c r="FG76" s="195">
        <v>6712.3</v>
      </c>
      <c r="FH76" s="195">
        <v>9352.2999999999993</v>
      </c>
      <c r="FI76" s="195">
        <v>11794.3</v>
      </c>
      <c r="FJ76" s="195">
        <v>12574.3</v>
      </c>
      <c r="FK76" s="195">
        <v>13308.3</v>
      </c>
      <c r="FL76" s="195">
        <v>13908.3</v>
      </c>
      <c r="FM76" s="195">
        <v>14362.9</v>
      </c>
      <c r="FN76" s="195" t="e">
        <v>#REF!</v>
      </c>
      <c r="FO76" s="195" t="e">
        <v>#REF!</v>
      </c>
      <c r="FP76" s="195" t="e">
        <v>#REF!</v>
      </c>
      <c r="FQ76" s="195" t="e">
        <v>#REF!</v>
      </c>
      <c r="FR76" s="195" t="e">
        <v>#REF!</v>
      </c>
      <c r="FS76" s="195" t="e">
        <v>#REF!</v>
      </c>
      <c r="FT76" s="195" t="e">
        <v>#REF!</v>
      </c>
      <c r="FU76" s="195" t="e">
        <v>#REF!</v>
      </c>
      <c r="FV76" s="195" t="e">
        <v>#REF!</v>
      </c>
    </row>
    <row r="77" spans="1:178" ht="13.5" thickBot="1" x14ac:dyDescent="0.25">
      <c r="A77" s="75"/>
      <c r="B77" s="34">
        <v>52</v>
      </c>
      <c r="C77" s="293">
        <v>53</v>
      </c>
      <c r="D77" s="260" t="s">
        <v>528</v>
      </c>
      <c r="E77" s="260" t="s">
        <v>529</v>
      </c>
      <c r="F77" s="260" t="s">
        <v>582</v>
      </c>
      <c r="G77" s="43">
        <v>0.32777777777777767</v>
      </c>
      <c r="H77" s="47">
        <v>0.32777777777777767</v>
      </c>
      <c r="I77" s="58" t="s">
        <v>44</v>
      </c>
      <c r="J77" s="52">
        <v>0</v>
      </c>
      <c r="K77" s="43">
        <v>0.41111111111111104</v>
      </c>
      <c r="L77" s="47">
        <v>0.41111111111111104</v>
      </c>
      <c r="M77" s="42" t="s">
        <v>44</v>
      </c>
      <c r="N77" s="38">
        <v>0</v>
      </c>
      <c r="O77" s="85">
        <v>0.41250000000000003</v>
      </c>
      <c r="P77" s="38"/>
      <c r="Q77" s="261"/>
      <c r="R77" s="85">
        <v>0.47916666666666669</v>
      </c>
      <c r="S77" s="38">
        <v>300</v>
      </c>
      <c r="T77" s="85" t="s">
        <v>308</v>
      </c>
      <c r="U77" s="86"/>
      <c r="V77" s="52">
        <v>600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>
        <v>0.52847222222222223</v>
      </c>
      <c r="AL77" s="42" t="s">
        <v>301</v>
      </c>
      <c r="AM77" s="38">
        <v>2340</v>
      </c>
      <c r="AN77" s="43">
        <v>0.57430555555555551</v>
      </c>
      <c r="AO77" s="47">
        <v>0.57708333333333328</v>
      </c>
      <c r="AP77" s="70">
        <v>115.3</v>
      </c>
      <c r="AQ77" s="71">
        <v>115.3</v>
      </c>
      <c r="AR77" s="72"/>
      <c r="AS77" s="49">
        <v>0.57013888888888886</v>
      </c>
      <c r="AT77" s="42" t="s">
        <v>44</v>
      </c>
      <c r="AU77" s="280">
        <v>0</v>
      </c>
      <c r="AV77" s="72"/>
      <c r="AW77" s="49">
        <v>0.6381944444444444</v>
      </c>
      <c r="AX77" s="42" t="s">
        <v>301</v>
      </c>
      <c r="AY77" s="38">
        <v>2040</v>
      </c>
      <c r="AZ77" s="53">
        <v>0.64027777777777783</v>
      </c>
      <c r="BA77" s="61"/>
      <c r="BB77" s="55">
        <v>0.64651620370370366</v>
      </c>
      <c r="BC77" s="35">
        <v>6.2384259259258279E-3</v>
      </c>
      <c r="BD77" s="35">
        <v>7.2916666666656901E-4</v>
      </c>
      <c r="BE77" s="44" t="s">
        <v>301</v>
      </c>
      <c r="BF77" s="45">
        <v>63</v>
      </c>
      <c r="BG77" s="55">
        <v>0.65547453703703706</v>
      </c>
      <c r="BH77" s="35">
        <v>1.5196759259259229E-2</v>
      </c>
      <c r="BI77" s="35">
        <v>1.7824074074073784E-3</v>
      </c>
      <c r="BJ77" s="44" t="s">
        <v>301</v>
      </c>
      <c r="BK77" s="45">
        <v>154</v>
      </c>
      <c r="BL77" s="55">
        <v>0.66118055555555555</v>
      </c>
      <c r="BM77" s="35">
        <v>2.0902777777777715E-2</v>
      </c>
      <c r="BN77" s="35">
        <v>3.6342592592591948E-3</v>
      </c>
      <c r="BO77" s="44" t="s">
        <v>301</v>
      </c>
      <c r="BP77" s="45">
        <v>314</v>
      </c>
      <c r="BQ77" s="55">
        <v>0.68521990740740746</v>
      </c>
      <c r="BR77" s="35">
        <v>4.4942129629629624E-2</v>
      </c>
      <c r="BS77" s="35">
        <v>1.2986111111111108E-2</v>
      </c>
      <c r="BT77" s="44" t="s">
        <v>301</v>
      </c>
      <c r="BU77" s="45">
        <v>1122</v>
      </c>
      <c r="BV77" s="263"/>
      <c r="BW77" s="263"/>
      <c r="BX77" s="55">
        <v>0.67222222222222217</v>
      </c>
      <c r="BY77" s="35">
        <v>3.1944444444444331E-2</v>
      </c>
      <c r="BZ77" s="35">
        <v>8.2638888888890011E-3</v>
      </c>
      <c r="CA77" s="44" t="s">
        <v>45</v>
      </c>
      <c r="CB77" s="45">
        <v>1014</v>
      </c>
      <c r="CC77" s="49">
        <v>0.75</v>
      </c>
      <c r="CD77" s="42" t="s">
        <v>301</v>
      </c>
      <c r="CE77" s="38">
        <v>180</v>
      </c>
      <c r="CF77" s="53"/>
      <c r="CG77" s="61"/>
      <c r="CH77" s="55"/>
      <c r="CI77" s="35">
        <v>0</v>
      </c>
      <c r="CJ77" s="35">
        <v>1.0844907407407407E-2</v>
      </c>
      <c r="CK77" s="44" t="s">
        <v>44</v>
      </c>
      <c r="CL77" s="45"/>
      <c r="CM77" s="55"/>
      <c r="CN77" s="35">
        <v>0</v>
      </c>
      <c r="CO77" s="35">
        <v>1.6851851851851851E-2</v>
      </c>
      <c r="CP77" s="44"/>
      <c r="CQ77" s="45">
        <v>1800</v>
      </c>
      <c r="CR77" s="85"/>
      <c r="CS77" s="38">
        <v>600</v>
      </c>
      <c r="CT77" s="85">
        <v>2.7298611111111102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/>
      <c r="DC77" s="71">
        <v>1800</v>
      </c>
      <c r="DD77" s="72"/>
      <c r="DE77" s="43"/>
      <c r="DF77" s="43"/>
      <c r="DG77" s="39">
        <v>6382.3</v>
      </c>
      <c r="DH77" s="46">
        <v>9060</v>
      </c>
      <c r="DI77" s="40"/>
      <c r="DJ77" s="63">
        <v>15442.3</v>
      </c>
      <c r="DK77" s="43"/>
      <c r="DL77" s="268" t="s">
        <v>192</v>
      </c>
      <c r="DM77" s="269" t="s">
        <v>582</v>
      </c>
      <c r="DN77" s="269" t="s">
        <v>178</v>
      </c>
      <c r="DO77" s="269">
        <v>114</v>
      </c>
      <c r="DP77" s="269">
        <v>0</v>
      </c>
      <c r="DQ77" s="56"/>
      <c r="DR77" s="56"/>
      <c r="DS77" s="36"/>
      <c r="DV77" s="41">
        <v>1.08</v>
      </c>
      <c r="DW77" s="41" t="s">
        <v>197</v>
      </c>
      <c r="DX77" s="41"/>
      <c r="DY77" s="151">
        <v>2068.5239999999999</v>
      </c>
      <c r="DZ77" s="41">
        <v>2068.5239999999999</v>
      </c>
      <c r="EA77" s="41">
        <v>9999</v>
      </c>
      <c r="EB77" s="41">
        <v>999999</v>
      </c>
      <c r="EC77" s="41">
        <v>999999</v>
      </c>
      <c r="EG77" s="41">
        <v>53</v>
      </c>
      <c r="EH77" s="195">
        <v>0</v>
      </c>
      <c r="EI77" s="195">
        <v>6240</v>
      </c>
      <c r="EJ77" s="196">
        <v>115.3</v>
      </c>
      <c r="EK77" s="195">
        <v>0</v>
      </c>
      <c r="EL77" s="195">
        <v>2040</v>
      </c>
      <c r="EM77" s="195">
        <v>2667</v>
      </c>
      <c r="EN77" s="195">
        <v>180</v>
      </c>
      <c r="EO77" s="195">
        <v>1800</v>
      </c>
      <c r="EP77" s="195">
        <v>600</v>
      </c>
      <c r="EQ77" s="195">
        <v>1800</v>
      </c>
      <c r="ER77" s="195" t="e">
        <v>#REF!</v>
      </c>
      <c r="ES77" s="195" t="e">
        <v>#REF!</v>
      </c>
      <c r="ET77" s="195" t="e">
        <v>#REF!</v>
      </c>
      <c r="EU77" s="196" t="e">
        <v>#REF!</v>
      </c>
      <c r="EV77" s="195"/>
      <c r="EW77" s="195"/>
      <c r="EX77" s="195"/>
      <c r="EY77" s="195"/>
      <c r="EZ77" s="196"/>
      <c r="FA77" s="195"/>
      <c r="FC77" s="41">
        <v>53</v>
      </c>
      <c r="FD77" s="195">
        <v>0</v>
      </c>
      <c r="FE77" s="195">
        <v>6240</v>
      </c>
      <c r="FF77" s="195">
        <v>6355.3</v>
      </c>
      <c r="FG77" s="195">
        <v>6355.3</v>
      </c>
      <c r="FH77" s="195">
        <v>8395.2999999999993</v>
      </c>
      <c r="FI77" s="195">
        <v>11062.3</v>
      </c>
      <c r="FJ77" s="195">
        <v>11242.3</v>
      </c>
      <c r="FK77" s="195">
        <v>13042.3</v>
      </c>
      <c r="FL77" s="195">
        <v>13642.3</v>
      </c>
      <c r="FM77" s="195">
        <v>15442.3</v>
      </c>
      <c r="FN77" s="195" t="e">
        <v>#REF!</v>
      </c>
      <c r="FO77" s="195" t="e">
        <v>#REF!</v>
      </c>
      <c r="FP77" s="195" t="e">
        <v>#REF!</v>
      </c>
      <c r="FQ77" s="195" t="e">
        <v>#REF!</v>
      </c>
      <c r="FR77" s="195" t="e">
        <v>#REF!</v>
      </c>
      <c r="FS77" s="195" t="e">
        <v>#REF!</v>
      </c>
      <c r="FT77" s="195" t="e">
        <v>#REF!</v>
      </c>
      <c r="FU77" s="195" t="e">
        <v>#REF!</v>
      </c>
      <c r="FV77" s="195" t="e">
        <v>#REF!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D4:CE4"/>
    <mergeCell ref="AT3:AU3"/>
    <mergeCell ref="AX3:AY3"/>
    <mergeCell ref="BJ3:BK3"/>
    <mergeCell ref="CA3:CB3"/>
    <mergeCell ref="D2:E2"/>
    <mergeCell ref="D3:F3"/>
    <mergeCell ref="G3:J3"/>
    <mergeCell ref="K3:N3"/>
    <mergeCell ref="AP3:AR3"/>
    <mergeCell ref="W3:X3"/>
    <mergeCell ref="Z3:AB3"/>
    <mergeCell ref="AF3:AH3"/>
    <mergeCell ref="AI3:AJ3"/>
    <mergeCell ref="I4:J4"/>
    <mergeCell ref="M4:N4"/>
    <mergeCell ref="AZ3:BA3"/>
    <mergeCell ref="AC3:AD3"/>
    <mergeCell ref="O3:P3"/>
    <mergeCell ref="K1:N2"/>
    <mergeCell ref="AL3:AM3"/>
    <mergeCell ref="AN3:AO3"/>
    <mergeCell ref="CF3:CG3"/>
    <mergeCell ref="CK3:CL3"/>
    <mergeCell ref="CP3:CQ3"/>
    <mergeCell ref="CR3:CS3"/>
    <mergeCell ref="BE3:BF3"/>
    <mergeCell ref="BO3:BP3"/>
    <mergeCell ref="BT3:BU3"/>
    <mergeCell ref="CD3:CE3"/>
    <mergeCell ref="CT3:CU3"/>
    <mergeCell ref="DB3:DD3"/>
    <mergeCell ref="DL3:DL4"/>
    <mergeCell ref="DM3:DM4"/>
    <mergeCell ref="DN3:DN4"/>
    <mergeCell ref="DO3:DO4"/>
    <mergeCell ref="CZ3:DA3"/>
    <mergeCell ref="CX4:CY4"/>
    <mergeCell ref="CX3:CY3"/>
    <mergeCell ref="R3:S3"/>
    <mergeCell ref="U3:V3"/>
    <mergeCell ref="U4:V4"/>
    <mergeCell ref="DP3:DP4"/>
    <mergeCell ref="DQ3:DS3"/>
    <mergeCell ref="AX4:AY4"/>
    <mergeCell ref="Z4:AA4"/>
    <mergeCell ref="AF4:AG4"/>
    <mergeCell ref="AL4:AM4"/>
    <mergeCell ref="AT4:AU4"/>
  </mergeCells>
  <phoneticPr fontId="9" type="noConversion"/>
  <conditionalFormatting sqref="DL5:DS82">
    <cfRule type="cellIs" dxfId="0" priority="1" stopIfTrue="1" operator="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GC92"/>
  <sheetViews>
    <sheetView topLeftCell="B1" workbookViewId="0">
      <selection activeCell="A5" sqref="A5:IV67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bestFit="1" customWidth="1"/>
    <col min="4" max="4" width="27.140625" style="22" customWidth="1"/>
    <col min="5" max="5" width="23.5703125" style="22" customWidth="1"/>
    <col min="6" max="6" width="15.42578125" style="22" hidden="1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85546875" style="22" customWidth="1"/>
    <col min="16" max="16" width="3.42578125" style="22" customWidth="1"/>
    <col min="17" max="17" width="6.5703125" style="22" customWidth="1"/>
    <col min="18" max="19" width="8" style="22" customWidth="1"/>
    <col min="20" max="21" width="8" style="17" customWidth="1"/>
    <col min="22" max="22" width="6.42578125" style="22" customWidth="1"/>
    <col min="23" max="23" width="5.85546875" style="22" customWidth="1"/>
    <col min="24" max="24" width="3.42578125" style="22" customWidth="1"/>
    <col min="25" max="25" width="6.5703125" style="22" customWidth="1"/>
    <col min="26" max="26" width="8.140625" style="22" customWidth="1"/>
    <col min="27" max="27" width="3.42578125" style="22" customWidth="1"/>
    <col min="28" max="28" width="4.85546875" style="22" customWidth="1"/>
    <col min="29" max="29" width="8.140625" style="22" customWidth="1"/>
    <col min="30" max="30" width="6.42578125" style="22" customWidth="1"/>
    <col min="31" max="31" width="8.140625" style="22" customWidth="1"/>
    <col min="32" max="32" width="8.85546875" style="22" hidden="1" customWidth="1"/>
    <col min="33" max="33" width="8.140625" style="22" hidden="1" customWidth="1"/>
    <col min="34" max="34" width="2.42578125" style="22" customWidth="1"/>
    <col min="35" max="35" width="6" style="17" customWidth="1"/>
    <col min="36" max="36" width="8.140625" style="22" customWidth="1"/>
    <col min="37" max="37" width="8.85546875" style="22" hidden="1" customWidth="1"/>
    <col min="38" max="38" width="8.140625" style="22" hidden="1" customWidth="1"/>
    <col min="39" max="39" width="2.42578125" style="22" customWidth="1"/>
    <col min="40" max="40" width="6" style="17" customWidth="1"/>
    <col min="41" max="41" width="8.140625" style="22" customWidth="1"/>
    <col min="42" max="42" width="8.85546875" style="22" hidden="1" customWidth="1"/>
    <col min="43" max="43" width="8.140625" style="22" hidden="1" customWidth="1"/>
    <col min="44" max="44" width="2.42578125" style="22" customWidth="1"/>
    <col min="45" max="45" width="7" style="17" customWidth="1"/>
    <col min="46" max="46" width="8.140625" style="22" customWidth="1"/>
    <col min="47" max="47" width="8.85546875" style="22" hidden="1" customWidth="1"/>
    <col min="48" max="48" width="8.140625" style="22" hidden="1" customWidth="1"/>
    <col min="49" max="49" width="2.42578125" style="22" customWidth="1"/>
    <col min="50" max="50" width="6" style="17" customWidth="1"/>
    <col min="51" max="51" width="5.85546875" style="22" customWidth="1"/>
    <col min="52" max="52" width="3.42578125" style="22" customWidth="1"/>
    <col min="53" max="53" width="6.5703125" style="22" customWidth="1"/>
    <col min="54" max="54" width="8.140625" style="22" customWidth="1"/>
    <col min="55" max="55" width="6.42578125" style="22" customWidth="1"/>
    <col min="56" max="56" width="8.140625" style="22" customWidth="1"/>
    <col min="57" max="57" width="8.85546875" style="22" hidden="1" customWidth="1"/>
    <col min="58" max="58" width="8.140625" style="22" hidden="1" customWidth="1"/>
    <col min="59" max="59" width="2.42578125" style="22" customWidth="1"/>
    <col min="60" max="60" width="6" style="17" customWidth="1"/>
    <col min="61" max="61" width="5.85546875" style="22" customWidth="1"/>
    <col min="62" max="62" width="3.42578125" style="22" customWidth="1"/>
    <col min="63" max="63" width="6.5703125" style="22" customWidth="1"/>
    <col min="64" max="64" width="8.140625" style="22" customWidth="1"/>
    <col min="65" max="65" width="6.42578125" style="22" customWidth="1"/>
    <col min="66" max="66" width="8.140625" style="22" customWidth="1"/>
    <col min="67" max="67" width="8.85546875" style="22" hidden="1" customWidth="1"/>
    <col min="68" max="68" width="8.140625" style="22" hidden="1" customWidth="1"/>
    <col min="69" max="69" width="2.42578125" style="22" customWidth="1"/>
    <col min="70" max="70" width="6" style="17" customWidth="1"/>
    <col min="71" max="71" width="8.140625" style="22" customWidth="1"/>
    <col min="72" max="72" width="8.85546875" style="22" hidden="1" customWidth="1"/>
    <col min="73" max="73" width="8.140625" style="22" hidden="1" customWidth="1"/>
    <col min="74" max="74" width="2.42578125" style="22" customWidth="1"/>
    <col min="75" max="75" width="6" style="17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7109375" style="22" bestFit="1" customWidth="1"/>
    <col min="82" max="82" width="2" style="22" customWidth="1"/>
    <col min="83" max="83" width="7.42578125" style="22" bestFit="1" customWidth="1"/>
    <col min="84" max="84" width="6.42578125" style="22" customWidth="1"/>
    <col min="85" max="85" width="5.85546875" style="22" customWidth="1"/>
    <col min="86" max="86" width="3.42578125" style="22" customWidth="1"/>
    <col min="87" max="87" width="6.5703125" style="22" customWidth="1"/>
    <col min="88" max="88" width="8.7109375" style="22" customWidth="1"/>
    <col min="89" max="89" width="6.85546875" style="22" customWidth="1"/>
    <col min="90" max="90" width="8.140625" style="22" bestFit="1" customWidth="1"/>
    <col min="91" max="92" width="7.140625" style="22" hidden="1" customWidth="1"/>
    <col min="93" max="93" width="2.5703125" style="22" customWidth="1"/>
    <col min="94" max="94" width="5.28515625" style="17" customWidth="1"/>
    <col min="95" max="96" width="4.85546875" style="22" hidden="1" customWidth="1"/>
    <col min="97" max="97" width="5.7109375" style="22" bestFit="1" customWidth="1"/>
    <col min="98" max="98" width="2" style="22" customWidth="1"/>
    <col min="99" max="99" width="7.42578125" style="22" bestFit="1" customWidth="1"/>
    <col min="100" max="100" width="6.42578125" style="22" customWidth="1"/>
    <col min="101" max="101" width="5.85546875" style="22" customWidth="1"/>
    <col min="102" max="102" width="3.42578125" style="22" customWidth="1"/>
    <col min="103" max="103" width="6.5703125" style="22" customWidth="1"/>
    <col min="104" max="104" width="8.140625" style="22" customWidth="1"/>
    <col min="105" max="105" width="6.42578125" style="22" customWidth="1"/>
    <col min="106" max="106" width="8.140625" style="22" customWidth="1"/>
    <col min="107" max="107" width="8.85546875" style="22" hidden="1" customWidth="1"/>
    <col min="108" max="108" width="8.140625" style="22" hidden="1" customWidth="1"/>
    <col min="109" max="109" width="2.42578125" style="22" customWidth="1"/>
    <col min="110" max="110" width="6" style="17" customWidth="1"/>
    <col min="111" max="111" width="8.140625" style="22" customWidth="1"/>
    <col min="112" max="112" width="8.85546875" style="22" hidden="1" customWidth="1"/>
    <col min="113" max="113" width="8.140625" style="22" hidden="1" customWidth="1"/>
    <col min="114" max="114" width="2.42578125" style="22" customWidth="1"/>
    <col min="115" max="115" width="6" style="17" customWidth="1"/>
    <col min="116" max="116" width="13.7109375" style="20" customWidth="1"/>
    <col min="117" max="117" width="9.42578125" style="20" customWidth="1"/>
    <col min="118" max="118" width="5.7109375" style="22" customWidth="1"/>
    <col min="119" max="119" width="8.140625" style="22" hidden="1" customWidth="1"/>
    <col min="120" max="120" width="2.28515625" style="22" customWidth="1"/>
    <col min="121" max="121" width="10.85546875" style="22" customWidth="1"/>
    <col min="122" max="122" width="1.85546875" style="13" customWidth="1"/>
    <col min="123" max="123" width="12.28515625" style="17" customWidth="1"/>
    <col min="124" max="124" width="10.28515625" style="17" customWidth="1"/>
    <col min="125" max="125" width="10.28515625" style="17" hidden="1" customWidth="1"/>
    <col min="126" max="126" width="11.85546875" style="17" customWidth="1"/>
    <col min="127" max="127" width="1.85546875" style="13" customWidth="1"/>
    <col min="128" max="130" width="12.28515625" style="22" customWidth="1"/>
    <col min="131" max="131" width="36.5703125" style="22" customWidth="1"/>
    <col min="132" max="132" width="11.28515625" style="22" bestFit="1" customWidth="1"/>
    <col min="133" max="133" width="11.28515625" style="22" customWidth="1"/>
    <col min="134" max="134" width="11.28515625" style="22" bestFit="1" customWidth="1"/>
    <col min="135" max="138" width="9.140625" style="22"/>
    <col min="139" max="139" width="10.28515625" style="22" bestFit="1" customWidth="1"/>
    <col min="140" max="16384" width="9.140625" style="22"/>
  </cols>
  <sheetData>
    <row r="1" spans="1:185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T1" s="3"/>
      <c r="U1" s="3"/>
      <c r="V1" s="7"/>
      <c r="Z1" s="79"/>
      <c r="AC1" s="48"/>
      <c r="AD1" s="7"/>
      <c r="AE1" s="27"/>
      <c r="AF1" s="27"/>
      <c r="AG1" s="27"/>
      <c r="AH1" s="27"/>
      <c r="AI1" s="3"/>
      <c r="AJ1" s="27"/>
      <c r="AK1" s="27"/>
      <c r="AL1" s="27"/>
      <c r="AM1" s="27"/>
      <c r="AN1" s="3"/>
      <c r="AO1" s="27"/>
      <c r="AP1" s="27"/>
      <c r="AQ1" s="27"/>
      <c r="AR1" s="27"/>
      <c r="AS1" s="3"/>
      <c r="AT1" s="27"/>
      <c r="AU1" s="27"/>
      <c r="AV1" s="27"/>
      <c r="AW1" s="27"/>
      <c r="AX1" s="3"/>
      <c r="BB1" s="48"/>
      <c r="BC1" s="7"/>
      <c r="BD1" s="27"/>
      <c r="BE1" s="27"/>
      <c r="BF1" s="27"/>
      <c r="BG1" s="27"/>
      <c r="BH1" s="3"/>
      <c r="BL1" s="48"/>
      <c r="BM1" s="7"/>
      <c r="BN1" s="27"/>
      <c r="BO1" s="27"/>
      <c r="BP1" s="27"/>
      <c r="BQ1" s="27"/>
      <c r="BR1" s="3"/>
      <c r="BS1" s="27"/>
      <c r="BT1" s="27"/>
      <c r="BU1" s="27"/>
      <c r="BV1" s="27"/>
      <c r="BW1" s="3"/>
      <c r="BX1" s="27"/>
      <c r="BY1" s="27"/>
      <c r="BZ1" s="27"/>
      <c r="CA1" s="27"/>
      <c r="CB1" s="3"/>
      <c r="CF1" s="7"/>
      <c r="CJ1" s="48"/>
      <c r="CK1" s="7"/>
      <c r="CL1" s="27"/>
      <c r="CM1" s="27"/>
      <c r="CN1" s="27"/>
      <c r="CO1" s="27"/>
      <c r="CP1" s="3"/>
      <c r="CQ1" s="7"/>
      <c r="CR1" s="7"/>
      <c r="CV1" s="7"/>
      <c r="CZ1" s="48"/>
      <c r="DA1" s="7"/>
      <c r="DB1" s="27"/>
      <c r="DC1" s="27"/>
      <c r="DD1" s="27"/>
      <c r="DE1" s="27"/>
      <c r="DF1" s="3"/>
      <c r="DG1" s="27"/>
      <c r="DH1" s="27"/>
      <c r="DI1" s="27"/>
      <c r="DJ1" s="27"/>
      <c r="DK1" s="3"/>
      <c r="DL1" s="76"/>
      <c r="DM1" s="76"/>
      <c r="DR1" s="10"/>
      <c r="DW1" s="10"/>
    </row>
    <row r="2" spans="1:185" ht="42" customHeight="1" thickBot="1" x14ac:dyDescent="0.25">
      <c r="D2" s="414" t="s">
        <v>221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R2" s="66"/>
      <c r="S2" s="18"/>
      <c r="T2" s="21"/>
      <c r="U2" s="21"/>
      <c r="AC2" s="18"/>
      <c r="AE2" s="28"/>
      <c r="AF2" s="28"/>
      <c r="AG2" s="28"/>
      <c r="AH2" s="28"/>
      <c r="AI2" s="21"/>
      <c r="AJ2" s="28"/>
      <c r="AK2" s="28"/>
      <c r="AL2" s="28"/>
      <c r="AM2" s="28"/>
      <c r="AN2" s="21"/>
      <c r="AO2" s="28"/>
      <c r="AP2" s="28"/>
      <c r="AQ2" s="28"/>
      <c r="AR2" s="28"/>
      <c r="AS2" s="21"/>
      <c r="AT2" s="28"/>
      <c r="AU2" s="28"/>
      <c r="AV2" s="28"/>
      <c r="AW2" s="28"/>
      <c r="AX2" s="21"/>
      <c r="BB2" s="18"/>
      <c r="BD2" s="28"/>
      <c r="BE2" s="28"/>
      <c r="BF2" s="28"/>
      <c r="BG2" s="28"/>
      <c r="BH2" s="21"/>
      <c r="BL2" s="18"/>
      <c r="BN2" s="28"/>
      <c r="BO2" s="28"/>
      <c r="BP2" s="28"/>
      <c r="BQ2" s="28"/>
      <c r="BR2" s="21"/>
      <c r="BS2" s="28"/>
      <c r="BT2" s="28"/>
      <c r="BU2" s="28"/>
      <c r="BV2" s="28"/>
      <c r="BW2" s="21"/>
      <c r="BX2" s="28"/>
      <c r="BY2" s="28"/>
      <c r="BZ2" s="28"/>
      <c r="CA2" s="28"/>
      <c r="CB2" s="21"/>
      <c r="CJ2" s="18"/>
      <c r="CK2" s="198"/>
      <c r="CL2" s="199"/>
      <c r="CM2" s="28"/>
      <c r="CN2" s="28"/>
      <c r="CO2" s="28"/>
      <c r="CP2" s="21"/>
      <c r="CQ2" s="198"/>
      <c r="CZ2" s="18"/>
      <c r="DB2" s="28"/>
      <c r="DC2" s="28"/>
      <c r="DD2" s="28"/>
      <c r="DE2" s="28"/>
      <c r="DF2" s="21"/>
      <c r="DG2" s="28"/>
      <c r="DH2" s="28"/>
      <c r="DI2" s="28"/>
      <c r="DJ2" s="28"/>
      <c r="DK2" s="21"/>
      <c r="DL2" s="78"/>
      <c r="DM2" s="78"/>
    </row>
    <row r="3" spans="1:185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91" t="s">
        <v>32</v>
      </c>
      <c r="H3" s="491"/>
      <c r="I3" s="491"/>
      <c r="J3" s="491"/>
      <c r="K3" s="415" t="s">
        <v>15</v>
      </c>
      <c r="L3" s="416"/>
      <c r="M3" s="416"/>
      <c r="N3" s="417"/>
      <c r="O3" s="16" t="s">
        <v>6</v>
      </c>
      <c r="P3" s="436">
        <v>3.125E-2</v>
      </c>
      <c r="Q3" s="437"/>
      <c r="R3" s="482" t="s">
        <v>61</v>
      </c>
      <c r="S3" s="489"/>
      <c r="T3" s="489" t="s">
        <v>62</v>
      </c>
      <c r="U3" s="489"/>
      <c r="V3" s="490"/>
      <c r="W3" s="16" t="s">
        <v>7</v>
      </c>
      <c r="X3" s="436">
        <v>2.0833333333333332E-2</v>
      </c>
      <c r="Y3" s="437"/>
      <c r="Z3" s="16" t="s">
        <v>8</v>
      </c>
      <c r="AA3" s="436">
        <v>2.4305555555555556E-2</v>
      </c>
      <c r="AB3" s="437"/>
      <c r="AC3" s="482" t="s">
        <v>77</v>
      </c>
      <c r="AD3" s="483"/>
      <c r="AE3" s="62" t="s">
        <v>224</v>
      </c>
      <c r="AF3" s="24"/>
      <c r="AG3" s="24"/>
      <c r="AH3" s="484">
        <v>6.3657407407407402E-4</v>
      </c>
      <c r="AI3" s="485"/>
      <c r="AJ3" s="62" t="s">
        <v>225</v>
      </c>
      <c r="AK3" s="24"/>
      <c r="AL3" s="24"/>
      <c r="AM3" s="484">
        <v>2.0833333333333333E-3</v>
      </c>
      <c r="AN3" s="485"/>
      <c r="AO3" s="62" t="s">
        <v>226</v>
      </c>
      <c r="AP3" s="24"/>
      <c r="AQ3" s="24"/>
      <c r="AR3" s="484">
        <v>2.615740740740741E-3</v>
      </c>
      <c r="AS3" s="485"/>
      <c r="AT3" s="62" t="s">
        <v>72</v>
      </c>
      <c r="AU3" s="24"/>
      <c r="AV3" s="24"/>
      <c r="AW3" s="484">
        <v>6.3194444444444444E-3</v>
      </c>
      <c r="AX3" s="485"/>
      <c r="AY3" s="16" t="s">
        <v>42</v>
      </c>
      <c r="AZ3" s="436">
        <v>4.8611111111111112E-2</v>
      </c>
      <c r="BA3" s="437"/>
      <c r="BB3" s="482" t="s">
        <v>227</v>
      </c>
      <c r="BC3" s="483"/>
      <c r="BD3" s="62" t="s">
        <v>222</v>
      </c>
      <c r="BE3" s="24"/>
      <c r="BF3" s="24"/>
      <c r="BG3" s="484">
        <v>1.1701388888888891E-2</v>
      </c>
      <c r="BH3" s="485"/>
      <c r="BI3" s="16" t="s">
        <v>66</v>
      </c>
      <c r="BJ3" s="436">
        <v>4.8611111111111112E-2</v>
      </c>
      <c r="BK3" s="437"/>
      <c r="BL3" s="482" t="s">
        <v>78</v>
      </c>
      <c r="BM3" s="483"/>
      <c r="BN3" s="62" t="s">
        <v>228</v>
      </c>
      <c r="BO3" s="24"/>
      <c r="BP3" s="24"/>
      <c r="BQ3" s="484">
        <v>8.9004629629629625E-3</v>
      </c>
      <c r="BR3" s="485"/>
      <c r="BS3" s="62" t="s">
        <v>229</v>
      </c>
      <c r="BT3" s="24"/>
      <c r="BU3" s="24"/>
      <c r="BV3" s="484">
        <v>9.4675925925925917E-3</v>
      </c>
      <c r="BW3" s="485"/>
      <c r="BX3" s="62" t="s">
        <v>69</v>
      </c>
      <c r="BY3" s="24"/>
      <c r="BZ3" s="24"/>
      <c r="CA3" s="484">
        <v>9.5833333333333343E-3</v>
      </c>
      <c r="CB3" s="485"/>
      <c r="CC3" s="16" t="s">
        <v>73</v>
      </c>
      <c r="CD3" s="486">
        <v>4.8611111111111112E-2</v>
      </c>
      <c r="CE3" s="487"/>
      <c r="CF3" s="488"/>
      <c r="CG3" s="16" t="s">
        <v>67</v>
      </c>
      <c r="CH3" s="436">
        <v>5.5555555555555552E-2</v>
      </c>
      <c r="CI3" s="437"/>
      <c r="CJ3" s="433" t="s">
        <v>232</v>
      </c>
      <c r="CK3" s="492"/>
      <c r="CL3" s="200" t="s">
        <v>233</v>
      </c>
      <c r="CM3" s="24"/>
      <c r="CN3" s="24"/>
      <c r="CO3" s="434">
        <v>1.736111111111111E-3</v>
      </c>
      <c r="CP3" s="493"/>
      <c r="CQ3" s="434">
        <v>1.4351851851851854E-3</v>
      </c>
      <c r="CR3" s="494"/>
      <c r="CS3" s="16" t="s">
        <v>74</v>
      </c>
      <c r="CT3" s="486">
        <v>1.2499999999999999E-2</v>
      </c>
      <c r="CU3" s="487"/>
      <c r="CV3" s="488"/>
      <c r="CW3" s="16" t="s">
        <v>68</v>
      </c>
      <c r="CX3" s="436">
        <v>4.8611111111111112E-2</v>
      </c>
      <c r="CY3" s="437"/>
      <c r="CZ3" s="482" t="s">
        <v>234</v>
      </c>
      <c r="DA3" s="483"/>
      <c r="DB3" s="62" t="s">
        <v>235</v>
      </c>
      <c r="DC3" s="24"/>
      <c r="DD3" s="24"/>
      <c r="DE3" s="484">
        <v>5.9490740740740745E-3</v>
      </c>
      <c r="DF3" s="485"/>
      <c r="DG3" s="62" t="s">
        <v>223</v>
      </c>
      <c r="DH3" s="24"/>
      <c r="DI3" s="24"/>
      <c r="DJ3" s="484">
        <v>5.9953703703703697E-3</v>
      </c>
      <c r="DK3" s="485"/>
      <c r="DL3" s="495" t="s">
        <v>236</v>
      </c>
      <c r="DM3" s="496"/>
      <c r="DN3" s="16" t="s">
        <v>83</v>
      </c>
      <c r="DO3" s="24" t="s">
        <v>76</v>
      </c>
      <c r="DP3" s="499">
        <v>5.5555555555555552E-2</v>
      </c>
      <c r="DQ3" s="500"/>
      <c r="DR3" s="11"/>
      <c r="DS3" s="51" t="s">
        <v>12</v>
      </c>
      <c r="DT3" s="9" t="s">
        <v>13</v>
      </c>
      <c r="DU3" s="9" t="s">
        <v>20</v>
      </c>
      <c r="DV3" s="51" t="s">
        <v>14</v>
      </c>
      <c r="DW3" s="99"/>
      <c r="DX3" s="423" t="s">
        <v>16</v>
      </c>
      <c r="DY3" s="423" t="s">
        <v>87</v>
      </c>
      <c r="DZ3" s="423" t="s">
        <v>180</v>
      </c>
      <c r="EA3" s="423" t="s">
        <v>71</v>
      </c>
      <c r="EB3" s="420" t="s">
        <v>17</v>
      </c>
      <c r="EC3" s="421"/>
      <c r="ED3" s="422"/>
      <c r="EO3" s="23" t="s">
        <v>218</v>
      </c>
      <c r="FM3" s="23" t="s">
        <v>219</v>
      </c>
    </row>
    <row r="4" spans="1:185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59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427" t="s">
        <v>11</v>
      </c>
      <c r="Q4" s="428"/>
      <c r="R4" s="8" t="s">
        <v>63</v>
      </c>
      <c r="S4" s="29" t="s">
        <v>10</v>
      </c>
      <c r="T4" s="67" t="s">
        <v>64</v>
      </c>
      <c r="U4" s="68" t="s">
        <v>11</v>
      </c>
      <c r="V4" s="69" t="s">
        <v>19</v>
      </c>
      <c r="W4" s="29" t="s">
        <v>10</v>
      </c>
      <c r="X4" s="427" t="s">
        <v>11</v>
      </c>
      <c r="Y4" s="428"/>
      <c r="Z4" s="29" t="s">
        <v>10</v>
      </c>
      <c r="AA4" s="427" t="s">
        <v>11</v>
      </c>
      <c r="AB4" s="428"/>
      <c r="AC4" s="29" t="s">
        <v>10</v>
      </c>
      <c r="AD4" s="60" t="s">
        <v>19</v>
      </c>
      <c r="AE4" s="33" t="s">
        <v>23</v>
      </c>
      <c r="AF4" s="54"/>
      <c r="AG4" s="33"/>
      <c r="AH4" s="30" t="s">
        <v>11</v>
      </c>
      <c r="AI4" s="31"/>
      <c r="AJ4" s="33" t="s">
        <v>23</v>
      </c>
      <c r="AK4" s="54"/>
      <c r="AL4" s="33"/>
      <c r="AM4" s="30" t="s">
        <v>11</v>
      </c>
      <c r="AN4" s="31"/>
      <c r="AO4" s="33" t="s">
        <v>23</v>
      </c>
      <c r="AP4" s="54"/>
      <c r="AQ4" s="33"/>
      <c r="AR4" s="30" t="s">
        <v>11</v>
      </c>
      <c r="AS4" s="31"/>
      <c r="AT4" s="33" t="s">
        <v>23</v>
      </c>
      <c r="AU4" s="54"/>
      <c r="AV4" s="33"/>
      <c r="AW4" s="30" t="s">
        <v>11</v>
      </c>
      <c r="AX4" s="31"/>
      <c r="AY4" s="29" t="s">
        <v>10</v>
      </c>
      <c r="AZ4" s="427" t="s">
        <v>11</v>
      </c>
      <c r="BA4" s="428"/>
      <c r="BB4" s="29" t="s">
        <v>10</v>
      </c>
      <c r="BC4" s="60" t="s">
        <v>19</v>
      </c>
      <c r="BD4" s="33" t="s">
        <v>23</v>
      </c>
      <c r="BE4" s="54"/>
      <c r="BF4" s="33"/>
      <c r="BG4" s="30" t="s">
        <v>11</v>
      </c>
      <c r="BH4" s="31"/>
      <c r="BI4" s="29" t="s">
        <v>10</v>
      </c>
      <c r="BJ4" s="427" t="s">
        <v>11</v>
      </c>
      <c r="BK4" s="428"/>
      <c r="BL4" s="29" t="s">
        <v>10</v>
      </c>
      <c r="BM4" s="60" t="s">
        <v>19</v>
      </c>
      <c r="BN4" s="33" t="s">
        <v>23</v>
      </c>
      <c r="BO4" s="54"/>
      <c r="BP4" s="33"/>
      <c r="BQ4" s="30" t="s">
        <v>11</v>
      </c>
      <c r="BR4" s="31"/>
      <c r="BS4" s="33" t="s">
        <v>23</v>
      </c>
      <c r="BT4" s="54"/>
      <c r="BU4" s="33"/>
      <c r="BV4" s="30" t="s">
        <v>11</v>
      </c>
      <c r="BW4" s="31"/>
      <c r="BX4" s="33" t="s">
        <v>23</v>
      </c>
      <c r="BY4" s="54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32" t="s">
        <v>19</v>
      </c>
      <c r="CG4" s="29" t="s">
        <v>10</v>
      </c>
      <c r="CH4" s="427" t="s">
        <v>11</v>
      </c>
      <c r="CI4" s="428"/>
      <c r="CJ4" s="89" t="s">
        <v>10</v>
      </c>
      <c r="CK4" s="201" t="s">
        <v>230</v>
      </c>
      <c r="CL4" s="202" t="s">
        <v>23</v>
      </c>
      <c r="CM4" s="203"/>
      <c r="CN4" s="203"/>
      <c r="CO4" s="204" t="s">
        <v>11</v>
      </c>
      <c r="CP4" s="205"/>
      <c r="CQ4" s="203" t="s">
        <v>231</v>
      </c>
      <c r="CR4" s="203" t="s">
        <v>231</v>
      </c>
      <c r="CS4" s="29" t="s">
        <v>10</v>
      </c>
      <c r="CT4" s="427" t="s">
        <v>11</v>
      </c>
      <c r="CU4" s="428"/>
      <c r="CV4" s="32" t="s">
        <v>19</v>
      </c>
      <c r="CW4" s="29" t="s">
        <v>10</v>
      </c>
      <c r="CX4" s="427" t="s">
        <v>11</v>
      </c>
      <c r="CY4" s="428"/>
      <c r="CZ4" s="29" t="s">
        <v>10</v>
      </c>
      <c r="DA4" s="60" t="s">
        <v>19</v>
      </c>
      <c r="DB4" s="33" t="s">
        <v>23</v>
      </c>
      <c r="DC4" s="54"/>
      <c r="DD4" s="33"/>
      <c r="DE4" s="30" t="s">
        <v>11</v>
      </c>
      <c r="DF4" s="31"/>
      <c r="DG4" s="33" t="s">
        <v>23</v>
      </c>
      <c r="DH4" s="54"/>
      <c r="DI4" s="33"/>
      <c r="DJ4" s="30" t="s">
        <v>11</v>
      </c>
      <c r="DK4" s="31"/>
      <c r="DL4" s="119"/>
      <c r="DM4" s="119" t="s">
        <v>237</v>
      </c>
      <c r="DN4" s="89" t="s">
        <v>10</v>
      </c>
      <c r="DO4" s="90"/>
      <c r="DP4" s="497" t="s">
        <v>11</v>
      </c>
      <c r="DQ4" s="498"/>
      <c r="DR4" s="12"/>
      <c r="DS4" s="8" t="s">
        <v>5</v>
      </c>
      <c r="DT4" s="8" t="s">
        <v>5</v>
      </c>
      <c r="DU4" s="8" t="s">
        <v>5</v>
      </c>
      <c r="DV4" s="8" t="s">
        <v>5</v>
      </c>
      <c r="DW4" s="100"/>
      <c r="DX4" s="424"/>
      <c r="DY4" s="424"/>
      <c r="DZ4" s="424"/>
      <c r="EA4" s="424"/>
      <c r="EB4" s="15" t="s">
        <v>43</v>
      </c>
      <c r="EC4" s="15" t="s">
        <v>193</v>
      </c>
      <c r="ED4" s="15" t="s">
        <v>194</v>
      </c>
      <c r="EG4" s="13" t="s">
        <v>195</v>
      </c>
      <c r="EH4" s="13" t="s">
        <v>196</v>
      </c>
      <c r="EJ4" s="13" t="s">
        <v>197</v>
      </c>
      <c r="EK4" s="13" t="s">
        <v>198</v>
      </c>
      <c r="EO4" s="13" t="s">
        <v>15</v>
      </c>
      <c r="EP4" s="13" t="s">
        <v>6</v>
      </c>
      <c r="EQ4" s="13" t="s">
        <v>208</v>
      </c>
      <c r="ER4" s="13" t="s">
        <v>7</v>
      </c>
      <c r="ES4" s="13" t="s">
        <v>8</v>
      </c>
      <c r="ET4" s="13" t="s">
        <v>209</v>
      </c>
      <c r="EU4" s="13" t="s">
        <v>42</v>
      </c>
      <c r="EV4" s="13" t="s">
        <v>299</v>
      </c>
      <c r="EW4" s="13" t="s">
        <v>66</v>
      </c>
      <c r="EX4" s="13" t="s">
        <v>210</v>
      </c>
      <c r="EY4" s="13" t="s">
        <v>67</v>
      </c>
      <c r="EZ4" s="13" t="s">
        <v>211</v>
      </c>
      <c r="FA4" s="13" t="s">
        <v>68</v>
      </c>
      <c r="FB4" s="13" t="s">
        <v>212</v>
      </c>
      <c r="FC4" s="13" t="s">
        <v>213</v>
      </c>
      <c r="FD4" s="13" t="s">
        <v>83</v>
      </c>
      <c r="FE4" s="13" t="s">
        <v>214</v>
      </c>
      <c r="FF4" s="13" t="s">
        <v>215</v>
      </c>
      <c r="FG4" s="13" t="s">
        <v>216</v>
      </c>
      <c r="FH4" s="13" t="s">
        <v>217</v>
      </c>
      <c r="FK4" s="13" t="s">
        <v>15</v>
      </c>
      <c r="FL4" s="13" t="s">
        <v>6</v>
      </c>
      <c r="FM4" s="13" t="s">
        <v>208</v>
      </c>
      <c r="FN4" s="13" t="s">
        <v>7</v>
      </c>
      <c r="FO4" s="13" t="s">
        <v>8</v>
      </c>
      <c r="FP4" s="13" t="s">
        <v>209</v>
      </c>
      <c r="FQ4" s="13" t="s">
        <v>42</v>
      </c>
      <c r="FR4" s="13" t="s">
        <v>66</v>
      </c>
      <c r="FS4" s="13" t="s">
        <v>210</v>
      </c>
      <c r="FT4" s="13" t="s">
        <v>67</v>
      </c>
      <c r="FU4" s="13" t="s">
        <v>211</v>
      </c>
      <c r="FV4" s="13" t="s">
        <v>68</v>
      </c>
      <c r="FW4" s="13" t="s">
        <v>212</v>
      </c>
      <c r="FX4" s="13" t="s">
        <v>213</v>
      </c>
      <c r="FY4" s="13" t="s">
        <v>83</v>
      </c>
      <c r="FZ4" s="13" t="s">
        <v>214</v>
      </c>
      <c r="GA4" s="13" t="s">
        <v>215</v>
      </c>
      <c r="GB4" s="13" t="s">
        <v>216</v>
      </c>
      <c r="GC4" s="13" t="s">
        <v>217</v>
      </c>
    </row>
    <row r="5" spans="1:185" s="41" customFormat="1" ht="13.5" thickBot="1" x14ac:dyDescent="0.25">
      <c r="A5" s="131"/>
      <c r="B5" s="34">
        <v>2</v>
      </c>
      <c r="C5" s="10">
        <v>2</v>
      </c>
      <c r="D5" s="37" t="s">
        <v>90</v>
      </c>
      <c r="E5" s="37" t="s">
        <v>91</v>
      </c>
      <c r="F5" s="37"/>
      <c r="G5" s="43">
        <v>0.29305555555555557</v>
      </c>
      <c r="H5" s="47">
        <v>0.29305555555555557</v>
      </c>
      <c r="I5" s="58" t="s">
        <v>44</v>
      </c>
      <c r="J5" s="52">
        <v>0</v>
      </c>
      <c r="K5" s="43">
        <v>0.37638888888888888</v>
      </c>
      <c r="L5" s="47">
        <v>0.37638888888888888</v>
      </c>
      <c r="M5" s="42" t="s">
        <v>44</v>
      </c>
      <c r="N5" s="38">
        <v>0</v>
      </c>
      <c r="O5" s="73">
        <v>0.40763888888888888</v>
      </c>
      <c r="P5" s="42" t="s">
        <v>44</v>
      </c>
      <c r="Q5" s="38">
        <v>0</v>
      </c>
      <c r="R5" s="43">
        <v>0.40902777777777777</v>
      </c>
      <c r="S5" s="47">
        <v>0.41111111111111115</v>
      </c>
      <c r="T5" s="70">
        <v>52.2</v>
      </c>
      <c r="U5" s="71">
        <v>52.2</v>
      </c>
      <c r="V5" s="72"/>
      <c r="W5" s="115">
        <v>0.4284722222222222</v>
      </c>
      <c r="X5" s="42" t="s">
        <v>44</v>
      </c>
      <c r="Y5" s="38">
        <v>0</v>
      </c>
      <c r="Z5" s="49">
        <v>0.45277777777777778</v>
      </c>
      <c r="AA5" s="42" t="s">
        <v>44</v>
      </c>
      <c r="AB5" s="38">
        <v>0</v>
      </c>
      <c r="AC5" s="53">
        <v>0.4548611111111111</v>
      </c>
      <c r="AD5" s="61">
        <v>600</v>
      </c>
      <c r="AE5" s="55">
        <v>0.45541666666666664</v>
      </c>
      <c r="AF5" s="35">
        <v>5.5555555555553138E-4</v>
      </c>
      <c r="AG5" s="35">
        <v>8.101851851854264E-5</v>
      </c>
      <c r="AH5" s="44" t="s">
        <v>45</v>
      </c>
      <c r="AI5" s="45">
        <v>7</v>
      </c>
      <c r="AJ5" s="55">
        <v>0.45596064814814818</v>
      </c>
      <c r="AK5" s="35">
        <v>1.0995370370370794E-3</v>
      </c>
      <c r="AL5" s="35">
        <v>9.8379629629625391E-4</v>
      </c>
      <c r="AM5" s="44" t="s">
        <v>45</v>
      </c>
      <c r="AN5" s="45">
        <v>85</v>
      </c>
      <c r="AO5" s="55">
        <v>0.45646990740740739</v>
      </c>
      <c r="AP5" s="35">
        <v>1.6087962962962887E-3</v>
      </c>
      <c r="AQ5" s="35">
        <v>1.0069444444444522E-3</v>
      </c>
      <c r="AR5" s="44" t="s">
        <v>45</v>
      </c>
      <c r="AS5" s="45">
        <v>87</v>
      </c>
      <c r="AT5" s="55">
        <v>0.46831018518518519</v>
      </c>
      <c r="AU5" s="35">
        <v>1.3449074074074086E-2</v>
      </c>
      <c r="AV5" s="35">
        <v>7.1296296296296411E-3</v>
      </c>
      <c r="AW5" s="44" t="s">
        <v>301</v>
      </c>
      <c r="AX5" s="45">
        <v>616</v>
      </c>
      <c r="AY5" s="49">
        <v>0.50555555555555554</v>
      </c>
      <c r="AZ5" s="42" t="s">
        <v>301</v>
      </c>
      <c r="BA5" s="38">
        <v>180</v>
      </c>
      <c r="BB5" s="53">
        <v>0.51944444444444449</v>
      </c>
      <c r="BC5" s="61"/>
      <c r="BD5" s="55">
        <v>0.53106481481481482</v>
      </c>
      <c r="BE5" s="35">
        <v>1.1620370370370336E-2</v>
      </c>
      <c r="BF5" s="35">
        <v>8.1018518518554891E-5</v>
      </c>
      <c r="BG5" s="44" t="s">
        <v>45</v>
      </c>
      <c r="BH5" s="45">
        <v>7</v>
      </c>
      <c r="BI5" s="197">
        <v>0.56805555555555565</v>
      </c>
      <c r="BJ5" s="42" t="s">
        <v>44</v>
      </c>
      <c r="BK5" s="38">
        <v>0</v>
      </c>
      <c r="BL5" s="53">
        <v>0.57013888888888886</v>
      </c>
      <c r="BM5" s="61">
        <v>300</v>
      </c>
      <c r="BN5" s="55">
        <v>0.58099537037037041</v>
      </c>
      <c r="BO5" s="35">
        <v>1.085648148148155E-2</v>
      </c>
      <c r="BP5" s="35">
        <v>1.9560185185185878E-3</v>
      </c>
      <c r="BQ5" s="44" t="s">
        <v>301</v>
      </c>
      <c r="BR5" s="45">
        <v>169</v>
      </c>
      <c r="BS5" s="55">
        <v>0.58023148148148151</v>
      </c>
      <c r="BT5" s="35">
        <v>1.0092592592592653E-2</v>
      </c>
      <c r="BU5" s="35">
        <v>6.2500000000006127E-4</v>
      </c>
      <c r="BV5" s="44" t="s">
        <v>301</v>
      </c>
      <c r="BW5" s="45">
        <v>54</v>
      </c>
      <c r="BX5" s="55">
        <v>0.58262731481481478</v>
      </c>
      <c r="BY5" s="35">
        <v>1.2488425925925917E-2</v>
      </c>
      <c r="BZ5" s="35">
        <v>2.9050925925925824E-3</v>
      </c>
      <c r="CA5" s="44" t="s">
        <v>301</v>
      </c>
      <c r="CB5" s="45">
        <v>251</v>
      </c>
      <c r="CC5" s="85">
        <v>0.61944444444444446</v>
      </c>
      <c r="CD5" s="86"/>
      <c r="CE5" s="38">
        <v>0</v>
      </c>
      <c r="CF5" s="88"/>
      <c r="CG5" s="49">
        <v>0.62361111111111112</v>
      </c>
      <c r="CH5" s="42" t="s">
        <v>44</v>
      </c>
      <c r="CI5" s="38">
        <v>0</v>
      </c>
      <c r="CJ5" s="206">
        <v>0.62986111111111109</v>
      </c>
      <c r="CK5" s="207"/>
      <c r="CL5" s="208">
        <v>0.63159722222222225</v>
      </c>
      <c r="CM5" s="209">
        <v>1.7361111111111605E-3</v>
      </c>
      <c r="CN5" s="209">
        <v>4.9439619065339002E-17</v>
      </c>
      <c r="CO5" s="210" t="s">
        <v>44</v>
      </c>
      <c r="CP5" s="211">
        <v>0</v>
      </c>
      <c r="CQ5" s="212"/>
      <c r="CR5" s="212"/>
      <c r="CS5" s="85">
        <v>0.64652777777777781</v>
      </c>
      <c r="CT5" s="86"/>
      <c r="CU5" s="38">
        <v>0</v>
      </c>
      <c r="CV5" s="88"/>
      <c r="CW5" s="49"/>
      <c r="CX5" s="42" t="s">
        <v>44</v>
      </c>
      <c r="CY5" s="38">
        <v>0</v>
      </c>
      <c r="CZ5" s="53">
        <v>0.68055555555555547</v>
      </c>
      <c r="DA5" s="61"/>
      <c r="DB5" s="55">
        <v>0.69464120370370364</v>
      </c>
      <c r="DC5" s="35">
        <v>1.4085648148148167E-2</v>
      </c>
      <c r="DD5" s="35">
        <v>8.1365740740740912E-3</v>
      </c>
      <c r="DE5" s="44" t="s">
        <v>301</v>
      </c>
      <c r="DF5" s="45">
        <v>703</v>
      </c>
      <c r="DG5" s="55">
        <v>0.6947106481481482</v>
      </c>
      <c r="DH5" s="35">
        <v>1.4155092592592733E-2</v>
      </c>
      <c r="DI5" s="35">
        <v>8.1597222222223632E-3</v>
      </c>
      <c r="DJ5" s="44" t="s">
        <v>301</v>
      </c>
      <c r="DK5" s="45">
        <v>705</v>
      </c>
      <c r="DL5" s="237"/>
      <c r="DM5" s="216"/>
      <c r="DN5" s="91">
        <v>0.73125000000000007</v>
      </c>
      <c r="DO5" s="95">
        <v>8.3333333333333332E-3</v>
      </c>
      <c r="DP5" s="42" t="s">
        <v>44</v>
      </c>
      <c r="DQ5" s="38">
        <v>0</v>
      </c>
      <c r="DR5" s="64"/>
      <c r="DS5" s="39">
        <v>3636.2</v>
      </c>
      <c r="DT5" s="46">
        <v>180</v>
      </c>
      <c r="DU5" s="40"/>
      <c r="DV5" s="63">
        <v>3816.2</v>
      </c>
      <c r="DW5" s="43"/>
      <c r="DX5" s="227" t="s">
        <v>43</v>
      </c>
      <c r="DY5" s="228" t="s">
        <v>177</v>
      </c>
      <c r="DZ5" s="228">
        <v>150</v>
      </c>
      <c r="EA5" s="229" t="s">
        <v>291</v>
      </c>
      <c r="EB5" s="96"/>
      <c r="EC5" s="97"/>
      <c r="ED5" s="98"/>
      <c r="EG5" s="41">
        <v>1.1299999999999999</v>
      </c>
      <c r="EH5" s="41" t="s">
        <v>197</v>
      </c>
      <c r="EI5" s="151">
        <v>58.985999999999997</v>
      </c>
      <c r="EJ5" s="41">
        <v>58.985999999999997</v>
      </c>
      <c r="EK5" s="41">
        <v>9999</v>
      </c>
      <c r="EN5" s="41">
        <v>2</v>
      </c>
      <c r="EO5" s="195">
        <v>0</v>
      </c>
      <c r="EP5" s="195">
        <v>0</v>
      </c>
      <c r="EQ5" s="196">
        <v>52.2</v>
      </c>
      <c r="ER5" s="195">
        <v>0</v>
      </c>
      <c r="ES5" s="195">
        <v>0</v>
      </c>
      <c r="ET5" s="195">
        <v>1395</v>
      </c>
      <c r="EU5" s="195">
        <v>180</v>
      </c>
      <c r="EV5" s="195">
        <v>7</v>
      </c>
      <c r="EW5" s="195">
        <v>0</v>
      </c>
      <c r="EX5" s="195">
        <v>774</v>
      </c>
      <c r="EY5" s="195">
        <v>0</v>
      </c>
      <c r="EZ5" s="195">
        <v>0</v>
      </c>
      <c r="FA5" s="195">
        <v>0</v>
      </c>
      <c r="FB5" s="196">
        <v>1408</v>
      </c>
      <c r="FC5" s="195"/>
      <c r="FD5" s="195"/>
      <c r="FE5" s="195"/>
      <c r="FF5" s="195"/>
      <c r="FG5" s="196"/>
      <c r="FH5" s="195"/>
      <c r="FJ5" s="41">
        <v>2</v>
      </c>
      <c r="FK5" s="195">
        <v>0</v>
      </c>
      <c r="FL5" s="195">
        <v>0</v>
      </c>
      <c r="FM5" s="195">
        <v>52.2</v>
      </c>
      <c r="FN5" s="195">
        <v>52.2</v>
      </c>
      <c r="FO5" s="195">
        <v>52.2</v>
      </c>
      <c r="FP5" s="195">
        <v>1447.2</v>
      </c>
      <c r="FQ5" s="195">
        <v>1627.2</v>
      </c>
      <c r="FR5" s="195">
        <v>1627.2</v>
      </c>
      <c r="FS5" s="195">
        <v>2401.1999999999998</v>
      </c>
      <c r="FT5" s="195">
        <v>2401.1999999999998</v>
      </c>
      <c r="FU5" s="195">
        <v>2401.1999999999998</v>
      </c>
      <c r="FV5" s="195">
        <v>2401.1999999999998</v>
      </c>
      <c r="FW5" s="195">
        <v>3809.2</v>
      </c>
      <c r="FX5" s="195">
        <v>3809.2</v>
      </c>
      <c r="FY5" s="195">
        <v>3809.2</v>
      </c>
      <c r="FZ5" s="195">
        <v>3809.2</v>
      </c>
      <c r="GA5" s="195">
        <v>3809.2</v>
      </c>
      <c r="GB5" s="195">
        <v>3809.2</v>
      </c>
      <c r="GC5" s="195">
        <v>3809.2</v>
      </c>
    </row>
    <row r="6" spans="1:185" s="41" customFormat="1" ht="13.5" thickBot="1" x14ac:dyDescent="0.25">
      <c r="A6" s="131"/>
      <c r="B6" s="34">
        <v>3</v>
      </c>
      <c r="C6" s="10">
        <v>3</v>
      </c>
      <c r="D6" s="37" t="s">
        <v>238</v>
      </c>
      <c r="E6" s="37" t="s">
        <v>31</v>
      </c>
      <c r="F6" s="37"/>
      <c r="G6" s="43">
        <v>0.29375000000000001</v>
      </c>
      <c r="H6" s="47">
        <v>0.29375000000000001</v>
      </c>
      <c r="I6" s="58" t="s">
        <v>44</v>
      </c>
      <c r="J6" s="52">
        <v>0</v>
      </c>
      <c r="K6" s="43">
        <v>0.37708333333333299</v>
      </c>
      <c r="L6" s="47">
        <v>0.37708333333333299</v>
      </c>
      <c r="M6" s="42" t="s">
        <v>44</v>
      </c>
      <c r="N6" s="38">
        <v>0</v>
      </c>
      <c r="O6" s="73">
        <v>0.40833333333333299</v>
      </c>
      <c r="P6" s="42" t="s">
        <v>44</v>
      </c>
      <c r="Q6" s="38">
        <v>0</v>
      </c>
      <c r="R6" s="43">
        <v>0.40902777777777777</v>
      </c>
      <c r="S6" s="47">
        <v>0.41319444444444442</v>
      </c>
      <c r="T6" s="70">
        <v>55.7</v>
      </c>
      <c r="U6" s="71">
        <v>55.7</v>
      </c>
      <c r="V6" s="72"/>
      <c r="W6" s="115">
        <v>0.42916666666666631</v>
      </c>
      <c r="X6" s="42" t="s">
        <v>44</v>
      </c>
      <c r="Y6" s="38">
        <v>0</v>
      </c>
      <c r="Z6" s="49">
        <v>0.45347222222222267</v>
      </c>
      <c r="AA6" s="42" t="s">
        <v>44</v>
      </c>
      <c r="AB6" s="38">
        <v>0</v>
      </c>
      <c r="AC6" s="53">
        <v>0.45555555555555599</v>
      </c>
      <c r="AD6" s="61"/>
      <c r="AE6" s="55">
        <v>0.45614583333333331</v>
      </c>
      <c r="AF6" s="35">
        <v>5.9027777777731494E-4</v>
      </c>
      <c r="AG6" s="35">
        <v>4.6296296296759079E-5</v>
      </c>
      <c r="AH6" s="44" t="s">
        <v>45</v>
      </c>
      <c r="AI6" s="45">
        <v>4</v>
      </c>
      <c r="AJ6" s="55">
        <v>0.45759259259259261</v>
      </c>
      <c r="AK6" s="35">
        <v>2.0370370370366153E-3</v>
      </c>
      <c r="AL6" s="35">
        <v>4.6296296296717988E-5</v>
      </c>
      <c r="AM6" s="44" t="s">
        <v>45</v>
      </c>
      <c r="AN6" s="45">
        <v>4</v>
      </c>
      <c r="AO6" s="55">
        <v>0.45820601851851855</v>
      </c>
      <c r="AP6" s="35">
        <v>2.6504629629625631E-3</v>
      </c>
      <c r="AQ6" s="35">
        <v>3.4722222221822158E-5</v>
      </c>
      <c r="AR6" s="44" t="s">
        <v>301</v>
      </c>
      <c r="AS6" s="45">
        <v>3</v>
      </c>
      <c r="AT6" s="55">
        <v>0.46211805555555557</v>
      </c>
      <c r="AU6" s="35">
        <v>6.5624999999995826E-3</v>
      </c>
      <c r="AV6" s="35">
        <v>2.4305555555513818E-4</v>
      </c>
      <c r="AW6" s="44" t="s">
        <v>301</v>
      </c>
      <c r="AX6" s="45">
        <v>21</v>
      </c>
      <c r="AY6" s="49">
        <v>0.50416666666666665</v>
      </c>
      <c r="AZ6" s="42" t="s">
        <v>44</v>
      </c>
      <c r="BA6" s="38">
        <v>0</v>
      </c>
      <c r="BB6" s="53">
        <v>0.51736111111111105</v>
      </c>
      <c r="BC6" s="61"/>
      <c r="BD6" s="55">
        <v>0.52906249999999999</v>
      </c>
      <c r="BE6" s="35">
        <v>1.1701388888888942E-2</v>
      </c>
      <c r="BF6" s="35">
        <v>5.0306980803327406E-17</v>
      </c>
      <c r="BG6" s="44" t="s">
        <v>44</v>
      </c>
      <c r="BH6" s="45">
        <v>0</v>
      </c>
      <c r="BI6" s="197">
        <v>0.56597222222222221</v>
      </c>
      <c r="BJ6" s="42" t="s">
        <v>44</v>
      </c>
      <c r="BK6" s="38">
        <v>0</v>
      </c>
      <c r="BL6" s="53">
        <v>0.56736111111111109</v>
      </c>
      <c r="BM6" s="61"/>
      <c r="BN6" s="55">
        <v>0.57725694444444442</v>
      </c>
      <c r="BO6" s="35">
        <v>9.8958333333333259E-3</v>
      </c>
      <c r="BP6" s="35">
        <v>9.9537037037036348E-4</v>
      </c>
      <c r="BQ6" s="44" t="s">
        <v>301</v>
      </c>
      <c r="BR6" s="45">
        <v>86</v>
      </c>
      <c r="BS6" s="55">
        <v>0.57804398148148151</v>
      </c>
      <c r="BT6" s="35">
        <v>1.0682870370370412E-2</v>
      </c>
      <c r="BU6" s="35">
        <v>1.2152777777778203E-3</v>
      </c>
      <c r="BV6" s="44" t="s">
        <v>301</v>
      </c>
      <c r="BW6" s="45">
        <v>105</v>
      </c>
      <c r="BX6" s="55">
        <v>0.57824074074074072</v>
      </c>
      <c r="BY6" s="35">
        <v>1.0879629629629628E-2</v>
      </c>
      <c r="BZ6" s="35">
        <v>1.2962962962962937E-3</v>
      </c>
      <c r="CA6" s="44" t="s">
        <v>301</v>
      </c>
      <c r="CB6" s="45">
        <v>112</v>
      </c>
      <c r="CC6" s="85">
        <v>0.61527777777777781</v>
      </c>
      <c r="CD6" s="86"/>
      <c r="CE6" s="38">
        <v>0</v>
      </c>
      <c r="CF6" s="88"/>
      <c r="CG6" s="49">
        <v>0.62152777777777779</v>
      </c>
      <c r="CH6" s="42" t="s">
        <v>44</v>
      </c>
      <c r="CI6" s="38">
        <v>0</v>
      </c>
      <c r="CJ6" s="206">
        <v>0.62777777777777777</v>
      </c>
      <c r="CK6" s="213"/>
      <c r="CL6" s="208">
        <v>0.62949074074074074</v>
      </c>
      <c r="CM6" s="214">
        <v>1.7129629629629717E-3</v>
      </c>
      <c r="CN6" s="214">
        <v>2.3148148148139334E-5</v>
      </c>
      <c r="CO6" s="210" t="s">
        <v>44</v>
      </c>
      <c r="CP6" s="211">
        <v>0</v>
      </c>
      <c r="CQ6" s="215"/>
      <c r="CR6" s="215"/>
      <c r="CS6" s="85">
        <v>0.64166666666666672</v>
      </c>
      <c r="CT6" s="86"/>
      <c r="CU6" s="38">
        <v>0</v>
      </c>
      <c r="CV6" s="88"/>
      <c r="CW6" s="49"/>
      <c r="CX6" s="42" t="s">
        <v>44</v>
      </c>
      <c r="CY6" s="38">
        <v>0</v>
      </c>
      <c r="CZ6" s="53">
        <v>0.67847222222222225</v>
      </c>
      <c r="DA6" s="61"/>
      <c r="DB6" s="55">
        <v>0.68298611111111107</v>
      </c>
      <c r="DC6" s="35">
        <v>4.5138888888888173E-3</v>
      </c>
      <c r="DD6" s="35">
        <v>1.4351851851852572E-3</v>
      </c>
      <c r="DE6" s="44" t="s">
        <v>45</v>
      </c>
      <c r="DF6" s="45">
        <v>124</v>
      </c>
      <c r="DG6" s="55">
        <v>0.68305555555555564</v>
      </c>
      <c r="DH6" s="35">
        <v>4.5833333333333837E-3</v>
      </c>
      <c r="DI6" s="35">
        <v>1.412037037036986E-3</v>
      </c>
      <c r="DJ6" s="44" t="s">
        <v>45</v>
      </c>
      <c r="DK6" s="45">
        <v>122</v>
      </c>
      <c r="DL6" s="238"/>
      <c r="DM6" s="52"/>
      <c r="DN6" s="91">
        <v>0.72986111111111107</v>
      </c>
      <c r="DO6" s="95">
        <v>8.3333333333333297E-3</v>
      </c>
      <c r="DP6" s="42" t="s">
        <v>44</v>
      </c>
      <c r="DQ6" s="38">
        <v>0</v>
      </c>
      <c r="DR6" s="64"/>
      <c r="DS6" s="39">
        <v>636.70000000000005</v>
      </c>
      <c r="DT6" s="46">
        <v>0</v>
      </c>
      <c r="DU6" s="40"/>
      <c r="DV6" s="63">
        <v>636.70000000000005</v>
      </c>
      <c r="DW6" s="43"/>
      <c r="DX6" s="225" t="s">
        <v>296</v>
      </c>
      <c r="DY6" s="226" t="s">
        <v>177</v>
      </c>
      <c r="DZ6" s="226">
        <v>230</v>
      </c>
      <c r="EA6" s="104" t="s">
        <v>291</v>
      </c>
      <c r="EB6" s="77"/>
      <c r="EC6" s="56"/>
      <c r="ED6" s="36"/>
      <c r="EG6" s="41">
        <v>1.1299999999999999</v>
      </c>
      <c r="EH6" s="41" t="s">
        <v>197</v>
      </c>
      <c r="EI6" s="151">
        <v>62.940999999999995</v>
      </c>
      <c r="EJ6" s="41">
        <v>62.940999999999995</v>
      </c>
      <c r="EK6" s="41">
        <v>9999</v>
      </c>
      <c r="EN6" s="41">
        <v>3</v>
      </c>
      <c r="EO6" s="195">
        <v>0</v>
      </c>
      <c r="EP6" s="195">
        <v>0</v>
      </c>
      <c r="EQ6" s="196">
        <v>55.7</v>
      </c>
      <c r="ER6" s="195">
        <v>0</v>
      </c>
      <c r="ES6" s="195">
        <v>0</v>
      </c>
      <c r="ET6" s="195">
        <v>32</v>
      </c>
      <c r="EU6" s="195">
        <v>0</v>
      </c>
      <c r="EV6" s="195">
        <v>0</v>
      </c>
      <c r="EW6" s="195">
        <v>0</v>
      </c>
      <c r="EX6" s="195">
        <v>303</v>
      </c>
      <c r="EY6" s="195">
        <v>0</v>
      </c>
      <c r="EZ6" s="195">
        <v>0</v>
      </c>
      <c r="FA6" s="195">
        <v>0</v>
      </c>
      <c r="FB6" s="196">
        <v>246</v>
      </c>
      <c r="FC6" s="195"/>
      <c r="FD6" s="195"/>
      <c r="FE6" s="195"/>
      <c r="FF6" s="195"/>
      <c r="FG6" s="196"/>
      <c r="FH6" s="195"/>
      <c r="FJ6" s="41">
        <v>3</v>
      </c>
      <c r="FK6" s="195">
        <v>0</v>
      </c>
      <c r="FL6" s="195">
        <v>0</v>
      </c>
      <c r="FM6" s="195">
        <v>55.7</v>
      </c>
      <c r="FN6" s="195">
        <v>55.7</v>
      </c>
      <c r="FO6" s="195">
        <v>55.7</v>
      </c>
      <c r="FP6" s="195">
        <v>87.7</v>
      </c>
      <c r="FQ6" s="195">
        <v>87.7</v>
      </c>
      <c r="FR6" s="195">
        <v>87.7</v>
      </c>
      <c r="FS6" s="195">
        <v>390.7</v>
      </c>
      <c r="FT6" s="195">
        <v>390.7</v>
      </c>
      <c r="FU6" s="195">
        <v>390.7</v>
      </c>
      <c r="FV6" s="195">
        <v>390.7</v>
      </c>
      <c r="FW6" s="195">
        <v>636.70000000000005</v>
      </c>
      <c r="FX6" s="195">
        <v>636.70000000000005</v>
      </c>
      <c r="FY6" s="195">
        <v>636.70000000000005</v>
      </c>
      <c r="FZ6" s="195">
        <v>636.70000000000005</v>
      </c>
      <c r="GA6" s="195">
        <v>636.70000000000005</v>
      </c>
      <c r="GB6" s="195">
        <v>636.70000000000005</v>
      </c>
      <c r="GC6" s="195">
        <v>636.70000000000005</v>
      </c>
    </row>
    <row r="7" spans="1:185" s="41" customFormat="1" ht="13.5" collapsed="1" thickBot="1" x14ac:dyDescent="0.25">
      <c r="A7" s="131"/>
      <c r="B7" s="34">
        <v>4</v>
      </c>
      <c r="C7" s="10">
        <v>4</v>
      </c>
      <c r="D7" s="37" t="s">
        <v>89</v>
      </c>
      <c r="E7" s="37" t="s">
        <v>30</v>
      </c>
      <c r="F7" s="37"/>
      <c r="G7" s="43">
        <v>0.29444444444444401</v>
      </c>
      <c r="H7" s="47">
        <v>0.29444444444444401</v>
      </c>
      <c r="I7" s="58" t="s">
        <v>44</v>
      </c>
      <c r="J7" s="52">
        <v>0</v>
      </c>
      <c r="K7" s="43">
        <v>0.37777777777777799</v>
      </c>
      <c r="L7" s="47">
        <v>0.37777777777777799</v>
      </c>
      <c r="M7" s="42" t="s">
        <v>44</v>
      </c>
      <c r="N7" s="38">
        <v>0</v>
      </c>
      <c r="O7" s="73">
        <v>0.40902777777777799</v>
      </c>
      <c r="P7" s="42" t="s">
        <v>44</v>
      </c>
      <c r="Q7" s="38">
        <v>0</v>
      </c>
      <c r="R7" s="43">
        <v>0.4145833333333333</v>
      </c>
      <c r="S7" s="47">
        <v>0.4145833333333333</v>
      </c>
      <c r="T7" s="70">
        <v>48.7</v>
      </c>
      <c r="U7" s="71">
        <v>48.7</v>
      </c>
      <c r="V7" s="72"/>
      <c r="W7" s="115">
        <v>0.4298611111111113</v>
      </c>
      <c r="X7" s="42" t="s">
        <v>44</v>
      </c>
      <c r="Y7" s="38">
        <v>0</v>
      </c>
      <c r="Z7" s="49">
        <v>0.45416666666666666</v>
      </c>
      <c r="AA7" s="42" t="s">
        <v>44</v>
      </c>
      <c r="AB7" s="38">
        <v>0</v>
      </c>
      <c r="AC7" s="53">
        <v>0.45624999999999999</v>
      </c>
      <c r="AD7" s="61"/>
      <c r="AE7" s="55">
        <v>0.45687499999999998</v>
      </c>
      <c r="AF7" s="35">
        <v>6.2499999999998668E-4</v>
      </c>
      <c r="AG7" s="35">
        <v>1.157407407408734E-5</v>
      </c>
      <c r="AH7" s="44" t="s">
        <v>45</v>
      </c>
      <c r="AI7" s="45">
        <v>1</v>
      </c>
      <c r="AJ7" s="55">
        <v>0.45831018518518518</v>
      </c>
      <c r="AK7" s="35">
        <v>2.0601851851851927E-3</v>
      </c>
      <c r="AL7" s="35">
        <v>2.3148148148140636E-5</v>
      </c>
      <c r="AM7" s="44" t="s">
        <v>45</v>
      </c>
      <c r="AN7" s="45">
        <v>2</v>
      </c>
      <c r="AO7" s="55">
        <v>0.45883101851851849</v>
      </c>
      <c r="AP7" s="35">
        <v>2.5810185185184964E-3</v>
      </c>
      <c r="AQ7" s="35">
        <v>3.4722222222244564E-5</v>
      </c>
      <c r="AR7" s="44" t="s">
        <v>45</v>
      </c>
      <c r="AS7" s="45">
        <v>3</v>
      </c>
      <c r="AT7" s="55">
        <v>0.46243055555555551</v>
      </c>
      <c r="AU7" s="35">
        <v>6.1805555555555225E-3</v>
      </c>
      <c r="AV7" s="35">
        <v>1.3888888888892188E-4</v>
      </c>
      <c r="AW7" s="44" t="s">
        <v>45</v>
      </c>
      <c r="AX7" s="45">
        <v>12</v>
      </c>
      <c r="AY7" s="49">
        <v>0.50486111111111109</v>
      </c>
      <c r="AZ7" s="42" t="s">
        <v>44</v>
      </c>
      <c r="BA7" s="38">
        <v>0</v>
      </c>
      <c r="BB7" s="53">
        <v>0.5180555555555556</v>
      </c>
      <c r="BC7" s="61"/>
      <c r="BD7" s="55">
        <v>0.53660879629629632</v>
      </c>
      <c r="BE7" s="35">
        <v>1.8553240740740717E-2</v>
      </c>
      <c r="BF7" s="35">
        <v>6.851851851851826E-3</v>
      </c>
      <c r="BG7" s="44" t="s">
        <v>301</v>
      </c>
      <c r="BH7" s="45">
        <v>592</v>
      </c>
      <c r="BI7" s="197">
        <v>0.56666666666666676</v>
      </c>
      <c r="BJ7" s="42" t="s">
        <v>44</v>
      </c>
      <c r="BK7" s="38">
        <v>0</v>
      </c>
      <c r="BL7" s="53">
        <v>0.56805555555555554</v>
      </c>
      <c r="BM7" s="61"/>
      <c r="BN7" s="55">
        <v>0.57754629629629628</v>
      </c>
      <c r="BO7" s="35">
        <v>9.490740740740744E-3</v>
      </c>
      <c r="BP7" s="35">
        <v>5.9027777777778158E-4</v>
      </c>
      <c r="BQ7" s="44" t="s">
        <v>301</v>
      </c>
      <c r="BR7" s="45">
        <v>51</v>
      </c>
      <c r="BS7" s="55">
        <v>0.57990740740740743</v>
      </c>
      <c r="BT7" s="35">
        <v>1.1851851851851891E-2</v>
      </c>
      <c r="BU7" s="35">
        <v>2.3842592592592995E-3</v>
      </c>
      <c r="BV7" s="44" t="s">
        <v>301</v>
      </c>
      <c r="BW7" s="45">
        <v>206</v>
      </c>
      <c r="BX7" s="55">
        <v>0.58013888888888887</v>
      </c>
      <c r="BY7" s="35">
        <v>1.2083333333333335E-2</v>
      </c>
      <c r="BZ7" s="35">
        <v>2.5000000000000005E-3</v>
      </c>
      <c r="CA7" s="44" t="s">
        <v>301</v>
      </c>
      <c r="CB7" s="45">
        <v>216</v>
      </c>
      <c r="CC7" s="85">
        <v>0.61736111111111114</v>
      </c>
      <c r="CD7" s="86"/>
      <c r="CE7" s="38">
        <v>0</v>
      </c>
      <c r="CF7" s="88"/>
      <c r="CG7" s="49">
        <v>0.62222222222222223</v>
      </c>
      <c r="CH7" s="42" t="s">
        <v>44</v>
      </c>
      <c r="CI7" s="38">
        <v>0</v>
      </c>
      <c r="CJ7" s="206">
        <v>0.62847222222222221</v>
      </c>
      <c r="CK7" s="213"/>
      <c r="CL7" s="208">
        <v>0.63011574074074073</v>
      </c>
      <c r="CM7" s="214">
        <v>1.6435185185185164E-3</v>
      </c>
      <c r="CN7" s="214">
        <v>9.2592592592594634E-5</v>
      </c>
      <c r="CO7" s="210" t="s">
        <v>44</v>
      </c>
      <c r="CP7" s="211">
        <v>0</v>
      </c>
      <c r="CQ7" s="215"/>
      <c r="CR7" s="215"/>
      <c r="CS7" s="85">
        <v>0.6430555555555556</v>
      </c>
      <c r="CT7" s="86"/>
      <c r="CU7" s="38">
        <v>0</v>
      </c>
      <c r="CV7" s="88"/>
      <c r="CW7" s="49"/>
      <c r="CX7" s="42" t="s">
        <v>44</v>
      </c>
      <c r="CY7" s="38">
        <v>0</v>
      </c>
      <c r="CZ7" s="53">
        <v>0.6791666666666667</v>
      </c>
      <c r="DA7" s="61"/>
      <c r="DB7" s="55">
        <v>0.6853935185185186</v>
      </c>
      <c r="DC7" s="35">
        <v>6.2268518518519E-3</v>
      </c>
      <c r="DD7" s="35">
        <v>2.7777777777782554E-4</v>
      </c>
      <c r="DE7" s="44" t="s">
        <v>301</v>
      </c>
      <c r="DF7" s="45">
        <v>24</v>
      </c>
      <c r="DG7" s="55">
        <v>0.68549768518518517</v>
      </c>
      <c r="DH7" s="35">
        <v>6.331018518518472E-3</v>
      </c>
      <c r="DI7" s="35">
        <v>3.3564814814810232E-4</v>
      </c>
      <c r="DJ7" s="44" t="s">
        <v>301</v>
      </c>
      <c r="DK7" s="45">
        <v>29</v>
      </c>
      <c r="DL7" s="238"/>
      <c r="DM7" s="52"/>
      <c r="DN7" s="91">
        <v>0.72986111111111107</v>
      </c>
      <c r="DO7" s="95">
        <v>8.3333333333333297E-3</v>
      </c>
      <c r="DP7" s="42" t="s">
        <v>44</v>
      </c>
      <c r="DQ7" s="38">
        <v>0</v>
      </c>
      <c r="DR7" s="64"/>
      <c r="DS7" s="39">
        <v>1184.7</v>
      </c>
      <c r="DT7" s="46">
        <v>0</v>
      </c>
      <c r="DU7" s="40"/>
      <c r="DV7" s="63">
        <v>1184.7</v>
      </c>
      <c r="DW7" s="43"/>
      <c r="DX7" s="225" t="s">
        <v>297</v>
      </c>
      <c r="DY7" s="226" t="s">
        <v>177</v>
      </c>
      <c r="DZ7" s="226">
        <v>295</v>
      </c>
      <c r="EA7" s="104" t="s">
        <v>291</v>
      </c>
      <c r="EB7" s="77"/>
      <c r="EC7" s="56"/>
      <c r="ED7" s="36"/>
      <c r="EG7" s="41">
        <v>1.1299999999999999</v>
      </c>
      <c r="EH7" s="41" t="s">
        <v>197</v>
      </c>
      <c r="EI7" s="151">
        <v>55.030999999999999</v>
      </c>
      <c r="EJ7" s="41">
        <v>55.030999999999999</v>
      </c>
      <c r="EK7" s="41">
        <v>9999</v>
      </c>
      <c r="EN7" s="41">
        <v>4</v>
      </c>
      <c r="EO7" s="195">
        <v>0</v>
      </c>
      <c r="EP7" s="195">
        <v>0</v>
      </c>
      <c r="EQ7" s="196">
        <v>48.7</v>
      </c>
      <c r="ER7" s="195">
        <v>0</v>
      </c>
      <c r="ES7" s="195">
        <v>0</v>
      </c>
      <c r="ET7" s="195">
        <v>18</v>
      </c>
      <c r="EU7" s="195">
        <v>0</v>
      </c>
      <c r="EV7" s="195">
        <v>592</v>
      </c>
      <c r="EW7" s="195">
        <v>0</v>
      </c>
      <c r="EX7" s="195">
        <v>473</v>
      </c>
      <c r="EY7" s="195">
        <v>0</v>
      </c>
      <c r="EZ7" s="195">
        <v>0</v>
      </c>
      <c r="FA7" s="195">
        <v>0</v>
      </c>
      <c r="FB7" s="196">
        <v>53</v>
      </c>
      <c r="FC7" s="195"/>
      <c r="FD7" s="195"/>
      <c r="FE7" s="195"/>
      <c r="FF7" s="195"/>
      <c r="FG7" s="196"/>
      <c r="FH7" s="195"/>
      <c r="FJ7" s="41">
        <v>4</v>
      </c>
      <c r="FK7" s="195">
        <v>0</v>
      </c>
      <c r="FL7" s="195">
        <v>0</v>
      </c>
      <c r="FM7" s="195">
        <v>48.7</v>
      </c>
      <c r="FN7" s="195">
        <v>48.7</v>
      </c>
      <c r="FO7" s="195">
        <v>48.7</v>
      </c>
      <c r="FP7" s="195">
        <v>66.7</v>
      </c>
      <c r="FQ7" s="195">
        <v>66.7</v>
      </c>
      <c r="FR7" s="195">
        <v>66.7</v>
      </c>
      <c r="FS7" s="195">
        <v>539.70000000000005</v>
      </c>
      <c r="FT7" s="195">
        <v>539.70000000000005</v>
      </c>
      <c r="FU7" s="195">
        <v>539.70000000000005</v>
      </c>
      <c r="FV7" s="195">
        <v>539.70000000000005</v>
      </c>
      <c r="FW7" s="195">
        <v>592.70000000000005</v>
      </c>
      <c r="FX7" s="195">
        <v>592.70000000000005</v>
      </c>
      <c r="FY7" s="195">
        <v>592.70000000000005</v>
      </c>
      <c r="FZ7" s="195">
        <v>592.70000000000005</v>
      </c>
      <c r="GA7" s="195">
        <v>592.70000000000005</v>
      </c>
      <c r="GB7" s="195">
        <v>592.70000000000005</v>
      </c>
      <c r="GC7" s="195">
        <v>592.70000000000005</v>
      </c>
    </row>
    <row r="8" spans="1:185" s="41" customFormat="1" ht="13.5" thickBot="1" x14ac:dyDescent="0.25">
      <c r="A8" s="131"/>
      <c r="B8" s="34">
        <v>1</v>
      </c>
      <c r="C8" s="10">
        <v>1</v>
      </c>
      <c r="D8" s="37" t="s">
        <v>105</v>
      </c>
      <c r="E8" s="37" t="s">
        <v>264</v>
      </c>
      <c r="F8" s="37"/>
      <c r="G8" s="43">
        <v>0.29236111111111113</v>
      </c>
      <c r="H8" s="47">
        <v>0.29236111111111113</v>
      </c>
      <c r="I8" s="58" t="s">
        <v>44</v>
      </c>
      <c r="J8" s="52">
        <v>0</v>
      </c>
      <c r="K8" s="43">
        <v>0.3756944444444445</v>
      </c>
      <c r="L8" s="47">
        <v>0.3756944444444445</v>
      </c>
      <c r="M8" s="42" t="s">
        <v>44</v>
      </c>
      <c r="N8" s="38">
        <v>0</v>
      </c>
      <c r="O8" s="73">
        <v>0.4069444444444445</v>
      </c>
      <c r="P8" s="42" t="s">
        <v>44</v>
      </c>
      <c r="Q8" s="38">
        <v>0</v>
      </c>
      <c r="R8" s="43">
        <v>0.41319444444444442</v>
      </c>
      <c r="S8" s="47">
        <v>0.41319444444444442</v>
      </c>
      <c r="T8" s="70">
        <v>56.2</v>
      </c>
      <c r="U8" s="71">
        <v>56.2</v>
      </c>
      <c r="V8" s="72"/>
      <c r="W8" s="115">
        <v>0.42777777777777781</v>
      </c>
      <c r="X8" s="42" t="s">
        <v>44</v>
      </c>
      <c r="Y8" s="38">
        <v>0</v>
      </c>
      <c r="Z8" s="49">
        <v>0.45208333333333334</v>
      </c>
      <c r="AA8" s="42" t="s">
        <v>44</v>
      </c>
      <c r="AB8" s="38">
        <v>0</v>
      </c>
      <c r="AC8" s="53">
        <v>0.45416666666666666</v>
      </c>
      <c r="AD8" s="61">
        <v>300</v>
      </c>
      <c r="AE8" s="55">
        <v>0.45482638888888888</v>
      </c>
      <c r="AF8" s="35">
        <v>6.5972222222221433E-4</v>
      </c>
      <c r="AG8" s="35">
        <v>2.314814814814031E-5</v>
      </c>
      <c r="AH8" s="44" t="s">
        <v>301</v>
      </c>
      <c r="AI8" s="45">
        <v>2</v>
      </c>
      <c r="AJ8" s="55">
        <v>0.45561342592592591</v>
      </c>
      <c r="AK8" s="35">
        <v>1.4467592592592449E-3</v>
      </c>
      <c r="AL8" s="35">
        <v>6.3657407407408844E-4</v>
      </c>
      <c r="AM8" s="44" t="s">
        <v>45</v>
      </c>
      <c r="AN8" s="45">
        <v>55</v>
      </c>
      <c r="AO8" s="55">
        <v>0.45620370370370367</v>
      </c>
      <c r="AP8" s="35">
        <v>2.0370370370370039E-3</v>
      </c>
      <c r="AQ8" s="35">
        <v>5.7870370370373707E-4</v>
      </c>
      <c r="AR8" s="44" t="s">
        <v>45</v>
      </c>
      <c r="AS8" s="45">
        <v>50</v>
      </c>
      <c r="AT8" s="55">
        <v>0.46143518518518517</v>
      </c>
      <c r="AU8" s="35">
        <v>7.2685185185185075E-3</v>
      </c>
      <c r="AV8" s="35">
        <v>9.4907407407406313E-4</v>
      </c>
      <c r="AW8" s="44" t="s">
        <v>301</v>
      </c>
      <c r="AX8" s="45">
        <v>82</v>
      </c>
      <c r="AY8" s="49">
        <v>0.50277777777777777</v>
      </c>
      <c r="AZ8" s="42" t="s">
        <v>44</v>
      </c>
      <c r="BA8" s="38">
        <v>0</v>
      </c>
      <c r="BB8" s="53">
        <v>0.51666666666666672</v>
      </c>
      <c r="BC8" s="61"/>
      <c r="BD8" s="55">
        <v>0.5284375</v>
      </c>
      <c r="BE8" s="35">
        <v>1.1770833333333286E-2</v>
      </c>
      <c r="BF8" s="35">
        <v>6.9444444444394585E-5</v>
      </c>
      <c r="BG8" s="44" t="s">
        <v>301</v>
      </c>
      <c r="BH8" s="45">
        <v>6</v>
      </c>
      <c r="BI8" s="197">
        <v>0.56527777777777788</v>
      </c>
      <c r="BJ8" s="42" t="s">
        <v>44</v>
      </c>
      <c r="BK8" s="38">
        <v>0</v>
      </c>
      <c r="BL8" s="53">
        <v>0.56666666666666665</v>
      </c>
      <c r="BM8" s="61">
        <v>180</v>
      </c>
      <c r="BN8" s="55"/>
      <c r="BO8" s="35">
        <v>-0.56666666666666665</v>
      </c>
      <c r="BP8" s="35">
        <v>0.57556712962962964</v>
      </c>
      <c r="BQ8" s="44"/>
      <c r="BR8" s="45">
        <v>300</v>
      </c>
      <c r="BS8" s="55">
        <v>0.5767592592592593</v>
      </c>
      <c r="BT8" s="35">
        <v>1.0092592592592653E-2</v>
      </c>
      <c r="BU8" s="35">
        <v>6.2500000000006127E-4</v>
      </c>
      <c r="BV8" s="44" t="s">
        <v>301</v>
      </c>
      <c r="BW8" s="45">
        <v>54</v>
      </c>
      <c r="BX8" s="55">
        <v>0.57695601851851852</v>
      </c>
      <c r="BY8" s="35">
        <v>1.0289351851851869E-2</v>
      </c>
      <c r="BZ8" s="35">
        <v>7.0601851851853463E-4</v>
      </c>
      <c r="CA8" s="44" t="s">
        <v>301</v>
      </c>
      <c r="CB8" s="45">
        <v>61</v>
      </c>
      <c r="CC8" s="85">
        <v>0.61527777777777781</v>
      </c>
      <c r="CD8" s="86"/>
      <c r="CE8" s="38">
        <v>0</v>
      </c>
      <c r="CF8" s="88"/>
      <c r="CG8" s="49">
        <v>0.62083333333333335</v>
      </c>
      <c r="CH8" s="42" t="s">
        <v>44</v>
      </c>
      <c r="CI8" s="38">
        <v>0</v>
      </c>
      <c r="CJ8" s="206">
        <v>0.62708333333333333</v>
      </c>
      <c r="CK8" s="213"/>
      <c r="CL8" s="208">
        <v>0.62887731481481479</v>
      </c>
      <c r="CM8" s="214">
        <v>1.7939814814814659E-3</v>
      </c>
      <c r="CN8" s="214">
        <v>5.7870370370354841E-5</v>
      </c>
      <c r="CO8" s="210" t="s">
        <v>301</v>
      </c>
      <c r="CP8" s="211">
        <v>5</v>
      </c>
      <c r="CQ8" s="215"/>
      <c r="CR8" s="215"/>
      <c r="CS8" s="85">
        <v>0.64097222222222217</v>
      </c>
      <c r="CT8" s="86"/>
      <c r="CU8" s="38">
        <v>0</v>
      </c>
      <c r="CV8" s="88"/>
      <c r="CW8" s="49"/>
      <c r="CX8" s="42" t="s">
        <v>44</v>
      </c>
      <c r="CY8" s="38">
        <v>0</v>
      </c>
      <c r="CZ8" s="53">
        <v>0.67708333333333337</v>
      </c>
      <c r="DA8" s="61"/>
      <c r="DB8" s="55">
        <v>0.68322916666666667</v>
      </c>
      <c r="DC8" s="35">
        <v>6.1458333333332948E-3</v>
      </c>
      <c r="DD8" s="35">
        <v>1.9675925925922034E-4</v>
      </c>
      <c r="DE8" s="44" t="s">
        <v>301</v>
      </c>
      <c r="DF8" s="45">
        <v>17</v>
      </c>
      <c r="DG8" s="55">
        <v>0.68327546296296304</v>
      </c>
      <c r="DH8" s="35">
        <v>6.1921296296296724E-3</v>
      </c>
      <c r="DI8" s="35">
        <v>1.9675925925930274E-4</v>
      </c>
      <c r="DJ8" s="44" t="s">
        <v>301</v>
      </c>
      <c r="DK8" s="45">
        <v>17</v>
      </c>
      <c r="DL8" s="238"/>
      <c r="DM8" s="52"/>
      <c r="DN8" s="91">
        <v>0.72916666666666663</v>
      </c>
      <c r="DO8" s="95">
        <v>8.3333333333333332E-3</v>
      </c>
      <c r="DP8" s="42" t="s">
        <v>44</v>
      </c>
      <c r="DQ8" s="38">
        <v>0</v>
      </c>
      <c r="DR8" s="64"/>
      <c r="DS8" s="39">
        <v>1185.2</v>
      </c>
      <c r="DT8" s="46">
        <v>0</v>
      </c>
      <c r="DU8" s="40"/>
      <c r="DV8" s="63">
        <v>1185.2</v>
      </c>
      <c r="DW8" s="43"/>
      <c r="DX8" s="225" t="s">
        <v>295</v>
      </c>
      <c r="DY8" s="226" t="s">
        <v>177</v>
      </c>
      <c r="DZ8" s="226">
        <v>230</v>
      </c>
      <c r="EA8" s="104" t="s">
        <v>291</v>
      </c>
      <c r="EB8" s="77"/>
      <c r="EC8" s="56"/>
      <c r="ED8" s="36"/>
      <c r="EG8" s="41">
        <v>1.1299999999999999</v>
      </c>
      <c r="EH8" s="41" t="s">
        <v>197</v>
      </c>
      <c r="EI8" s="151">
        <v>63.506</v>
      </c>
      <c r="EJ8" s="41">
        <v>63.506</v>
      </c>
      <c r="EK8" s="41">
        <v>9999</v>
      </c>
      <c r="EN8" s="41">
        <v>1</v>
      </c>
      <c r="EO8" s="195">
        <v>0</v>
      </c>
      <c r="EP8" s="195">
        <v>0</v>
      </c>
      <c r="EQ8" s="196">
        <v>56.2</v>
      </c>
      <c r="ER8" s="195">
        <v>0</v>
      </c>
      <c r="ES8" s="195">
        <v>0</v>
      </c>
      <c r="ET8" s="195">
        <v>489</v>
      </c>
      <c r="EU8" s="195">
        <v>0</v>
      </c>
      <c r="EV8" s="195">
        <v>6</v>
      </c>
      <c r="EW8" s="195">
        <v>0</v>
      </c>
      <c r="EX8" s="195">
        <v>595</v>
      </c>
      <c r="EY8" s="195">
        <v>0</v>
      </c>
      <c r="EZ8" s="195">
        <v>5</v>
      </c>
      <c r="FA8" s="195">
        <v>0</v>
      </c>
      <c r="FB8" s="196">
        <v>34</v>
      </c>
      <c r="FC8" s="195"/>
      <c r="FD8" s="195"/>
      <c r="FE8" s="195"/>
      <c r="FF8" s="195"/>
      <c r="FG8" s="196"/>
      <c r="FH8" s="195"/>
      <c r="FJ8" s="41">
        <v>1</v>
      </c>
      <c r="FK8" s="195">
        <v>0</v>
      </c>
      <c r="FL8" s="195">
        <v>0</v>
      </c>
      <c r="FM8" s="195">
        <v>56.2</v>
      </c>
      <c r="FN8" s="195">
        <v>56.2</v>
      </c>
      <c r="FO8" s="195">
        <v>56.2</v>
      </c>
      <c r="FP8" s="195">
        <v>545.20000000000005</v>
      </c>
      <c r="FQ8" s="195">
        <v>545.20000000000005</v>
      </c>
      <c r="FR8" s="195">
        <v>545.20000000000005</v>
      </c>
      <c r="FS8" s="195">
        <v>1140.2</v>
      </c>
      <c r="FT8" s="195">
        <v>1140.2</v>
      </c>
      <c r="FU8" s="195">
        <v>1145.2</v>
      </c>
      <c r="FV8" s="195">
        <v>1145.2</v>
      </c>
      <c r="FW8" s="195">
        <v>1179.2</v>
      </c>
      <c r="FX8" s="195">
        <v>1179.2</v>
      </c>
      <c r="FY8" s="195">
        <v>1179.2</v>
      </c>
      <c r="FZ8" s="195">
        <v>1179.2</v>
      </c>
      <c r="GA8" s="195">
        <v>1179.2</v>
      </c>
      <c r="GB8" s="195">
        <v>1179.2</v>
      </c>
      <c r="GC8" s="195">
        <v>1179.2</v>
      </c>
    </row>
    <row r="9" spans="1:185" s="41" customFormat="1" ht="13.5" thickBot="1" x14ac:dyDescent="0.25">
      <c r="A9" s="132"/>
      <c r="B9" s="34">
        <v>8</v>
      </c>
      <c r="C9" s="10">
        <v>8</v>
      </c>
      <c r="D9" s="37" t="s">
        <v>92</v>
      </c>
      <c r="E9" s="37" t="s">
        <v>265</v>
      </c>
      <c r="F9" s="37"/>
      <c r="G9" s="43">
        <v>0.297222222222222</v>
      </c>
      <c r="H9" s="47">
        <v>0.297222222222222</v>
      </c>
      <c r="I9" s="58" t="s">
        <v>44</v>
      </c>
      <c r="J9" s="52">
        <v>0</v>
      </c>
      <c r="K9" s="43">
        <v>0.38055555555555498</v>
      </c>
      <c r="L9" s="47">
        <v>0.38055555555555498</v>
      </c>
      <c r="M9" s="42" t="s">
        <v>44</v>
      </c>
      <c r="N9" s="38">
        <v>0</v>
      </c>
      <c r="O9" s="73">
        <v>0.41180555555555498</v>
      </c>
      <c r="P9" s="42" t="s">
        <v>44</v>
      </c>
      <c r="Q9" s="38">
        <v>0</v>
      </c>
      <c r="R9" s="43">
        <v>0.4145833333333333</v>
      </c>
      <c r="S9" s="47">
        <v>0.41875000000000001</v>
      </c>
      <c r="T9" s="70">
        <v>53.6</v>
      </c>
      <c r="U9" s="71">
        <v>53.6</v>
      </c>
      <c r="V9" s="72"/>
      <c r="W9" s="115">
        <v>0.4326388888888883</v>
      </c>
      <c r="X9" s="42" t="s">
        <v>44</v>
      </c>
      <c r="Y9" s="38">
        <v>0</v>
      </c>
      <c r="Z9" s="49">
        <v>0.45694444444444465</v>
      </c>
      <c r="AA9" s="42" t="s">
        <v>44</v>
      </c>
      <c r="AB9" s="38">
        <v>0</v>
      </c>
      <c r="AC9" s="53">
        <v>0.45902777777777798</v>
      </c>
      <c r="AD9" s="61"/>
      <c r="AE9" s="55">
        <v>0.45968750000000003</v>
      </c>
      <c r="AF9" s="35">
        <v>6.5972222222204779E-4</v>
      </c>
      <c r="AG9" s="35">
        <v>2.3148148147973777E-5</v>
      </c>
      <c r="AH9" s="44" t="s">
        <v>301</v>
      </c>
      <c r="AI9" s="45">
        <v>2</v>
      </c>
      <c r="AJ9" s="55">
        <v>0.46140046296296294</v>
      </c>
      <c r="AK9" s="35">
        <v>2.372685185184964E-3</v>
      </c>
      <c r="AL9" s="35">
        <v>2.8935185185163066E-4</v>
      </c>
      <c r="AM9" s="44" t="s">
        <v>301</v>
      </c>
      <c r="AN9" s="45">
        <v>25</v>
      </c>
      <c r="AO9" s="55">
        <v>0.46195601851851853</v>
      </c>
      <c r="AP9" s="35">
        <v>2.9282407407405509E-3</v>
      </c>
      <c r="AQ9" s="35">
        <v>3.1249999999980989E-4</v>
      </c>
      <c r="AR9" s="44" t="s">
        <v>301</v>
      </c>
      <c r="AS9" s="45">
        <v>27</v>
      </c>
      <c r="AT9" s="55">
        <v>0.46660879629629631</v>
      </c>
      <c r="AU9" s="35">
        <v>7.5810185185183343E-3</v>
      </c>
      <c r="AV9" s="35">
        <v>1.2615740740738899E-3</v>
      </c>
      <c r="AW9" s="44" t="s">
        <v>301</v>
      </c>
      <c r="AX9" s="45">
        <v>109</v>
      </c>
      <c r="AY9" s="49">
        <v>0.50763888888888886</v>
      </c>
      <c r="AZ9" s="42" t="s">
        <v>44</v>
      </c>
      <c r="BA9" s="38">
        <v>0</v>
      </c>
      <c r="BB9" s="53">
        <v>0.52152777777777781</v>
      </c>
      <c r="BC9" s="61"/>
      <c r="BD9" s="55">
        <v>0.54135416666666669</v>
      </c>
      <c r="BE9" s="35">
        <v>1.982638888888888E-2</v>
      </c>
      <c r="BF9" s="35">
        <v>8.1249999999999881E-3</v>
      </c>
      <c r="BG9" s="44" t="s">
        <v>301</v>
      </c>
      <c r="BH9" s="45">
        <v>702</v>
      </c>
      <c r="BI9" s="197">
        <v>0.57013888888888897</v>
      </c>
      <c r="BJ9" s="42" t="s">
        <v>44</v>
      </c>
      <c r="BK9" s="38">
        <v>0</v>
      </c>
      <c r="BL9" s="53">
        <v>0.57152777777777775</v>
      </c>
      <c r="BM9" s="61">
        <v>180</v>
      </c>
      <c r="BN9" s="55"/>
      <c r="BO9" s="35">
        <v>-0.57152777777777775</v>
      </c>
      <c r="BP9" s="35">
        <v>0.58042824074074073</v>
      </c>
      <c r="BQ9" s="44"/>
      <c r="BR9" s="45">
        <v>300</v>
      </c>
      <c r="BS9" s="55">
        <v>0.58579861111111109</v>
      </c>
      <c r="BT9" s="35">
        <v>1.4270833333333344E-2</v>
      </c>
      <c r="BU9" s="35">
        <v>4.803240740740752E-3</v>
      </c>
      <c r="BV9" s="44" t="s">
        <v>301</v>
      </c>
      <c r="BW9" s="45">
        <v>415</v>
      </c>
      <c r="BX9" s="55">
        <v>0.58598379629629627</v>
      </c>
      <c r="BY9" s="35">
        <v>1.4456018518518521E-2</v>
      </c>
      <c r="BZ9" s="35">
        <v>4.8726851851851865E-3</v>
      </c>
      <c r="CA9" s="44" t="s">
        <v>301</v>
      </c>
      <c r="CB9" s="45">
        <v>421</v>
      </c>
      <c r="CC9" s="85">
        <v>0.62013888888888891</v>
      </c>
      <c r="CD9" s="86"/>
      <c r="CE9" s="38">
        <v>0</v>
      </c>
      <c r="CF9" s="88"/>
      <c r="CG9" s="49">
        <v>0.79375000000000007</v>
      </c>
      <c r="CH9" s="42" t="s">
        <v>301</v>
      </c>
      <c r="CI9" s="38">
        <v>120</v>
      </c>
      <c r="CJ9" s="206">
        <v>0.63263888888888886</v>
      </c>
      <c r="CK9" s="213"/>
      <c r="CL9" s="208">
        <v>0.63451388888888893</v>
      </c>
      <c r="CM9" s="214">
        <v>1.8750000000000711E-3</v>
      </c>
      <c r="CN9" s="214">
        <v>1.3888888888896004E-4</v>
      </c>
      <c r="CO9" s="210" t="s">
        <v>301</v>
      </c>
      <c r="CP9" s="211">
        <v>12</v>
      </c>
      <c r="CQ9" s="215"/>
      <c r="CR9" s="215"/>
      <c r="CS9" s="85">
        <v>0.64583333333333337</v>
      </c>
      <c r="CT9" s="86"/>
      <c r="CU9" s="38">
        <v>0</v>
      </c>
      <c r="CV9" s="88"/>
      <c r="CW9" s="49"/>
      <c r="CX9" s="42" t="s">
        <v>44</v>
      </c>
      <c r="CY9" s="38">
        <v>0</v>
      </c>
      <c r="CZ9" s="53">
        <v>0.68472222222222223</v>
      </c>
      <c r="DA9" s="61"/>
      <c r="DB9" s="55">
        <v>0.69077546296296299</v>
      </c>
      <c r="DC9" s="35">
        <v>6.0532407407407618E-3</v>
      </c>
      <c r="DD9" s="35">
        <v>1.0416666666668729E-4</v>
      </c>
      <c r="DE9" s="44" t="s">
        <v>301</v>
      </c>
      <c r="DF9" s="45">
        <v>9</v>
      </c>
      <c r="DG9" s="55">
        <v>0.69084490740740734</v>
      </c>
      <c r="DH9" s="35">
        <v>6.1226851851851061E-3</v>
      </c>
      <c r="DI9" s="35">
        <v>1.2731481481473642E-4</v>
      </c>
      <c r="DJ9" s="44" t="s">
        <v>301</v>
      </c>
      <c r="DK9" s="45">
        <v>11</v>
      </c>
      <c r="DL9" s="238"/>
      <c r="DM9" s="52"/>
      <c r="DN9" s="91">
        <v>0.7368055555555556</v>
      </c>
      <c r="DO9" s="95">
        <v>8.3333333333333297E-3</v>
      </c>
      <c r="DP9" s="42" t="s">
        <v>44</v>
      </c>
      <c r="DQ9" s="38">
        <v>0</v>
      </c>
      <c r="DR9" s="64"/>
      <c r="DS9" s="39">
        <v>2266.6</v>
      </c>
      <c r="DT9" s="46">
        <v>120</v>
      </c>
      <c r="DU9" s="40"/>
      <c r="DV9" s="63">
        <v>2386.6</v>
      </c>
      <c r="DW9" s="43"/>
      <c r="DX9" s="225" t="s">
        <v>43</v>
      </c>
      <c r="DY9" s="226" t="s">
        <v>177</v>
      </c>
      <c r="DZ9" s="226">
        <v>150</v>
      </c>
      <c r="EA9" s="104" t="s">
        <v>291</v>
      </c>
      <c r="EB9" s="77"/>
      <c r="EC9" s="56"/>
      <c r="ED9" s="36"/>
      <c r="EG9" s="41">
        <v>1.1299999999999999</v>
      </c>
      <c r="EH9" s="41" t="s">
        <v>197</v>
      </c>
      <c r="EI9" s="151">
        <v>60.567999999999998</v>
      </c>
      <c r="EJ9" s="41">
        <v>60.567999999999998</v>
      </c>
      <c r="EK9" s="41">
        <v>9999</v>
      </c>
      <c r="EN9" s="41">
        <v>8</v>
      </c>
      <c r="EO9" s="195">
        <v>0</v>
      </c>
      <c r="EP9" s="195">
        <v>0</v>
      </c>
      <c r="EQ9" s="196">
        <v>53.6</v>
      </c>
      <c r="ER9" s="195">
        <v>0</v>
      </c>
      <c r="ES9" s="195">
        <v>0</v>
      </c>
      <c r="ET9" s="195">
        <v>163</v>
      </c>
      <c r="EU9" s="195">
        <v>0</v>
      </c>
      <c r="EV9" s="195">
        <v>702</v>
      </c>
      <c r="EW9" s="195">
        <v>0</v>
      </c>
      <c r="EX9" s="195">
        <v>1316</v>
      </c>
      <c r="EY9" s="195">
        <v>120</v>
      </c>
      <c r="EZ9" s="195">
        <v>12</v>
      </c>
      <c r="FA9" s="195">
        <v>0</v>
      </c>
      <c r="FB9" s="196">
        <v>20</v>
      </c>
      <c r="FC9" s="195"/>
      <c r="FD9" s="195"/>
      <c r="FE9" s="195"/>
      <c r="FF9" s="195"/>
      <c r="FG9" s="196"/>
      <c r="FH9" s="195"/>
      <c r="FJ9" s="41">
        <v>8</v>
      </c>
      <c r="FK9" s="195">
        <v>0</v>
      </c>
      <c r="FL9" s="195">
        <v>0</v>
      </c>
      <c r="FM9" s="195">
        <v>53.6</v>
      </c>
      <c r="FN9" s="195">
        <v>53.6</v>
      </c>
      <c r="FO9" s="195">
        <v>53.6</v>
      </c>
      <c r="FP9" s="195">
        <v>216.6</v>
      </c>
      <c r="FQ9" s="195">
        <v>216.6</v>
      </c>
      <c r="FR9" s="195">
        <v>216.6</v>
      </c>
      <c r="FS9" s="195">
        <v>1532.6</v>
      </c>
      <c r="FT9" s="195">
        <v>1652.6</v>
      </c>
      <c r="FU9" s="195">
        <v>1664.6</v>
      </c>
      <c r="FV9" s="195">
        <v>1664.6</v>
      </c>
      <c r="FW9" s="195">
        <v>1684.6</v>
      </c>
      <c r="FX9" s="195">
        <v>1684.6</v>
      </c>
      <c r="FY9" s="195">
        <v>1684.6</v>
      </c>
      <c r="FZ9" s="195">
        <v>1684.6</v>
      </c>
      <c r="GA9" s="195">
        <v>1684.6</v>
      </c>
      <c r="GB9" s="195">
        <v>1684.6</v>
      </c>
      <c r="GC9" s="195">
        <v>1684.6</v>
      </c>
    </row>
    <row r="10" spans="1:185" s="41" customFormat="1" ht="13.5" thickBot="1" x14ac:dyDescent="0.25">
      <c r="A10" s="132"/>
      <c r="B10" s="34">
        <v>21</v>
      </c>
      <c r="C10" s="10">
        <v>21</v>
      </c>
      <c r="D10" s="37" t="s">
        <v>243</v>
      </c>
      <c r="E10" s="37" t="s">
        <v>117</v>
      </c>
      <c r="F10" s="37"/>
      <c r="G10" s="43">
        <v>0.30625000000000002</v>
      </c>
      <c r="H10" s="47">
        <v>0.30625000000000002</v>
      </c>
      <c r="I10" s="58" t="s">
        <v>44</v>
      </c>
      <c r="J10" s="52">
        <v>0</v>
      </c>
      <c r="K10" s="43">
        <v>0.389583333333332</v>
      </c>
      <c r="L10" s="47">
        <v>0.389583333333332</v>
      </c>
      <c r="M10" s="42" t="s">
        <v>44</v>
      </c>
      <c r="N10" s="38">
        <v>0</v>
      </c>
      <c r="O10" s="73">
        <v>0.42083333333333334</v>
      </c>
      <c r="P10" s="42" t="s">
        <v>44</v>
      </c>
      <c r="Q10" s="38">
        <v>0</v>
      </c>
      <c r="R10" s="43">
        <v>0.43611111111111112</v>
      </c>
      <c r="S10" s="47">
        <v>0.43611111111111112</v>
      </c>
      <c r="T10" s="70">
        <v>54.3</v>
      </c>
      <c r="U10" s="71">
        <v>54.3</v>
      </c>
      <c r="V10" s="72"/>
      <c r="W10" s="115">
        <v>0.44166666666666665</v>
      </c>
      <c r="X10" s="42" t="s">
        <v>44</v>
      </c>
      <c r="Y10" s="38">
        <v>0</v>
      </c>
      <c r="Z10" s="49">
        <v>0.46597222222222168</v>
      </c>
      <c r="AA10" s="42" t="s">
        <v>44</v>
      </c>
      <c r="AB10" s="38">
        <v>0</v>
      </c>
      <c r="AC10" s="53">
        <v>0.46875</v>
      </c>
      <c r="AD10" s="61"/>
      <c r="AE10" s="55">
        <v>0.46940972222222221</v>
      </c>
      <c r="AF10" s="35">
        <v>6.5972222222221433E-4</v>
      </c>
      <c r="AG10" s="35">
        <v>2.314814814814031E-5</v>
      </c>
      <c r="AH10" s="44" t="s">
        <v>301</v>
      </c>
      <c r="AI10" s="45">
        <v>2</v>
      </c>
      <c r="AJ10" s="55">
        <v>0.4707986111111111</v>
      </c>
      <c r="AK10" s="35">
        <v>2.0486111111110983E-3</v>
      </c>
      <c r="AL10" s="35">
        <v>3.4722222222235023E-5</v>
      </c>
      <c r="AM10" s="44" t="s">
        <v>45</v>
      </c>
      <c r="AN10" s="45">
        <v>3</v>
      </c>
      <c r="AO10" s="55">
        <v>0.47134259259259265</v>
      </c>
      <c r="AP10" s="35">
        <v>2.5925925925926463E-3</v>
      </c>
      <c r="AQ10" s="35">
        <v>2.3148148148094665E-5</v>
      </c>
      <c r="AR10" s="44" t="s">
        <v>45</v>
      </c>
      <c r="AS10" s="45">
        <v>2</v>
      </c>
      <c r="AT10" s="55">
        <v>0.47554398148148147</v>
      </c>
      <c r="AU10" s="35">
        <v>6.7939814814814703E-3</v>
      </c>
      <c r="AV10" s="35">
        <v>4.7453703703702593E-4</v>
      </c>
      <c r="AW10" s="44" t="s">
        <v>301</v>
      </c>
      <c r="AX10" s="45">
        <v>41</v>
      </c>
      <c r="AY10" s="49">
        <v>0.51736111111111105</v>
      </c>
      <c r="AZ10" s="42" t="s">
        <v>44</v>
      </c>
      <c r="BA10" s="38">
        <v>0</v>
      </c>
      <c r="BB10" s="53">
        <v>0.52777777777777779</v>
      </c>
      <c r="BC10" s="61"/>
      <c r="BD10" s="55">
        <v>0.53947916666666662</v>
      </c>
      <c r="BE10" s="35">
        <v>1.1701388888888831E-2</v>
      </c>
      <c r="BF10" s="35">
        <v>6.0715321659188248E-17</v>
      </c>
      <c r="BG10" s="44" t="s">
        <v>44</v>
      </c>
      <c r="BH10" s="45">
        <v>0</v>
      </c>
      <c r="BI10" s="197">
        <v>0.57638888888888895</v>
      </c>
      <c r="BJ10" s="42" t="s">
        <v>44</v>
      </c>
      <c r="BK10" s="38">
        <v>0</v>
      </c>
      <c r="BL10" s="53">
        <v>0.57777777777777783</v>
      </c>
      <c r="BM10" s="61">
        <v>180</v>
      </c>
      <c r="BN10" s="55"/>
      <c r="BO10" s="35">
        <v>-0.57777777777777783</v>
      </c>
      <c r="BP10" s="35">
        <v>0.58667824074074082</v>
      </c>
      <c r="BQ10" s="44"/>
      <c r="BR10" s="45">
        <v>300</v>
      </c>
      <c r="BS10" s="55">
        <v>0.59122685185185186</v>
      </c>
      <c r="BT10" s="35">
        <v>1.344907407407403E-2</v>
      </c>
      <c r="BU10" s="35">
        <v>3.9814814814814383E-3</v>
      </c>
      <c r="BV10" s="44" t="s">
        <v>301</v>
      </c>
      <c r="BW10" s="45">
        <v>344</v>
      </c>
      <c r="BX10" s="55">
        <v>0.59145833333333331</v>
      </c>
      <c r="BY10" s="35">
        <v>1.3680555555555474E-2</v>
      </c>
      <c r="BZ10" s="35">
        <v>4.0972222222221393E-3</v>
      </c>
      <c r="CA10" s="44" t="s">
        <v>301</v>
      </c>
      <c r="CB10" s="45">
        <v>354</v>
      </c>
      <c r="CC10" s="85">
        <v>0.62847222222222221</v>
      </c>
      <c r="CD10" s="86"/>
      <c r="CE10" s="38">
        <v>0</v>
      </c>
      <c r="CF10" s="88"/>
      <c r="CG10" s="49">
        <v>0.63194444444444442</v>
      </c>
      <c r="CH10" s="42" t="s">
        <v>44</v>
      </c>
      <c r="CI10" s="38">
        <v>0</v>
      </c>
      <c r="CJ10" s="206">
        <v>0.63750000000000007</v>
      </c>
      <c r="CK10" s="213"/>
      <c r="CL10" s="208">
        <v>0.63938657407407407</v>
      </c>
      <c r="CM10" s="214">
        <v>1.8865740740739989E-3</v>
      </c>
      <c r="CN10" s="214">
        <v>1.5046296296288789E-4</v>
      </c>
      <c r="CO10" s="210" t="s">
        <v>301</v>
      </c>
      <c r="CP10" s="211">
        <v>13</v>
      </c>
      <c r="CQ10" s="215"/>
      <c r="CR10" s="215"/>
      <c r="CS10" s="85">
        <v>0.65069444444444446</v>
      </c>
      <c r="CT10" s="86"/>
      <c r="CU10" s="38">
        <v>0</v>
      </c>
      <c r="CV10" s="88"/>
      <c r="CW10" s="49"/>
      <c r="CX10" s="42" t="s">
        <v>44</v>
      </c>
      <c r="CY10" s="38">
        <v>0</v>
      </c>
      <c r="CZ10" s="53">
        <v>0.68958333333333333</v>
      </c>
      <c r="DA10" s="61"/>
      <c r="DB10" s="55">
        <v>0.69559027777777782</v>
      </c>
      <c r="DC10" s="35">
        <v>6.0069444444444953E-3</v>
      </c>
      <c r="DD10" s="35">
        <v>5.7870370370420761E-5</v>
      </c>
      <c r="DE10" s="44" t="s">
        <v>301</v>
      </c>
      <c r="DF10" s="45">
        <v>5</v>
      </c>
      <c r="DG10" s="55">
        <v>0.69570601851851854</v>
      </c>
      <c r="DH10" s="35">
        <v>6.1226851851852171E-3</v>
      </c>
      <c r="DI10" s="35">
        <v>1.2731481481484744E-4</v>
      </c>
      <c r="DJ10" s="44" t="s">
        <v>301</v>
      </c>
      <c r="DK10" s="45">
        <v>11</v>
      </c>
      <c r="DL10" s="238"/>
      <c r="DM10" s="52"/>
      <c r="DN10" s="91">
        <v>0.7402777777777777</v>
      </c>
      <c r="DO10" s="95">
        <v>8.3333333333333297E-3</v>
      </c>
      <c r="DP10" s="42" t="s">
        <v>44</v>
      </c>
      <c r="DQ10" s="38">
        <v>0</v>
      </c>
      <c r="DR10" s="74"/>
      <c r="DS10" s="39">
        <v>1309.3</v>
      </c>
      <c r="DT10" s="46">
        <v>0</v>
      </c>
      <c r="DU10" s="40"/>
      <c r="DV10" s="63">
        <v>1309.3</v>
      </c>
      <c r="DW10" s="132"/>
      <c r="DX10" s="225" t="s">
        <v>297</v>
      </c>
      <c r="DY10" s="226" t="s">
        <v>177</v>
      </c>
      <c r="DZ10" s="226">
        <v>125</v>
      </c>
      <c r="EA10" s="104" t="s">
        <v>292</v>
      </c>
      <c r="EB10" s="77"/>
      <c r="EC10" s="56"/>
      <c r="ED10" s="36"/>
      <c r="EE10" s="22"/>
      <c r="EF10" s="22"/>
      <c r="EG10" s="41">
        <v>1.1100000000000001</v>
      </c>
      <c r="EH10" s="41" t="s">
        <v>197</v>
      </c>
      <c r="EI10" s="151">
        <v>60.273000000000003</v>
      </c>
      <c r="EJ10" s="41">
        <v>60.273000000000003</v>
      </c>
      <c r="EK10" s="41">
        <v>9999</v>
      </c>
      <c r="EL10" s="22"/>
      <c r="EM10" s="22"/>
      <c r="EN10" s="41">
        <v>21</v>
      </c>
      <c r="EO10" s="195">
        <v>0</v>
      </c>
      <c r="EP10" s="195">
        <v>0</v>
      </c>
      <c r="EQ10" s="196">
        <v>54.3</v>
      </c>
      <c r="ER10" s="195">
        <v>0</v>
      </c>
      <c r="ES10" s="195">
        <v>0</v>
      </c>
      <c r="ET10" s="195">
        <v>48</v>
      </c>
      <c r="EU10" s="195">
        <v>0</v>
      </c>
      <c r="EV10" s="195">
        <v>900</v>
      </c>
      <c r="EW10" s="195">
        <v>0</v>
      </c>
      <c r="EX10" s="195">
        <v>1178</v>
      </c>
      <c r="EY10" s="195">
        <v>0</v>
      </c>
      <c r="EZ10" s="195">
        <v>13</v>
      </c>
      <c r="FA10" s="195">
        <v>0</v>
      </c>
      <c r="FB10" s="196">
        <v>16</v>
      </c>
      <c r="FC10" s="195"/>
      <c r="FD10" s="195"/>
      <c r="FE10" s="195"/>
      <c r="FF10" s="195"/>
      <c r="FG10" s="196"/>
      <c r="FH10" s="195"/>
      <c r="FI10" s="22"/>
      <c r="FJ10" s="41">
        <v>21</v>
      </c>
      <c r="FK10" s="195">
        <v>0</v>
      </c>
      <c r="FL10" s="195">
        <v>0</v>
      </c>
      <c r="FM10" s="195">
        <v>54.3</v>
      </c>
      <c r="FN10" s="195">
        <v>54.3</v>
      </c>
      <c r="FO10" s="195">
        <v>54.3</v>
      </c>
      <c r="FP10" s="195">
        <v>102.3</v>
      </c>
      <c r="FQ10" s="195">
        <v>102.3</v>
      </c>
      <c r="FR10" s="195">
        <v>102.3</v>
      </c>
      <c r="FS10" s="195">
        <v>1280.3</v>
      </c>
      <c r="FT10" s="195">
        <v>1280.3</v>
      </c>
      <c r="FU10" s="195">
        <v>1293.3</v>
      </c>
      <c r="FV10" s="195">
        <v>1293.3</v>
      </c>
      <c r="FW10" s="195">
        <v>1309.3</v>
      </c>
      <c r="FX10" s="195">
        <v>1309.3</v>
      </c>
      <c r="FY10" s="195">
        <v>1309.3</v>
      </c>
      <c r="FZ10" s="195">
        <v>1309.3</v>
      </c>
      <c r="GA10" s="195">
        <v>1309.3</v>
      </c>
      <c r="GB10" s="195">
        <v>1309.3</v>
      </c>
      <c r="GC10" s="195">
        <v>1309.3</v>
      </c>
    </row>
    <row r="11" spans="1:185" s="41" customFormat="1" ht="13.5" thickBot="1" x14ac:dyDescent="0.25">
      <c r="A11" s="132"/>
      <c r="B11" s="34">
        <v>54</v>
      </c>
      <c r="C11" s="10">
        <v>54</v>
      </c>
      <c r="D11" s="233" t="s">
        <v>104</v>
      </c>
      <c r="E11" s="233" t="s">
        <v>41</v>
      </c>
      <c r="F11" s="37"/>
      <c r="G11" s="43">
        <v>0.329166666666666</v>
      </c>
      <c r="H11" s="47">
        <v>0.32916666666666666</v>
      </c>
      <c r="I11" s="58" t="s">
        <v>44</v>
      </c>
      <c r="J11" s="52">
        <v>0</v>
      </c>
      <c r="K11" s="43">
        <v>0.41249999999999698</v>
      </c>
      <c r="L11" s="47">
        <v>0.41249999999999698</v>
      </c>
      <c r="M11" s="42" t="s">
        <v>44</v>
      </c>
      <c r="N11" s="38">
        <v>0</v>
      </c>
      <c r="O11" s="73">
        <v>0.44444444444444442</v>
      </c>
      <c r="P11" s="42" t="s">
        <v>44</v>
      </c>
      <c r="Q11" s="38">
        <v>0</v>
      </c>
      <c r="R11" s="43">
        <v>0.44722222222222219</v>
      </c>
      <c r="S11" s="47">
        <v>0.4597222222222222</v>
      </c>
      <c r="T11" s="70">
        <v>57.5</v>
      </c>
      <c r="U11" s="71">
        <v>57.5</v>
      </c>
      <c r="V11" s="72"/>
      <c r="W11" s="115">
        <v>0.46527777777777773</v>
      </c>
      <c r="X11" s="42" t="s">
        <v>44</v>
      </c>
      <c r="Y11" s="38">
        <v>0</v>
      </c>
      <c r="Z11" s="49">
        <v>0.48958333333333337</v>
      </c>
      <c r="AA11" s="42" t="s">
        <v>44</v>
      </c>
      <c r="AB11" s="38">
        <v>0</v>
      </c>
      <c r="AC11" s="53">
        <v>0.49236111111111108</v>
      </c>
      <c r="AD11" s="61"/>
      <c r="AE11" s="55">
        <v>0.49300925925925926</v>
      </c>
      <c r="AF11" s="35">
        <v>6.4814814814817545E-4</v>
      </c>
      <c r="AG11" s="35">
        <v>1.1574074074101434E-5</v>
      </c>
      <c r="AH11" s="44" t="s">
        <v>301</v>
      </c>
      <c r="AI11" s="45">
        <v>1</v>
      </c>
      <c r="AJ11" s="55">
        <v>0.49436342592592591</v>
      </c>
      <c r="AK11" s="35">
        <v>2.0023148148148318E-3</v>
      </c>
      <c r="AL11" s="35">
        <v>8.1018518518501548E-5</v>
      </c>
      <c r="AM11" s="44" t="s">
        <v>45</v>
      </c>
      <c r="AN11" s="45">
        <v>7</v>
      </c>
      <c r="AO11" s="55">
        <v>0.49496527777777777</v>
      </c>
      <c r="AP11" s="35">
        <v>2.6041666666666852E-3</v>
      </c>
      <c r="AQ11" s="35">
        <v>1.1574074074055789E-5</v>
      </c>
      <c r="AR11" s="44" t="s">
        <v>45</v>
      </c>
      <c r="AS11" s="45">
        <v>1</v>
      </c>
      <c r="AT11" s="55">
        <v>0.4991666666666667</v>
      </c>
      <c r="AU11" s="35">
        <v>6.8055555555556202E-3</v>
      </c>
      <c r="AV11" s="35">
        <v>4.8611111111117582E-4</v>
      </c>
      <c r="AW11" s="44" t="s">
        <v>301</v>
      </c>
      <c r="AX11" s="45">
        <v>42</v>
      </c>
      <c r="AY11" s="49">
        <v>0.54097222222222219</v>
      </c>
      <c r="AZ11" s="42" t="s">
        <v>44</v>
      </c>
      <c r="BA11" s="38">
        <v>0</v>
      </c>
      <c r="BB11" s="53">
        <v>0.5493055555555556</v>
      </c>
      <c r="BC11" s="61"/>
      <c r="BD11" s="55">
        <v>0.56099537037037039</v>
      </c>
      <c r="BE11" s="35">
        <v>1.1689814814814792E-2</v>
      </c>
      <c r="BF11" s="35">
        <v>1.1574074074099591E-5</v>
      </c>
      <c r="BG11" s="44" t="s">
        <v>45</v>
      </c>
      <c r="BH11" s="45">
        <v>1</v>
      </c>
      <c r="BI11" s="197">
        <v>0.59791666666666676</v>
      </c>
      <c r="BJ11" s="42" t="s">
        <v>44</v>
      </c>
      <c r="BK11" s="38">
        <v>0</v>
      </c>
      <c r="BL11" s="53">
        <v>0.60138888888888886</v>
      </c>
      <c r="BM11" s="61"/>
      <c r="BN11" s="55">
        <v>0.61175925925925922</v>
      </c>
      <c r="BO11" s="35">
        <v>1.0370370370370363E-2</v>
      </c>
      <c r="BP11" s="35">
        <v>1.4699074074074007E-3</v>
      </c>
      <c r="BQ11" s="44" t="s">
        <v>301</v>
      </c>
      <c r="BR11" s="45">
        <v>127</v>
      </c>
      <c r="BS11" s="55">
        <v>0.61275462962962968</v>
      </c>
      <c r="BT11" s="35">
        <v>1.1365740740740815E-2</v>
      </c>
      <c r="BU11" s="35">
        <v>1.8981481481482234E-3</v>
      </c>
      <c r="BV11" s="44" t="s">
        <v>301</v>
      </c>
      <c r="BW11" s="45">
        <v>164</v>
      </c>
      <c r="BX11" s="55">
        <v>0.6130902777777778</v>
      </c>
      <c r="BY11" s="35">
        <v>1.1701388888888942E-2</v>
      </c>
      <c r="BZ11" s="35">
        <v>2.1180555555556074E-3</v>
      </c>
      <c r="CA11" s="44" t="s">
        <v>301</v>
      </c>
      <c r="CB11" s="45">
        <v>183</v>
      </c>
      <c r="CC11" s="85">
        <v>0.64861111111111114</v>
      </c>
      <c r="CD11" s="86"/>
      <c r="CE11" s="38">
        <v>0</v>
      </c>
      <c r="CF11" s="88"/>
      <c r="CG11" s="49">
        <v>0.65347222222222223</v>
      </c>
      <c r="CH11" s="42" t="s">
        <v>44</v>
      </c>
      <c r="CI11" s="38">
        <v>0</v>
      </c>
      <c r="CJ11" s="206">
        <v>0.6694444444444444</v>
      </c>
      <c r="CK11" s="213"/>
      <c r="CL11" s="208">
        <v>0.67133101851851851</v>
      </c>
      <c r="CM11" s="214">
        <v>1.8865740740741099E-3</v>
      </c>
      <c r="CN11" s="214">
        <v>1.5046296296299892E-4</v>
      </c>
      <c r="CO11" s="210" t="s">
        <v>301</v>
      </c>
      <c r="CP11" s="211">
        <v>13</v>
      </c>
      <c r="CQ11" s="215"/>
      <c r="CR11" s="215"/>
      <c r="CS11" s="85">
        <v>0.68541666666666667</v>
      </c>
      <c r="CT11" s="86"/>
      <c r="CU11" s="38">
        <v>0</v>
      </c>
      <c r="CV11" s="88"/>
      <c r="CW11" s="49"/>
      <c r="CX11" s="42" t="s">
        <v>44</v>
      </c>
      <c r="CY11" s="38">
        <v>0</v>
      </c>
      <c r="CZ11" s="53">
        <v>0.72013888888888899</v>
      </c>
      <c r="DA11" s="61"/>
      <c r="DB11" s="55">
        <v>0.7258796296296296</v>
      </c>
      <c r="DC11" s="35">
        <v>5.7407407407406019E-3</v>
      </c>
      <c r="DD11" s="35">
        <v>2.0833333333347259E-4</v>
      </c>
      <c r="DE11" s="44" t="s">
        <v>45</v>
      </c>
      <c r="DF11" s="45">
        <v>18</v>
      </c>
      <c r="DG11" s="55">
        <v>0.72598379629629628</v>
      </c>
      <c r="DH11" s="35">
        <v>5.8449074074072849E-3</v>
      </c>
      <c r="DI11" s="35">
        <v>1.5046296296308478E-4</v>
      </c>
      <c r="DJ11" s="44" t="s">
        <v>45</v>
      </c>
      <c r="DK11" s="45">
        <v>13</v>
      </c>
      <c r="DL11" s="238"/>
      <c r="DM11" s="52"/>
      <c r="DN11" s="91">
        <v>0.7729166666666667</v>
      </c>
      <c r="DO11" s="95">
        <v>8.3333333333333297E-3</v>
      </c>
      <c r="DP11" s="42" t="s">
        <v>44</v>
      </c>
      <c r="DQ11" s="38">
        <v>0</v>
      </c>
      <c r="DR11" s="65"/>
      <c r="DS11" s="39">
        <v>627.5</v>
      </c>
      <c r="DT11" s="46">
        <v>0</v>
      </c>
      <c r="DU11" s="40"/>
      <c r="DV11" s="63">
        <v>627.5</v>
      </c>
      <c r="DW11" s="128"/>
      <c r="DX11" s="225" t="s">
        <v>295</v>
      </c>
      <c r="DY11" s="226" t="s">
        <v>178</v>
      </c>
      <c r="DZ11" s="226">
        <v>102</v>
      </c>
      <c r="EA11" s="104" t="s">
        <v>300</v>
      </c>
      <c r="EB11" s="77"/>
      <c r="EC11" s="56"/>
      <c r="ED11" s="36"/>
      <c r="EE11" s="22"/>
      <c r="EF11" s="22"/>
      <c r="EG11" s="41">
        <v>1.08</v>
      </c>
      <c r="EH11" s="41" t="s">
        <v>197</v>
      </c>
      <c r="EI11" s="151">
        <v>62.1</v>
      </c>
      <c r="EJ11" s="41">
        <v>62.1</v>
      </c>
      <c r="EK11" s="41">
        <v>9999</v>
      </c>
      <c r="EL11" s="22"/>
      <c r="EM11" s="22"/>
      <c r="EN11" s="41">
        <v>54</v>
      </c>
      <c r="EO11" s="195">
        <v>0</v>
      </c>
      <c r="EP11" s="195">
        <v>0</v>
      </c>
      <c r="EQ11" s="196">
        <v>57.5</v>
      </c>
      <c r="ER11" s="195">
        <v>0</v>
      </c>
      <c r="ES11" s="195">
        <v>0</v>
      </c>
      <c r="ET11" s="195">
        <v>51</v>
      </c>
      <c r="EU11" s="195">
        <v>0</v>
      </c>
      <c r="EV11" s="195">
        <v>1</v>
      </c>
      <c r="EW11" s="195">
        <v>0</v>
      </c>
      <c r="EX11" s="195">
        <v>474</v>
      </c>
      <c r="EY11" s="195">
        <v>0</v>
      </c>
      <c r="EZ11" s="195">
        <v>13</v>
      </c>
      <c r="FA11" s="195">
        <v>0</v>
      </c>
      <c r="FB11" s="196">
        <v>31</v>
      </c>
      <c r="FC11" s="195"/>
      <c r="FD11" s="195"/>
      <c r="FE11" s="195"/>
      <c r="FF11" s="195"/>
      <c r="FG11" s="196"/>
      <c r="FH11" s="195"/>
      <c r="FI11" s="22"/>
      <c r="FJ11" s="41">
        <v>54</v>
      </c>
      <c r="FK11" s="195">
        <v>0</v>
      </c>
      <c r="FL11" s="195">
        <v>0</v>
      </c>
      <c r="FM11" s="195">
        <v>57.5</v>
      </c>
      <c r="FN11" s="195">
        <v>57.5</v>
      </c>
      <c r="FO11" s="195">
        <v>57.5</v>
      </c>
      <c r="FP11" s="195">
        <v>108.5</v>
      </c>
      <c r="FQ11" s="195">
        <v>108.5</v>
      </c>
      <c r="FR11" s="195">
        <v>108.5</v>
      </c>
      <c r="FS11" s="195">
        <v>582.5</v>
      </c>
      <c r="FT11" s="195">
        <v>582.5</v>
      </c>
      <c r="FU11" s="195">
        <v>595.5</v>
      </c>
      <c r="FV11" s="195">
        <v>595.5</v>
      </c>
      <c r="FW11" s="195">
        <v>626.5</v>
      </c>
      <c r="FX11" s="195">
        <v>626.5</v>
      </c>
      <c r="FY11" s="195">
        <v>626.5</v>
      </c>
      <c r="FZ11" s="195">
        <v>626.5</v>
      </c>
      <c r="GA11" s="195">
        <v>626.5</v>
      </c>
      <c r="GB11" s="195">
        <v>626.5</v>
      </c>
      <c r="GC11" s="195">
        <v>626.5</v>
      </c>
    </row>
    <row r="12" spans="1:185" s="41" customFormat="1" ht="13.5" thickBot="1" x14ac:dyDescent="0.25">
      <c r="A12" s="132"/>
      <c r="B12" s="235">
        <v>56</v>
      </c>
      <c r="C12" s="236">
        <v>56</v>
      </c>
      <c r="D12" s="233" t="s">
        <v>261</v>
      </c>
      <c r="E12" s="233" t="s">
        <v>288</v>
      </c>
      <c r="F12" s="37"/>
      <c r="G12" s="43">
        <v>0.33055555555555499</v>
      </c>
      <c r="H12" s="47">
        <v>0.33055555555555599</v>
      </c>
      <c r="I12" s="58" t="s">
        <v>44</v>
      </c>
      <c r="J12" s="52">
        <v>0</v>
      </c>
      <c r="K12" s="43">
        <v>0.41388888888888598</v>
      </c>
      <c r="L12" s="47">
        <v>0.41388888888888598</v>
      </c>
      <c r="M12" s="42" t="s">
        <v>44</v>
      </c>
      <c r="N12" s="38">
        <v>0</v>
      </c>
      <c r="O12" s="73">
        <v>0.44513888888888897</v>
      </c>
      <c r="P12" s="42" t="s">
        <v>44</v>
      </c>
      <c r="Q12" s="38">
        <v>0</v>
      </c>
      <c r="R12" s="43">
        <v>0.46458333333333335</v>
      </c>
      <c r="S12" s="47">
        <v>0.46527777777777773</v>
      </c>
      <c r="T12" s="70">
        <v>59.7</v>
      </c>
      <c r="U12" s="71">
        <v>59.7</v>
      </c>
      <c r="V12" s="72"/>
      <c r="W12" s="115">
        <v>0.46597222222222229</v>
      </c>
      <c r="X12" s="42" t="s">
        <v>44</v>
      </c>
      <c r="Y12" s="38">
        <v>0</v>
      </c>
      <c r="Z12" s="49">
        <v>0.49027777777777776</v>
      </c>
      <c r="AA12" s="42" t="s">
        <v>44</v>
      </c>
      <c r="AB12" s="38">
        <v>0</v>
      </c>
      <c r="AC12" s="53">
        <v>0.49305555555555558</v>
      </c>
      <c r="AD12" s="61"/>
      <c r="AE12" s="55">
        <v>0.49451388888888892</v>
      </c>
      <c r="AF12" s="35">
        <v>1.4583333333333393E-3</v>
      </c>
      <c r="AG12" s="35">
        <v>8.2175925925926524E-4</v>
      </c>
      <c r="AH12" s="44" t="s">
        <v>301</v>
      </c>
      <c r="AI12" s="45">
        <v>71</v>
      </c>
      <c r="AJ12" s="55">
        <v>0.49516203703703704</v>
      </c>
      <c r="AK12" s="35">
        <v>2.1064814814814592E-3</v>
      </c>
      <c r="AL12" s="35">
        <v>2.314814814812589E-5</v>
      </c>
      <c r="AM12" s="44" t="s">
        <v>301</v>
      </c>
      <c r="AN12" s="45">
        <v>2</v>
      </c>
      <c r="AO12" s="55">
        <v>0.49712962962962964</v>
      </c>
      <c r="AP12" s="35">
        <v>4.0740740740740633E-3</v>
      </c>
      <c r="AQ12" s="35">
        <v>1.4583333333333223E-3</v>
      </c>
      <c r="AR12" s="44" t="s">
        <v>301</v>
      </c>
      <c r="AS12" s="45">
        <v>126</v>
      </c>
      <c r="AT12" s="55">
        <v>0.50280092592592596</v>
      </c>
      <c r="AU12" s="35">
        <v>9.7453703703703765E-3</v>
      </c>
      <c r="AV12" s="35">
        <v>3.4259259259259321E-3</v>
      </c>
      <c r="AW12" s="44" t="s">
        <v>301</v>
      </c>
      <c r="AX12" s="45">
        <v>296</v>
      </c>
      <c r="AY12" s="49">
        <v>0.54166666666666663</v>
      </c>
      <c r="AZ12" s="42" t="s">
        <v>44</v>
      </c>
      <c r="BA12" s="38">
        <v>0</v>
      </c>
      <c r="BB12" s="53">
        <v>0.54999999999999993</v>
      </c>
      <c r="BC12" s="61"/>
      <c r="BD12" s="55">
        <v>0.56975694444444447</v>
      </c>
      <c r="BE12" s="35">
        <v>1.9756944444444535E-2</v>
      </c>
      <c r="BF12" s="35">
        <v>8.0555555555556439E-3</v>
      </c>
      <c r="BG12" s="44" t="s">
        <v>301</v>
      </c>
      <c r="BH12" s="45">
        <v>696</v>
      </c>
      <c r="BI12" s="197">
        <v>0.59861111111111109</v>
      </c>
      <c r="BJ12" s="42" t="s">
        <v>44</v>
      </c>
      <c r="BK12" s="38">
        <v>0</v>
      </c>
      <c r="BL12" s="53">
        <v>0.60347222222222219</v>
      </c>
      <c r="BM12" s="61">
        <v>180</v>
      </c>
      <c r="BN12" s="55">
        <v>0.61494212962962969</v>
      </c>
      <c r="BO12" s="35">
        <v>1.1469907407407498E-2</v>
      </c>
      <c r="BP12" s="35">
        <v>2.5694444444445356E-3</v>
      </c>
      <c r="BQ12" s="44" t="s">
        <v>301</v>
      </c>
      <c r="BR12" s="45">
        <v>222</v>
      </c>
      <c r="BS12" s="55">
        <v>0.61609953703703701</v>
      </c>
      <c r="BT12" s="35">
        <v>1.2627314814814827E-2</v>
      </c>
      <c r="BU12" s="35">
        <v>3.1597222222222356E-3</v>
      </c>
      <c r="BV12" s="44" t="s">
        <v>301</v>
      </c>
      <c r="BW12" s="45">
        <v>273</v>
      </c>
      <c r="BX12" s="55">
        <v>0.61635416666666665</v>
      </c>
      <c r="BY12" s="35">
        <v>1.288194444444446E-2</v>
      </c>
      <c r="BZ12" s="35">
        <v>3.2986111111111254E-3</v>
      </c>
      <c r="CA12" s="44" t="s">
        <v>301</v>
      </c>
      <c r="CB12" s="45">
        <v>285</v>
      </c>
      <c r="CC12" s="85">
        <v>0.64930555555555558</v>
      </c>
      <c r="CD12" s="86"/>
      <c r="CE12" s="38">
        <v>0</v>
      </c>
      <c r="CF12" s="88"/>
      <c r="CG12" s="49">
        <v>0.65555555555555556</v>
      </c>
      <c r="CH12" s="42" t="s">
        <v>301</v>
      </c>
      <c r="CI12" s="38">
        <v>120</v>
      </c>
      <c r="CJ12" s="206">
        <v>0.67083333333333339</v>
      </c>
      <c r="CK12" s="213"/>
      <c r="CL12" s="208">
        <v>0.67274305555555547</v>
      </c>
      <c r="CM12" s="214">
        <v>1.9097222222220767E-3</v>
      </c>
      <c r="CN12" s="214">
        <v>1.7361111111096564E-4</v>
      </c>
      <c r="CO12" s="210" t="s">
        <v>301</v>
      </c>
      <c r="CP12" s="211">
        <v>15</v>
      </c>
      <c r="CQ12" s="215"/>
      <c r="CR12" s="215"/>
      <c r="CS12" s="85">
        <v>0.68402777777777779</v>
      </c>
      <c r="CT12" s="86"/>
      <c r="CU12" s="38">
        <v>0</v>
      </c>
      <c r="CV12" s="88"/>
      <c r="CW12" s="49"/>
      <c r="CX12" s="42" t="s">
        <v>44</v>
      </c>
      <c r="CY12" s="38">
        <v>0</v>
      </c>
      <c r="CZ12" s="53">
        <v>0.7270833333333333</v>
      </c>
      <c r="DA12" s="61"/>
      <c r="DB12" s="55"/>
      <c r="DC12" s="35">
        <v>-0.7270833333333333</v>
      </c>
      <c r="DD12" s="35">
        <v>0.73303240740740738</v>
      </c>
      <c r="DE12" s="44" t="s">
        <v>44</v>
      </c>
      <c r="DF12" s="45"/>
      <c r="DG12" s="55"/>
      <c r="DH12" s="35">
        <v>-0.7270833333333333</v>
      </c>
      <c r="DI12" s="35">
        <v>0.73307870370370365</v>
      </c>
      <c r="DJ12" s="44" t="s">
        <v>44</v>
      </c>
      <c r="DK12" s="45"/>
      <c r="DL12" s="238"/>
      <c r="DM12" s="52"/>
      <c r="DN12" s="91"/>
      <c r="DO12" s="95">
        <v>8.3333333333333297E-3</v>
      </c>
      <c r="DP12" s="42" t="s">
        <v>44</v>
      </c>
      <c r="DQ12" s="38">
        <v>0</v>
      </c>
      <c r="DR12" s="65"/>
      <c r="DS12" s="39">
        <v>2225.6999999999998</v>
      </c>
      <c r="DT12" s="46">
        <v>120</v>
      </c>
      <c r="DU12" s="40"/>
      <c r="DV12" s="63" t="s">
        <v>310</v>
      </c>
      <c r="DW12" s="128"/>
      <c r="DX12" s="225" t="s">
        <v>43</v>
      </c>
      <c r="DY12" s="226" t="s">
        <v>178</v>
      </c>
      <c r="DZ12" s="226">
        <v>150</v>
      </c>
      <c r="EA12" s="104"/>
      <c r="EB12" s="77"/>
      <c r="EC12" s="56"/>
      <c r="ED12" s="36"/>
      <c r="EE12" s="22"/>
      <c r="EF12" s="22"/>
      <c r="EG12" s="41">
        <v>1.08</v>
      </c>
      <c r="EH12" s="41" t="s">
        <v>197</v>
      </c>
      <c r="EI12" s="151">
        <v>64.476000000000013</v>
      </c>
      <c r="EJ12" s="41">
        <v>64.476000000000013</v>
      </c>
      <c r="EK12" s="41">
        <v>9999</v>
      </c>
      <c r="EL12" s="22"/>
      <c r="EM12" s="22"/>
      <c r="EN12" s="41">
        <v>56</v>
      </c>
      <c r="EO12" s="195">
        <v>0</v>
      </c>
      <c r="EP12" s="195">
        <v>0</v>
      </c>
      <c r="EQ12" s="196">
        <v>59.7</v>
      </c>
      <c r="ER12" s="195">
        <v>0</v>
      </c>
      <c r="ES12" s="195">
        <v>0</v>
      </c>
      <c r="ET12" s="195">
        <v>495</v>
      </c>
      <c r="EU12" s="195">
        <v>0</v>
      </c>
      <c r="EV12" s="195">
        <v>696</v>
      </c>
      <c r="EW12" s="195">
        <v>0</v>
      </c>
      <c r="EX12" s="195">
        <v>960</v>
      </c>
      <c r="EY12" s="195">
        <v>120</v>
      </c>
      <c r="EZ12" s="195">
        <v>15</v>
      </c>
      <c r="FA12" s="195">
        <v>0</v>
      </c>
      <c r="FB12" s="196" t="s">
        <v>316</v>
      </c>
      <c r="FC12" s="195"/>
      <c r="FD12" s="195"/>
      <c r="FE12" s="195"/>
      <c r="FF12" s="195"/>
      <c r="FG12" s="196"/>
      <c r="FH12" s="195"/>
      <c r="FI12" s="22"/>
      <c r="FJ12" s="41">
        <v>56</v>
      </c>
      <c r="FK12" s="195">
        <v>0</v>
      </c>
      <c r="FL12" s="195">
        <v>0</v>
      </c>
      <c r="FM12" s="195">
        <v>59.7</v>
      </c>
      <c r="FN12" s="195">
        <v>59.7</v>
      </c>
      <c r="FO12" s="195">
        <v>59.7</v>
      </c>
      <c r="FP12" s="195">
        <v>554.70000000000005</v>
      </c>
      <c r="FQ12" s="195">
        <v>554.70000000000005</v>
      </c>
      <c r="FR12" s="195">
        <v>554.70000000000005</v>
      </c>
      <c r="FS12" s="195">
        <v>1514.7</v>
      </c>
      <c r="FT12" s="195">
        <v>1634.7</v>
      </c>
      <c r="FU12" s="195">
        <v>1649.7</v>
      </c>
      <c r="FV12" s="195">
        <v>1649.7</v>
      </c>
      <c r="FW12" s="195" t="e">
        <v>#VALUE!</v>
      </c>
      <c r="FX12" s="195" t="e">
        <v>#VALUE!</v>
      </c>
      <c r="FY12" s="195" t="e">
        <v>#VALUE!</v>
      </c>
      <c r="FZ12" s="195" t="e">
        <v>#VALUE!</v>
      </c>
      <c r="GA12" s="195" t="e">
        <v>#VALUE!</v>
      </c>
      <c r="GB12" s="195" t="e">
        <v>#VALUE!</v>
      </c>
      <c r="GC12" s="195" t="e">
        <v>#VALUE!</v>
      </c>
    </row>
    <row r="13" spans="1:185" s="41" customFormat="1" ht="13.5" thickBot="1" x14ac:dyDescent="0.25">
      <c r="A13" s="132"/>
      <c r="B13" s="34">
        <v>14</v>
      </c>
      <c r="C13" s="10">
        <v>14</v>
      </c>
      <c r="D13" s="37" t="s">
        <v>94</v>
      </c>
      <c r="E13" s="37" t="s">
        <v>95</v>
      </c>
      <c r="F13" s="37"/>
      <c r="G13" s="43">
        <v>0.30138888888888898</v>
      </c>
      <c r="H13" s="47">
        <v>0.30138888888888898</v>
      </c>
      <c r="I13" s="58" t="s">
        <v>44</v>
      </c>
      <c r="J13" s="52">
        <v>0</v>
      </c>
      <c r="K13" s="43">
        <v>0.38472222222222202</v>
      </c>
      <c r="L13" s="47">
        <v>0.38472222222222202</v>
      </c>
      <c r="M13" s="42" t="s">
        <v>44</v>
      </c>
      <c r="N13" s="38">
        <v>0</v>
      </c>
      <c r="O13" s="73">
        <v>0.41597222222222219</v>
      </c>
      <c r="P13" s="42" t="s">
        <v>44</v>
      </c>
      <c r="Q13" s="38">
        <v>0</v>
      </c>
      <c r="R13" s="43">
        <v>0.41736111111111113</v>
      </c>
      <c r="S13" s="47">
        <v>0.42222222222222222</v>
      </c>
      <c r="T13" s="70">
        <v>57.7</v>
      </c>
      <c r="U13" s="71">
        <v>57.7</v>
      </c>
      <c r="V13" s="72"/>
      <c r="W13" s="115">
        <v>0.4368055555555555</v>
      </c>
      <c r="X13" s="42" t="s">
        <v>44</v>
      </c>
      <c r="Y13" s="38">
        <v>0</v>
      </c>
      <c r="Z13" s="49">
        <v>0.46111111111111114</v>
      </c>
      <c r="AA13" s="42" t="s">
        <v>44</v>
      </c>
      <c r="AB13" s="38">
        <v>0</v>
      </c>
      <c r="AC13" s="53">
        <v>0.46319444444444446</v>
      </c>
      <c r="AD13" s="61"/>
      <c r="AE13" s="55">
        <v>0.46385416666666668</v>
      </c>
      <c r="AF13" s="35">
        <v>6.5972222222221433E-4</v>
      </c>
      <c r="AG13" s="35">
        <v>2.314814814814031E-5</v>
      </c>
      <c r="AH13" s="44" t="s">
        <v>301</v>
      </c>
      <c r="AI13" s="45">
        <v>2</v>
      </c>
      <c r="AJ13" s="55">
        <v>0.46504629629629629</v>
      </c>
      <c r="AK13" s="35">
        <v>1.8518518518518268E-3</v>
      </c>
      <c r="AL13" s="35">
        <v>2.3148148148150654E-4</v>
      </c>
      <c r="AM13" s="44" t="s">
        <v>45</v>
      </c>
      <c r="AN13" s="45">
        <v>20</v>
      </c>
      <c r="AO13" s="55">
        <v>0.4656481481481482</v>
      </c>
      <c r="AP13" s="35">
        <v>2.4537037037037357E-3</v>
      </c>
      <c r="AQ13" s="35">
        <v>1.6203703703700527E-4</v>
      </c>
      <c r="AR13" s="44" t="s">
        <v>45</v>
      </c>
      <c r="AS13" s="45">
        <v>14</v>
      </c>
      <c r="AT13" s="55">
        <v>0.46960648148148149</v>
      </c>
      <c r="AU13" s="35">
        <v>6.4120370370370217E-3</v>
      </c>
      <c r="AV13" s="35">
        <v>9.2592592592577287E-5</v>
      </c>
      <c r="AW13" s="44" t="s">
        <v>301</v>
      </c>
      <c r="AX13" s="45">
        <v>8</v>
      </c>
      <c r="AY13" s="49">
        <v>0.51180555555555551</v>
      </c>
      <c r="AZ13" s="42" t="s">
        <v>44</v>
      </c>
      <c r="BA13" s="38">
        <v>0</v>
      </c>
      <c r="BB13" s="53">
        <v>0.52430555555555558</v>
      </c>
      <c r="BC13" s="61"/>
      <c r="BD13" s="55">
        <v>0.54403935185185182</v>
      </c>
      <c r="BE13" s="35">
        <v>1.9733796296296235E-2</v>
      </c>
      <c r="BF13" s="35">
        <v>8.0324074074073441E-3</v>
      </c>
      <c r="BG13" s="44" t="s">
        <v>301</v>
      </c>
      <c r="BH13" s="45">
        <v>694</v>
      </c>
      <c r="BI13" s="197">
        <v>0.57291666666666674</v>
      </c>
      <c r="BJ13" s="42" t="s">
        <v>44</v>
      </c>
      <c r="BK13" s="38">
        <v>0</v>
      </c>
      <c r="BL13" s="53">
        <v>0.57430555555555551</v>
      </c>
      <c r="BM13" s="61">
        <v>180</v>
      </c>
      <c r="BN13" s="55"/>
      <c r="BO13" s="35">
        <v>-0.57430555555555551</v>
      </c>
      <c r="BP13" s="35">
        <v>0.5832060185185185</v>
      </c>
      <c r="BQ13" s="44"/>
      <c r="BR13" s="45">
        <v>300</v>
      </c>
      <c r="BS13" s="55">
        <v>0.58586805555555554</v>
      </c>
      <c r="BT13" s="35">
        <v>1.1562500000000031E-2</v>
      </c>
      <c r="BU13" s="35">
        <v>2.0949074074074394E-3</v>
      </c>
      <c r="BV13" s="44" t="s">
        <v>301</v>
      </c>
      <c r="BW13" s="45">
        <v>181</v>
      </c>
      <c r="BX13" s="55">
        <v>0.58618055555555559</v>
      </c>
      <c r="BY13" s="35">
        <v>1.187500000000008E-2</v>
      </c>
      <c r="BZ13" s="35">
        <v>2.2916666666667456E-3</v>
      </c>
      <c r="CA13" s="44" t="s">
        <v>301</v>
      </c>
      <c r="CB13" s="45">
        <v>198</v>
      </c>
      <c r="CC13" s="85">
        <v>0.62361111111111112</v>
      </c>
      <c r="CD13" s="86"/>
      <c r="CE13" s="38">
        <v>0</v>
      </c>
      <c r="CF13" s="88"/>
      <c r="CG13" s="49">
        <v>0.62916666666666665</v>
      </c>
      <c r="CH13" s="42" t="s">
        <v>301</v>
      </c>
      <c r="CI13" s="38">
        <v>60</v>
      </c>
      <c r="CJ13" s="206">
        <v>0.63472222222222219</v>
      </c>
      <c r="CK13" s="213"/>
      <c r="CL13" s="208">
        <v>0.63664351851851853</v>
      </c>
      <c r="CM13" s="214">
        <v>1.9212962962963376E-3</v>
      </c>
      <c r="CN13" s="214">
        <v>1.8518518518522657E-4</v>
      </c>
      <c r="CO13" s="210" t="s">
        <v>301</v>
      </c>
      <c r="CP13" s="211">
        <v>16</v>
      </c>
      <c r="CQ13" s="215"/>
      <c r="CR13" s="215"/>
      <c r="CS13" s="85">
        <v>0.65</v>
      </c>
      <c r="CT13" s="86"/>
      <c r="CU13" s="38">
        <v>0</v>
      </c>
      <c r="CV13" s="88"/>
      <c r="CW13" s="49"/>
      <c r="CX13" s="42" t="s">
        <v>44</v>
      </c>
      <c r="CY13" s="38">
        <v>0</v>
      </c>
      <c r="CZ13" s="53">
        <v>0.68611111111111101</v>
      </c>
      <c r="DA13" s="61"/>
      <c r="DB13" s="55">
        <v>0.69086805555555564</v>
      </c>
      <c r="DC13" s="35">
        <v>4.7569444444446329E-3</v>
      </c>
      <c r="DD13" s="35">
        <v>1.1921296296294416E-3</v>
      </c>
      <c r="DE13" s="44" t="s">
        <v>45</v>
      </c>
      <c r="DF13" s="45">
        <v>103</v>
      </c>
      <c r="DG13" s="55">
        <v>0.6909953703703704</v>
      </c>
      <c r="DH13" s="35">
        <v>4.8842592592593936E-3</v>
      </c>
      <c r="DI13" s="35">
        <v>1.111111111110976E-3</v>
      </c>
      <c r="DJ13" s="44" t="s">
        <v>45</v>
      </c>
      <c r="DK13" s="45">
        <v>96</v>
      </c>
      <c r="DL13" s="238"/>
      <c r="DM13" s="52"/>
      <c r="DN13" s="91">
        <v>0.73888888888888893</v>
      </c>
      <c r="DO13" s="95">
        <v>8.3333333333333297E-3</v>
      </c>
      <c r="DP13" s="42" t="s">
        <v>44</v>
      </c>
      <c r="DQ13" s="38">
        <v>0</v>
      </c>
      <c r="DR13" s="65"/>
      <c r="DS13" s="39">
        <v>1869.7</v>
      </c>
      <c r="DT13" s="46">
        <v>60</v>
      </c>
      <c r="DU13" s="40"/>
      <c r="DV13" s="63">
        <v>1929.7</v>
      </c>
      <c r="DW13" s="128"/>
      <c r="DX13" s="225" t="s">
        <v>297</v>
      </c>
      <c r="DY13" s="226" t="s">
        <v>178</v>
      </c>
      <c r="DZ13" s="226">
        <v>140</v>
      </c>
      <c r="EA13" s="104"/>
      <c r="EB13" s="77"/>
      <c r="EC13" s="56"/>
      <c r="ED13" s="36"/>
      <c r="EE13" s="22"/>
      <c r="EF13" s="22"/>
      <c r="EG13" s="41">
        <v>1.08</v>
      </c>
      <c r="EH13" s="41" t="s">
        <v>197</v>
      </c>
      <c r="EI13" s="151">
        <v>62.31600000000001</v>
      </c>
      <c r="EJ13" s="41">
        <v>62.31600000000001</v>
      </c>
      <c r="EK13" s="41">
        <v>9999</v>
      </c>
      <c r="EL13" s="22"/>
      <c r="EM13" s="22"/>
      <c r="EN13" s="41">
        <v>14</v>
      </c>
      <c r="EO13" s="195">
        <v>0</v>
      </c>
      <c r="EP13" s="195">
        <v>0</v>
      </c>
      <c r="EQ13" s="196">
        <v>57.7</v>
      </c>
      <c r="ER13" s="195">
        <v>0</v>
      </c>
      <c r="ES13" s="195">
        <v>0</v>
      </c>
      <c r="ET13" s="195">
        <v>44</v>
      </c>
      <c r="EU13" s="195">
        <v>0</v>
      </c>
      <c r="EV13" s="195">
        <v>694</v>
      </c>
      <c r="EW13" s="195">
        <v>0</v>
      </c>
      <c r="EX13" s="195">
        <v>859</v>
      </c>
      <c r="EY13" s="195">
        <v>60</v>
      </c>
      <c r="EZ13" s="195">
        <v>16</v>
      </c>
      <c r="FA13" s="195">
        <v>0</v>
      </c>
      <c r="FB13" s="196">
        <v>199</v>
      </c>
      <c r="FC13" s="195"/>
      <c r="FD13" s="195"/>
      <c r="FE13" s="195"/>
      <c r="FF13" s="195"/>
      <c r="FG13" s="196"/>
      <c r="FH13" s="195"/>
      <c r="FI13" s="22"/>
      <c r="FJ13" s="41">
        <v>14</v>
      </c>
      <c r="FK13" s="195">
        <v>0</v>
      </c>
      <c r="FL13" s="195">
        <v>0</v>
      </c>
      <c r="FM13" s="195">
        <v>57.7</v>
      </c>
      <c r="FN13" s="195">
        <v>57.7</v>
      </c>
      <c r="FO13" s="195">
        <v>57.7</v>
      </c>
      <c r="FP13" s="195">
        <v>101.7</v>
      </c>
      <c r="FQ13" s="195">
        <v>101.7</v>
      </c>
      <c r="FR13" s="195">
        <v>101.7</v>
      </c>
      <c r="FS13" s="195">
        <v>960.7</v>
      </c>
      <c r="FT13" s="195">
        <v>1020.7</v>
      </c>
      <c r="FU13" s="195">
        <v>1036.7</v>
      </c>
      <c r="FV13" s="195">
        <v>1036.7</v>
      </c>
      <c r="FW13" s="195">
        <v>1235.7</v>
      </c>
      <c r="FX13" s="195">
        <v>1235.7</v>
      </c>
      <c r="FY13" s="195">
        <v>1235.7</v>
      </c>
      <c r="FZ13" s="195">
        <v>1235.7</v>
      </c>
      <c r="GA13" s="195">
        <v>1235.7</v>
      </c>
      <c r="GB13" s="195">
        <v>1235.7</v>
      </c>
      <c r="GC13" s="195">
        <v>1235.7</v>
      </c>
    </row>
    <row r="14" spans="1:185" s="41" customFormat="1" ht="13.5" thickBot="1" x14ac:dyDescent="0.25">
      <c r="A14" s="132"/>
      <c r="B14" s="34">
        <v>20</v>
      </c>
      <c r="C14" s="10">
        <v>20</v>
      </c>
      <c r="D14" s="37" t="s">
        <v>147</v>
      </c>
      <c r="E14" s="37" t="s">
        <v>148</v>
      </c>
      <c r="F14" s="37"/>
      <c r="G14" s="43">
        <v>0.30555555555555602</v>
      </c>
      <c r="H14" s="47">
        <v>0.30555555555555602</v>
      </c>
      <c r="I14" s="58" t="s">
        <v>44</v>
      </c>
      <c r="J14" s="52">
        <v>0</v>
      </c>
      <c r="K14" s="43">
        <v>0.38888888888888801</v>
      </c>
      <c r="L14" s="47">
        <v>0.38888888888888801</v>
      </c>
      <c r="M14" s="42" t="s">
        <v>44</v>
      </c>
      <c r="N14" s="38">
        <v>0</v>
      </c>
      <c r="O14" s="73">
        <v>0.42013888888888901</v>
      </c>
      <c r="P14" s="42" t="s">
        <v>44</v>
      </c>
      <c r="Q14" s="38">
        <v>0</v>
      </c>
      <c r="R14" s="43">
        <v>0.42986111111111108</v>
      </c>
      <c r="S14" s="47">
        <v>0.43055555555555558</v>
      </c>
      <c r="T14" s="70">
        <v>60.1</v>
      </c>
      <c r="U14" s="71">
        <v>60.1</v>
      </c>
      <c r="V14" s="72"/>
      <c r="W14" s="115">
        <v>0.44097222222222232</v>
      </c>
      <c r="X14" s="42" t="s">
        <v>44</v>
      </c>
      <c r="Y14" s="38">
        <v>0</v>
      </c>
      <c r="Z14" s="49">
        <v>0.46527777777777768</v>
      </c>
      <c r="AA14" s="42" t="s">
        <v>44</v>
      </c>
      <c r="AB14" s="38">
        <v>0</v>
      </c>
      <c r="AC14" s="53">
        <v>0.4680555555555555</v>
      </c>
      <c r="AD14" s="61"/>
      <c r="AE14" s="55">
        <v>0.46869212962962964</v>
      </c>
      <c r="AF14" s="35">
        <v>6.3657407407413658E-4</v>
      </c>
      <c r="AG14" s="35">
        <v>6.2558465352413606E-17</v>
      </c>
      <c r="AH14" s="44" t="s">
        <v>44</v>
      </c>
      <c r="AI14" s="45">
        <v>0</v>
      </c>
      <c r="AJ14" s="55">
        <v>0.47017361111111117</v>
      </c>
      <c r="AK14" s="35">
        <v>2.1180555555556646E-3</v>
      </c>
      <c r="AL14" s="35">
        <v>3.47222222223313E-5</v>
      </c>
      <c r="AM14" s="44" t="s">
        <v>301</v>
      </c>
      <c r="AN14" s="45">
        <v>3</v>
      </c>
      <c r="AO14" s="55">
        <v>0.47083333333333338</v>
      </c>
      <c r="AP14" s="35">
        <v>2.7777777777778789E-3</v>
      </c>
      <c r="AQ14" s="35">
        <v>1.6203703703713797E-4</v>
      </c>
      <c r="AR14" s="44" t="s">
        <v>301</v>
      </c>
      <c r="AS14" s="45">
        <v>14</v>
      </c>
      <c r="AT14" s="55">
        <v>0.47491898148148143</v>
      </c>
      <c r="AU14" s="35">
        <v>6.8634259259259256E-3</v>
      </c>
      <c r="AV14" s="35">
        <v>5.4398148148148123E-4</v>
      </c>
      <c r="AW14" s="44" t="s">
        <v>301</v>
      </c>
      <c r="AX14" s="45">
        <v>47</v>
      </c>
      <c r="AY14" s="49">
        <v>0.51666666666666672</v>
      </c>
      <c r="AZ14" s="42" t="s">
        <v>44</v>
      </c>
      <c r="BA14" s="38">
        <v>0</v>
      </c>
      <c r="BB14" s="53">
        <v>0.52708333333333335</v>
      </c>
      <c r="BC14" s="61"/>
      <c r="BD14" s="55">
        <v>0.53881944444444441</v>
      </c>
      <c r="BE14" s="35">
        <v>1.1736111111111058E-2</v>
      </c>
      <c r="BF14" s="35">
        <v>3.4722222222166935E-5</v>
      </c>
      <c r="BG14" s="44" t="s">
        <v>301</v>
      </c>
      <c r="BH14" s="45">
        <v>3</v>
      </c>
      <c r="BI14" s="197">
        <v>0.57569444444444451</v>
      </c>
      <c r="BJ14" s="42" t="s">
        <v>44</v>
      </c>
      <c r="BK14" s="38">
        <v>0</v>
      </c>
      <c r="BL14" s="53">
        <v>0.57847222222222217</v>
      </c>
      <c r="BM14" s="61"/>
      <c r="BN14" s="55">
        <v>0.59304398148148152</v>
      </c>
      <c r="BO14" s="35">
        <v>1.4571759259259354E-2</v>
      </c>
      <c r="BP14" s="35">
        <v>5.6712962962963912E-3</v>
      </c>
      <c r="BQ14" s="44" t="s">
        <v>301</v>
      </c>
      <c r="BR14" s="45">
        <v>490</v>
      </c>
      <c r="BS14" s="55">
        <v>0.59414351851851854</v>
      </c>
      <c r="BT14" s="35">
        <v>1.5671296296296378E-2</v>
      </c>
      <c r="BU14" s="35">
        <v>6.2037037037037859E-3</v>
      </c>
      <c r="BV14" s="44" t="s">
        <v>301</v>
      </c>
      <c r="BW14" s="45">
        <v>536</v>
      </c>
      <c r="BX14" s="55">
        <v>0.59434027777777776</v>
      </c>
      <c r="BY14" s="35">
        <v>1.5868055555555594E-2</v>
      </c>
      <c r="BZ14" s="35">
        <v>6.2847222222222592E-3</v>
      </c>
      <c r="CA14" s="44" t="s">
        <v>301</v>
      </c>
      <c r="CB14" s="45">
        <v>543</v>
      </c>
      <c r="CC14" s="85">
        <v>0.62777777777777777</v>
      </c>
      <c r="CD14" s="86"/>
      <c r="CE14" s="38">
        <v>0</v>
      </c>
      <c r="CF14" s="88"/>
      <c r="CG14" s="49">
        <v>0.63124999999999998</v>
      </c>
      <c r="CH14" s="42" t="s">
        <v>44</v>
      </c>
      <c r="CI14" s="38">
        <v>0</v>
      </c>
      <c r="CJ14" s="206">
        <v>0.6381944444444444</v>
      </c>
      <c r="CK14" s="213"/>
      <c r="CL14" s="208">
        <v>0.64011574074074074</v>
      </c>
      <c r="CM14" s="214">
        <v>1.9212962962963376E-3</v>
      </c>
      <c r="CN14" s="214">
        <v>1.8518518518522657E-4</v>
      </c>
      <c r="CO14" s="210" t="s">
        <v>301</v>
      </c>
      <c r="CP14" s="211">
        <v>16</v>
      </c>
      <c r="CQ14" s="215"/>
      <c r="CR14" s="215"/>
      <c r="CS14" s="85">
        <v>0.65208333333333335</v>
      </c>
      <c r="CT14" s="86"/>
      <c r="CU14" s="38">
        <v>0</v>
      </c>
      <c r="CV14" s="88"/>
      <c r="CW14" s="49"/>
      <c r="CX14" s="42" t="s">
        <v>44</v>
      </c>
      <c r="CY14" s="38">
        <v>0</v>
      </c>
      <c r="CZ14" s="53">
        <v>0.69097222222222221</v>
      </c>
      <c r="DA14" s="61"/>
      <c r="DB14" s="55">
        <v>0.69622685185185185</v>
      </c>
      <c r="DC14" s="35">
        <v>5.2546296296296369E-3</v>
      </c>
      <c r="DD14" s="35">
        <v>6.9444444444443764E-4</v>
      </c>
      <c r="DE14" s="44" t="s">
        <v>45</v>
      </c>
      <c r="DF14" s="45">
        <v>60</v>
      </c>
      <c r="DG14" s="55">
        <v>0.69641203703703702</v>
      </c>
      <c r="DH14" s="35">
        <v>5.439814814814814E-3</v>
      </c>
      <c r="DI14" s="35">
        <v>5.5555555555555566E-4</v>
      </c>
      <c r="DJ14" s="44" t="s">
        <v>45</v>
      </c>
      <c r="DK14" s="45">
        <v>48</v>
      </c>
      <c r="DL14" s="238" t="s">
        <v>311</v>
      </c>
      <c r="DM14" s="52">
        <v>600</v>
      </c>
      <c r="DN14" s="91">
        <v>0.74444444444444446</v>
      </c>
      <c r="DO14" s="95">
        <v>8.3333333333333297E-3</v>
      </c>
      <c r="DP14" s="42" t="s">
        <v>44</v>
      </c>
      <c r="DQ14" s="38">
        <v>0</v>
      </c>
      <c r="DR14" s="74"/>
      <c r="DS14" s="39">
        <v>1820.1</v>
      </c>
      <c r="DT14" s="46">
        <v>600</v>
      </c>
      <c r="DU14" s="40"/>
      <c r="DV14" s="63">
        <v>2420.1</v>
      </c>
      <c r="DW14" s="132"/>
      <c r="DX14" s="225" t="s">
        <v>43</v>
      </c>
      <c r="DY14" s="226" t="s">
        <v>177</v>
      </c>
      <c r="DZ14" s="226">
        <v>143</v>
      </c>
      <c r="EA14" s="104"/>
      <c r="EB14" s="77"/>
      <c r="EC14" s="56"/>
      <c r="ED14" s="36"/>
      <c r="EE14" s="22"/>
      <c r="EF14" s="22"/>
      <c r="EG14" s="41">
        <v>1.1299999999999999</v>
      </c>
      <c r="EH14" s="41" t="s">
        <v>197</v>
      </c>
      <c r="EI14" s="151">
        <v>67.912999999999997</v>
      </c>
      <c r="EJ14" s="41">
        <v>67.912999999999997</v>
      </c>
      <c r="EK14" s="41">
        <v>9999</v>
      </c>
      <c r="EL14" s="22"/>
      <c r="EM14" s="22"/>
      <c r="EN14" s="41">
        <v>20</v>
      </c>
      <c r="EO14" s="195">
        <v>0</v>
      </c>
      <c r="EP14" s="195">
        <v>0</v>
      </c>
      <c r="EQ14" s="196">
        <v>60.1</v>
      </c>
      <c r="ER14" s="195">
        <v>0</v>
      </c>
      <c r="ES14" s="195">
        <v>0</v>
      </c>
      <c r="ET14" s="195">
        <v>64</v>
      </c>
      <c r="EU14" s="195">
        <v>0</v>
      </c>
      <c r="EV14" s="195">
        <v>3</v>
      </c>
      <c r="EW14" s="195">
        <v>0</v>
      </c>
      <c r="EX14" s="195">
        <v>1569</v>
      </c>
      <c r="EY14" s="195">
        <v>0</v>
      </c>
      <c r="EZ14" s="195">
        <v>16</v>
      </c>
      <c r="FA14" s="195">
        <v>0</v>
      </c>
      <c r="FB14" s="196">
        <v>108</v>
      </c>
      <c r="FC14" s="195"/>
      <c r="FD14" s="195"/>
      <c r="FE14" s="195"/>
      <c r="FF14" s="195"/>
      <c r="FG14" s="196"/>
      <c r="FH14" s="195"/>
      <c r="FI14" s="22"/>
      <c r="FJ14" s="41">
        <v>20</v>
      </c>
      <c r="FK14" s="195">
        <v>0</v>
      </c>
      <c r="FL14" s="195">
        <v>0</v>
      </c>
      <c r="FM14" s="195">
        <v>60.1</v>
      </c>
      <c r="FN14" s="195">
        <v>60.1</v>
      </c>
      <c r="FO14" s="195">
        <v>60.1</v>
      </c>
      <c r="FP14" s="195">
        <v>124.1</v>
      </c>
      <c r="FQ14" s="195">
        <v>124.1</v>
      </c>
      <c r="FR14" s="195">
        <v>124.1</v>
      </c>
      <c r="FS14" s="195">
        <v>1693.1</v>
      </c>
      <c r="FT14" s="195">
        <v>1693.1</v>
      </c>
      <c r="FU14" s="195">
        <v>1709.1</v>
      </c>
      <c r="FV14" s="195">
        <v>1709.1</v>
      </c>
      <c r="FW14" s="195">
        <v>1817.1</v>
      </c>
      <c r="FX14" s="195">
        <v>1817.1</v>
      </c>
      <c r="FY14" s="195">
        <v>1817.1</v>
      </c>
      <c r="FZ14" s="195">
        <v>1817.1</v>
      </c>
      <c r="GA14" s="195">
        <v>1817.1</v>
      </c>
      <c r="GB14" s="195">
        <v>1817.1</v>
      </c>
      <c r="GC14" s="195">
        <v>1817.1</v>
      </c>
    </row>
    <row r="15" spans="1:185" s="41" customFormat="1" ht="13.5" collapsed="1" thickBot="1" x14ac:dyDescent="0.25">
      <c r="A15" s="132"/>
      <c r="B15" s="34">
        <v>16</v>
      </c>
      <c r="C15" s="10">
        <v>16</v>
      </c>
      <c r="D15" s="37" t="s">
        <v>109</v>
      </c>
      <c r="E15" s="37" t="s">
        <v>110</v>
      </c>
      <c r="F15" s="37"/>
      <c r="G15" s="43">
        <v>0.30277777777777798</v>
      </c>
      <c r="H15" s="47">
        <v>0.30277777777777798</v>
      </c>
      <c r="I15" s="58" t="s">
        <v>44</v>
      </c>
      <c r="J15" s="52">
        <v>0</v>
      </c>
      <c r="K15" s="43">
        <v>0.38611111111111002</v>
      </c>
      <c r="L15" s="47">
        <v>0.38611111111111002</v>
      </c>
      <c r="M15" s="42" t="s">
        <v>44</v>
      </c>
      <c r="N15" s="38">
        <v>0</v>
      </c>
      <c r="O15" s="73">
        <v>0.41736111111111113</v>
      </c>
      <c r="P15" s="42" t="s">
        <v>44</v>
      </c>
      <c r="Q15" s="38">
        <v>0</v>
      </c>
      <c r="R15" s="43">
        <v>0.41805555555555557</v>
      </c>
      <c r="S15" s="47">
        <v>0.4236111111111111</v>
      </c>
      <c r="T15" s="70">
        <v>56.9</v>
      </c>
      <c r="U15" s="71">
        <v>56.9</v>
      </c>
      <c r="V15" s="72"/>
      <c r="W15" s="115">
        <v>0.43819444444444444</v>
      </c>
      <c r="X15" s="42" t="s">
        <v>44</v>
      </c>
      <c r="Y15" s="38">
        <v>0</v>
      </c>
      <c r="Z15" s="49">
        <v>0.46250000000000002</v>
      </c>
      <c r="AA15" s="42" t="s">
        <v>44</v>
      </c>
      <c r="AB15" s="38">
        <v>0</v>
      </c>
      <c r="AC15" s="53">
        <v>0.46458333333333335</v>
      </c>
      <c r="AD15" s="61"/>
      <c r="AE15" s="55">
        <v>0.46535879629629634</v>
      </c>
      <c r="AF15" s="35">
        <v>7.7546296296299166E-4</v>
      </c>
      <c r="AG15" s="35">
        <v>1.3888888888891765E-4</v>
      </c>
      <c r="AH15" s="44" t="s">
        <v>301</v>
      </c>
      <c r="AI15" s="45">
        <v>12</v>
      </c>
      <c r="AJ15" s="55">
        <v>0.46679398148148149</v>
      </c>
      <c r="AK15" s="35">
        <v>2.2106481481481421E-3</v>
      </c>
      <c r="AL15" s="35">
        <v>1.2731481481480884E-4</v>
      </c>
      <c r="AM15" s="44" t="s">
        <v>301</v>
      </c>
      <c r="AN15" s="45">
        <v>11</v>
      </c>
      <c r="AO15" s="55">
        <v>0.46734953703703702</v>
      </c>
      <c r="AP15" s="35">
        <v>2.7662037037036735E-3</v>
      </c>
      <c r="AQ15" s="35">
        <v>1.5046296296293256E-4</v>
      </c>
      <c r="AR15" s="44" t="s">
        <v>301</v>
      </c>
      <c r="AS15" s="45">
        <v>13</v>
      </c>
      <c r="AT15" s="55">
        <v>0.4713310185185185</v>
      </c>
      <c r="AU15" s="35">
        <v>6.7476851851851483E-3</v>
      </c>
      <c r="AV15" s="35">
        <v>4.2824074074070389E-4</v>
      </c>
      <c r="AW15" s="44" t="s">
        <v>301</v>
      </c>
      <c r="AX15" s="45">
        <v>37</v>
      </c>
      <c r="AY15" s="49">
        <v>0.5131944444444444</v>
      </c>
      <c r="AZ15" s="42" t="s">
        <v>44</v>
      </c>
      <c r="BA15" s="38">
        <v>0</v>
      </c>
      <c r="BB15" s="53">
        <v>0.52569444444444446</v>
      </c>
      <c r="BC15" s="61"/>
      <c r="BD15" s="55">
        <v>0.53729166666666661</v>
      </c>
      <c r="BE15" s="35">
        <v>1.1597222222222148E-2</v>
      </c>
      <c r="BF15" s="35">
        <v>1.0416666666674367E-4</v>
      </c>
      <c r="BG15" s="44" t="s">
        <v>45</v>
      </c>
      <c r="BH15" s="45">
        <v>9</v>
      </c>
      <c r="BI15" s="197">
        <v>0.57430555555555562</v>
      </c>
      <c r="BJ15" s="42" t="s">
        <v>44</v>
      </c>
      <c r="BK15" s="38">
        <v>0</v>
      </c>
      <c r="BL15" s="53">
        <v>0.57708333333333328</v>
      </c>
      <c r="BM15" s="61">
        <v>180</v>
      </c>
      <c r="BN15" s="55"/>
      <c r="BO15" s="35">
        <v>-0.57708333333333328</v>
      </c>
      <c r="BP15" s="35">
        <v>0.58598379629629627</v>
      </c>
      <c r="BQ15" s="44"/>
      <c r="BR15" s="45">
        <v>300</v>
      </c>
      <c r="BS15" s="55">
        <v>0.58826388888888892</v>
      </c>
      <c r="BT15" s="35">
        <v>1.1180555555555638E-2</v>
      </c>
      <c r="BU15" s="35">
        <v>1.7129629629630463E-3</v>
      </c>
      <c r="BV15" s="44" t="s">
        <v>301</v>
      </c>
      <c r="BW15" s="45">
        <v>148</v>
      </c>
      <c r="BX15" s="55">
        <v>0.58849537037037036</v>
      </c>
      <c r="BY15" s="35">
        <v>1.1412037037037082E-2</v>
      </c>
      <c r="BZ15" s="35">
        <v>1.8287037037037473E-3</v>
      </c>
      <c r="CA15" s="44" t="s">
        <v>301</v>
      </c>
      <c r="CB15" s="45">
        <v>158</v>
      </c>
      <c r="CC15" s="85">
        <v>0.62430555555555556</v>
      </c>
      <c r="CD15" s="86"/>
      <c r="CE15" s="38">
        <v>0</v>
      </c>
      <c r="CF15" s="88"/>
      <c r="CG15" s="49">
        <v>0.62986111111111109</v>
      </c>
      <c r="CH15" s="42" t="s">
        <v>44</v>
      </c>
      <c r="CI15" s="38">
        <v>0</v>
      </c>
      <c r="CJ15" s="206">
        <v>0.63541666666666663</v>
      </c>
      <c r="CK15" s="213"/>
      <c r="CL15" s="208">
        <v>0.63734953703703701</v>
      </c>
      <c r="CM15" s="214">
        <v>1.9328703703703765E-3</v>
      </c>
      <c r="CN15" s="214">
        <v>1.9675925925926544E-4</v>
      </c>
      <c r="CO15" s="210" t="s">
        <v>301</v>
      </c>
      <c r="CP15" s="211">
        <v>17</v>
      </c>
      <c r="CQ15" s="215"/>
      <c r="CR15" s="215"/>
      <c r="CS15" s="85">
        <v>0.64930555555555558</v>
      </c>
      <c r="CT15" s="86"/>
      <c r="CU15" s="38">
        <v>0</v>
      </c>
      <c r="CV15" s="88"/>
      <c r="CW15" s="49"/>
      <c r="CX15" s="42" t="s">
        <v>44</v>
      </c>
      <c r="CY15" s="38">
        <v>0</v>
      </c>
      <c r="CZ15" s="53">
        <v>0.68680555555555556</v>
      </c>
      <c r="DA15" s="61"/>
      <c r="DB15" s="55">
        <v>0.69283564814814813</v>
      </c>
      <c r="DC15" s="35">
        <v>6.030092592592573E-3</v>
      </c>
      <c r="DD15" s="35">
        <v>8.1018518518498513E-5</v>
      </c>
      <c r="DE15" s="44" t="s">
        <v>301</v>
      </c>
      <c r="DF15" s="45">
        <v>7</v>
      </c>
      <c r="DG15" s="55">
        <v>0.69293981481481481</v>
      </c>
      <c r="DH15" s="35">
        <v>6.134259259259256E-3</v>
      </c>
      <c r="DI15" s="35">
        <v>1.3888888888888631E-4</v>
      </c>
      <c r="DJ15" s="44" t="s">
        <v>301</v>
      </c>
      <c r="DK15" s="45">
        <v>12</v>
      </c>
      <c r="DL15" s="238"/>
      <c r="DM15" s="52"/>
      <c r="DN15" s="91">
        <v>0.73819444444444438</v>
      </c>
      <c r="DO15" s="95">
        <v>8.3333333333333297E-3</v>
      </c>
      <c r="DP15" s="42" t="s">
        <v>44</v>
      </c>
      <c r="DQ15" s="38">
        <v>0</v>
      </c>
      <c r="DR15" s="65"/>
      <c r="DS15" s="39">
        <v>960.9</v>
      </c>
      <c r="DT15" s="46">
        <v>0</v>
      </c>
      <c r="DU15" s="40"/>
      <c r="DV15" s="63">
        <v>960.9</v>
      </c>
      <c r="DW15" s="128"/>
      <c r="DX15" s="225" t="s">
        <v>297</v>
      </c>
      <c r="DY15" s="226" t="s">
        <v>178</v>
      </c>
      <c r="DZ15" s="226">
        <v>77</v>
      </c>
      <c r="EA15" s="104" t="s">
        <v>292</v>
      </c>
      <c r="EB15" s="77"/>
      <c r="EC15" s="56"/>
      <c r="ED15" s="36"/>
      <c r="EE15" s="22"/>
      <c r="EF15" s="22"/>
      <c r="EG15" s="41">
        <v>1.05</v>
      </c>
      <c r="EH15" s="41" t="s">
        <v>197</v>
      </c>
      <c r="EI15" s="151">
        <v>59.745000000000005</v>
      </c>
      <c r="EJ15" s="41">
        <v>59.745000000000005</v>
      </c>
      <c r="EK15" s="41">
        <v>9999</v>
      </c>
      <c r="EL15" s="22"/>
      <c r="EM15" s="22"/>
      <c r="EN15" s="41">
        <v>16</v>
      </c>
      <c r="EO15" s="195">
        <v>0</v>
      </c>
      <c r="EP15" s="195">
        <v>0</v>
      </c>
      <c r="EQ15" s="196">
        <v>56.9</v>
      </c>
      <c r="ER15" s="195">
        <v>0</v>
      </c>
      <c r="ES15" s="195">
        <v>0</v>
      </c>
      <c r="ET15" s="195">
        <v>73</v>
      </c>
      <c r="EU15" s="195">
        <v>0</v>
      </c>
      <c r="EV15" s="195">
        <v>9</v>
      </c>
      <c r="EW15" s="195">
        <v>0</v>
      </c>
      <c r="EX15" s="195">
        <v>786</v>
      </c>
      <c r="EY15" s="195">
        <v>0</v>
      </c>
      <c r="EZ15" s="195">
        <v>17</v>
      </c>
      <c r="FA15" s="195">
        <v>0</v>
      </c>
      <c r="FB15" s="196">
        <v>19</v>
      </c>
      <c r="FC15" s="195"/>
      <c r="FD15" s="195"/>
      <c r="FE15" s="195"/>
      <c r="FF15" s="195"/>
      <c r="FG15" s="196"/>
      <c r="FH15" s="195"/>
      <c r="FI15" s="22"/>
      <c r="FJ15" s="41">
        <v>16</v>
      </c>
      <c r="FK15" s="195">
        <v>0</v>
      </c>
      <c r="FL15" s="195">
        <v>0</v>
      </c>
      <c r="FM15" s="195">
        <v>56.9</v>
      </c>
      <c r="FN15" s="195">
        <v>56.9</v>
      </c>
      <c r="FO15" s="195">
        <v>56.9</v>
      </c>
      <c r="FP15" s="195">
        <v>129.9</v>
      </c>
      <c r="FQ15" s="195">
        <v>129.9</v>
      </c>
      <c r="FR15" s="195">
        <v>129.9</v>
      </c>
      <c r="FS15" s="195">
        <v>915.9</v>
      </c>
      <c r="FT15" s="195">
        <v>915.9</v>
      </c>
      <c r="FU15" s="195">
        <v>932.9</v>
      </c>
      <c r="FV15" s="195">
        <v>932.9</v>
      </c>
      <c r="FW15" s="195">
        <v>951.9</v>
      </c>
      <c r="FX15" s="195">
        <v>951.9</v>
      </c>
      <c r="FY15" s="195">
        <v>951.9</v>
      </c>
      <c r="FZ15" s="195">
        <v>951.9</v>
      </c>
      <c r="GA15" s="195">
        <v>951.9</v>
      </c>
      <c r="GB15" s="195">
        <v>951.9</v>
      </c>
      <c r="GC15" s="195">
        <v>951.9</v>
      </c>
    </row>
    <row r="16" spans="1:185" s="41" customFormat="1" ht="13.5" collapsed="1" thickBot="1" x14ac:dyDescent="0.25">
      <c r="A16" s="132"/>
      <c r="B16" s="34">
        <v>27</v>
      </c>
      <c r="C16" s="10">
        <v>27</v>
      </c>
      <c r="D16" s="37" t="s">
        <v>171</v>
      </c>
      <c r="E16" s="37" t="s">
        <v>269</v>
      </c>
      <c r="F16" s="37"/>
      <c r="G16" s="43">
        <v>0.31041666666666801</v>
      </c>
      <c r="H16" s="47">
        <v>0.31041666666666701</v>
      </c>
      <c r="I16" s="58" t="s">
        <v>44</v>
      </c>
      <c r="J16" s="52">
        <v>0</v>
      </c>
      <c r="K16" s="43">
        <v>0.39374999999999799</v>
      </c>
      <c r="L16" s="47">
        <v>0.39374999999999799</v>
      </c>
      <c r="M16" s="42" t="s">
        <v>44</v>
      </c>
      <c r="N16" s="38">
        <v>0</v>
      </c>
      <c r="O16" s="73">
        <v>0.42499999999999899</v>
      </c>
      <c r="P16" s="42" t="s">
        <v>44</v>
      </c>
      <c r="Q16" s="38">
        <v>0</v>
      </c>
      <c r="R16" s="43">
        <v>0.43263888888888885</v>
      </c>
      <c r="S16" s="47">
        <v>0.43263888888888885</v>
      </c>
      <c r="T16" s="70">
        <v>58.7</v>
      </c>
      <c r="U16" s="71">
        <v>58.7</v>
      </c>
      <c r="V16" s="72"/>
      <c r="W16" s="115">
        <v>0.4458333333333323</v>
      </c>
      <c r="X16" s="42" t="s">
        <v>44</v>
      </c>
      <c r="Y16" s="38">
        <v>0</v>
      </c>
      <c r="Z16" s="49">
        <v>0.47013888888888894</v>
      </c>
      <c r="AA16" s="42" t="s">
        <v>44</v>
      </c>
      <c r="AB16" s="38">
        <v>0</v>
      </c>
      <c r="AC16" s="53">
        <v>0.47222222222222227</v>
      </c>
      <c r="AD16" s="61"/>
      <c r="AE16" s="55">
        <v>0.47290509259259261</v>
      </c>
      <c r="AF16" s="35">
        <v>6.8287037037034759E-4</v>
      </c>
      <c r="AG16" s="35">
        <v>4.6296296296273573E-5</v>
      </c>
      <c r="AH16" s="44" t="s">
        <v>301</v>
      </c>
      <c r="AI16" s="45">
        <v>4</v>
      </c>
      <c r="AJ16" s="55">
        <v>0.47413194444444445</v>
      </c>
      <c r="AK16" s="35">
        <v>1.9097222222221877E-3</v>
      </c>
      <c r="AL16" s="35">
        <v>1.7361111111114562E-4</v>
      </c>
      <c r="AM16" s="44" t="s">
        <v>45</v>
      </c>
      <c r="AN16" s="45">
        <v>15</v>
      </c>
      <c r="AO16" s="55">
        <v>0.47487268518518522</v>
      </c>
      <c r="AP16" s="35">
        <v>2.6504629629629517E-3</v>
      </c>
      <c r="AQ16" s="35">
        <v>3.4722222222210736E-5</v>
      </c>
      <c r="AR16" s="44" t="s">
        <v>301</v>
      </c>
      <c r="AS16" s="45">
        <v>3</v>
      </c>
      <c r="AT16" s="55">
        <v>0.4798263888888889</v>
      </c>
      <c r="AU16" s="35">
        <v>7.6041666666666341E-3</v>
      </c>
      <c r="AV16" s="35">
        <v>1.2847222222221897E-3</v>
      </c>
      <c r="AW16" s="44" t="s">
        <v>301</v>
      </c>
      <c r="AX16" s="45">
        <v>111</v>
      </c>
      <c r="AY16" s="49">
        <v>0.52083333333333337</v>
      </c>
      <c r="AZ16" s="42" t="s">
        <v>44</v>
      </c>
      <c r="BA16" s="38">
        <v>0</v>
      </c>
      <c r="BB16" s="53">
        <v>0.53125</v>
      </c>
      <c r="BC16" s="61"/>
      <c r="BD16" s="55">
        <v>0.55755787037037041</v>
      </c>
      <c r="BE16" s="35">
        <v>2.6307870370370412E-2</v>
      </c>
      <c r="BF16" s="35">
        <v>1.4606481481481521E-2</v>
      </c>
      <c r="BG16" s="44" t="s">
        <v>301</v>
      </c>
      <c r="BH16" s="45">
        <v>1262</v>
      </c>
      <c r="BI16" s="197">
        <v>0.57986111111111116</v>
      </c>
      <c r="BJ16" s="42" t="s">
        <v>44</v>
      </c>
      <c r="BK16" s="38">
        <v>0</v>
      </c>
      <c r="BL16" s="53">
        <v>0.58124999999999993</v>
      </c>
      <c r="BM16" s="61">
        <v>180</v>
      </c>
      <c r="BN16" s="55"/>
      <c r="BO16" s="35">
        <v>-0.58124999999999993</v>
      </c>
      <c r="BP16" s="35">
        <v>0.59015046296296292</v>
      </c>
      <c r="BQ16" s="44"/>
      <c r="BR16" s="45">
        <v>300</v>
      </c>
      <c r="BS16" s="55">
        <v>0.59351851851851845</v>
      </c>
      <c r="BT16" s="35">
        <v>1.2268518518518512E-2</v>
      </c>
      <c r="BU16" s="35">
        <v>2.8009259259259203E-3</v>
      </c>
      <c r="BV16" s="44" t="s">
        <v>301</v>
      </c>
      <c r="BW16" s="45">
        <v>242</v>
      </c>
      <c r="BX16" s="55">
        <v>0.59371527777777777</v>
      </c>
      <c r="BY16" s="35">
        <v>1.2465277777777839E-2</v>
      </c>
      <c r="BZ16" s="35">
        <v>2.8819444444445046E-3</v>
      </c>
      <c r="CA16" s="44" t="s">
        <v>301</v>
      </c>
      <c r="CB16" s="45">
        <v>249</v>
      </c>
      <c r="CC16" s="85">
        <v>0.63194444444444442</v>
      </c>
      <c r="CD16" s="86"/>
      <c r="CE16" s="38">
        <v>0</v>
      </c>
      <c r="CF16" s="88"/>
      <c r="CG16" s="49">
        <v>0.63541666666666663</v>
      </c>
      <c r="CH16" s="42" t="s">
        <v>44</v>
      </c>
      <c r="CI16" s="38">
        <v>0</v>
      </c>
      <c r="CJ16" s="206">
        <v>0.64097222222222217</v>
      </c>
      <c r="CK16" s="213"/>
      <c r="CL16" s="208">
        <v>0.64291666666666669</v>
      </c>
      <c r="CM16" s="214">
        <v>1.9444444444445264E-3</v>
      </c>
      <c r="CN16" s="214">
        <v>2.0833333333341534E-4</v>
      </c>
      <c r="CO16" s="210" t="s">
        <v>301</v>
      </c>
      <c r="CP16" s="211">
        <v>18</v>
      </c>
      <c r="CQ16" s="215"/>
      <c r="CR16" s="215"/>
      <c r="CS16" s="85">
        <v>0.65625</v>
      </c>
      <c r="CT16" s="86"/>
      <c r="CU16" s="38">
        <v>0</v>
      </c>
      <c r="CV16" s="88"/>
      <c r="CW16" s="49"/>
      <c r="CX16" s="42" t="s">
        <v>44</v>
      </c>
      <c r="CY16" s="38">
        <v>0</v>
      </c>
      <c r="CZ16" s="53">
        <v>0.69374999999999998</v>
      </c>
      <c r="DA16" s="61"/>
      <c r="DB16" s="55">
        <v>0.69870370370370372</v>
      </c>
      <c r="DC16" s="35">
        <v>4.9537037037037379E-3</v>
      </c>
      <c r="DD16" s="35">
        <v>9.9537037037033659E-4</v>
      </c>
      <c r="DE16" s="44" t="s">
        <v>45</v>
      </c>
      <c r="DF16" s="45">
        <v>86</v>
      </c>
      <c r="DG16" s="55">
        <v>0.69887731481481474</v>
      </c>
      <c r="DH16" s="35">
        <v>5.1273148148147651E-3</v>
      </c>
      <c r="DI16" s="35">
        <v>8.6805555555560451E-4</v>
      </c>
      <c r="DJ16" s="44" t="s">
        <v>45</v>
      </c>
      <c r="DK16" s="45">
        <v>75</v>
      </c>
      <c r="DL16" s="238"/>
      <c r="DM16" s="52"/>
      <c r="DN16" s="91">
        <v>0.74722222222222223</v>
      </c>
      <c r="DO16" s="95">
        <v>8.3333333333333297E-3</v>
      </c>
      <c r="DP16" s="42" t="s">
        <v>44</v>
      </c>
      <c r="DQ16" s="38">
        <v>0</v>
      </c>
      <c r="DR16" s="65"/>
      <c r="DS16" s="39">
        <v>2603.6999999999998</v>
      </c>
      <c r="DT16" s="46">
        <v>0</v>
      </c>
      <c r="DU16" s="40"/>
      <c r="DV16" s="63">
        <v>2603.6999999999998</v>
      </c>
      <c r="DW16" s="128"/>
      <c r="DX16" s="225" t="s">
        <v>297</v>
      </c>
      <c r="DY16" s="226" t="s">
        <v>178</v>
      </c>
      <c r="DZ16" s="226">
        <v>98</v>
      </c>
      <c r="EA16" s="104" t="s">
        <v>293</v>
      </c>
      <c r="EB16" s="77"/>
      <c r="EC16" s="56"/>
      <c r="ED16" s="36"/>
      <c r="EE16" s="22"/>
      <c r="EF16" s="22"/>
      <c r="EG16" s="41">
        <v>1.05</v>
      </c>
      <c r="EH16" s="41" t="s">
        <v>197</v>
      </c>
      <c r="EI16" s="151">
        <v>61.635000000000005</v>
      </c>
      <c r="EJ16" s="41">
        <v>61.635000000000005</v>
      </c>
      <c r="EK16" s="41">
        <v>9999</v>
      </c>
      <c r="EL16" s="22"/>
      <c r="EM16" s="22"/>
      <c r="EN16" s="41">
        <v>27</v>
      </c>
      <c r="EO16" s="195">
        <v>0</v>
      </c>
      <c r="EP16" s="195">
        <v>0</v>
      </c>
      <c r="EQ16" s="196">
        <v>58.7</v>
      </c>
      <c r="ER16" s="195">
        <v>0</v>
      </c>
      <c r="ES16" s="195">
        <v>0</v>
      </c>
      <c r="ET16" s="195">
        <v>133</v>
      </c>
      <c r="EU16" s="195">
        <v>0</v>
      </c>
      <c r="EV16" s="195">
        <v>1262</v>
      </c>
      <c r="EW16" s="195">
        <v>0</v>
      </c>
      <c r="EX16" s="195">
        <v>971</v>
      </c>
      <c r="EY16" s="195">
        <v>0</v>
      </c>
      <c r="EZ16" s="195">
        <v>18</v>
      </c>
      <c r="FA16" s="195">
        <v>0</v>
      </c>
      <c r="FB16" s="196">
        <v>161</v>
      </c>
      <c r="FC16" s="195"/>
      <c r="FD16" s="195"/>
      <c r="FE16" s="195"/>
      <c r="FF16" s="195"/>
      <c r="FG16" s="196"/>
      <c r="FH16" s="195"/>
      <c r="FI16" s="22"/>
      <c r="FJ16" s="41">
        <v>27</v>
      </c>
      <c r="FK16" s="195">
        <v>0</v>
      </c>
      <c r="FL16" s="195">
        <v>0</v>
      </c>
      <c r="FM16" s="195">
        <v>58.7</v>
      </c>
      <c r="FN16" s="195">
        <v>58.7</v>
      </c>
      <c r="FO16" s="195">
        <v>58.7</v>
      </c>
      <c r="FP16" s="195">
        <v>191.7</v>
      </c>
      <c r="FQ16" s="195">
        <v>191.7</v>
      </c>
      <c r="FR16" s="195">
        <v>191.7</v>
      </c>
      <c r="FS16" s="195">
        <v>1162.7</v>
      </c>
      <c r="FT16" s="195">
        <v>1162.7</v>
      </c>
      <c r="FU16" s="195">
        <v>1180.7</v>
      </c>
      <c r="FV16" s="195">
        <v>1180.7</v>
      </c>
      <c r="FW16" s="195">
        <v>1341.7</v>
      </c>
      <c r="FX16" s="195">
        <v>1341.7</v>
      </c>
      <c r="FY16" s="195">
        <v>1341.7</v>
      </c>
      <c r="FZ16" s="195">
        <v>1341.7</v>
      </c>
      <c r="GA16" s="195">
        <v>1341.7</v>
      </c>
      <c r="GB16" s="195">
        <v>1341.7</v>
      </c>
      <c r="GC16" s="195">
        <v>1341.7</v>
      </c>
    </row>
    <row r="17" spans="1:185" s="41" customFormat="1" ht="13.5" collapsed="1" thickBot="1" x14ac:dyDescent="0.25">
      <c r="A17" s="132"/>
      <c r="B17" s="34">
        <v>26</v>
      </c>
      <c r="C17" s="10">
        <v>26</v>
      </c>
      <c r="D17" s="37" t="s">
        <v>244</v>
      </c>
      <c r="E17" s="37" t="s">
        <v>153</v>
      </c>
      <c r="F17" s="37"/>
      <c r="G17" s="43">
        <v>0.30972222222222301</v>
      </c>
      <c r="H17" s="47">
        <v>0.30972222222222201</v>
      </c>
      <c r="I17" s="58" t="s">
        <v>44</v>
      </c>
      <c r="J17" s="52">
        <v>0</v>
      </c>
      <c r="K17" s="43">
        <v>0.39305555555555399</v>
      </c>
      <c r="L17" s="47">
        <v>0.39305555555555399</v>
      </c>
      <c r="M17" s="42" t="s">
        <v>44</v>
      </c>
      <c r="N17" s="38">
        <v>0</v>
      </c>
      <c r="O17" s="73">
        <v>0.42499999999999999</v>
      </c>
      <c r="P17" s="42" t="s">
        <v>301</v>
      </c>
      <c r="Q17" s="38">
        <v>60</v>
      </c>
      <c r="R17" s="43">
        <v>0.44027777777777777</v>
      </c>
      <c r="S17" s="47">
        <v>0.44027777777777777</v>
      </c>
      <c r="T17" s="70">
        <v>55.9</v>
      </c>
      <c r="U17" s="71">
        <v>55.9</v>
      </c>
      <c r="V17" s="72"/>
      <c r="W17" s="115">
        <v>0.4458333333333333</v>
      </c>
      <c r="X17" s="42" t="s">
        <v>44</v>
      </c>
      <c r="Y17" s="38">
        <v>0</v>
      </c>
      <c r="Z17" s="49">
        <v>0.47013888888888894</v>
      </c>
      <c r="AA17" s="42" t="s">
        <v>44</v>
      </c>
      <c r="AB17" s="38">
        <v>0</v>
      </c>
      <c r="AC17" s="53">
        <v>0.47291666666666665</v>
      </c>
      <c r="AD17" s="61">
        <v>300</v>
      </c>
      <c r="AE17" s="55">
        <v>0.47354166666666669</v>
      </c>
      <c r="AF17" s="35">
        <v>6.2500000000004219E-4</v>
      </c>
      <c r="AG17" s="35">
        <v>1.1574074074031829E-5</v>
      </c>
      <c r="AH17" s="44" t="s">
        <v>45</v>
      </c>
      <c r="AI17" s="45">
        <v>1</v>
      </c>
      <c r="AJ17" s="55">
        <v>0.47476851851851848</v>
      </c>
      <c r="AK17" s="35">
        <v>1.8518518518518268E-3</v>
      </c>
      <c r="AL17" s="35">
        <v>2.3148148148150654E-4</v>
      </c>
      <c r="AM17" s="44" t="s">
        <v>45</v>
      </c>
      <c r="AN17" s="45">
        <v>20</v>
      </c>
      <c r="AO17" s="55">
        <v>0.47535879629629635</v>
      </c>
      <c r="AP17" s="35">
        <v>2.4421296296296968E-3</v>
      </c>
      <c r="AQ17" s="35">
        <v>1.7361111111104414E-4</v>
      </c>
      <c r="AR17" s="44" t="s">
        <v>45</v>
      </c>
      <c r="AS17" s="45">
        <v>15</v>
      </c>
      <c r="AT17" s="55">
        <v>0.48469907407407403</v>
      </c>
      <c r="AU17" s="35">
        <v>1.178240740740738E-2</v>
      </c>
      <c r="AV17" s="35">
        <v>5.462962962962936E-3</v>
      </c>
      <c r="AW17" s="44" t="s">
        <v>301</v>
      </c>
      <c r="AX17" s="45">
        <v>472</v>
      </c>
      <c r="AY17" s="49">
        <v>0.5229166666666667</v>
      </c>
      <c r="AZ17" s="42" t="s">
        <v>301</v>
      </c>
      <c r="BA17" s="38">
        <v>120</v>
      </c>
      <c r="BB17" s="53">
        <v>0.53263888888888888</v>
      </c>
      <c r="BC17" s="61"/>
      <c r="BD17" s="55">
        <v>0.54461805555555554</v>
      </c>
      <c r="BE17" s="35">
        <v>1.1979166666666652E-2</v>
      </c>
      <c r="BF17" s="35">
        <v>2.7777777777776048E-4</v>
      </c>
      <c r="BG17" s="44" t="s">
        <v>301</v>
      </c>
      <c r="BH17" s="45">
        <v>24</v>
      </c>
      <c r="BI17" s="197">
        <v>0.58125000000000004</v>
      </c>
      <c r="BJ17" s="42" t="s">
        <v>44</v>
      </c>
      <c r="BK17" s="38">
        <v>0</v>
      </c>
      <c r="BL17" s="53">
        <v>0.58611111111111114</v>
      </c>
      <c r="BM17" s="61">
        <v>480</v>
      </c>
      <c r="BN17" s="55">
        <v>0.60143518518518524</v>
      </c>
      <c r="BO17" s="35">
        <v>1.5324074074074101E-2</v>
      </c>
      <c r="BP17" s="35">
        <v>6.4236111111111386E-3</v>
      </c>
      <c r="BQ17" s="44" t="s">
        <v>301</v>
      </c>
      <c r="BR17" s="45">
        <v>555</v>
      </c>
      <c r="BS17" s="55">
        <v>0.59805555555555556</v>
      </c>
      <c r="BT17" s="35">
        <v>1.1944444444444424E-2</v>
      </c>
      <c r="BU17" s="35">
        <v>2.4768518518518325E-3</v>
      </c>
      <c r="BV17" s="44" t="s">
        <v>301</v>
      </c>
      <c r="BW17" s="45">
        <v>214</v>
      </c>
      <c r="BX17" s="55">
        <v>0.60379629629629628</v>
      </c>
      <c r="BY17" s="35">
        <v>1.7685185185185137E-2</v>
      </c>
      <c r="BZ17" s="35">
        <v>8.1018518518518028E-3</v>
      </c>
      <c r="CA17" s="44" t="s">
        <v>301</v>
      </c>
      <c r="CB17" s="45">
        <v>700</v>
      </c>
      <c r="CC17" s="85">
        <v>0.6333333333333333</v>
      </c>
      <c r="CD17" s="86"/>
      <c r="CE17" s="38">
        <v>0</v>
      </c>
      <c r="CF17" s="88"/>
      <c r="CG17" s="49">
        <v>0.63680555555555551</v>
      </c>
      <c r="CH17" s="42" t="s">
        <v>44</v>
      </c>
      <c r="CI17" s="38">
        <v>0</v>
      </c>
      <c r="CJ17" s="206">
        <v>0.65069444444444446</v>
      </c>
      <c r="CK17" s="213"/>
      <c r="CL17" s="208">
        <v>0.65273148148148141</v>
      </c>
      <c r="CM17" s="214">
        <v>2.0370370370369484E-3</v>
      </c>
      <c r="CN17" s="214">
        <v>3.0092592592583737E-4</v>
      </c>
      <c r="CO17" s="210" t="s">
        <v>301</v>
      </c>
      <c r="CP17" s="211">
        <v>26</v>
      </c>
      <c r="CQ17" s="215"/>
      <c r="CR17" s="215"/>
      <c r="CS17" s="85">
        <v>0.66249999999999998</v>
      </c>
      <c r="CT17" s="86"/>
      <c r="CU17" s="38">
        <v>60</v>
      </c>
      <c r="CV17" s="88"/>
      <c r="CW17" s="49"/>
      <c r="CX17" s="42" t="s">
        <v>44</v>
      </c>
      <c r="CY17" s="38">
        <v>0</v>
      </c>
      <c r="CZ17" s="53">
        <v>0.7006944444444444</v>
      </c>
      <c r="DA17" s="61"/>
      <c r="DB17" s="55">
        <v>0.70614583333333336</v>
      </c>
      <c r="DC17" s="35">
        <v>5.4513888888889639E-3</v>
      </c>
      <c r="DD17" s="35">
        <v>4.9768518518511062E-4</v>
      </c>
      <c r="DE17" s="44" t="s">
        <v>45</v>
      </c>
      <c r="DF17" s="45">
        <v>43</v>
      </c>
      <c r="DG17" s="55">
        <v>0.70624999999999993</v>
      </c>
      <c r="DH17" s="35">
        <v>5.5555555555555358E-3</v>
      </c>
      <c r="DI17" s="35">
        <v>4.3981481481483384E-4</v>
      </c>
      <c r="DJ17" s="44" t="s">
        <v>45</v>
      </c>
      <c r="DK17" s="45">
        <v>38</v>
      </c>
      <c r="DL17" s="238"/>
      <c r="DM17" s="52"/>
      <c r="DN17" s="91">
        <v>0.75069444444444444</v>
      </c>
      <c r="DO17" s="95">
        <v>8.3333333333333297E-3</v>
      </c>
      <c r="DP17" s="42" t="s">
        <v>44</v>
      </c>
      <c r="DQ17" s="38">
        <v>0</v>
      </c>
      <c r="DR17" s="65"/>
      <c r="DS17" s="39">
        <v>2943.9</v>
      </c>
      <c r="DT17" s="46">
        <v>240</v>
      </c>
      <c r="DU17" s="40"/>
      <c r="DV17" s="63">
        <v>3183.9</v>
      </c>
      <c r="DW17" s="128"/>
      <c r="DX17" s="225" t="s">
        <v>297</v>
      </c>
      <c r="DY17" s="226" t="s">
        <v>177</v>
      </c>
      <c r="DZ17" s="226">
        <v>190</v>
      </c>
      <c r="EA17" s="104"/>
      <c r="EB17" s="77"/>
      <c r="EC17" s="56"/>
      <c r="ED17" s="36"/>
      <c r="EE17" s="22"/>
      <c r="EF17" s="22"/>
      <c r="EG17" s="41">
        <v>1.1299999999999999</v>
      </c>
      <c r="EH17" s="41" t="s">
        <v>197</v>
      </c>
      <c r="EI17" s="151">
        <v>63.166999999999994</v>
      </c>
      <c r="EJ17" s="41">
        <v>63.166999999999994</v>
      </c>
      <c r="EK17" s="41">
        <v>9999</v>
      </c>
      <c r="EL17" s="22"/>
      <c r="EM17" s="22"/>
      <c r="EN17" s="41">
        <v>26</v>
      </c>
      <c r="EO17" s="195">
        <v>0</v>
      </c>
      <c r="EP17" s="195">
        <v>60</v>
      </c>
      <c r="EQ17" s="196">
        <v>55.9</v>
      </c>
      <c r="ER17" s="195">
        <v>0</v>
      </c>
      <c r="ES17" s="195">
        <v>0</v>
      </c>
      <c r="ET17" s="195">
        <v>808</v>
      </c>
      <c r="EU17" s="195">
        <v>120</v>
      </c>
      <c r="EV17" s="195">
        <v>24</v>
      </c>
      <c r="EW17" s="195">
        <v>0</v>
      </c>
      <c r="EX17" s="195">
        <v>1949</v>
      </c>
      <c r="EY17" s="195">
        <v>0</v>
      </c>
      <c r="EZ17" s="195">
        <v>26</v>
      </c>
      <c r="FA17" s="195">
        <v>0</v>
      </c>
      <c r="FB17" s="196">
        <v>81</v>
      </c>
      <c r="FC17" s="195"/>
      <c r="FD17" s="195"/>
      <c r="FE17" s="195"/>
      <c r="FF17" s="195"/>
      <c r="FG17" s="196"/>
      <c r="FH17" s="195"/>
      <c r="FI17" s="22"/>
      <c r="FJ17" s="41">
        <v>26</v>
      </c>
      <c r="FK17" s="195">
        <v>0</v>
      </c>
      <c r="FL17" s="195">
        <v>60</v>
      </c>
      <c r="FM17" s="195">
        <v>115.9</v>
      </c>
      <c r="FN17" s="195">
        <v>115.9</v>
      </c>
      <c r="FO17" s="195">
        <v>115.9</v>
      </c>
      <c r="FP17" s="195">
        <v>923.9</v>
      </c>
      <c r="FQ17" s="195">
        <v>1043.9000000000001</v>
      </c>
      <c r="FR17" s="195">
        <v>1043.9000000000001</v>
      </c>
      <c r="FS17" s="195">
        <v>2992.9</v>
      </c>
      <c r="FT17" s="195">
        <v>2992.9</v>
      </c>
      <c r="FU17" s="195">
        <v>3018.9</v>
      </c>
      <c r="FV17" s="195">
        <v>3018.9</v>
      </c>
      <c r="FW17" s="195">
        <v>3099.9</v>
      </c>
      <c r="FX17" s="195">
        <v>3099.9</v>
      </c>
      <c r="FY17" s="195">
        <v>3099.9</v>
      </c>
      <c r="FZ17" s="195">
        <v>3099.9</v>
      </c>
      <c r="GA17" s="195">
        <v>3099.9</v>
      </c>
      <c r="GB17" s="195">
        <v>3099.9</v>
      </c>
      <c r="GC17" s="195">
        <v>3099.9</v>
      </c>
    </row>
    <row r="18" spans="1:185" ht="13.5" thickBot="1" x14ac:dyDescent="0.25">
      <c r="A18" s="132"/>
      <c r="B18" s="34">
        <v>29</v>
      </c>
      <c r="C18" s="10">
        <v>29</v>
      </c>
      <c r="D18" s="37" t="s">
        <v>245</v>
      </c>
      <c r="E18" s="37" t="s">
        <v>270</v>
      </c>
      <c r="F18" s="37"/>
      <c r="G18" s="43">
        <v>0.311805555555558</v>
      </c>
      <c r="H18" s="47">
        <v>0.311805555555556</v>
      </c>
      <c r="I18" s="58" t="s">
        <v>44</v>
      </c>
      <c r="J18" s="52">
        <v>0</v>
      </c>
      <c r="K18" s="43">
        <v>0.39513888888888699</v>
      </c>
      <c r="L18" s="47">
        <v>0.39513888888888699</v>
      </c>
      <c r="M18" s="42" t="s">
        <v>44</v>
      </c>
      <c r="N18" s="38">
        <v>0</v>
      </c>
      <c r="O18" s="73">
        <v>0.4284722222222222</v>
      </c>
      <c r="P18" s="42" t="s">
        <v>301</v>
      </c>
      <c r="Q18" s="38">
        <v>180</v>
      </c>
      <c r="R18" s="43">
        <v>0.43888888888888888</v>
      </c>
      <c r="S18" s="47">
        <v>0.43888888888888888</v>
      </c>
      <c r="T18" s="70">
        <v>53.5</v>
      </c>
      <c r="U18" s="71">
        <v>53.5</v>
      </c>
      <c r="V18" s="72"/>
      <c r="W18" s="115">
        <v>0.44930555555555551</v>
      </c>
      <c r="X18" s="42" t="s">
        <v>44</v>
      </c>
      <c r="Y18" s="38">
        <v>0</v>
      </c>
      <c r="Z18" s="49">
        <v>0.47152777777777782</v>
      </c>
      <c r="AA18" s="42" t="s">
        <v>45</v>
      </c>
      <c r="AB18" s="38">
        <v>180</v>
      </c>
      <c r="AC18" s="53">
        <v>0.47430555555555554</v>
      </c>
      <c r="AD18" s="61"/>
      <c r="AE18" s="55">
        <v>0.47508101851851853</v>
      </c>
      <c r="AF18" s="35">
        <v>7.7546296296299166E-4</v>
      </c>
      <c r="AG18" s="35">
        <v>1.3888888888891765E-4</v>
      </c>
      <c r="AH18" s="44" t="s">
        <v>301</v>
      </c>
      <c r="AI18" s="45">
        <v>12</v>
      </c>
      <c r="AJ18" s="55">
        <v>0.47671296296296295</v>
      </c>
      <c r="AK18" s="35">
        <v>2.4074074074074137E-3</v>
      </c>
      <c r="AL18" s="35">
        <v>3.2407407407408035E-4</v>
      </c>
      <c r="AM18" s="44" t="s">
        <v>301</v>
      </c>
      <c r="AN18" s="45">
        <v>28</v>
      </c>
      <c r="AO18" s="55">
        <v>0.47746527777777775</v>
      </c>
      <c r="AP18" s="35">
        <v>3.1597222222222165E-3</v>
      </c>
      <c r="AQ18" s="35">
        <v>5.4398148148147559E-4</v>
      </c>
      <c r="AR18" s="44" t="s">
        <v>301</v>
      </c>
      <c r="AS18" s="45">
        <v>47</v>
      </c>
      <c r="AT18" s="55">
        <v>0.48143518518518519</v>
      </c>
      <c r="AU18" s="35">
        <v>7.1296296296296524E-3</v>
      </c>
      <c r="AV18" s="35">
        <v>8.1018518518520804E-4</v>
      </c>
      <c r="AW18" s="44" t="s">
        <v>301</v>
      </c>
      <c r="AX18" s="45">
        <v>70</v>
      </c>
      <c r="AY18" s="49">
        <v>0.5229166666666667</v>
      </c>
      <c r="AZ18" s="42" t="s">
        <v>44</v>
      </c>
      <c r="BA18" s="38">
        <v>0</v>
      </c>
      <c r="BB18" s="53">
        <v>0.53333333333333333</v>
      </c>
      <c r="BC18" s="61"/>
      <c r="BD18" s="55">
        <v>0.55583333333333329</v>
      </c>
      <c r="BE18" s="35">
        <v>2.2499999999999964E-2</v>
      </c>
      <c r="BF18" s="35">
        <v>1.0798611111111073E-2</v>
      </c>
      <c r="BG18" s="44" t="s">
        <v>301</v>
      </c>
      <c r="BH18" s="45">
        <v>933</v>
      </c>
      <c r="BI18" s="197">
        <v>0.58194444444444449</v>
      </c>
      <c r="BJ18" s="42" t="s">
        <v>44</v>
      </c>
      <c r="BK18" s="38">
        <v>0</v>
      </c>
      <c r="BL18" s="53">
        <v>0.58333333333333337</v>
      </c>
      <c r="BM18" s="61">
        <v>180</v>
      </c>
      <c r="BN18" s="55"/>
      <c r="BO18" s="35">
        <v>-0.58333333333333337</v>
      </c>
      <c r="BP18" s="35">
        <v>0.59223379629629636</v>
      </c>
      <c r="BQ18" s="44"/>
      <c r="BR18" s="45">
        <v>300</v>
      </c>
      <c r="BS18" s="55">
        <v>0.59343749999999995</v>
      </c>
      <c r="BT18" s="35">
        <v>1.0104166666666581E-2</v>
      </c>
      <c r="BU18" s="35">
        <v>6.3657407407398912E-4</v>
      </c>
      <c r="BV18" s="44" t="s">
        <v>301</v>
      </c>
      <c r="BW18" s="45">
        <v>55</v>
      </c>
      <c r="BX18" s="55">
        <v>0.59366898148148151</v>
      </c>
      <c r="BY18" s="35">
        <v>1.0335648148148135E-2</v>
      </c>
      <c r="BZ18" s="35">
        <v>7.5231481481480116E-4</v>
      </c>
      <c r="CA18" s="44" t="s">
        <v>301</v>
      </c>
      <c r="CB18" s="45">
        <v>65</v>
      </c>
      <c r="CC18" s="85">
        <v>0.62222222222222223</v>
      </c>
      <c r="CD18" s="86"/>
      <c r="CE18" s="38">
        <v>720</v>
      </c>
      <c r="CF18" s="88"/>
      <c r="CG18" s="49">
        <v>0.63680555555555551</v>
      </c>
      <c r="CH18" s="42" t="s">
        <v>45</v>
      </c>
      <c r="CI18" s="38">
        <v>60</v>
      </c>
      <c r="CJ18" s="206">
        <v>0.64374999999999993</v>
      </c>
      <c r="CK18" s="213"/>
      <c r="CL18" s="208">
        <v>0.64578703703703699</v>
      </c>
      <c r="CM18" s="214">
        <v>2.0370370370370594E-3</v>
      </c>
      <c r="CN18" s="214">
        <v>3.0092592592594839E-4</v>
      </c>
      <c r="CO18" s="210" t="s">
        <v>301</v>
      </c>
      <c r="CP18" s="211">
        <v>26</v>
      </c>
      <c r="CQ18" s="215"/>
      <c r="CR18" s="215"/>
      <c r="CS18" s="85">
        <v>0.65277777777777779</v>
      </c>
      <c r="CT18" s="86"/>
      <c r="CU18" s="38">
        <v>300</v>
      </c>
      <c r="CV18" s="88"/>
      <c r="CW18" s="49"/>
      <c r="CX18" s="42" t="s">
        <v>44</v>
      </c>
      <c r="CY18" s="38">
        <v>0</v>
      </c>
      <c r="CZ18" s="53">
        <v>0.6958333333333333</v>
      </c>
      <c r="DA18" s="61"/>
      <c r="DB18" s="55"/>
      <c r="DC18" s="35">
        <v>-0.6958333333333333</v>
      </c>
      <c r="DD18" s="35">
        <v>0.70178240740740738</v>
      </c>
      <c r="DE18" s="44"/>
      <c r="DF18" s="45">
        <v>300</v>
      </c>
      <c r="DG18" s="55">
        <v>0.70111111111111113</v>
      </c>
      <c r="DH18" s="35">
        <v>5.2777777777778256E-3</v>
      </c>
      <c r="DI18" s="35">
        <v>7.1759259259254402E-4</v>
      </c>
      <c r="DJ18" s="44"/>
      <c r="DK18" s="45">
        <v>900</v>
      </c>
      <c r="DL18" s="238"/>
      <c r="DM18" s="52"/>
      <c r="DN18" s="91">
        <v>0.75138888888888899</v>
      </c>
      <c r="DO18" s="95">
        <v>8.3333333333333297E-3</v>
      </c>
      <c r="DP18" s="42" t="s">
        <v>44</v>
      </c>
      <c r="DQ18" s="38">
        <v>0</v>
      </c>
      <c r="DR18" s="65"/>
      <c r="DS18" s="39">
        <v>2969.5</v>
      </c>
      <c r="DT18" s="46">
        <v>1440</v>
      </c>
      <c r="DU18" s="40"/>
      <c r="DV18" s="63">
        <v>4409.5</v>
      </c>
      <c r="DW18" s="128"/>
      <c r="DX18" s="225" t="s">
        <v>297</v>
      </c>
      <c r="DY18" s="226" t="s">
        <v>177</v>
      </c>
      <c r="DZ18" s="226">
        <v>288</v>
      </c>
      <c r="EA18" s="104"/>
      <c r="EB18" s="77"/>
      <c r="EC18" s="56"/>
      <c r="ED18" s="36"/>
      <c r="EG18" s="41">
        <v>1.1299999999999999</v>
      </c>
      <c r="EH18" s="41" t="s">
        <v>197</v>
      </c>
      <c r="EI18" s="151">
        <v>60.454999999999991</v>
      </c>
      <c r="EJ18" s="41">
        <v>60.454999999999991</v>
      </c>
      <c r="EK18" s="41">
        <v>9999</v>
      </c>
      <c r="EN18" s="41">
        <v>29</v>
      </c>
      <c r="EO18" s="195">
        <v>0</v>
      </c>
      <c r="EP18" s="195">
        <v>180</v>
      </c>
      <c r="EQ18" s="196">
        <v>53.5</v>
      </c>
      <c r="ER18" s="195">
        <v>0</v>
      </c>
      <c r="ES18" s="195">
        <v>180</v>
      </c>
      <c r="ET18" s="195">
        <v>157</v>
      </c>
      <c r="EU18" s="195">
        <v>0</v>
      </c>
      <c r="EV18" s="195">
        <v>933</v>
      </c>
      <c r="EW18" s="195">
        <v>0</v>
      </c>
      <c r="EX18" s="195">
        <v>600</v>
      </c>
      <c r="EY18" s="195">
        <v>60</v>
      </c>
      <c r="EZ18" s="195">
        <v>26</v>
      </c>
      <c r="FA18" s="195">
        <v>0</v>
      </c>
      <c r="FB18" s="196">
        <v>1200</v>
      </c>
      <c r="FC18" s="195"/>
      <c r="FD18" s="195"/>
      <c r="FE18" s="195"/>
      <c r="FF18" s="195"/>
      <c r="FG18" s="196"/>
      <c r="FH18" s="195"/>
      <c r="FJ18" s="41">
        <v>29</v>
      </c>
      <c r="FK18" s="195">
        <v>0</v>
      </c>
      <c r="FL18" s="195">
        <v>180</v>
      </c>
      <c r="FM18" s="195">
        <v>233.5</v>
      </c>
      <c r="FN18" s="195">
        <v>233.5</v>
      </c>
      <c r="FO18" s="195">
        <v>413.5</v>
      </c>
      <c r="FP18" s="195">
        <v>570.5</v>
      </c>
      <c r="FQ18" s="195">
        <v>570.5</v>
      </c>
      <c r="FR18" s="195">
        <v>570.5</v>
      </c>
      <c r="FS18" s="195">
        <v>1170.5</v>
      </c>
      <c r="FT18" s="195">
        <v>1230.5</v>
      </c>
      <c r="FU18" s="195">
        <v>1256.5</v>
      </c>
      <c r="FV18" s="195">
        <v>1256.5</v>
      </c>
      <c r="FW18" s="195">
        <v>2456.5</v>
      </c>
      <c r="FX18" s="195">
        <v>2456.5</v>
      </c>
      <c r="FY18" s="195">
        <v>2456.5</v>
      </c>
      <c r="FZ18" s="195">
        <v>2456.5</v>
      </c>
      <c r="GA18" s="195">
        <v>2456.5</v>
      </c>
      <c r="GB18" s="195">
        <v>2456.5</v>
      </c>
      <c r="GC18" s="195">
        <v>2456.5</v>
      </c>
    </row>
    <row r="19" spans="1:185" ht="13.5" thickBot="1" x14ac:dyDescent="0.25">
      <c r="A19" s="132"/>
      <c r="B19" s="34">
        <v>47</v>
      </c>
      <c r="C19" s="10">
        <v>47</v>
      </c>
      <c r="D19" s="37" t="s">
        <v>258</v>
      </c>
      <c r="E19" s="37" t="s">
        <v>203</v>
      </c>
      <c r="F19" s="37"/>
      <c r="G19" s="43">
        <v>0.32430555555555501</v>
      </c>
      <c r="H19" s="47">
        <v>0.32430555555555501</v>
      </c>
      <c r="I19" s="58" t="s">
        <v>44</v>
      </c>
      <c r="J19" s="52">
        <v>0</v>
      </c>
      <c r="K19" s="43">
        <v>0.407638888888886</v>
      </c>
      <c r="L19" s="47">
        <v>0.407638888888886</v>
      </c>
      <c r="M19" s="42" t="s">
        <v>44</v>
      </c>
      <c r="N19" s="38">
        <v>0</v>
      </c>
      <c r="O19" s="73">
        <v>0.43888888888888899</v>
      </c>
      <c r="P19" s="42" t="s">
        <v>44</v>
      </c>
      <c r="Q19" s="38">
        <v>0</v>
      </c>
      <c r="R19" s="43">
        <v>0.44791666666666669</v>
      </c>
      <c r="S19" s="47">
        <v>0.46111111111111108</v>
      </c>
      <c r="T19" s="70">
        <v>56.8</v>
      </c>
      <c r="U19" s="71">
        <v>56.8</v>
      </c>
      <c r="V19" s="72"/>
      <c r="W19" s="115">
        <v>0.45972222222222231</v>
      </c>
      <c r="X19" s="42" t="s">
        <v>44</v>
      </c>
      <c r="Y19" s="38">
        <v>0</v>
      </c>
      <c r="Z19" s="49">
        <v>0.48402777777777778</v>
      </c>
      <c r="AA19" s="42" t="s">
        <v>44</v>
      </c>
      <c r="AB19" s="38">
        <v>0</v>
      </c>
      <c r="AC19" s="53">
        <v>0.48680555555555555</v>
      </c>
      <c r="AD19" s="61"/>
      <c r="AE19" s="55">
        <v>0.48751157407407408</v>
      </c>
      <c r="AF19" s="35">
        <v>7.0601851851853636E-4</v>
      </c>
      <c r="AG19" s="35">
        <v>6.9444444444462347E-5</v>
      </c>
      <c r="AH19" s="44" t="s">
        <v>301</v>
      </c>
      <c r="AI19" s="45">
        <v>6</v>
      </c>
      <c r="AJ19" s="55">
        <v>0.49111111111111111</v>
      </c>
      <c r="AK19" s="35">
        <v>4.3055555555555625E-3</v>
      </c>
      <c r="AL19" s="35">
        <v>2.2222222222222292E-3</v>
      </c>
      <c r="AM19" s="44" t="s">
        <v>301</v>
      </c>
      <c r="AN19" s="45">
        <v>192</v>
      </c>
      <c r="AO19" s="55"/>
      <c r="AP19" s="35">
        <v>-0.48680555555555555</v>
      </c>
      <c r="AQ19" s="35">
        <v>0.48942129629629627</v>
      </c>
      <c r="AR19" s="44"/>
      <c r="AS19" s="45">
        <v>300</v>
      </c>
      <c r="AT19" s="55"/>
      <c r="AU19" s="35">
        <v>-0.48680555555555555</v>
      </c>
      <c r="AV19" s="35">
        <v>0.49312499999999998</v>
      </c>
      <c r="AW19" s="44"/>
      <c r="AX19" s="45">
        <v>900</v>
      </c>
      <c r="AY19" s="49">
        <v>0.53541666666666665</v>
      </c>
      <c r="AZ19" s="42" t="s">
        <v>44</v>
      </c>
      <c r="BA19" s="38">
        <v>0</v>
      </c>
      <c r="BB19" s="53">
        <v>0.54375000000000007</v>
      </c>
      <c r="BC19" s="61"/>
      <c r="BD19" s="55">
        <v>0.55663194444444442</v>
      </c>
      <c r="BE19" s="35">
        <v>1.2881944444444349E-2</v>
      </c>
      <c r="BF19" s="35">
        <v>1.1805555555554573E-3</v>
      </c>
      <c r="BG19" s="44" t="s">
        <v>301</v>
      </c>
      <c r="BH19" s="45">
        <v>102</v>
      </c>
      <c r="BI19" s="197">
        <v>0.59236111111111123</v>
      </c>
      <c r="BJ19" s="42" t="s">
        <v>44</v>
      </c>
      <c r="BK19" s="38">
        <v>0</v>
      </c>
      <c r="BL19" s="53">
        <v>0.59861111111111109</v>
      </c>
      <c r="BM19" s="61">
        <v>180</v>
      </c>
      <c r="BN19" s="55">
        <v>0.61251157407407408</v>
      </c>
      <c r="BO19" s="35">
        <v>1.3900462962962989E-2</v>
      </c>
      <c r="BP19" s="35">
        <v>5.000000000000027E-3</v>
      </c>
      <c r="BQ19" s="44" t="s">
        <v>301</v>
      </c>
      <c r="BR19" s="45">
        <v>432</v>
      </c>
      <c r="BS19" s="55">
        <v>0.61395833333333327</v>
      </c>
      <c r="BT19" s="35">
        <v>1.5347222222222179E-2</v>
      </c>
      <c r="BU19" s="35">
        <v>5.8796296296295871E-3</v>
      </c>
      <c r="BV19" s="44" t="s">
        <v>301</v>
      </c>
      <c r="BW19" s="45">
        <v>508</v>
      </c>
      <c r="BX19" s="55">
        <v>0.6141550925925926</v>
      </c>
      <c r="BY19" s="35">
        <v>1.5543981481481506E-2</v>
      </c>
      <c r="BZ19" s="35">
        <v>5.9606481481481715E-3</v>
      </c>
      <c r="CA19" s="44" t="s">
        <v>301</v>
      </c>
      <c r="CB19" s="45">
        <v>515</v>
      </c>
      <c r="CC19" s="85">
        <v>0.64583333333333337</v>
      </c>
      <c r="CD19" s="86"/>
      <c r="CE19" s="38">
        <v>0</v>
      </c>
      <c r="CF19" s="88"/>
      <c r="CG19" s="49">
        <v>0.65277777777777779</v>
      </c>
      <c r="CH19" s="42" t="s">
        <v>301</v>
      </c>
      <c r="CI19" s="38">
        <v>420</v>
      </c>
      <c r="CJ19" s="206">
        <v>0.66666666666666663</v>
      </c>
      <c r="CK19" s="213"/>
      <c r="CL19" s="208">
        <v>0.66871527777777784</v>
      </c>
      <c r="CM19" s="214">
        <v>2.0486111111112093E-3</v>
      </c>
      <c r="CN19" s="214">
        <v>3.1250000000009829E-4</v>
      </c>
      <c r="CO19" s="210" t="s">
        <v>301</v>
      </c>
      <c r="CP19" s="211">
        <v>27</v>
      </c>
      <c r="CQ19" s="215"/>
      <c r="CR19" s="215"/>
      <c r="CS19" s="85">
        <v>0.67986111111111114</v>
      </c>
      <c r="CT19" s="86"/>
      <c r="CU19" s="38">
        <v>0</v>
      </c>
      <c r="CV19" s="88"/>
      <c r="CW19" s="49"/>
      <c r="CX19" s="42" t="s">
        <v>44</v>
      </c>
      <c r="CY19" s="38">
        <v>0</v>
      </c>
      <c r="CZ19" s="53">
        <v>0.71875</v>
      </c>
      <c r="DA19" s="61"/>
      <c r="DB19" s="55">
        <v>0.72412037037037036</v>
      </c>
      <c r="DC19" s="35">
        <v>5.3703703703703587E-3</v>
      </c>
      <c r="DD19" s="35">
        <v>5.7870370370371581E-4</v>
      </c>
      <c r="DE19" s="44" t="s">
        <v>45</v>
      </c>
      <c r="DF19" s="45">
        <v>50</v>
      </c>
      <c r="DG19" s="55">
        <v>0.72425925925925927</v>
      </c>
      <c r="DH19" s="35">
        <v>5.5092592592592693E-3</v>
      </c>
      <c r="DI19" s="35">
        <v>4.8611111111110036E-4</v>
      </c>
      <c r="DJ19" s="44" t="s">
        <v>45</v>
      </c>
      <c r="DK19" s="45">
        <v>42</v>
      </c>
      <c r="DL19" s="238"/>
      <c r="DM19" s="52"/>
      <c r="DN19" s="91">
        <v>0.7715277777777777</v>
      </c>
      <c r="DO19" s="95">
        <v>8.3333333333333297E-3</v>
      </c>
      <c r="DP19" s="42" t="s">
        <v>44</v>
      </c>
      <c r="DQ19" s="38">
        <v>0</v>
      </c>
      <c r="DR19" s="65"/>
      <c r="DS19" s="39">
        <v>3310.8</v>
      </c>
      <c r="DT19" s="46">
        <v>420</v>
      </c>
      <c r="DU19" s="40"/>
      <c r="DV19" s="63">
        <v>3730.8</v>
      </c>
      <c r="DW19" s="128"/>
      <c r="DX19" s="225" t="s">
        <v>43</v>
      </c>
      <c r="DY19" s="226" t="s">
        <v>177</v>
      </c>
      <c r="DZ19" s="226">
        <v>235</v>
      </c>
      <c r="EA19" s="104"/>
      <c r="EB19" s="77"/>
      <c r="EC19" s="56"/>
      <c r="ED19" s="36"/>
      <c r="EG19" s="41">
        <v>1.1299999999999999</v>
      </c>
      <c r="EH19" s="41" t="s">
        <v>197</v>
      </c>
      <c r="EI19" s="151">
        <v>64.183999999999997</v>
      </c>
      <c r="EJ19" s="41">
        <v>64.183999999999997</v>
      </c>
      <c r="EK19" s="41">
        <v>9999</v>
      </c>
      <c r="EN19" s="41">
        <v>47</v>
      </c>
      <c r="EO19" s="195">
        <v>0</v>
      </c>
      <c r="EP19" s="195">
        <v>0</v>
      </c>
      <c r="EQ19" s="196">
        <v>56.8</v>
      </c>
      <c r="ER19" s="195">
        <v>0</v>
      </c>
      <c r="ES19" s="195">
        <v>0</v>
      </c>
      <c r="ET19" s="195">
        <v>1398</v>
      </c>
      <c r="EU19" s="195">
        <v>0</v>
      </c>
      <c r="EV19" s="195">
        <v>102</v>
      </c>
      <c r="EW19" s="195">
        <v>0</v>
      </c>
      <c r="EX19" s="195">
        <v>1635</v>
      </c>
      <c r="EY19" s="195">
        <v>420</v>
      </c>
      <c r="EZ19" s="195">
        <v>27</v>
      </c>
      <c r="FA19" s="195">
        <v>0</v>
      </c>
      <c r="FB19" s="196">
        <v>92</v>
      </c>
      <c r="FC19" s="195"/>
      <c r="FD19" s="195"/>
      <c r="FE19" s="195"/>
      <c r="FF19" s="195"/>
      <c r="FG19" s="196"/>
      <c r="FH19" s="195"/>
      <c r="FJ19" s="41">
        <v>47</v>
      </c>
      <c r="FK19" s="195">
        <v>0</v>
      </c>
      <c r="FL19" s="195">
        <v>0</v>
      </c>
      <c r="FM19" s="195">
        <v>56.8</v>
      </c>
      <c r="FN19" s="195">
        <v>56.8</v>
      </c>
      <c r="FO19" s="195">
        <v>56.8</v>
      </c>
      <c r="FP19" s="195">
        <v>1454.8</v>
      </c>
      <c r="FQ19" s="195">
        <v>1454.8</v>
      </c>
      <c r="FR19" s="195">
        <v>1454.8</v>
      </c>
      <c r="FS19" s="195">
        <v>3089.8</v>
      </c>
      <c r="FT19" s="195">
        <v>3509.8</v>
      </c>
      <c r="FU19" s="195">
        <v>3536.8</v>
      </c>
      <c r="FV19" s="195">
        <v>3536.8</v>
      </c>
      <c r="FW19" s="195">
        <v>3628.8</v>
      </c>
      <c r="FX19" s="195">
        <v>3628.8</v>
      </c>
      <c r="FY19" s="195">
        <v>3628.8</v>
      </c>
      <c r="FZ19" s="195">
        <v>3628.8</v>
      </c>
      <c r="GA19" s="195">
        <v>3628.8</v>
      </c>
      <c r="GB19" s="195">
        <v>3628.8</v>
      </c>
      <c r="GC19" s="195">
        <v>3628.8</v>
      </c>
    </row>
    <row r="20" spans="1:185" ht="13.5" thickBot="1" x14ac:dyDescent="0.25">
      <c r="A20" s="132"/>
      <c r="B20" s="34">
        <v>50</v>
      </c>
      <c r="C20" s="10">
        <v>50</v>
      </c>
      <c r="D20" s="37" t="s">
        <v>138</v>
      </c>
      <c r="E20" s="37" t="s">
        <v>305</v>
      </c>
      <c r="F20" s="37"/>
      <c r="G20" s="43">
        <v>0.32638888888888901</v>
      </c>
      <c r="H20" s="47">
        <v>0.32638888888888901</v>
      </c>
      <c r="I20" s="58" t="s">
        <v>44</v>
      </c>
      <c r="J20" s="52">
        <v>0</v>
      </c>
      <c r="K20" s="43">
        <v>0.40972222222221899</v>
      </c>
      <c r="L20" s="47">
        <v>0.40972222222221899</v>
      </c>
      <c r="M20" s="42" t="s">
        <v>44</v>
      </c>
      <c r="N20" s="38">
        <v>0</v>
      </c>
      <c r="O20" s="73">
        <v>0.44097222222222199</v>
      </c>
      <c r="P20" s="42" t="s">
        <v>44</v>
      </c>
      <c r="Q20" s="38">
        <v>0</v>
      </c>
      <c r="R20" s="43">
        <v>0.44166666666666665</v>
      </c>
      <c r="S20" s="47">
        <v>0.46388888888888885</v>
      </c>
      <c r="T20" s="70">
        <v>57.9</v>
      </c>
      <c r="U20" s="71">
        <v>57.9</v>
      </c>
      <c r="V20" s="72"/>
      <c r="W20" s="115">
        <v>0.4618055555555553</v>
      </c>
      <c r="X20" s="42" t="s">
        <v>44</v>
      </c>
      <c r="Y20" s="38">
        <v>0</v>
      </c>
      <c r="Z20" s="49">
        <v>0.4861111111111111</v>
      </c>
      <c r="AA20" s="42" t="s">
        <v>44</v>
      </c>
      <c r="AB20" s="38">
        <v>0</v>
      </c>
      <c r="AC20" s="53">
        <v>0.48819444444444443</v>
      </c>
      <c r="AD20" s="61"/>
      <c r="AE20" s="55">
        <v>0.48895833333333333</v>
      </c>
      <c r="AF20" s="35">
        <v>7.6388888888889728E-4</v>
      </c>
      <c r="AG20" s="35">
        <v>1.2731481481482326E-4</v>
      </c>
      <c r="AH20" s="44" t="s">
        <v>301</v>
      </c>
      <c r="AI20" s="45">
        <v>11</v>
      </c>
      <c r="AJ20" s="55">
        <v>0.49040509259259263</v>
      </c>
      <c r="AK20" s="35">
        <v>2.2106481481481977E-3</v>
      </c>
      <c r="AL20" s="35">
        <v>1.2731481481486435E-4</v>
      </c>
      <c r="AM20" s="44" t="s">
        <v>301</v>
      </c>
      <c r="AN20" s="45">
        <v>11</v>
      </c>
      <c r="AO20" s="55">
        <v>0.49106481481481484</v>
      </c>
      <c r="AP20" s="35">
        <v>2.870370370370412E-3</v>
      </c>
      <c r="AQ20" s="35">
        <v>2.5462962962967102E-4</v>
      </c>
      <c r="AR20" s="44" t="s">
        <v>301</v>
      </c>
      <c r="AS20" s="45">
        <v>22</v>
      </c>
      <c r="AT20" s="55">
        <v>0.49533564814814812</v>
      </c>
      <c r="AU20" s="35">
        <v>7.1412037037036913E-3</v>
      </c>
      <c r="AV20" s="35">
        <v>8.2175925925924691E-4</v>
      </c>
      <c r="AW20" s="44" t="s">
        <v>301</v>
      </c>
      <c r="AX20" s="45">
        <v>71</v>
      </c>
      <c r="AY20" s="49">
        <v>0.53680555555555554</v>
      </c>
      <c r="AZ20" s="42" t="s">
        <v>44</v>
      </c>
      <c r="BA20" s="38">
        <v>0</v>
      </c>
      <c r="BB20" s="53">
        <v>0.54652777777777783</v>
      </c>
      <c r="BC20" s="61"/>
      <c r="BD20" s="55">
        <v>0.55842592592592599</v>
      </c>
      <c r="BE20" s="35">
        <v>1.1898148148148158E-2</v>
      </c>
      <c r="BF20" s="35">
        <v>1.9675925925926631E-4</v>
      </c>
      <c r="BG20" s="44" t="s">
        <v>301</v>
      </c>
      <c r="BH20" s="45">
        <v>17</v>
      </c>
      <c r="BI20" s="197">
        <v>0.59513888888888899</v>
      </c>
      <c r="BJ20" s="42" t="s">
        <v>44</v>
      </c>
      <c r="BK20" s="38">
        <v>0</v>
      </c>
      <c r="BL20" s="53">
        <v>0.59791666666666665</v>
      </c>
      <c r="BM20" s="61">
        <v>180</v>
      </c>
      <c r="BN20" s="55"/>
      <c r="BO20" s="35">
        <v>-0.59791666666666665</v>
      </c>
      <c r="BP20" s="35">
        <v>0.60681712962962964</v>
      </c>
      <c r="BQ20" s="44"/>
      <c r="BR20" s="45">
        <v>300</v>
      </c>
      <c r="BS20" s="55">
        <v>0.60997685185185191</v>
      </c>
      <c r="BT20" s="35">
        <v>1.2060185185185257E-2</v>
      </c>
      <c r="BU20" s="35">
        <v>2.5925925925926654E-3</v>
      </c>
      <c r="BV20" s="44" t="s">
        <v>301</v>
      </c>
      <c r="BW20" s="45">
        <v>224</v>
      </c>
      <c r="BX20" s="55">
        <v>0.61017361111111112</v>
      </c>
      <c r="BY20" s="35">
        <v>1.2256944444444473E-2</v>
      </c>
      <c r="BZ20" s="35">
        <v>2.6736111111111387E-3</v>
      </c>
      <c r="CA20" s="44" t="s">
        <v>301</v>
      </c>
      <c r="CB20" s="45">
        <v>231</v>
      </c>
      <c r="CC20" s="85">
        <v>0.64722222222222225</v>
      </c>
      <c r="CD20" s="86"/>
      <c r="CE20" s="38">
        <v>0</v>
      </c>
      <c r="CF20" s="88"/>
      <c r="CG20" s="49">
        <v>0.65069444444444446</v>
      </c>
      <c r="CH20" s="42" t="s">
        <v>44</v>
      </c>
      <c r="CI20" s="38">
        <v>0</v>
      </c>
      <c r="CJ20" s="206">
        <v>0.6645833333333333</v>
      </c>
      <c r="CK20" s="213"/>
      <c r="CL20" s="208">
        <v>0.66668981481481471</v>
      </c>
      <c r="CM20" s="214">
        <v>2.1064814814814037E-3</v>
      </c>
      <c r="CN20" s="214">
        <v>3.7037037037029267E-4</v>
      </c>
      <c r="CO20" s="210" t="s">
        <v>301</v>
      </c>
      <c r="CP20" s="211">
        <v>32</v>
      </c>
      <c r="CQ20" s="215"/>
      <c r="CR20" s="215"/>
      <c r="CS20" s="85">
        <v>0.6791666666666667</v>
      </c>
      <c r="CT20" s="86"/>
      <c r="CU20" s="38">
        <v>0</v>
      </c>
      <c r="CV20" s="88"/>
      <c r="CW20" s="49"/>
      <c r="CX20" s="42" t="s">
        <v>44</v>
      </c>
      <c r="CY20" s="38">
        <v>0</v>
      </c>
      <c r="CZ20" s="53">
        <v>0.71527777777777779</v>
      </c>
      <c r="DA20" s="61"/>
      <c r="DB20" s="55">
        <v>0.72229166666666667</v>
      </c>
      <c r="DC20" s="35">
        <v>7.0138888888888751E-3</v>
      </c>
      <c r="DD20" s="35">
        <v>1.0648148148148006E-3</v>
      </c>
      <c r="DE20" s="44" t="s">
        <v>301</v>
      </c>
      <c r="DF20" s="45">
        <v>92</v>
      </c>
      <c r="DG20" s="55">
        <v>0.72241898148148154</v>
      </c>
      <c r="DH20" s="35">
        <v>7.1412037037037468E-3</v>
      </c>
      <c r="DI20" s="35">
        <v>1.1458333333333771E-3</v>
      </c>
      <c r="DJ20" s="44" t="s">
        <v>301</v>
      </c>
      <c r="DK20" s="45">
        <v>99</v>
      </c>
      <c r="DL20" s="238"/>
      <c r="DM20" s="52"/>
      <c r="DN20" s="91">
        <v>0.77013888888888893</v>
      </c>
      <c r="DO20" s="95">
        <v>8.3333333333333297E-3</v>
      </c>
      <c r="DP20" s="42" t="s">
        <v>44</v>
      </c>
      <c r="DQ20" s="38">
        <v>0</v>
      </c>
      <c r="DR20" s="65"/>
      <c r="DS20" s="39">
        <v>1347.9</v>
      </c>
      <c r="DT20" s="46">
        <v>0</v>
      </c>
      <c r="DU20" s="40"/>
      <c r="DV20" s="63">
        <v>1347.9</v>
      </c>
      <c r="DW20" s="128"/>
      <c r="DX20" s="225" t="s">
        <v>296</v>
      </c>
      <c r="DY20" s="226" t="s">
        <v>178</v>
      </c>
      <c r="DZ20" s="226">
        <v>67</v>
      </c>
      <c r="EA20" s="104" t="s">
        <v>294</v>
      </c>
      <c r="EB20" s="77"/>
      <c r="EC20" s="56"/>
      <c r="ED20" s="36"/>
      <c r="EG20" s="41">
        <v>1.05</v>
      </c>
      <c r="EH20" s="41" t="s">
        <v>197</v>
      </c>
      <c r="EI20" s="151">
        <v>60.795000000000002</v>
      </c>
      <c r="EJ20" s="41">
        <v>60.795000000000002</v>
      </c>
      <c r="EK20" s="41">
        <v>9999</v>
      </c>
      <c r="EN20" s="41">
        <v>50</v>
      </c>
      <c r="EO20" s="195">
        <v>0</v>
      </c>
      <c r="EP20" s="195">
        <v>0</v>
      </c>
      <c r="EQ20" s="196">
        <v>57.9</v>
      </c>
      <c r="ER20" s="195">
        <v>0</v>
      </c>
      <c r="ES20" s="195">
        <v>0</v>
      </c>
      <c r="ET20" s="195">
        <v>115</v>
      </c>
      <c r="EU20" s="195">
        <v>0</v>
      </c>
      <c r="EV20" s="195">
        <v>17</v>
      </c>
      <c r="EW20" s="195">
        <v>0</v>
      </c>
      <c r="EX20" s="195">
        <v>935</v>
      </c>
      <c r="EY20" s="195">
        <v>0</v>
      </c>
      <c r="EZ20" s="195">
        <v>32</v>
      </c>
      <c r="FA20" s="195">
        <v>0</v>
      </c>
      <c r="FB20" s="196">
        <v>191</v>
      </c>
      <c r="FC20" s="195"/>
      <c r="FD20" s="195"/>
      <c r="FE20" s="195"/>
      <c r="FF20" s="195"/>
      <c r="FG20" s="196"/>
      <c r="FH20" s="195"/>
      <c r="FJ20" s="41">
        <v>50</v>
      </c>
      <c r="FK20" s="195">
        <v>0</v>
      </c>
      <c r="FL20" s="195">
        <v>0</v>
      </c>
      <c r="FM20" s="195">
        <v>57.9</v>
      </c>
      <c r="FN20" s="195">
        <v>57.9</v>
      </c>
      <c r="FO20" s="195">
        <v>57.9</v>
      </c>
      <c r="FP20" s="195">
        <v>172.9</v>
      </c>
      <c r="FQ20" s="195">
        <v>172.9</v>
      </c>
      <c r="FR20" s="195">
        <v>172.9</v>
      </c>
      <c r="FS20" s="195">
        <v>1107.9000000000001</v>
      </c>
      <c r="FT20" s="195">
        <v>1107.9000000000001</v>
      </c>
      <c r="FU20" s="195">
        <v>1139.9000000000001</v>
      </c>
      <c r="FV20" s="195">
        <v>1139.9000000000001</v>
      </c>
      <c r="FW20" s="195">
        <v>1330.9</v>
      </c>
      <c r="FX20" s="195">
        <v>1330.9</v>
      </c>
      <c r="FY20" s="195">
        <v>1330.9</v>
      </c>
      <c r="FZ20" s="195">
        <v>1330.9</v>
      </c>
      <c r="GA20" s="195">
        <v>1330.9</v>
      </c>
      <c r="GB20" s="195">
        <v>1330.9</v>
      </c>
      <c r="GC20" s="195">
        <v>1330.9</v>
      </c>
    </row>
    <row r="21" spans="1:185" ht="13.5" thickBot="1" x14ac:dyDescent="0.25">
      <c r="A21" s="131"/>
      <c r="B21" s="34">
        <v>10</v>
      </c>
      <c r="C21" s="10">
        <v>10</v>
      </c>
      <c r="D21" s="37" t="s">
        <v>70</v>
      </c>
      <c r="E21" s="37" t="s">
        <v>55</v>
      </c>
      <c r="F21" s="37"/>
      <c r="G21" s="43">
        <v>0.29861111111111099</v>
      </c>
      <c r="H21" s="47">
        <v>0.29861111111111099</v>
      </c>
      <c r="I21" s="58" t="s">
        <v>44</v>
      </c>
      <c r="J21" s="52">
        <v>0</v>
      </c>
      <c r="K21" s="43">
        <v>0.38194444444444398</v>
      </c>
      <c r="L21" s="47">
        <v>0.38194444444444398</v>
      </c>
      <c r="M21" s="42" t="s">
        <v>44</v>
      </c>
      <c r="N21" s="38">
        <v>0</v>
      </c>
      <c r="O21" s="73">
        <v>0.41319444444444398</v>
      </c>
      <c r="P21" s="42" t="s">
        <v>44</v>
      </c>
      <c r="Q21" s="38">
        <v>0</v>
      </c>
      <c r="R21" s="43">
        <v>0.4145833333333333</v>
      </c>
      <c r="S21" s="47">
        <v>0.42083333333333334</v>
      </c>
      <c r="T21" s="70">
        <v>52.3</v>
      </c>
      <c r="U21" s="71">
        <v>52.3</v>
      </c>
      <c r="V21" s="72"/>
      <c r="W21" s="115">
        <v>0.43402777777777729</v>
      </c>
      <c r="X21" s="42" t="s">
        <v>44</v>
      </c>
      <c r="Y21" s="38">
        <v>0</v>
      </c>
      <c r="Z21" s="49">
        <v>0.45833333333333365</v>
      </c>
      <c r="AA21" s="42" t="s">
        <v>44</v>
      </c>
      <c r="AB21" s="38">
        <v>0</v>
      </c>
      <c r="AC21" s="53">
        <v>0.46041666666666697</v>
      </c>
      <c r="AD21" s="61"/>
      <c r="AE21" s="55">
        <v>0.46114583333333337</v>
      </c>
      <c r="AF21" s="35">
        <v>7.2916666666639207E-4</v>
      </c>
      <c r="AG21" s="35">
        <v>9.2592592592318054E-5</v>
      </c>
      <c r="AH21" s="44" t="s">
        <v>301</v>
      </c>
      <c r="AI21" s="45">
        <v>8</v>
      </c>
      <c r="AJ21" s="55">
        <v>0.46232638888888888</v>
      </c>
      <c r="AK21" s="35">
        <v>1.9097222222219101E-3</v>
      </c>
      <c r="AL21" s="35">
        <v>1.7361111111142318E-4</v>
      </c>
      <c r="AM21" s="44" t="s">
        <v>45</v>
      </c>
      <c r="AN21" s="45">
        <v>15</v>
      </c>
      <c r="AO21" s="55">
        <v>0.4629050925925926</v>
      </c>
      <c r="AP21" s="35">
        <v>2.4884259259256303E-3</v>
      </c>
      <c r="AQ21" s="35">
        <v>1.2731481481511068E-4</v>
      </c>
      <c r="AR21" s="44" t="s">
        <v>45</v>
      </c>
      <c r="AS21" s="45">
        <v>11</v>
      </c>
      <c r="AT21" s="55">
        <v>0.46715277777777775</v>
      </c>
      <c r="AU21" s="35">
        <v>6.7361111111107763E-3</v>
      </c>
      <c r="AV21" s="35">
        <v>4.1666666666633195E-4</v>
      </c>
      <c r="AW21" s="44" t="s">
        <v>301</v>
      </c>
      <c r="AX21" s="45">
        <v>36</v>
      </c>
      <c r="AY21" s="49">
        <v>0.50902777777777775</v>
      </c>
      <c r="AZ21" s="42" t="s">
        <v>44</v>
      </c>
      <c r="BA21" s="38">
        <v>0</v>
      </c>
      <c r="BB21" s="53">
        <v>0.52361111111111114</v>
      </c>
      <c r="BC21" s="61"/>
      <c r="BD21" s="55">
        <v>0.53554398148148141</v>
      </c>
      <c r="BE21" s="35">
        <v>1.1932870370370274E-2</v>
      </c>
      <c r="BF21" s="35">
        <v>2.3148148148138294E-4</v>
      </c>
      <c r="BG21" s="44" t="s">
        <v>301</v>
      </c>
      <c r="BH21" s="45">
        <v>20</v>
      </c>
      <c r="BI21" s="197">
        <v>0.5722222222222223</v>
      </c>
      <c r="BJ21" s="42" t="s">
        <v>44</v>
      </c>
      <c r="BK21" s="38">
        <v>0</v>
      </c>
      <c r="BL21" s="53">
        <v>0.5756944444444444</v>
      </c>
      <c r="BM21" s="61">
        <v>180</v>
      </c>
      <c r="BN21" s="55"/>
      <c r="BO21" s="35">
        <v>-0.5756944444444444</v>
      </c>
      <c r="BP21" s="35">
        <v>0.58459490740740738</v>
      </c>
      <c r="BQ21" s="44"/>
      <c r="BR21" s="45">
        <v>300</v>
      </c>
      <c r="BS21" s="55"/>
      <c r="BT21" s="35">
        <v>-0.5756944444444444</v>
      </c>
      <c r="BU21" s="35">
        <v>0.58516203703703695</v>
      </c>
      <c r="BV21" s="44"/>
      <c r="BW21" s="45">
        <v>300</v>
      </c>
      <c r="BX21" s="55">
        <v>0.58744212962962961</v>
      </c>
      <c r="BY21" s="35">
        <v>1.1747685185185208E-2</v>
      </c>
      <c r="BZ21" s="35">
        <v>2.1643518518518739E-3</v>
      </c>
      <c r="CA21" s="44" t="s">
        <v>301</v>
      </c>
      <c r="CB21" s="45">
        <v>187</v>
      </c>
      <c r="CC21" s="85">
        <v>0.62291666666666667</v>
      </c>
      <c r="CD21" s="86"/>
      <c r="CE21" s="38">
        <v>0</v>
      </c>
      <c r="CF21" s="88"/>
      <c r="CG21" s="49">
        <v>0.62777777777777777</v>
      </c>
      <c r="CH21" s="42" t="s">
        <v>44</v>
      </c>
      <c r="CI21" s="38">
        <v>0</v>
      </c>
      <c r="CJ21" s="206">
        <v>0.6333333333333333</v>
      </c>
      <c r="CK21" s="213"/>
      <c r="CL21" s="208">
        <v>0.63546296296296301</v>
      </c>
      <c r="CM21" s="214">
        <v>2.1296296296297035E-3</v>
      </c>
      <c r="CN21" s="214">
        <v>3.9351851851859247E-4</v>
      </c>
      <c r="CO21" s="210" t="s">
        <v>301</v>
      </c>
      <c r="CP21" s="211">
        <v>34</v>
      </c>
      <c r="CQ21" s="215"/>
      <c r="CR21" s="215"/>
      <c r="CS21" s="85">
        <v>0.64652777777777781</v>
      </c>
      <c r="CT21" s="86"/>
      <c r="CU21" s="38">
        <v>0</v>
      </c>
      <c r="CV21" s="88"/>
      <c r="CW21" s="49"/>
      <c r="CX21" s="42" t="s">
        <v>44</v>
      </c>
      <c r="CY21" s="38">
        <v>0</v>
      </c>
      <c r="CZ21" s="53">
        <v>0.68541666666666667</v>
      </c>
      <c r="DA21" s="61"/>
      <c r="DB21" s="55">
        <v>0.69093749999999998</v>
      </c>
      <c r="DC21" s="35">
        <v>5.5208333333333082E-3</v>
      </c>
      <c r="DD21" s="35">
        <v>4.2824074074076634E-4</v>
      </c>
      <c r="DE21" s="44" t="s">
        <v>45</v>
      </c>
      <c r="DF21" s="45">
        <v>37</v>
      </c>
      <c r="DG21" s="55">
        <v>0.69103009259259263</v>
      </c>
      <c r="DH21" s="35">
        <v>5.6134259259259522E-3</v>
      </c>
      <c r="DI21" s="35">
        <v>3.8194444444441741E-4</v>
      </c>
      <c r="DJ21" s="44" t="s">
        <v>45</v>
      </c>
      <c r="DK21" s="45">
        <v>33</v>
      </c>
      <c r="DL21" s="238"/>
      <c r="DM21" s="52"/>
      <c r="DN21" s="91">
        <v>0.73819444444444438</v>
      </c>
      <c r="DO21" s="95">
        <v>8.3333333333333297E-3</v>
      </c>
      <c r="DP21" s="42" t="s">
        <v>44</v>
      </c>
      <c r="DQ21" s="38">
        <v>0</v>
      </c>
      <c r="DR21" s="64"/>
      <c r="DS21" s="39">
        <v>1213.3</v>
      </c>
      <c r="DT21" s="46">
        <v>0</v>
      </c>
      <c r="DU21" s="40"/>
      <c r="DV21" s="63">
        <v>1213.3</v>
      </c>
      <c r="DW21" s="43"/>
      <c r="DX21" s="225" t="s">
        <v>296</v>
      </c>
      <c r="DY21" s="226" t="s">
        <v>178</v>
      </c>
      <c r="DZ21" s="226">
        <v>89</v>
      </c>
      <c r="EA21" s="104" t="s">
        <v>293</v>
      </c>
      <c r="EB21" s="77"/>
      <c r="EC21" s="56"/>
      <c r="ED21" s="36"/>
      <c r="EE21" s="41"/>
      <c r="EF21" s="41"/>
      <c r="EG21" s="41">
        <v>1.05</v>
      </c>
      <c r="EH21" s="41" t="s">
        <v>197</v>
      </c>
      <c r="EI21" s="151">
        <v>54.914999999999999</v>
      </c>
      <c r="EJ21" s="41">
        <v>54.914999999999999</v>
      </c>
      <c r="EK21" s="41">
        <v>9999</v>
      </c>
      <c r="EL21" s="41"/>
      <c r="EM21" s="41"/>
      <c r="EN21" s="41">
        <v>10</v>
      </c>
      <c r="EO21" s="195">
        <v>0</v>
      </c>
      <c r="EP21" s="195">
        <v>0</v>
      </c>
      <c r="EQ21" s="196">
        <v>52.3</v>
      </c>
      <c r="ER21" s="195">
        <v>0</v>
      </c>
      <c r="ES21" s="195">
        <v>0</v>
      </c>
      <c r="ET21" s="195">
        <v>70</v>
      </c>
      <c r="EU21" s="195">
        <v>0</v>
      </c>
      <c r="EV21" s="195">
        <v>20</v>
      </c>
      <c r="EW21" s="195">
        <v>0</v>
      </c>
      <c r="EX21" s="195">
        <v>967</v>
      </c>
      <c r="EY21" s="195">
        <v>0</v>
      </c>
      <c r="EZ21" s="195">
        <v>34</v>
      </c>
      <c r="FA21" s="195">
        <v>0</v>
      </c>
      <c r="FB21" s="196">
        <v>70</v>
      </c>
      <c r="FC21" s="195"/>
      <c r="FD21" s="195"/>
      <c r="FE21" s="195"/>
      <c r="FF21" s="195"/>
      <c r="FG21" s="196"/>
      <c r="FH21" s="195"/>
      <c r="FI21" s="41"/>
      <c r="FJ21" s="41">
        <v>10</v>
      </c>
      <c r="FK21" s="195">
        <v>0</v>
      </c>
      <c r="FL21" s="195">
        <v>0</v>
      </c>
      <c r="FM21" s="195">
        <v>52.3</v>
      </c>
      <c r="FN21" s="195">
        <v>52.3</v>
      </c>
      <c r="FO21" s="195">
        <v>52.3</v>
      </c>
      <c r="FP21" s="195">
        <v>122.3</v>
      </c>
      <c r="FQ21" s="195">
        <v>122.3</v>
      </c>
      <c r="FR21" s="195">
        <v>122.3</v>
      </c>
      <c r="FS21" s="195">
        <v>1089.3</v>
      </c>
      <c r="FT21" s="195">
        <v>1089.3</v>
      </c>
      <c r="FU21" s="195">
        <v>1123.3</v>
      </c>
      <c r="FV21" s="195">
        <v>1123.3</v>
      </c>
      <c r="FW21" s="195">
        <v>1193.3</v>
      </c>
      <c r="FX21" s="195">
        <v>1193.3</v>
      </c>
      <c r="FY21" s="195">
        <v>1193.3</v>
      </c>
      <c r="FZ21" s="195">
        <v>1193.3</v>
      </c>
      <c r="GA21" s="195">
        <v>1193.3</v>
      </c>
      <c r="GB21" s="195">
        <v>1193.3</v>
      </c>
      <c r="GC21" s="195">
        <v>1193.3</v>
      </c>
    </row>
    <row r="22" spans="1:185" ht="13.5" thickBot="1" x14ac:dyDescent="0.25">
      <c r="A22" s="132"/>
      <c r="B22" s="34">
        <v>53</v>
      </c>
      <c r="C22" s="10">
        <v>53</v>
      </c>
      <c r="D22" s="233" t="s">
        <v>36</v>
      </c>
      <c r="E22" s="233" t="s">
        <v>37</v>
      </c>
      <c r="F22" s="37"/>
      <c r="G22" s="43">
        <v>0.328472222222222</v>
      </c>
      <c r="H22" s="47">
        <v>0.32847222222222222</v>
      </c>
      <c r="I22" s="58" t="s">
        <v>44</v>
      </c>
      <c r="J22" s="52">
        <v>0</v>
      </c>
      <c r="K22" s="43">
        <v>0.41180555555555298</v>
      </c>
      <c r="L22" s="47">
        <v>0.41180555555555298</v>
      </c>
      <c r="M22" s="42" t="s">
        <v>44</v>
      </c>
      <c r="N22" s="38">
        <v>0</v>
      </c>
      <c r="O22" s="73">
        <v>0.44305555555555598</v>
      </c>
      <c r="P22" s="42" t="s">
        <v>44</v>
      </c>
      <c r="Q22" s="38">
        <v>0</v>
      </c>
      <c r="R22" s="43">
        <v>0.44444444444444442</v>
      </c>
      <c r="S22" s="47">
        <v>0.46249999999999997</v>
      </c>
      <c r="T22" s="70">
        <v>57.3</v>
      </c>
      <c r="U22" s="71">
        <v>57.3</v>
      </c>
      <c r="V22" s="72"/>
      <c r="W22" s="115">
        <v>0.46388888888888929</v>
      </c>
      <c r="X22" s="42" t="s">
        <v>44</v>
      </c>
      <c r="Y22" s="38">
        <v>0</v>
      </c>
      <c r="Z22" s="49">
        <v>0.48819444444444449</v>
      </c>
      <c r="AA22" s="42" t="s">
        <v>44</v>
      </c>
      <c r="AB22" s="38">
        <v>0</v>
      </c>
      <c r="AC22" s="53">
        <v>0.4916666666666667</v>
      </c>
      <c r="AD22" s="61">
        <v>600</v>
      </c>
      <c r="AE22" s="55">
        <v>0.49237268518518523</v>
      </c>
      <c r="AF22" s="35">
        <v>7.0601851851853636E-4</v>
      </c>
      <c r="AG22" s="35">
        <v>6.9444444444462347E-5</v>
      </c>
      <c r="AH22" s="44" t="s">
        <v>301</v>
      </c>
      <c r="AI22" s="45">
        <v>6</v>
      </c>
      <c r="AJ22" s="55">
        <v>0.49365740740740738</v>
      </c>
      <c r="AK22" s="35">
        <v>1.9907407407406819E-3</v>
      </c>
      <c r="AL22" s="35">
        <v>9.2592592592651447E-5</v>
      </c>
      <c r="AM22" s="44" t="s">
        <v>45</v>
      </c>
      <c r="AN22" s="45">
        <v>8</v>
      </c>
      <c r="AO22" s="55">
        <v>0.49427083333333338</v>
      </c>
      <c r="AP22" s="35">
        <v>2.6041666666666852E-3</v>
      </c>
      <c r="AQ22" s="35">
        <v>1.1574074074055789E-5</v>
      </c>
      <c r="AR22" s="44" t="s">
        <v>45</v>
      </c>
      <c r="AS22" s="45">
        <v>1</v>
      </c>
      <c r="AT22" s="55">
        <v>0.50059027777777776</v>
      </c>
      <c r="AU22" s="35">
        <v>8.9236111111110628E-3</v>
      </c>
      <c r="AV22" s="35">
        <v>2.6041666666666184E-3</v>
      </c>
      <c r="AW22" s="44" t="s">
        <v>301</v>
      </c>
      <c r="AX22" s="45">
        <v>225</v>
      </c>
      <c r="AY22" s="49">
        <v>0.54027777777777775</v>
      </c>
      <c r="AZ22" s="42" t="s">
        <v>44</v>
      </c>
      <c r="BA22" s="38">
        <v>0</v>
      </c>
      <c r="BB22" s="53">
        <v>0.54861111111111105</v>
      </c>
      <c r="BC22" s="61"/>
      <c r="BD22" s="55">
        <v>0.5615162037037037</v>
      </c>
      <c r="BE22" s="35">
        <v>1.2905092592592649E-2</v>
      </c>
      <c r="BF22" s="35">
        <v>1.2037037037037571E-3</v>
      </c>
      <c r="BG22" s="44" t="s">
        <v>301</v>
      </c>
      <c r="BH22" s="45">
        <v>104</v>
      </c>
      <c r="BI22" s="197">
        <v>0.59722222222222221</v>
      </c>
      <c r="BJ22" s="42" t="s">
        <v>44</v>
      </c>
      <c r="BK22" s="38">
        <v>0</v>
      </c>
      <c r="BL22" s="53">
        <v>0.60069444444444442</v>
      </c>
      <c r="BM22" s="61">
        <v>180</v>
      </c>
      <c r="BN22" s="55">
        <v>0.61302083333333335</v>
      </c>
      <c r="BO22" s="35">
        <v>1.2326388888888928E-2</v>
      </c>
      <c r="BP22" s="35">
        <v>3.4259259259259659E-3</v>
      </c>
      <c r="BQ22" s="44" t="s">
        <v>301</v>
      </c>
      <c r="BR22" s="45">
        <v>296</v>
      </c>
      <c r="BS22" s="55">
        <v>0.61409722222222218</v>
      </c>
      <c r="BT22" s="35">
        <v>1.3402777777777763E-2</v>
      </c>
      <c r="BU22" s="35">
        <v>3.9351851851851718E-3</v>
      </c>
      <c r="BV22" s="44" t="s">
        <v>301</v>
      </c>
      <c r="BW22" s="45">
        <v>340</v>
      </c>
      <c r="BX22" s="55">
        <v>0.61474537037037036</v>
      </c>
      <c r="BY22" s="35">
        <v>1.4050925925925939E-2</v>
      </c>
      <c r="BZ22" s="35">
        <v>4.4675925925926046E-3</v>
      </c>
      <c r="CA22" s="44" t="s">
        <v>301</v>
      </c>
      <c r="CB22" s="45">
        <v>386</v>
      </c>
      <c r="CC22" s="85">
        <v>0.65138888888888891</v>
      </c>
      <c r="CD22" s="86"/>
      <c r="CE22" s="38">
        <v>0</v>
      </c>
      <c r="CF22" s="88"/>
      <c r="CG22" s="49">
        <v>0.65416666666666667</v>
      </c>
      <c r="CH22" s="42" t="s">
        <v>301</v>
      </c>
      <c r="CI22" s="38">
        <v>120</v>
      </c>
      <c r="CJ22" s="206">
        <v>0.67152777777777783</v>
      </c>
      <c r="CK22" s="213"/>
      <c r="CL22" s="208">
        <v>0.67365740740740743</v>
      </c>
      <c r="CM22" s="214">
        <v>2.1296296296295925E-3</v>
      </c>
      <c r="CN22" s="214">
        <v>3.9351851851848144E-4</v>
      </c>
      <c r="CO22" s="210" t="s">
        <v>301</v>
      </c>
      <c r="CP22" s="211">
        <v>34</v>
      </c>
      <c r="CQ22" s="215"/>
      <c r="CR22" s="215"/>
      <c r="CS22" s="85">
        <v>0.68541666666666667</v>
      </c>
      <c r="CT22" s="86"/>
      <c r="CU22" s="38">
        <v>0</v>
      </c>
      <c r="CV22" s="88"/>
      <c r="CW22" s="49"/>
      <c r="CX22" s="42" t="s">
        <v>44</v>
      </c>
      <c r="CY22" s="38">
        <v>0</v>
      </c>
      <c r="CZ22" s="53">
        <v>0.72499999999999998</v>
      </c>
      <c r="DA22" s="61"/>
      <c r="DB22" s="55">
        <v>0.73101851851851851</v>
      </c>
      <c r="DC22" s="35">
        <v>6.0185185185185341E-3</v>
      </c>
      <c r="DD22" s="35">
        <v>6.9444444444459637E-5</v>
      </c>
      <c r="DE22" s="44" t="s">
        <v>301</v>
      </c>
      <c r="DF22" s="45">
        <v>6</v>
      </c>
      <c r="DG22" s="55">
        <v>0.73113425925925923</v>
      </c>
      <c r="DH22" s="35">
        <v>6.134259259259256E-3</v>
      </c>
      <c r="DI22" s="35">
        <v>1.3888888888888631E-4</v>
      </c>
      <c r="DJ22" s="44" t="s">
        <v>301</v>
      </c>
      <c r="DK22" s="45">
        <v>12</v>
      </c>
      <c r="DL22" s="238"/>
      <c r="DM22" s="52"/>
      <c r="DN22" s="91">
        <v>0.77708333333333324</v>
      </c>
      <c r="DO22" s="95">
        <v>8.3333333333333297E-3</v>
      </c>
      <c r="DP22" s="42" t="s">
        <v>44</v>
      </c>
      <c r="DQ22" s="38">
        <v>0</v>
      </c>
      <c r="DR22" s="65"/>
      <c r="DS22" s="39">
        <v>2255.3000000000002</v>
      </c>
      <c r="DT22" s="46">
        <v>120</v>
      </c>
      <c r="DU22" s="40"/>
      <c r="DV22" s="63">
        <v>2375.3000000000002</v>
      </c>
      <c r="DW22" s="128"/>
      <c r="DX22" s="225" t="s">
        <v>43</v>
      </c>
      <c r="DY22" s="226" t="s">
        <v>178</v>
      </c>
      <c r="DZ22" s="226">
        <v>68</v>
      </c>
      <c r="EA22" s="104"/>
      <c r="EB22" s="77"/>
      <c r="EC22" s="56"/>
      <c r="ED22" s="36"/>
      <c r="EG22" s="41">
        <v>1.05</v>
      </c>
      <c r="EH22" s="41" t="s">
        <v>197</v>
      </c>
      <c r="EI22" s="151">
        <v>60.164999999999999</v>
      </c>
      <c r="EJ22" s="41">
        <v>60.164999999999999</v>
      </c>
      <c r="EK22" s="41">
        <v>9999</v>
      </c>
      <c r="EN22" s="41">
        <v>53</v>
      </c>
      <c r="EO22" s="195">
        <v>0</v>
      </c>
      <c r="EP22" s="195">
        <v>0</v>
      </c>
      <c r="EQ22" s="196">
        <v>57.3</v>
      </c>
      <c r="ER22" s="195">
        <v>0</v>
      </c>
      <c r="ES22" s="195">
        <v>0</v>
      </c>
      <c r="ET22" s="195">
        <v>840</v>
      </c>
      <c r="EU22" s="195">
        <v>0</v>
      </c>
      <c r="EV22" s="195">
        <v>104</v>
      </c>
      <c r="EW22" s="195">
        <v>0</v>
      </c>
      <c r="EX22" s="195">
        <v>1202</v>
      </c>
      <c r="EY22" s="195">
        <v>120</v>
      </c>
      <c r="EZ22" s="195">
        <v>34</v>
      </c>
      <c r="FA22" s="195">
        <v>0</v>
      </c>
      <c r="FB22" s="196">
        <v>18</v>
      </c>
      <c r="FC22" s="195"/>
      <c r="FD22" s="195"/>
      <c r="FE22" s="195"/>
      <c r="FF22" s="195"/>
      <c r="FG22" s="196"/>
      <c r="FH22" s="195"/>
      <c r="FJ22" s="41">
        <v>53</v>
      </c>
      <c r="FK22" s="195">
        <v>0</v>
      </c>
      <c r="FL22" s="195">
        <v>0</v>
      </c>
      <c r="FM22" s="195">
        <v>57.3</v>
      </c>
      <c r="FN22" s="195">
        <v>57.3</v>
      </c>
      <c r="FO22" s="195">
        <v>57.3</v>
      </c>
      <c r="FP22" s="195">
        <v>897.3</v>
      </c>
      <c r="FQ22" s="195">
        <v>897.3</v>
      </c>
      <c r="FR22" s="195">
        <v>897.3</v>
      </c>
      <c r="FS22" s="195">
        <v>2099.3000000000002</v>
      </c>
      <c r="FT22" s="195">
        <v>2219.3000000000002</v>
      </c>
      <c r="FU22" s="195">
        <v>2253.3000000000002</v>
      </c>
      <c r="FV22" s="195">
        <v>2253.3000000000002</v>
      </c>
      <c r="FW22" s="195">
        <v>2271.3000000000002</v>
      </c>
      <c r="FX22" s="195">
        <v>2271.3000000000002</v>
      </c>
      <c r="FY22" s="195">
        <v>2271.3000000000002</v>
      </c>
      <c r="FZ22" s="195">
        <v>2271.3000000000002</v>
      </c>
      <c r="GA22" s="195">
        <v>2271.3000000000002</v>
      </c>
      <c r="GB22" s="195">
        <v>2271.3000000000002</v>
      </c>
      <c r="GC22" s="195">
        <v>2271.3000000000002</v>
      </c>
    </row>
    <row r="23" spans="1:185" ht="13.5" thickBot="1" x14ac:dyDescent="0.25">
      <c r="A23" s="132"/>
      <c r="B23" s="34">
        <v>28</v>
      </c>
      <c r="C23" s="10">
        <v>28</v>
      </c>
      <c r="D23" s="37" t="s">
        <v>49</v>
      </c>
      <c r="E23" s="37" t="s">
        <v>57</v>
      </c>
      <c r="F23" s="37"/>
      <c r="G23" s="43">
        <v>0.311111111111113</v>
      </c>
      <c r="H23" s="47">
        <v>0.31111111111111101</v>
      </c>
      <c r="I23" s="58" t="s">
        <v>44</v>
      </c>
      <c r="J23" s="52">
        <v>0</v>
      </c>
      <c r="K23" s="43">
        <v>0.39444444444444299</v>
      </c>
      <c r="L23" s="47">
        <v>0.39444444444444299</v>
      </c>
      <c r="M23" s="42" t="s">
        <v>44</v>
      </c>
      <c r="N23" s="38">
        <v>0</v>
      </c>
      <c r="O23" s="73">
        <v>0.42569444444444399</v>
      </c>
      <c r="P23" s="42" t="s">
        <v>44</v>
      </c>
      <c r="Q23" s="38">
        <v>0</v>
      </c>
      <c r="R23" s="43">
        <v>0.42777777777777781</v>
      </c>
      <c r="S23" s="47">
        <v>0.4381944444444445</v>
      </c>
      <c r="T23" s="70">
        <v>58.5</v>
      </c>
      <c r="U23" s="71">
        <v>58.5</v>
      </c>
      <c r="V23" s="72"/>
      <c r="W23" s="115">
        <v>0.4465277777777773</v>
      </c>
      <c r="X23" s="42" t="s">
        <v>44</v>
      </c>
      <c r="Y23" s="38">
        <v>0</v>
      </c>
      <c r="Z23" s="49">
        <v>0.47083333333333333</v>
      </c>
      <c r="AA23" s="42" t="s">
        <v>44</v>
      </c>
      <c r="AB23" s="38">
        <v>0</v>
      </c>
      <c r="AC23" s="53">
        <v>0.47361111111111115</v>
      </c>
      <c r="AD23" s="61"/>
      <c r="AE23" s="55">
        <v>0.47438657407407409</v>
      </c>
      <c r="AF23" s="35">
        <v>7.7546296296293615E-4</v>
      </c>
      <c r="AG23" s="35">
        <v>1.3888888888886214E-4</v>
      </c>
      <c r="AH23" s="44" t="s">
        <v>301</v>
      </c>
      <c r="AI23" s="45">
        <v>12</v>
      </c>
      <c r="AJ23" s="55">
        <v>0.47597222222222224</v>
      </c>
      <c r="AK23" s="35">
        <v>2.3611111111110916E-3</v>
      </c>
      <c r="AL23" s="35">
        <v>2.7777777777775832E-4</v>
      </c>
      <c r="AM23" s="44" t="s">
        <v>301</v>
      </c>
      <c r="AN23" s="45">
        <v>24</v>
      </c>
      <c r="AO23" s="55">
        <v>0.47663194444444446</v>
      </c>
      <c r="AP23" s="35">
        <v>3.0208333333333059E-3</v>
      </c>
      <c r="AQ23" s="35">
        <v>4.0509259259256499E-4</v>
      </c>
      <c r="AR23" s="44" t="s">
        <v>301</v>
      </c>
      <c r="AS23" s="45">
        <v>35</v>
      </c>
      <c r="AT23" s="55">
        <v>0.48054398148148153</v>
      </c>
      <c r="AU23" s="35">
        <v>6.9328703703703809E-3</v>
      </c>
      <c r="AV23" s="35">
        <v>6.1342592592593653E-4</v>
      </c>
      <c r="AW23" s="44" t="s">
        <v>301</v>
      </c>
      <c r="AX23" s="45">
        <v>53</v>
      </c>
      <c r="AY23" s="49">
        <v>0.52222222222222225</v>
      </c>
      <c r="AZ23" s="42" t="s">
        <v>44</v>
      </c>
      <c r="BA23" s="38">
        <v>0</v>
      </c>
      <c r="BB23" s="53">
        <v>0.53194444444444444</v>
      </c>
      <c r="BC23" s="61"/>
      <c r="BD23" s="55">
        <v>0.54390046296296302</v>
      </c>
      <c r="BE23" s="35">
        <v>1.1956018518518574E-2</v>
      </c>
      <c r="BF23" s="35">
        <v>2.5462962962968273E-4</v>
      </c>
      <c r="BG23" s="44" t="s">
        <v>301</v>
      </c>
      <c r="BH23" s="45">
        <v>22</v>
      </c>
      <c r="BI23" s="197">
        <v>0.5805555555555556</v>
      </c>
      <c r="BJ23" s="42" t="s">
        <v>44</v>
      </c>
      <c r="BK23" s="38">
        <v>0</v>
      </c>
      <c r="BL23" s="53">
        <v>0.58263888888888882</v>
      </c>
      <c r="BM23" s="61">
        <v>180</v>
      </c>
      <c r="BN23" s="55"/>
      <c r="BO23" s="35">
        <v>-0.58263888888888882</v>
      </c>
      <c r="BP23" s="35">
        <v>0.5915393518518518</v>
      </c>
      <c r="BQ23" s="44"/>
      <c r="BR23" s="45">
        <v>300</v>
      </c>
      <c r="BS23" s="55">
        <v>0.5933680555555555</v>
      </c>
      <c r="BT23" s="35">
        <v>1.0729166666666679E-2</v>
      </c>
      <c r="BU23" s="35">
        <v>1.2615740740740868E-3</v>
      </c>
      <c r="BV23" s="44" t="s">
        <v>301</v>
      </c>
      <c r="BW23" s="45">
        <v>109</v>
      </c>
      <c r="BX23" s="55">
        <v>0.5935879629629629</v>
      </c>
      <c r="BY23" s="35">
        <v>1.0949074074074083E-2</v>
      </c>
      <c r="BZ23" s="35">
        <v>1.365740740740749E-3</v>
      </c>
      <c r="CA23" s="44" t="s">
        <v>301</v>
      </c>
      <c r="CB23" s="45">
        <v>118</v>
      </c>
      <c r="CC23" s="85">
        <v>0.63124999999999998</v>
      </c>
      <c r="CD23" s="86"/>
      <c r="CE23" s="38">
        <v>0</v>
      </c>
      <c r="CF23" s="88"/>
      <c r="CG23" s="49">
        <v>0.63611111111111118</v>
      </c>
      <c r="CH23" s="42" t="s">
        <v>44</v>
      </c>
      <c r="CI23" s="38">
        <v>0</v>
      </c>
      <c r="CJ23" s="206">
        <v>0.64236111111111105</v>
      </c>
      <c r="CK23" s="213"/>
      <c r="CL23" s="208">
        <v>0.64451388888888894</v>
      </c>
      <c r="CM23" s="214">
        <v>2.1527777777778923E-3</v>
      </c>
      <c r="CN23" s="214">
        <v>4.1666666666678124E-4</v>
      </c>
      <c r="CO23" s="210" t="s">
        <v>301</v>
      </c>
      <c r="CP23" s="211">
        <v>36</v>
      </c>
      <c r="CQ23" s="215"/>
      <c r="CR23" s="215"/>
      <c r="CS23" s="85">
        <v>0.65555555555555556</v>
      </c>
      <c r="CT23" s="86"/>
      <c r="CU23" s="38">
        <v>0</v>
      </c>
      <c r="CV23" s="88"/>
      <c r="CW23" s="49"/>
      <c r="CX23" s="42" t="s">
        <v>44</v>
      </c>
      <c r="CY23" s="38">
        <v>0</v>
      </c>
      <c r="CZ23" s="53">
        <v>0.69513888888888886</v>
      </c>
      <c r="DA23" s="61"/>
      <c r="DB23" s="55">
        <v>0.70120370370370377</v>
      </c>
      <c r="DC23" s="35">
        <v>6.0648148148149117E-3</v>
      </c>
      <c r="DD23" s="35">
        <v>1.1574074074083718E-4</v>
      </c>
      <c r="DE23" s="44" t="s">
        <v>301</v>
      </c>
      <c r="DF23" s="45">
        <v>10</v>
      </c>
      <c r="DG23" s="55">
        <v>0.7012962962962962</v>
      </c>
      <c r="DH23" s="35">
        <v>6.1574074074073337E-3</v>
      </c>
      <c r="DI23" s="35">
        <v>1.6203703703696407E-4</v>
      </c>
      <c r="DJ23" s="44" t="s">
        <v>301</v>
      </c>
      <c r="DK23" s="45">
        <v>14</v>
      </c>
      <c r="DL23" s="238"/>
      <c r="DM23" s="52"/>
      <c r="DN23" s="91">
        <v>0.74652777777777779</v>
      </c>
      <c r="DO23" s="95">
        <v>8.3333333333333297E-3</v>
      </c>
      <c r="DP23" s="42" t="s">
        <v>44</v>
      </c>
      <c r="DQ23" s="38">
        <v>0</v>
      </c>
      <c r="DR23" s="65"/>
      <c r="DS23" s="39">
        <v>971.5</v>
      </c>
      <c r="DT23" s="46">
        <v>0</v>
      </c>
      <c r="DU23" s="40"/>
      <c r="DV23" s="63">
        <v>971.5</v>
      </c>
      <c r="DX23" s="225" t="s">
        <v>43</v>
      </c>
      <c r="DY23" s="226" t="s">
        <v>178</v>
      </c>
      <c r="DZ23" s="226">
        <v>77</v>
      </c>
      <c r="EA23" s="104"/>
      <c r="EB23" s="77"/>
      <c r="EC23" s="56"/>
      <c r="ED23" s="36"/>
      <c r="EG23" s="41">
        <v>1.05</v>
      </c>
      <c r="EH23" s="41" t="s">
        <v>197</v>
      </c>
      <c r="EI23" s="151">
        <v>61.425000000000004</v>
      </c>
      <c r="EJ23" s="41">
        <v>61.425000000000004</v>
      </c>
      <c r="EK23" s="41">
        <v>9999</v>
      </c>
      <c r="EN23" s="41">
        <v>28</v>
      </c>
      <c r="EO23" s="195">
        <v>0</v>
      </c>
      <c r="EP23" s="195">
        <v>0</v>
      </c>
      <c r="EQ23" s="196">
        <v>58.5</v>
      </c>
      <c r="ER23" s="195">
        <v>0</v>
      </c>
      <c r="ES23" s="195">
        <v>0</v>
      </c>
      <c r="ET23" s="195">
        <v>124</v>
      </c>
      <c r="EU23" s="195">
        <v>0</v>
      </c>
      <c r="EV23" s="195">
        <v>22</v>
      </c>
      <c r="EW23" s="195">
        <v>0</v>
      </c>
      <c r="EX23" s="195">
        <v>707</v>
      </c>
      <c r="EY23" s="195">
        <v>0</v>
      </c>
      <c r="EZ23" s="195">
        <v>36</v>
      </c>
      <c r="FA23" s="195">
        <v>0</v>
      </c>
      <c r="FB23" s="196">
        <v>24</v>
      </c>
      <c r="FC23" s="195"/>
      <c r="FD23" s="195"/>
      <c r="FE23" s="195"/>
      <c r="FF23" s="195"/>
      <c r="FG23" s="196"/>
      <c r="FH23" s="195"/>
      <c r="FJ23" s="41">
        <v>28</v>
      </c>
      <c r="FK23" s="195">
        <v>0</v>
      </c>
      <c r="FL23" s="195">
        <v>0</v>
      </c>
      <c r="FM23" s="195">
        <v>58.5</v>
      </c>
      <c r="FN23" s="195">
        <v>58.5</v>
      </c>
      <c r="FO23" s="195">
        <v>58.5</v>
      </c>
      <c r="FP23" s="195">
        <v>182.5</v>
      </c>
      <c r="FQ23" s="195">
        <v>182.5</v>
      </c>
      <c r="FR23" s="195">
        <v>182.5</v>
      </c>
      <c r="FS23" s="195">
        <v>889.5</v>
      </c>
      <c r="FT23" s="195">
        <v>889.5</v>
      </c>
      <c r="FU23" s="195">
        <v>925.5</v>
      </c>
      <c r="FV23" s="195">
        <v>925.5</v>
      </c>
      <c r="FW23" s="195">
        <v>949.5</v>
      </c>
      <c r="FX23" s="195">
        <v>949.5</v>
      </c>
      <c r="FY23" s="195">
        <v>949.5</v>
      </c>
      <c r="FZ23" s="195">
        <v>949.5</v>
      </c>
      <c r="GA23" s="195">
        <v>949.5</v>
      </c>
      <c r="GB23" s="195">
        <v>949.5</v>
      </c>
      <c r="GC23" s="195">
        <v>949.5</v>
      </c>
    </row>
    <row r="24" spans="1:185" ht="13.5" thickBot="1" x14ac:dyDescent="0.25">
      <c r="A24" s="131"/>
      <c r="B24" s="34">
        <v>9</v>
      </c>
      <c r="C24" s="10">
        <v>9</v>
      </c>
      <c r="D24" s="37" t="s">
        <v>126</v>
      </c>
      <c r="E24" s="37" t="s">
        <v>127</v>
      </c>
      <c r="F24" s="37"/>
      <c r="G24" s="43">
        <v>0.297916666666667</v>
      </c>
      <c r="H24" s="47">
        <v>0.297916666666667</v>
      </c>
      <c r="I24" s="58" t="s">
        <v>44</v>
      </c>
      <c r="J24" s="52">
        <v>0</v>
      </c>
      <c r="K24" s="43">
        <v>0.38124999999999998</v>
      </c>
      <c r="L24" s="47">
        <v>0.38124999999999998</v>
      </c>
      <c r="M24" s="42" t="s">
        <v>44</v>
      </c>
      <c r="N24" s="38">
        <v>0</v>
      </c>
      <c r="O24" s="73">
        <v>0.41249999999999998</v>
      </c>
      <c r="P24" s="42" t="s">
        <v>44</v>
      </c>
      <c r="Q24" s="38">
        <v>0</v>
      </c>
      <c r="R24" s="43">
        <v>0.41736111111111113</v>
      </c>
      <c r="S24" s="47">
        <v>0.4201388888888889</v>
      </c>
      <c r="T24" s="70">
        <v>58.6</v>
      </c>
      <c r="U24" s="71">
        <v>58.6</v>
      </c>
      <c r="V24" s="72"/>
      <c r="W24" s="115">
        <v>0.43333333333333329</v>
      </c>
      <c r="X24" s="42" t="s">
        <v>44</v>
      </c>
      <c r="Y24" s="38">
        <v>0</v>
      </c>
      <c r="Z24" s="49">
        <v>0.45763888888888865</v>
      </c>
      <c r="AA24" s="42" t="s">
        <v>44</v>
      </c>
      <c r="AB24" s="38">
        <v>0</v>
      </c>
      <c r="AC24" s="53">
        <v>0.45972222222222198</v>
      </c>
      <c r="AD24" s="61"/>
      <c r="AE24" s="55">
        <v>0.46037037037037037</v>
      </c>
      <c r="AF24" s="35">
        <v>6.481481481483975E-4</v>
      </c>
      <c r="AG24" s="35">
        <v>1.1574074074323479E-5</v>
      </c>
      <c r="AH24" s="44" t="s">
        <v>301</v>
      </c>
      <c r="AI24" s="45">
        <v>1</v>
      </c>
      <c r="AJ24" s="55">
        <v>0.46162037037037035</v>
      </c>
      <c r="AK24" s="35">
        <v>1.8981481481483709E-3</v>
      </c>
      <c r="AL24" s="35">
        <v>1.8518518518496245E-4</v>
      </c>
      <c r="AM24" s="44" t="s">
        <v>45</v>
      </c>
      <c r="AN24" s="45">
        <v>16</v>
      </c>
      <c r="AO24" s="55">
        <v>0.46217592592592593</v>
      </c>
      <c r="AP24" s="35">
        <v>2.4537037037039577E-3</v>
      </c>
      <c r="AQ24" s="35">
        <v>1.6203703703678322E-4</v>
      </c>
      <c r="AR24" s="44" t="s">
        <v>45</v>
      </c>
      <c r="AS24" s="45">
        <v>14</v>
      </c>
      <c r="AT24" s="55">
        <v>0.46657407407407409</v>
      </c>
      <c r="AU24" s="35">
        <v>6.8518518518521088E-3</v>
      </c>
      <c r="AV24" s="35">
        <v>5.3240740740766439E-4</v>
      </c>
      <c r="AW24" s="44" t="s">
        <v>301</v>
      </c>
      <c r="AX24" s="45">
        <v>46</v>
      </c>
      <c r="AY24" s="49">
        <v>0.5083333333333333</v>
      </c>
      <c r="AZ24" s="42" t="s">
        <v>44</v>
      </c>
      <c r="BA24" s="38">
        <v>0</v>
      </c>
      <c r="BB24" s="53">
        <v>0.52222222222222225</v>
      </c>
      <c r="BC24" s="61"/>
      <c r="BD24" s="55">
        <v>0.53530092592592593</v>
      </c>
      <c r="BE24" s="35">
        <v>1.3078703703703676E-2</v>
      </c>
      <c r="BF24" s="35">
        <v>1.3773148148147844E-3</v>
      </c>
      <c r="BG24" s="44" t="s">
        <v>301</v>
      </c>
      <c r="BH24" s="45">
        <v>119</v>
      </c>
      <c r="BI24" s="197">
        <v>0.57083333333333341</v>
      </c>
      <c r="BJ24" s="42" t="s">
        <v>44</v>
      </c>
      <c r="BK24" s="38">
        <v>0</v>
      </c>
      <c r="BL24" s="53">
        <v>0.57361111111111118</v>
      </c>
      <c r="BM24" s="61"/>
      <c r="BN24" s="55">
        <v>0.5859375</v>
      </c>
      <c r="BO24" s="35">
        <v>1.2326388888888817E-2</v>
      </c>
      <c r="BP24" s="35">
        <v>3.4259259259258549E-3</v>
      </c>
      <c r="BQ24" s="44" t="s">
        <v>301</v>
      </c>
      <c r="BR24" s="45">
        <v>296</v>
      </c>
      <c r="BS24" s="55">
        <v>0.58697916666666672</v>
      </c>
      <c r="BT24" s="35">
        <v>1.3368055555555536E-2</v>
      </c>
      <c r="BU24" s="35">
        <v>3.9004629629629441E-3</v>
      </c>
      <c r="BV24" s="44" t="s">
        <v>301</v>
      </c>
      <c r="BW24" s="45">
        <v>337</v>
      </c>
      <c r="BX24" s="55">
        <v>0.58718749999999997</v>
      </c>
      <c r="BY24" s="35">
        <v>1.3576388888888791E-2</v>
      </c>
      <c r="BZ24" s="35">
        <v>3.9930555555554564E-3</v>
      </c>
      <c r="CA24" s="44" t="s">
        <v>301</v>
      </c>
      <c r="CB24" s="45">
        <v>345</v>
      </c>
      <c r="CC24" s="85">
        <v>0.62152777777777779</v>
      </c>
      <c r="CD24" s="86"/>
      <c r="CE24" s="38">
        <v>0</v>
      </c>
      <c r="CF24" s="88"/>
      <c r="CG24" s="49">
        <v>0.62638888888888888</v>
      </c>
      <c r="CH24" s="42" t="s">
        <v>44</v>
      </c>
      <c r="CI24" s="38">
        <v>0</v>
      </c>
      <c r="CJ24" s="206">
        <v>0.63194444444444442</v>
      </c>
      <c r="CK24" s="213"/>
      <c r="CL24" s="208">
        <v>0.63410879629629624</v>
      </c>
      <c r="CM24" s="214">
        <v>2.1643518518518201E-3</v>
      </c>
      <c r="CN24" s="214">
        <v>4.2824074074070909E-4</v>
      </c>
      <c r="CO24" s="210" t="s">
        <v>301</v>
      </c>
      <c r="CP24" s="211">
        <v>37</v>
      </c>
      <c r="CQ24" s="215"/>
      <c r="CR24" s="215"/>
      <c r="CS24" s="85">
        <v>0.64444444444444449</v>
      </c>
      <c r="CT24" s="86"/>
      <c r="CU24" s="38">
        <v>0</v>
      </c>
      <c r="CV24" s="88"/>
      <c r="CW24" s="49"/>
      <c r="CX24" s="42" t="s">
        <v>44</v>
      </c>
      <c r="CY24" s="38">
        <v>0</v>
      </c>
      <c r="CZ24" s="53">
        <v>0.68263888888888891</v>
      </c>
      <c r="DA24" s="61"/>
      <c r="DB24" s="55">
        <v>0.68814814814814806</v>
      </c>
      <c r="DC24" s="35">
        <v>5.5092592592591583E-3</v>
      </c>
      <c r="DD24" s="35">
        <v>4.3981481481491624E-4</v>
      </c>
      <c r="DE24" s="44" t="s">
        <v>45</v>
      </c>
      <c r="DF24" s="45">
        <v>38</v>
      </c>
      <c r="DG24" s="55">
        <v>0.6882638888888889</v>
      </c>
      <c r="DH24" s="35">
        <v>5.6249999999999911E-3</v>
      </c>
      <c r="DI24" s="35">
        <v>3.7037037037037854E-4</v>
      </c>
      <c r="DJ24" s="44" t="s">
        <v>45</v>
      </c>
      <c r="DK24" s="45">
        <v>32</v>
      </c>
      <c r="DL24" s="238"/>
      <c r="DM24" s="52"/>
      <c r="DN24" s="91">
        <v>0.73263888888888884</v>
      </c>
      <c r="DO24" s="95">
        <v>8.3333333333333297E-3</v>
      </c>
      <c r="DP24" s="42" t="s">
        <v>44</v>
      </c>
      <c r="DQ24" s="38">
        <v>0</v>
      </c>
      <c r="DR24" s="217"/>
      <c r="DS24" s="39">
        <v>1339.6</v>
      </c>
      <c r="DT24" s="46">
        <v>0</v>
      </c>
      <c r="DU24" s="40"/>
      <c r="DV24" s="63">
        <v>1339.6</v>
      </c>
      <c r="DW24" s="217"/>
      <c r="DX24" s="225" t="s">
        <v>43</v>
      </c>
      <c r="DY24" s="226" t="s">
        <v>177</v>
      </c>
      <c r="DZ24" s="226">
        <v>131</v>
      </c>
      <c r="EA24" s="104"/>
      <c r="EB24" s="77"/>
      <c r="EC24" s="56"/>
      <c r="ED24" s="36"/>
      <c r="EE24" s="41"/>
      <c r="EF24" s="41"/>
      <c r="EG24" s="41">
        <v>1.1100000000000001</v>
      </c>
      <c r="EH24" s="41" t="s">
        <v>198</v>
      </c>
      <c r="EI24" s="151">
        <v>65.046000000000006</v>
      </c>
      <c r="EJ24" s="41">
        <v>9999</v>
      </c>
      <c r="EK24" s="41">
        <v>65.046000000000006</v>
      </c>
      <c r="EL24" s="41"/>
      <c r="EM24" s="41"/>
      <c r="EN24" s="41">
        <v>9</v>
      </c>
      <c r="EO24" s="195">
        <v>0</v>
      </c>
      <c r="EP24" s="195">
        <v>0</v>
      </c>
      <c r="EQ24" s="196">
        <v>58.6</v>
      </c>
      <c r="ER24" s="195">
        <v>0</v>
      </c>
      <c r="ES24" s="195">
        <v>0</v>
      </c>
      <c r="ET24" s="195">
        <v>77</v>
      </c>
      <c r="EU24" s="195">
        <v>0</v>
      </c>
      <c r="EV24" s="195">
        <v>119</v>
      </c>
      <c r="EW24" s="195">
        <v>0</v>
      </c>
      <c r="EX24" s="195">
        <v>978</v>
      </c>
      <c r="EY24" s="195">
        <v>0</v>
      </c>
      <c r="EZ24" s="195">
        <v>37</v>
      </c>
      <c r="FA24" s="195">
        <v>0</v>
      </c>
      <c r="FB24" s="196">
        <v>70</v>
      </c>
      <c r="FC24" s="195"/>
      <c r="FD24" s="195"/>
      <c r="FE24" s="195"/>
      <c r="FF24" s="195"/>
      <c r="FG24" s="196"/>
      <c r="FH24" s="195"/>
      <c r="FI24" s="41"/>
      <c r="FJ24" s="41">
        <v>9</v>
      </c>
      <c r="FK24" s="195">
        <v>0</v>
      </c>
      <c r="FL24" s="195">
        <v>0</v>
      </c>
      <c r="FM24" s="195">
        <v>58.6</v>
      </c>
      <c r="FN24" s="195">
        <v>58.6</v>
      </c>
      <c r="FO24" s="195">
        <v>58.6</v>
      </c>
      <c r="FP24" s="195">
        <v>135.6</v>
      </c>
      <c r="FQ24" s="195">
        <v>135.6</v>
      </c>
      <c r="FR24" s="195">
        <v>135.6</v>
      </c>
      <c r="FS24" s="195">
        <v>1113.5999999999999</v>
      </c>
      <c r="FT24" s="195">
        <v>1113.5999999999999</v>
      </c>
      <c r="FU24" s="195">
        <v>1150.5999999999999</v>
      </c>
      <c r="FV24" s="195">
        <v>1150.5999999999999</v>
      </c>
      <c r="FW24" s="195">
        <v>1220.5999999999999</v>
      </c>
      <c r="FX24" s="195">
        <v>1220.5999999999999</v>
      </c>
      <c r="FY24" s="195">
        <v>1220.5999999999999</v>
      </c>
      <c r="FZ24" s="195">
        <v>1220.5999999999999</v>
      </c>
      <c r="GA24" s="195">
        <v>1220.5999999999999</v>
      </c>
      <c r="GB24" s="195">
        <v>1220.5999999999999</v>
      </c>
      <c r="GC24" s="195">
        <v>1220.5999999999999</v>
      </c>
    </row>
    <row r="25" spans="1:185" ht="13.5" thickBot="1" x14ac:dyDescent="0.25">
      <c r="A25" s="131"/>
      <c r="B25" s="34">
        <v>12</v>
      </c>
      <c r="C25" s="10">
        <v>12</v>
      </c>
      <c r="D25" s="37" t="s">
        <v>102</v>
      </c>
      <c r="E25" s="37" t="s">
        <v>131</v>
      </c>
      <c r="F25" s="37"/>
      <c r="G25" s="43">
        <v>0.3</v>
      </c>
      <c r="H25" s="47">
        <v>0.3</v>
      </c>
      <c r="I25" s="58" t="s">
        <v>44</v>
      </c>
      <c r="J25" s="52">
        <v>0</v>
      </c>
      <c r="K25" s="43">
        <v>0.38333333333333303</v>
      </c>
      <c r="L25" s="47">
        <v>0.38333333333333303</v>
      </c>
      <c r="M25" s="42" t="s">
        <v>44</v>
      </c>
      <c r="N25" s="38">
        <v>0</v>
      </c>
      <c r="O25" s="73">
        <v>0.41458333333333303</v>
      </c>
      <c r="P25" s="42" t="s">
        <v>44</v>
      </c>
      <c r="Q25" s="38">
        <v>0</v>
      </c>
      <c r="R25" s="43">
        <v>0.41805555555555557</v>
      </c>
      <c r="S25" s="47">
        <v>0.42569444444444443</v>
      </c>
      <c r="T25" s="70">
        <v>54.7</v>
      </c>
      <c r="U25" s="71">
        <v>54.7</v>
      </c>
      <c r="V25" s="72"/>
      <c r="W25" s="115">
        <v>0.43541666666666634</v>
      </c>
      <c r="X25" s="42" t="s">
        <v>44</v>
      </c>
      <c r="Y25" s="38">
        <v>0</v>
      </c>
      <c r="Z25" s="49">
        <v>0.45972222222222225</v>
      </c>
      <c r="AA25" s="42" t="s">
        <v>44</v>
      </c>
      <c r="AB25" s="38">
        <v>0</v>
      </c>
      <c r="AC25" s="53">
        <v>0.46180555555555558</v>
      </c>
      <c r="AD25" s="61"/>
      <c r="AE25" s="55">
        <v>0.46248842592592593</v>
      </c>
      <c r="AF25" s="35">
        <v>6.8287037037034759E-4</v>
      </c>
      <c r="AG25" s="35">
        <v>4.6296296296273573E-5</v>
      </c>
      <c r="AH25" s="44" t="s">
        <v>301</v>
      </c>
      <c r="AI25" s="45">
        <v>4</v>
      </c>
      <c r="AJ25" s="55">
        <v>0.46364583333333331</v>
      </c>
      <c r="AK25" s="35">
        <v>1.8402777777777324E-3</v>
      </c>
      <c r="AL25" s="35">
        <v>2.4305555555560092E-4</v>
      </c>
      <c r="AM25" s="44" t="s">
        <v>45</v>
      </c>
      <c r="AN25" s="45">
        <v>21</v>
      </c>
      <c r="AO25" s="55">
        <v>0.46418981481481486</v>
      </c>
      <c r="AP25" s="35">
        <v>2.3842592592592804E-3</v>
      </c>
      <c r="AQ25" s="35">
        <v>2.3148148148146057E-4</v>
      </c>
      <c r="AR25" s="44" t="s">
        <v>45</v>
      </c>
      <c r="AS25" s="45">
        <v>20</v>
      </c>
      <c r="AT25" s="55">
        <v>0.46826388888888887</v>
      </c>
      <c r="AU25" s="35">
        <v>6.4583333333332882E-3</v>
      </c>
      <c r="AV25" s="35">
        <v>1.3888888888884381E-4</v>
      </c>
      <c r="AW25" s="44" t="s">
        <v>301</v>
      </c>
      <c r="AX25" s="45">
        <v>12</v>
      </c>
      <c r="AY25" s="49">
        <v>0.5083333333333333</v>
      </c>
      <c r="AZ25" s="42" t="s">
        <v>45</v>
      </c>
      <c r="BA25" s="38">
        <v>180</v>
      </c>
      <c r="BB25" s="53">
        <v>0.5229166666666667</v>
      </c>
      <c r="BC25" s="61"/>
      <c r="BD25" s="55">
        <v>0.53533564814814816</v>
      </c>
      <c r="BE25" s="35">
        <v>1.2418981481481461E-2</v>
      </c>
      <c r="BF25" s="35">
        <v>7.1759259259257004E-4</v>
      </c>
      <c r="BG25" s="44" t="s">
        <v>301</v>
      </c>
      <c r="BH25" s="45">
        <v>62</v>
      </c>
      <c r="BI25" s="197">
        <v>0.57152777777777786</v>
      </c>
      <c r="BJ25" s="42" t="s">
        <v>44</v>
      </c>
      <c r="BK25" s="38">
        <v>0</v>
      </c>
      <c r="BL25" s="53">
        <v>0.57500000000000007</v>
      </c>
      <c r="BM25" s="61">
        <v>180</v>
      </c>
      <c r="BN25" s="55"/>
      <c r="BO25" s="35">
        <v>-0.57500000000000007</v>
      </c>
      <c r="BP25" s="35">
        <v>0.58390046296296305</v>
      </c>
      <c r="BQ25" s="44"/>
      <c r="BR25" s="45">
        <v>300</v>
      </c>
      <c r="BS25" s="55">
        <v>0.58543981481481489</v>
      </c>
      <c r="BT25" s="35">
        <v>1.0439814814814818E-2</v>
      </c>
      <c r="BU25" s="35">
        <v>9.7222222222222675E-4</v>
      </c>
      <c r="BV25" s="44" t="s">
        <v>301</v>
      </c>
      <c r="BW25" s="45">
        <v>84</v>
      </c>
      <c r="BX25" s="55">
        <v>0.5856365740740741</v>
      </c>
      <c r="BY25" s="35">
        <v>1.0636574074074034E-2</v>
      </c>
      <c r="BZ25" s="35">
        <v>1.0532407407407001E-3</v>
      </c>
      <c r="CA25" s="44" t="s">
        <v>301</v>
      </c>
      <c r="CB25" s="45">
        <v>91</v>
      </c>
      <c r="CC25" s="85">
        <v>0.625</v>
      </c>
      <c r="CD25" s="86"/>
      <c r="CE25" s="38">
        <v>0</v>
      </c>
      <c r="CF25" s="88"/>
      <c r="CG25" s="49">
        <v>0.63055555555555554</v>
      </c>
      <c r="CH25" s="42" t="s">
        <v>301</v>
      </c>
      <c r="CI25" s="38">
        <v>300</v>
      </c>
      <c r="CJ25" s="206">
        <v>0.63680555555555551</v>
      </c>
      <c r="CK25" s="213"/>
      <c r="CL25" s="208">
        <v>0.63896990740740744</v>
      </c>
      <c r="CM25" s="214">
        <v>2.1643518518519311E-3</v>
      </c>
      <c r="CN25" s="214">
        <v>4.2824074074082012E-4</v>
      </c>
      <c r="CO25" s="210" t="s">
        <v>301</v>
      </c>
      <c r="CP25" s="211">
        <v>37</v>
      </c>
      <c r="CQ25" s="215"/>
      <c r="CR25" s="215"/>
      <c r="CS25" s="85">
        <v>0.64861111111111114</v>
      </c>
      <c r="CT25" s="86"/>
      <c r="CU25" s="38">
        <v>60</v>
      </c>
      <c r="CV25" s="88"/>
      <c r="CW25" s="49"/>
      <c r="CX25" s="42" t="s">
        <v>44</v>
      </c>
      <c r="CY25" s="38">
        <v>0</v>
      </c>
      <c r="CZ25" s="53">
        <v>0.68888888888888899</v>
      </c>
      <c r="DA25" s="61"/>
      <c r="DB25" s="55">
        <v>0.71263888888888882</v>
      </c>
      <c r="DC25" s="35">
        <v>2.3749999999999827E-2</v>
      </c>
      <c r="DD25" s="35">
        <v>1.7800925925925751E-2</v>
      </c>
      <c r="DE25" s="44" t="s">
        <v>301</v>
      </c>
      <c r="DF25" s="45">
        <v>1538</v>
      </c>
      <c r="DG25" s="55">
        <v>0.71270833333333339</v>
      </c>
      <c r="DH25" s="35">
        <v>2.3819444444444393E-2</v>
      </c>
      <c r="DI25" s="35">
        <v>1.7824074074074023E-2</v>
      </c>
      <c r="DJ25" s="44" t="s">
        <v>301</v>
      </c>
      <c r="DK25" s="45">
        <v>1540</v>
      </c>
      <c r="DL25" s="238"/>
      <c r="DM25" s="52"/>
      <c r="DN25" s="91">
        <v>0.75208333333333333</v>
      </c>
      <c r="DO25" s="95">
        <v>8.3333333333333297E-3</v>
      </c>
      <c r="DP25" s="42" t="s">
        <v>301</v>
      </c>
      <c r="DQ25" s="38">
        <v>660</v>
      </c>
      <c r="DR25" s="217"/>
      <c r="DS25" s="39">
        <v>3943.7</v>
      </c>
      <c r="DT25" s="46">
        <v>1200</v>
      </c>
      <c r="DU25" s="40"/>
      <c r="DV25" s="63">
        <v>5143.7</v>
      </c>
      <c r="DW25" s="217"/>
      <c r="DX25" s="225" t="s">
        <v>297</v>
      </c>
      <c r="DY25" s="226" t="s">
        <v>178</v>
      </c>
      <c r="DZ25" s="226">
        <v>77</v>
      </c>
      <c r="EA25" s="104" t="s">
        <v>292</v>
      </c>
      <c r="EB25" s="77"/>
      <c r="EC25" s="56"/>
      <c r="ED25" s="36"/>
      <c r="EE25" s="41"/>
      <c r="EF25" s="41"/>
      <c r="EG25" s="41">
        <v>1.05</v>
      </c>
      <c r="EH25" s="41" t="s">
        <v>197</v>
      </c>
      <c r="EI25" s="151">
        <v>57.435000000000002</v>
      </c>
      <c r="EJ25" s="41">
        <v>57.435000000000002</v>
      </c>
      <c r="EK25" s="41">
        <v>9999</v>
      </c>
      <c r="EL25" s="41"/>
      <c r="EM25" s="41"/>
      <c r="EN25" s="41">
        <v>12</v>
      </c>
      <c r="EO25" s="195">
        <v>0</v>
      </c>
      <c r="EP25" s="195">
        <v>0</v>
      </c>
      <c r="EQ25" s="196">
        <v>54.7</v>
      </c>
      <c r="ER25" s="195">
        <v>0</v>
      </c>
      <c r="ES25" s="195">
        <v>0</v>
      </c>
      <c r="ET25" s="195">
        <v>57</v>
      </c>
      <c r="EU25" s="195">
        <v>180</v>
      </c>
      <c r="EV25" s="195">
        <v>62</v>
      </c>
      <c r="EW25" s="195">
        <v>0</v>
      </c>
      <c r="EX25" s="195">
        <v>655</v>
      </c>
      <c r="EY25" s="195">
        <v>300</v>
      </c>
      <c r="EZ25" s="195">
        <v>37</v>
      </c>
      <c r="FA25" s="195">
        <v>0</v>
      </c>
      <c r="FB25" s="196">
        <v>3078</v>
      </c>
      <c r="FC25" s="195"/>
      <c r="FD25" s="195"/>
      <c r="FE25" s="195"/>
      <c r="FF25" s="195"/>
      <c r="FG25" s="196"/>
      <c r="FH25" s="195"/>
      <c r="FI25" s="41"/>
      <c r="FJ25" s="41">
        <v>12</v>
      </c>
      <c r="FK25" s="195">
        <v>0</v>
      </c>
      <c r="FL25" s="195">
        <v>0</v>
      </c>
      <c r="FM25" s="195">
        <v>54.7</v>
      </c>
      <c r="FN25" s="195">
        <v>54.7</v>
      </c>
      <c r="FO25" s="195">
        <v>54.7</v>
      </c>
      <c r="FP25" s="195">
        <v>111.7</v>
      </c>
      <c r="FQ25" s="195">
        <v>291.7</v>
      </c>
      <c r="FR25" s="195">
        <v>291.7</v>
      </c>
      <c r="FS25" s="195">
        <v>946.7</v>
      </c>
      <c r="FT25" s="195">
        <v>1246.7</v>
      </c>
      <c r="FU25" s="195">
        <v>1283.7</v>
      </c>
      <c r="FV25" s="195">
        <v>1283.7</v>
      </c>
      <c r="FW25" s="195">
        <v>4361.7</v>
      </c>
      <c r="FX25" s="195">
        <v>4361.7</v>
      </c>
      <c r="FY25" s="195">
        <v>4361.7</v>
      </c>
      <c r="FZ25" s="195">
        <v>4361.7</v>
      </c>
      <c r="GA25" s="195">
        <v>4361.7</v>
      </c>
      <c r="GB25" s="195">
        <v>4361.7</v>
      </c>
      <c r="GC25" s="195">
        <v>4361.7</v>
      </c>
    </row>
    <row r="26" spans="1:185" ht="13.5" thickBot="1" x14ac:dyDescent="0.25">
      <c r="A26" s="131"/>
      <c r="B26" s="34">
        <v>6</v>
      </c>
      <c r="C26" s="10">
        <v>6</v>
      </c>
      <c r="D26" s="37" t="s">
        <v>29</v>
      </c>
      <c r="E26" s="37" t="s">
        <v>54</v>
      </c>
      <c r="F26" s="37"/>
      <c r="G26" s="43">
        <v>0.295833333333333</v>
      </c>
      <c r="H26" s="47">
        <v>0.295833333333333</v>
      </c>
      <c r="I26" s="58" t="s">
        <v>44</v>
      </c>
      <c r="J26" s="52">
        <v>0</v>
      </c>
      <c r="K26" s="43">
        <v>0.37916666666666599</v>
      </c>
      <c r="L26" s="47">
        <v>0.37916666666666599</v>
      </c>
      <c r="M26" s="42" t="s">
        <v>44</v>
      </c>
      <c r="N26" s="38">
        <v>0</v>
      </c>
      <c r="O26" s="73">
        <v>0.41041666666666599</v>
      </c>
      <c r="P26" s="42" t="s">
        <v>44</v>
      </c>
      <c r="Q26" s="38">
        <v>0</v>
      </c>
      <c r="R26" s="43">
        <v>0.41666666666666669</v>
      </c>
      <c r="S26" s="47">
        <v>0.41666666666666669</v>
      </c>
      <c r="T26" s="70">
        <v>58.3</v>
      </c>
      <c r="U26" s="71">
        <v>58.3</v>
      </c>
      <c r="V26" s="72"/>
      <c r="W26" s="115">
        <v>0.4312499999999993</v>
      </c>
      <c r="X26" s="42" t="s">
        <v>44</v>
      </c>
      <c r="Y26" s="38">
        <v>0</v>
      </c>
      <c r="Z26" s="49">
        <v>0.45555555555555566</v>
      </c>
      <c r="AA26" s="42" t="s">
        <v>44</v>
      </c>
      <c r="AB26" s="38">
        <v>0</v>
      </c>
      <c r="AC26" s="53">
        <v>0.45763888888888898</v>
      </c>
      <c r="AD26" s="61"/>
      <c r="AE26" s="55">
        <v>0.4583564814814815</v>
      </c>
      <c r="AF26" s="35">
        <v>7.1759259259251973E-4</v>
      </c>
      <c r="AG26" s="35">
        <v>8.1018518518445712E-5</v>
      </c>
      <c r="AH26" s="44" t="s">
        <v>301</v>
      </c>
      <c r="AI26" s="45">
        <v>7</v>
      </c>
      <c r="AJ26" s="55">
        <v>0.45954861111111112</v>
      </c>
      <c r="AK26" s="35">
        <v>1.9097222222221322E-3</v>
      </c>
      <c r="AL26" s="35">
        <v>1.7361111111120113E-4</v>
      </c>
      <c r="AM26" s="44" t="s">
        <v>45</v>
      </c>
      <c r="AN26" s="45">
        <v>15</v>
      </c>
      <c r="AO26" s="55">
        <v>0.46026620370370369</v>
      </c>
      <c r="AP26" s="35">
        <v>2.6273148148147074E-3</v>
      </c>
      <c r="AQ26" s="35">
        <v>1.1574074073966451E-5</v>
      </c>
      <c r="AR26" s="44" t="s">
        <v>301</v>
      </c>
      <c r="AS26" s="45">
        <v>1</v>
      </c>
      <c r="AT26" s="55">
        <v>0.46497685185185184</v>
      </c>
      <c r="AU26" s="35">
        <v>7.3379629629628518E-3</v>
      </c>
      <c r="AV26" s="35">
        <v>1.0185185185184074E-3</v>
      </c>
      <c r="AW26" s="44" t="s">
        <v>301</v>
      </c>
      <c r="AX26" s="45">
        <v>88</v>
      </c>
      <c r="AY26" s="49">
        <v>0.50624999999999998</v>
      </c>
      <c r="AZ26" s="42" t="s">
        <v>44</v>
      </c>
      <c r="BA26" s="38">
        <v>0</v>
      </c>
      <c r="BB26" s="53">
        <v>0.52013888888888882</v>
      </c>
      <c r="BC26" s="61"/>
      <c r="BD26" s="55">
        <v>0.53185185185185191</v>
      </c>
      <c r="BE26" s="35">
        <v>1.1712962962963092E-2</v>
      </c>
      <c r="BF26" s="35">
        <v>1.1574074074200205E-5</v>
      </c>
      <c r="BG26" s="44" t="s">
        <v>301</v>
      </c>
      <c r="BH26" s="45">
        <v>1</v>
      </c>
      <c r="BI26" s="197">
        <v>0.56874999999999998</v>
      </c>
      <c r="BJ26" s="42" t="s">
        <v>44</v>
      </c>
      <c r="BK26" s="38">
        <v>0</v>
      </c>
      <c r="BL26" s="53">
        <v>0.57222222222222219</v>
      </c>
      <c r="BM26" s="61">
        <v>180</v>
      </c>
      <c r="BN26" s="55">
        <v>0.58261574074074074</v>
      </c>
      <c r="BO26" s="35">
        <v>1.0393518518518552E-2</v>
      </c>
      <c r="BP26" s="35">
        <v>1.4930555555555895E-3</v>
      </c>
      <c r="BQ26" s="44" t="s">
        <v>301</v>
      </c>
      <c r="BR26" s="45">
        <v>129</v>
      </c>
      <c r="BS26" s="55">
        <v>0.58354166666666674</v>
      </c>
      <c r="BT26" s="35">
        <v>1.1319444444444549E-2</v>
      </c>
      <c r="BU26" s="35">
        <v>1.8518518518519569E-3</v>
      </c>
      <c r="BV26" s="44" t="s">
        <v>301</v>
      </c>
      <c r="BW26" s="45">
        <v>160</v>
      </c>
      <c r="BX26" s="55">
        <v>0.58376157407407414</v>
      </c>
      <c r="BY26" s="35">
        <v>1.1539351851851953E-2</v>
      </c>
      <c r="BZ26" s="35">
        <v>1.956018518518619E-3</v>
      </c>
      <c r="CA26" s="44" t="s">
        <v>301</v>
      </c>
      <c r="CB26" s="45">
        <v>169</v>
      </c>
      <c r="CC26" s="85">
        <v>0.62083333333333335</v>
      </c>
      <c r="CD26" s="86"/>
      <c r="CE26" s="38">
        <v>0</v>
      </c>
      <c r="CF26" s="88"/>
      <c r="CG26" s="49">
        <v>0.62430555555555556</v>
      </c>
      <c r="CH26" s="42" t="s">
        <v>44</v>
      </c>
      <c r="CI26" s="38">
        <v>0</v>
      </c>
      <c r="CJ26" s="206">
        <v>0.63055555555555554</v>
      </c>
      <c r="CK26" s="213"/>
      <c r="CL26" s="208">
        <v>0.63275462962962969</v>
      </c>
      <c r="CM26" s="214">
        <v>2.1990740740741588E-3</v>
      </c>
      <c r="CN26" s="214">
        <v>4.6296296296304777E-4</v>
      </c>
      <c r="CO26" s="210" t="s">
        <v>301</v>
      </c>
      <c r="CP26" s="211">
        <v>40</v>
      </c>
      <c r="CQ26" s="215"/>
      <c r="CR26" s="215"/>
      <c r="CS26" s="85">
        <v>0.64652777777777781</v>
      </c>
      <c r="CT26" s="86"/>
      <c r="CU26" s="38">
        <v>0</v>
      </c>
      <c r="CV26" s="88"/>
      <c r="CW26" s="49"/>
      <c r="CX26" s="42" t="s">
        <v>44</v>
      </c>
      <c r="CY26" s="38">
        <v>0</v>
      </c>
      <c r="CZ26" s="53">
        <v>0.68125000000000002</v>
      </c>
      <c r="DA26" s="61"/>
      <c r="DB26" s="55">
        <v>0.6868171296296296</v>
      </c>
      <c r="DC26" s="35">
        <v>5.5671296296295747E-3</v>
      </c>
      <c r="DD26" s="35">
        <v>3.8194444444449981E-4</v>
      </c>
      <c r="DE26" s="44" t="s">
        <v>45</v>
      </c>
      <c r="DF26" s="45">
        <v>33</v>
      </c>
      <c r="DG26" s="55">
        <v>0.68690972222222213</v>
      </c>
      <c r="DH26" s="35">
        <v>5.6597222222221077E-3</v>
      </c>
      <c r="DI26" s="35">
        <v>3.3564814814826191E-4</v>
      </c>
      <c r="DJ26" s="44" t="s">
        <v>45</v>
      </c>
      <c r="DK26" s="45">
        <v>29</v>
      </c>
      <c r="DL26" s="238"/>
      <c r="DM26" s="52"/>
      <c r="DN26" s="91">
        <v>0.7319444444444444</v>
      </c>
      <c r="DO26" s="95">
        <v>8.3333333333333297E-3</v>
      </c>
      <c r="DP26" s="42" t="s">
        <v>44</v>
      </c>
      <c r="DQ26" s="38">
        <v>0</v>
      </c>
      <c r="DR26" s="217"/>
      <c r="DS26" s="39">
        <v>910.3</v>
      </c>
      <c r="DT26" s="46">
        <v>0</v>
      </c>
      <c r="DU26" s="40"/>
      <c r="DV26" s="63">
        <v>910.3</v>
      </c>
      <c r="DW26" s="217"/>
      <c r="DX26" s="225" t="s">
        <v>296</v>
      </c>
      <c r="DY26" s="226" t="s">
        <v>178</v>
      </c>
      <c r="DZ26" s="226">
        <v>76</v>
      </c>
      <c r="EA26" s="104" t="s">
        <v>291</v>
      </c>
      <c r="EB26" s="77"/>
      <c r="EC26" s="56"/>
      <c r="ED26" s="36"/>
      <c r="EE26" s="41"/>
      <c r="EF26" s="41"/>
      <c r="EG26" s="41">
        <v>1.05</v>
      </c>
      <c r="EH26" s="41" t="s">
        <v>197</v>
      </c>
      <c r="EI26" s="151">
        <v>61.214999999999996</v>
      </c>
      <c r="EJ26" s="41">
        <v>61.214999999999996</v>
      </c>
      <c r="EK26" s="41">
        <v>9999</v>
      </c>
      <c r="EL26" s="41"/>
      <c r="EM26" s="41"/>
      <c r="EN26" s="41">
        <v>6</v>
      </c>
      <c r="EO26" s="195">
        <v>0</v>
      </c>
      <c r="EP26" s="195">
        <v>0</v>
      </c>
      <c r="EQ26" s="196">
        <v>58.3</v>
      </c>
      <c r="ER26" s="195">
        <v>0</v>
      </c>
      <c r="ES26" s="195">
        <v>0</v>
      </c>
      <c r="ET26" s="195">
        <v>111</v>
      </c>
      <c r="EU26" s="195">
        <v>0</v>
      </c>
      <c r="EV26" s="195">
        <v>1</v>
      </c>
      <c r="EW26" s="195">
        <v>0</v>
      </c>
      <c r="EX26" s="195">
        <v>638</v>
      </c>
      <c r="EY26" s="195">
        <v>0</v>
      </c>
      <c r="EZ26" s="195">
        <v>40</v>
      </c>
      <c r="FA26" s="195">
        <v>0</v>
      </c>
      <c r="FB26" s="196">
        <v>62</v>
      </c>
      <c r="FC26" s="195"/>
      <c r="FD26" s="195"/>
      <c r="FE26" s="195"/>
      <c r="FF26" s="195"/>
      <c r="FG26" s="196"/>
      <c r="FH26" s="195"/>
      <c r="FI26" s="41"/>
      <c r="FJ26" s="41">
        <v>6</v>
      </c>
      <c r="FK26" s="195">
        <v>0</v>
      </c>
      <c r="FL26" s="195">
        <v>0</v>
      </c>
      <c r="FM26" s="195">
        <v>58.3</v>
      </c>
      <c r="FN26" s="195">
        <v>58.3</v>
      </c>
      <c r="FO26" s="195">
        <v>58.3</v>
      </c>
      <c r="FP26" s="195">
        <v>169.3</v>
      </c>
      <c r="FQ26" s="195">
        <v>169.3</v>
      </c>
      <c r="FR26" s="195">
        <v>169.3</v>
      </c>
      <c r="FS26" s="195">
        <v>807.3</v>
      </c>
      <c r="FT26" s="195">
        <v>807.3</v>
      </c>
      <c r="FU26" s="195">
        <v>847.3</v>
      </c>
      <c r="FV26" s="195">
        <v>847.3</v>
      </c>
      <c r="FW26" s="195">
        <v>909.3</v>
      </c>
      <c r="FX26" s="195">
        <v>909.3</v>
      </c>
      <c r="FY26" s="195">
        <v>909.3</v>
      </c>
      <c r="FZ26" s="195">
        <v>909.3</v>
      </c>
      <c r="GA26" s="195">
        <v>909.3</v>
      </c>
      <c r="GB26" s="195">
        <v>909.3</v>
      </c>
      <c r="GC26" s="195">
        <v>909.3</v>
      </c>
    </row>
    <row r="27" spans="1:185" ht="13.5" thickBot="1" x14ac:dyDescent="0.25">
      <c r="A27" s="131"/>
      <c r="B27" s="34">
        <v>7</v>
      </c>
      <c r="C27" s="10">
        <v>7</v>
      </c>
      <c r="D27" s="37" t="s">
        <v>35</v>
      </c>
      <c r="E27" s="37" t="s">
        <v>99</v>
      </c>
      <c r="F27" s="37"/>
      <c r="G27" s="43">
        <v>0.296527777777778</v>
      </c>
      <c r="H27" s="47">
        <v>0.296527777777778</v>
      </c>
      <c r="I27" s="58" t="s">
        <v>44</v>
      </c>
      <c r="J27" s="52">
        <v>0</v>
      </c>
      <c r="K27" s="43">
        <v>0.37986111111111098</v>
      </c>
      <c r="L27" s="47">
        <v>0.37986111111111098</v>
      </c>
      <c r="M27" s="42" t="s">
        <v>44</v>
      </c>
      <c r="N27" s="38">
        <v>0</v>
      </c>
      <c r="O27" s="73">
        <v>0.41111111111111098</v>
      </c>
      <c r="P27" s="42" t="s">
        <v>44</v>
      </c>
      <c r="Q27" s="38">
        <v>0</v>
      </c>
      <c r="R27" s="43">
        <v>0.41250000000000003</v>
      </c>
      <c r="S27" s="47">
        <v>0.41805555555555557</v>
      </c>
      <c r="T27" s="70">
        <v>58.4</v>
      </c>
      <c r="U27" s="71">
        <v>58.4</v>
      </c>
      <c r="V27" s="72"/>
      <c r="W27" s="115">
        <v>0.4319444444444443</v>
      </c>
      <c r="X27" s="42" t="s">
        <v>44</v>
      </c>
      <c r="Y27" s="38">
        <v>0</v>
      </c>
      <c r="Z27" s="49">
        <v>0.45624999999999966</v>
      </c>
      <c r="AA27" s="42" t="s">
        <v>44</v>
      </c>
      <c r="AB27" s="38">
        <v>0</v>
      </c>
      <c r="AC27" s="53">
        <v>0.45833333333333298</v>
      </c>
      <c r="AD27" s="61"/>
      <c r="AE27" s="55">
        <v>0.45902777777777781</v>
      </c>
      <c r="AF27" s="35">
        <v>6.9444444444483056E-4</v>
      </c>
      <c r="AG27" s="35">
        <v>5.7870370370756538E-5</v>
      </c>
      <c r="AH27" s="44" t="s">
        <v>301</v>
      </c>
      <c r="AI27" s="45">
        <v>5</v>
      </c>
      <c r="AJ27" s="55">
        <v>0.46030092592592592</v>
      </c>
      <c r="AK27" s="35">
        <v>1.9675925925929372E-3</v>
      </c>
      <c r="AL27" s="35">
        <v>1.1574074074039613E-4</v>
      </c>
      <c r="AM27" s="44" t="s">
        <v>45</v>
      </c>
      <c r="AN27" s="45">
        <v>10</v>
      </c>
      <c r="AO27" s="55">
        <v>0.46089120370370368</v>
      </c>
      <c r="AP27" s="35">
        <v>2.5578703703706962E-3</v>
      </c>
      <c r="AQ27" s="35">
        <v>5.787037037004476E-5</v>
      </c>
      <c r="AR27" s="44" t="s">
        <v>45</v>
      </c>
      <c r="AS27" s="45">
        <v>5</v>
      </c>
      <c r="AT27" s="55">
        <v>0.46480324074074075</v>
      </c>
      <c r="AU27" s="35">
        <v>6.4699074074077711E-3</v>
      </c>
      <c r="AV27" s="35">
        <v>1.5046296296332678E-4</v>
      </c>
      <c r="AW27" s="44" t="s">
        <v>301</v>
      </c>
      <c r="AX27" s="45">
        <v>13</v>
      </c>
      <c r="AY27" s="49">
        <v>0.50694444444444442</v>
      </c>
      <c r="AZ27" s="42" t="s">
        <v>44</v>
      </c>
      <c r="BA27" s="38">
        <v>0</v>
      </c>
      <c r="BB27" s="53">
        <v>0.52083333333333337</v>
      </c>
      <c r="BC27" s="61"/>
      <c r="BD27" s="55">
        <v>0.53244212962962967</v>
      </c>
      <c r="BE27" s="35">
        <v>1.1608796296296298E-2</v>
      </c>
      <c r="BF27" s="35">
        <v>9.2592592592593767E-5</v>
      </c>
      <c r="BG27" s="44" t="s">
        <v>45</v>
      </c>
      <c r="BH27" s="45">
        <v>8</v>
      </c>
      <c r="BI27" s="197">
        <v>0.56944444444444453</v>
      </c>
      <c r="BJ27" s="42" t="s">
        <v>44</v>
      </c>
      <c r="BK27" s="38">
        <v>0</v>
      </c>
      <c r="BL27" s="53">
        <v>0.5708333333333333</v>
      </c>
      <c r="BM27" s="61">
        <v>180</v>
      </c>
      <c r="BN27" s="55"/>
      <c r="BO27" s="35">
        <v>-0.5708333333333333</v>
      </c>
      <c r="BP27" s="35">
        <v>0.57973379629629629</v>
      </c>
      <c r="BQ27" s="44"/>
      <c r="BR27" s="45">
        <v>300</v>
      </c>
      <c r="BS27" s="55"/>
      <c r="BT27" s="35">
        <v>-0.5708333333333333</v>
      </c>
      <c r="BU27" s="35">
        <v>0.58030092592592586</v>
      </c>
      <c r="BV27" s="44"/>
      <c r="BW27" s="45">
        <v>300</v>
      </c>
      <c r="BX27" s="55">
        <v>0.58148148148148149</v>
      </c>
      <c r="BY27" s="35">
        <v>1.0648148148148184E-2</v>
      </c>
      <c r="BZ27" s="35">
        <v>1.06481481481485E-3</v>
      </c>
      <c r="CA27" s="44" t="s">
        <v>301</v>
      </c>
      <c r="CB27" s="45">
        <v>92</v>
      </c>
      <c r="CC27" s="85">
        <v>0.6166666666666667</v>
      </c>
      <c r="CD27" s="86"/>
      <c r="CE27" s="38">
        <v>120</v>
      </c>
      <c r="CF27" s="88"/>
      <c r="CG27" s="49">
        <v>0.625</v>
      </c>
      <c r="CH27" s="42" t="s">
        <v>44</v>
      </c>
      <c r="CI27" s="38">
        <v>0</v>
      </c>
      <c r="CJ27" s="206">
        <v>0.63124999999999998</v>
      </c>
      <c r="CK27" s="213"/>
      <c r="CL27" s="208">
        <v>0.63344907407407403</v>
      </c>
      <c r="CM27" s="214">
        <v>2.1990740740740478E-3</v>
      </c>
      <c r="CN27" s="214">
        <v>4.6296296296293674E-4</v>
      </c>
      <c r="CO27" s="210" t="s">
        <v>301</v>
      </c>
      <c r="CP27" s="211">
        <v>40</v>
      </c>
      <c r="CQ27" s="215"/>
      <c r="CR27" s="215"/>
      <c r="CS27" s="85">
        <v>0.64583333333333337</v>
      </c>
      <c r="CT27" s="86"/>
      <c r="CU27" s="38">
        <v>0</v>
      </c>
      <c r="CV27" s="88"/>
      <c r="CW27" s="49"/>
      <c r="CX27" s="42" t="s">
        <v>44</v>
      </c>
      <c r="CY27" s="38">
        <v>0</v>
      </c>
      <c r="CZ27" s="53">
        <v>0.68194444444444446</v>
      </c>
      <c r="DA27" s="61"/>
      <c r="DB27" s="55">
        <v>0.68797453703703704</v>
      </c>
      <c r="DC27" s="35">
        <v>6.030092592592573E-3</v>
      </c>
      <c r="DD27" s="35">
        <v>8.1018518518498513E-5</v>
      </c>
      <c r="DE27" s="44" t="s">
        <v>301</v>
      </c>
      <c r="DF27" s="45">
        <v>7</v>
      </c>
      <c r="DG27" s="55">
        <v>0.68805555555555553</v>
      </c>
      <c r="DH27" s="35">
        <v>6.1111111111110672E-3</v>
      </c>
      <c r="DI27" s="35">
        <v>1.1574074074069754E-4</v>
      </c>
      <c r="DJ27" s="44" t="s">
        <v>301</v>
      </c>
      <c r="DK27" s="45">
        <v>10</v>
      </c>
      <c r="DL27" s="238"/>
      <c r="DM27" s="52"/>
      <c r="DN27" s="91">
        <v>0.73263888888888884</v>
      </c>
      <c r="DO27" s="95">
        <v>8.3333333333333297E-3</v>
      </c>
      <c r="DP27" s="42" t="s">
        <v>44</v>
      </c>
      <c r="DQ27" s="38">
        <v>0</v>
      </c>
      <c r="DR27" s="217"/>
      <c r="DS27" s="39">
        <v>1028.4000000000001</v>
      </c>
      <c r="DT27" s="46">
        <v>120</v>
      </c>
      <c r="DU27" s="40"/>
      <c r="DV27" s="63">
        <v>1148.4000000000001</v>
      </c>
      <c r="DW27" s="217"/>
      <c r="DX27" s="225" t="s">
        <v>43</v>
      </c>
      <c r="DY27" s="226" t="s">
        <v>178</v>
      </c>
      <c r="DZ27" s="226">
        <v>78</v>
      </c>
      <c r="EA27" s="104" t="s">
        <v>292</v>
      </c>
      <c r="EB27" s="77"/>
      <c r="EC27" s="56"/>
      <c r="ED27" s="36"/>
      <c r="EE27" s="41"/>
      <c r="EF27" s="41"/>
      <c r="EG27" s="41">
        <v>1.05</v>
      </c>
      <c r="EH27" s="41" t="s">
        <v>197</v>
      </c>
      <c r="EI27" s="151">
        <v>61.32</v>
      </c>
      <c r="EJ27" s="41">
        <v>61.32</v>
      </c>
      <c r="EK27" s="41">
        <v>9999</v>
      </c>
      <c r="EL27" s="41"/>
      <c r="EM27" s="41"/>
      <c r="EN27" s="41">
        <v>7</v>
      </c>
      <c r="EO27" s="195">
        <v>0</v>
      </c>
      <c r="EP27" s="195">
        <v>0</v>
      </c>
      <c r="EQ27" s="196">
        <v>58.4</v>
      </c>
      <c r="ER27" s="195">
        <v>0</v>
      </c>
      <c r="ES27" s="195">
        <v>0</v>
      </c>
      <c r="ET27" s="195">
        <v>33</v>
      </c>
      <c r="EU27" s="195">
        <v>0</v>
      </c>
      <c r="EV27" s="195">
        <v>8</v>
      </c>
      <c r="EW27" s="195">
        <v>0</v>
      </c>
      <c r="EX27" s="195">
        <v>872</v>
      </c>
      <c r="EY27" s="195">
        <v>0</v>
      </c>
      <c r="EZ27" s="195">
        <v>40</v>
      </c>
      <c r="FA27" s="195">
        <v>0</v>
      </c>
      <c r="FB27" s="196">
        <v>17</v>
      </c>
      <c r="FC27" s="195"/>
      <c r="FD27" s="195"/>
      <c r="FE27" s="195"/>
      <c r="FF27" s="195"/>
      <c r="FG27" s="196"/>
      <c r="FH27" s="195"/>
      <c r="FI27" s="41"/>
      <c r="FJ27" s="41">
        <v>7</v>
      </c>
      <c r="FK27" s="195">
        <v>0</v>
      </c>
      <c r="FL27" s="195">
        <v>0</v>
      </c>
      <c r="FM27" s="195">
        <v>58.4</v>
      </c>
      <c r="FN27" s="195">
        <v>58.4</v>
      </c>
      <c r="FO27" s="195">
        <v>58.4</v>
      </c>
      <c r="FP27" s="195">
        <v>91.4</v>
      </c>
      <c r="FQ27" s="195">
        <v>91.4</v>
      </c>
      <c r="FR27" s="195">
        <v>91.4</v>
      </c>
      <c r="FS27" s="195">
        <v>963.4</v>
      </c>
      <c r="FT27" s="195">
        <v>963.4</v>
      </c>
      <c r="FU27" s="195">
        <v>1003.4</v>
      </c>
      <c r="FV27" s="195">
        <v>1003.4</v>
      </c>
      <c r="FW27" s="195">
        <v>1020.4</v>
      </c>
      <c r="FX27" s="195">
        <v>1020.4</v>
      </c>
      <c r="FY27" s="195">
        <v>1020.4</v>
      </c>
      <c r="FZ27" s="195">
        <v>1020.4</v>
      </c>
      <c r="GA27" s="195">
        <v>1020.4</v>
      </c>
      <c r="GB27" s="195">
        <v>1020.4</v>
      </c>
      <c r="GC27" s="195">
        <v>1020.4</v>
      </c>
    </row>
    <row r="28" spans="1:185" ht="13.5" thickBot="1" x14ac:dyDescent="0.25">
      <c r="A28" s="132"/>
      <c r="B28" s="34">
        <v>19</v>
      </c>
      <c r="C28" s="10">
        <v>19</v>
      </c>
      <c r="D28" s="37" t="s">
        <v>242</v>
      </c>
      <c r="E28" s="37" t="s">
        <v>96</v>
      </c>
      <c r="F28" s="37"/>
      <c r="G28" s="43">
        <v>0.30486111111111103</v>
      </c>
      <c r="H28" s="47">
        <v>0.30486111111111103</v>
      </c>
      <c r="I28" s="58" t="s">
        <v>44</v>
      </c>
      <c r="J28" s="52">
        <v>0</v>
      </c>
      <c r="K28" s="43">
        <v>0.38819444444444401</v>
      </c>
      <c r="L28" s="47">
        <v>0.38819444444444401</v>
      </c>
      <c r="M28" s="42" t="s">
        <v>44</v>
      </c>
      <c r="N28" s="38">
        <v>0</v>
      </c>
      <c r="O28" s="73">
        <v>0.4201388888888889</v>
      </c>
      <c r="P28" s="42" t="s">
        <v>44</v>
      </c>
      <c r="Q28" s="38">
        <v>0</v>
      </c>
      <c r="R28" s="43">
        <v>0.4291666666666667</v>
      </c>
      <c r="S28" s="47">
        <v>0.42986111111111108</v>
      </c>
      <c r="T28" s="70">
        <v>58.5</v>
      </c>
      <c r="U28" s="71">
        <v>58.5</v>
      </c>
      <c r="V28" s="72"/>
      <c r="W28" s="115">
        <v>0.44097222222222221</v>
      </c>
      <c r="X28" s="42" t="s">
        <v>44</v>
      </c>
      <c r="Y28" s="38">
        <v>0</v>
      </c>
      <c r="Z28" s="49">
        <v>0.46527777777777779</v>
      </c>
      <c r="AA28" s="42" t="s">
        <v>44</v>
      </c>
      <c r="AB28" s="38">
        <v>0</v>
      </c>
      <c r="AC28" s="53">
        <v>0.46736111111111112</v>
      </c>
      <c r="AD28" s="61"/>
      <c r="AE28" s="55">
        <v>0.46803240740740742</v>
      </c>
      <c r="AF28" s="35">
        <v>6.7129629629630871E-4</v>
      </c>
      <c r="AG28" s="35">
        <v>3.4722222222234697E-5</v>
      </c>
      <c r="AH28" s="44" t="s">
        <v>301</v>
      </c>
      <c r="AI28" s="45">
        <v>3</v>
      </c>
      <c r="AJ28" s="55">
        <v>0.46921296296296294</v>
      </c>
      <c r="AK28" s="35">
        <v>1.8518518518518268E-3</v>
      </c>
      <c r="AL28" s="35">
        <v>2.3148148148150654E-4</v>
      </c>
      <c r="AM28" s="44" t="s">
        <v>45</v>
      </c>
      <c r="AN28" s="45">
        <v>20</v>
      </c>
      <c r="AO28" s="55">
        <v>0.4698032407407407</v>
      </c>
      <c r="AP28" s="35">
        <v>2.4421296296295858E-3</v>
      </c>
      <c r="AQ28" s="35">
        <v>1.7361111111115516E-4</v>
      </c>
      <c r="AR28" s="44" t="s">
        <v>45</v>
      </c>
      <c r="AS28" s="45">
        <v>15</v>
      </c>
      <c r="AT28" s="55">
        <v>0.47409722222222223</v>
      </c>
      <c r="AU28" s="35">
        <v>6.7361111111111094E-3</v>
      </c>
      <c r="AV28" s="35">
        <v>4.1666666666666501E-4</v>
      </c>
      <c r="AW28" s="44" t="s">
        <v>301</v>
      </c>
      <c r="AX28" s="45">
        <v>36</v>
      </c>
      <c r="AY28" s="49">
        <v>0.51597222222222217</v>
      </c>
      <c r="AZ28" s="42" t="s">
        <v>44</v>
      </c>
      <c r="BA28" s="38">
        <v>0</v>
      </c>
      <c r="BB28" s="53">
        <v>0.52638888888888891</v>
      </c>
      <c r="BC28" s="61"/>
      <c r="BD28" s="55">
        <v>0.53858796296296296</v>
      </c>
      <c r="BE28" s="35">
        <v>1.2199074074074057E-2</v>
      </c>
      <c r="BF28" s="35">
        <v>4.9768518518516526E-4</v>
      </c>
      <c r="BG28" s="44" t="s">
        <v>301</v>
      </c>
      <c r="BH28" s="45">
        <v>43</v>
      </c>
      <c r="BI28" s="197">
        <v>0.57500000000000007</v>
      </c>
      <c r="BJ28" s="42" t="s">
        <v>44</v>
      </c>
      <c r="BK28" s="38">
        <v>0</v>
      </c>
      <c r="BL28" s="53">
        <v>0.57916666666666672</v>
      </c>
      <c r="BM28" s="61"/>
      <c r="BN28" s="55">
        <v>0.59030092592592587</v>
      </c>
      <c r="BO28" s="35">
        <v>1.1134259259259149E-2</v>
      </c>
      <c r="BP28" s="35">
        <v>2.2337962962961869E-3</v>
      </c>
      <c r="BQ28" s="44" t="s">
        <v>301</v>
      </c>
      <c r="BR28" s="45">
        <v>193</v>
      </c>
      <c r="BS28" s="55">
        <v>0.59128472222222228</v>
      </c>
      <c r="BT28" s="35">
        <v>1.2118055555555562E-2</v>
      </c>
      <c r="BU28" s="35">
        <v>2.6504629629629708E-3</v>
      </c>
      <c r="BV28" s="44" t="s">
        <v>301</v>
      </c>
      <c r="BW28" s="45">
        <v>229</v>
      </c>
      <c r="BX28" s="55">
        <v>0.59151620370370372</v>
      </c>
      <c r="BY28" s="35">
        <v>1.2349537037037006E-2</v>
      </c>
      <c r="BZ28" s="35">
        <v>2.7662037037036718E-3</v>
      </c>
      <c r="CA28" s="44" t="s">
        <v>301</v>
      </c>
      <c r="CB28" s="45">
        <v>239</v>
      </c>
      <c r="CC28" s="85">
        <v>0.62708333333333333</v>
      </c>
      <c r="CD28" s="86"/>
      <c r="CE28" s="38">
        <v>0</v>
      </c>
      <c r="CF28" s="88"/>
      <c r="CG28" s="49">
        <v>0.63055555555555554</v>
      </c>
      <c r="CH28" s="42" t="s">
        <v>44</v>
      </c>
      <c r="CI28" s="38">
        <v>0</v>
      </c>
      <c r="CJ28" s="206">
        <v>0.63611111111111118</v>
      </c>
      <c r="CK28" s="213"/>
      <c r="CL28" s="208">
        <v>0.63831018518518523</v>
      </c>
      <c r="CM28" s="214">
        <v>2.1990740740740478E-3</v>
      </c>
      <c r="CN28" s="214">
        <v>4.6296296296293674E-4</v>
      </c>
      <c r="CO28" s="210" t="s">
        <v>301</v>
      </c>
      <c r="CP28" s="211">
        <v>40</v>
      </c>
      <c r="CQ28" s="215"/>
      <c r="CR28" s="215"/>
      <c r="CS28" s="85">
        <v>0.65</v>
      </c>
      <c r="CT28" s="86"/>
      <c r="CU28" s="38">
        <v>0</v>
      </c>
      <c r="CV28" s="88"/>
      <c r="CW28" s="49"/>
      <c r="CX28" s="42" t="s">
        <v>44</v>
      </c>
      <c r="CY28" s="38">
        <v>0</v>
      </c>
      <c r="CZ28" s="53">
        <v>0.6875</v>
      </c>
      <c r="DA28" s="61"/>
      <c r="DB28" s="55">
        <v>0.69326388888888879</v>
      </c>
      <c r="DC28" s="35">
        <v>5.7638888888887907E-3</v>
      </c>
      <c r="DD28" s="35">
        <v>1.8518518518528381E-4</v>
      </c>
      <c r="DE28" s="44" t="s">
        <v>45</v>
      </c>
      <c r="DF28" s="45">
        <v>16</v>
      </c>
      <c r="DG28" s="55">
        <v>0.69336805555555558</v>
      </c>
      <c r="DH28" s="35">
        <v>5.8680555555555847E-3</v>
      </c>
      <c r="DI28" s="35">
        <v>1.2731481481478499E-4</v>
      </c>
      <c r="DJ28" s="44" t="s">
        <v>45</v>
      </c>
      <c r="DK28" s="45">
        <v>11</v>
      </c>
      <c r="DL28" s="238"/>
      <c r="DM28" s="52"/>
      <c r="DN28" s="91">
        <v>0.7402777777777777</v>
      </c>
      <c r="DO28" s="95">
        <v>8.3333333333333297E-3</v>
      </c>
      <c r="DP28" s="42" t="s">
        <v>44</v>
      </c>
      <c r="DQ28" s="38">
        <v>0</v>
      </c>
      <c r="DS28" s="39">
        <v>903.5</v>
      </c>
      <c r="DT28" s="46">
        <v>0</v>
      </c>
      <c r="DU28" s="40"/>
      <c r="DV28" s="63">
        <v>903.5</v>
      </c>
      <c r="DW28" s="75"/>
      <c r="DX28" s="225" t="s">
        <v>297</v>
      </c>
      <c r="DY28" s="226" t="s">
        <v>178</v>
      </c>
      <c r="DZ28" s="226">
        <v>90</v>
      </c>
      <c r="EA28" s="104" t="s">
        <v>293</v>
      </c>
      <c r="EB28" s="77"/>
      <c r="EC28" s="56"/>
      <c r="ED28" s="36"/>
      <c r="EG28" s="41">
        <v>1.05</v>
      </c>
      <c r="EH28" s="41" t="s">
        <v>197</v>
      </c>
      <c r="EI28" s="151">
        <v>61.425000000000004</v>
      </c>
      <c r="EJ28" s="41">
        <v>61.425000000000004</v>
      </c>
      <c r="EK28" s="41">
        <v>9999</v>
      </c>
      <c r="EN28" s="41">
        <v>19</v>
      </c>
      <c r="EO28" s="195">
        <v>0</v>
      </c>
      <c r="EP28" s="195">
        <v>0</v>
      </c>
      <c r="EQ28" s="196">
        <v>58.5</v>
      </c>
      <c r="ER28" s="195">
        <v>0</v>
      </c>
      <c r="ES28" s="195">
        <v>0</v>
      </c>
      <c r="ET28" s="195">
        <v>74</v>
      </c>
      <c r="EU28" s="195">
        <v>0</v>
      </c>
      <c r="EV28" s="195">
        <v>43</v>
      </c>
      <c r="EW28" s="195">
        <v>0</v>
      </c>
      <c r="EX28" s="195">
        <v>661</v>
      </c>
      <c r="EY28" s="195">
        <v>0</v>
      </c>
      <c r="EZ28" s="195">
        <v>40</v>
      </c>
      <c r="FA28" s="195">
        <v>0</v>
      </c>
      <c r="FB28" s="196">
        <v>27</v>
      </c>
      <c r="FC28" s="195"/>
      <c r="FD28" s="195"/>
      <c r="FE28" s="195"/>
      <c r="FF28" s="195"/>
      <c r="FG28" s="196"/>
      <c r="FH28" s="195"/>
      <c r="FJ28" s="41">
        <v>19</v>
      </c>
      <c r="FK28" s="195">
        <v>0</v>
      </c>
      <c r="FL28" s="195">
        <v>0</v>
      </c>
      <c r="FM28" s="195">
        <v>58.5</v>
      </c>
      <c r="FN28" s="195">
        <v>58.5</v>
      </c>
      <c r="FO28" s="195">
        <v>58.5</v>
      </c>
      <c r="FP28" s="195">
        <v>132.5</v>
      </c>
      <c r="FQ28" s="195">
        <v>132.5</v>
      </c>
      <c r="FR28" s="195">
        <v>132.5</v>
      </c>
      <c r="FS28" s="195">
        <v>793.5</v>
      </c>
      <c r="FT28" s="195">
        <v>793.5</v>
      </c>
      <c r="FU28" s="195">
        <v>833.5</v>
      </c>
      <c r="FV28" s="195">
        <v>833.5</v>
      </c>
      <c r="FW28" s="195">
        <v>860.5</v>
      </c>
      <c r="FX28" s="195">
        <v>860.5</v>
      </c>
      <c r="FY28" s="195">
        <v>860.5</v>
      </c>
      <c r="FZ28" s="195">
        <v>860.5</v>
      </c>
      <c r="GA28" s="195">
        <v>860.5</v>
      </c>
      <c r="GB28" s="195">
        <v>860.5</v>
      </c>
      <c r="GC28" s="195">
        <v>860.5</v>
      </c>
    </row>
    <row r="29" spans="1:185" ht="13.5" thickBot="1" x14ac:dyDescent="0.25">
      <c r="A29" s="132"/>
      <c r="B29" s="34">
        <v>31</v>
      </c>
      <c r="C29" s="10">
        <v>31</v>
      </c>
      <c r="D29" s="37" t="s">
        <v>246</v>
      </c>
      <c r="E29" s="37" t="s">
        <v>137</v>
      </c>
      <c r="F29" s="37"/>
      <c r="G29" s="43">
        <v>0.313194444444444</v>
      </c>
      <c r="H29" s="47">
        <v>0.313194444444444</v>
      </c>
      <c r="I29" s="58" t="s">
        <v>44</v>
      </c>
      <c r="J29" s="52">
        <v>0</v>
      </c>
      <c r="K29" s="43">
        <v>0.39652777777777598</v>
      </c>
      <c r="L29" s="47">
        <v>0.39652777777777598</v>
      </c>
      <c r="M29" s="42" t="s">
        <v>44</v>
      </c>
      <c r="N29" s="38">
        <v>0</v>
      </c>
      <c r="O29" s="73">
        <v>0.4284722222222222</v>
      </c>
      <c r="P29" s="42" t="s">
        <v>301</v>
      </c>
      <c r="Q29" s="38">
        <v>60</v>
      </c>
      <c r="R29" s="43">
        <v>0.44166666666666665</v>
      </c>
      <c r="S29" s="47">
        <v>0.44236111111111115</v>
      </c>
      <c r="T29" s="70">
        <v>63.4</v>
      </c>
      <c r="U29" s="71">
        <v>63.4</v>
      </c>
      <c r="V29" s="72"/>
      <c r="W29" s="115">
        <v>0.44930555555555551</v>
      </c>
      <c r="X29" s="42" t="s">
        <v>44</v>
      </c>
      <c r="Y29" s="38">
        <v>0</v>
      </c>
      <c r="Z29" s="49">
        <v>0.47361111111111109</v>
      </c>
      <c r="AA29" s="42" t="s">
        <v>44</v>
      </c>
      <c r="AB29" s="38">
        <v>0</v>
      </c>
      <c r="AC29" s="53">
        <v>0.47569444444444442</v>
      </c>
      <c r="AD29" s="61"/>
      <c r="AE29" s="239">
        <v>0.47652777777777783</v>
      </c>
      <c r="AF29" s="35">
        <v>8.3333333333340809E-4</v>
      </c>
      <c r="AG29" s="35">
        <v>1.9675925925933407E-4</v>
      </c>
      <c r="AH29" s="44" t="s">
        <v>301</v>
      </c>
      <c r="AI29" s="45">
        <v>17</v>
      </c>
      <c r="AJ29" s="55">
        <v>0.47803240740740738</v>
      </c>
      <c r="AK29" s="35">
        <v>2.3379629629629584E-3</v>
      </c>
      <c r="AL29" s="35">
        <v>2.5462962962962505E-4</v>
      </c>
      <c r="AM29" s="44" t="s">
        <v>301</v>
      </c>
      <c r="AN29" s="45">
        <v>22</v>
      </c>
      <c r="AO29" s="55">
        <v>0.47881944444444446</v>
      </c>
      <c r="AP29" s="35">
        <v>3.1250000000000444E-3</v>
      </c>
      <c r="AQ29" s="35">
        <v>5.0925925925930345E-4</v>
      </c>
      <c r="AR29" s="44" t="s">
        <v>301</v>
      </c>
      <c r="AS29" s="45">
        <v>44</v>
      </c>
      <c r="AT29" s="55">
        <v>0.48350694444444442</v>
      </c>
      <c r="AU29" s="35">
        <v>7.8125E-3</v>
      </c>
      <c r="AV29" s="35">
        <v>1.4930555555555556E-3</v>
      </c>
      <c r="AW29" s="44" t="s">
        <v>301</v>
      </c>
      <c r="AX29" s="45">
        <v>129</v>
      </c>
      <c r="AY29" s="49">
        <v>0.52430555555555558</v>
      </c>
      <c r="AZ29" s="42" t="s">
        <v>44</v>
      </c>
      <c r="BA29" s="38">
        <v>0</v>
      </c>
      <c r="BB29" s="53">
        <v>0.53541666666666665</v>
      </c>
      <c r="BC29" s="61"/>
      <c r="BD29" s="55">
        <v>0.55833333333333335</v>
      </c>
      <c r="BE29" s="35">
        <v>2.2916666666666696E-2</v>
      </c>
      <c r="BF29" s="35">
        <v>1.1215277777777805E-2</v>
      </c>
      <c r="BG29" s="44" t="s">
        <v>301</v>
      </c>
      <c r="BH29" s="45">
        <v>969</v>
      </c>
      <c r="BI29" s="197">
        <v>0.58402777777777781</v>
      </c>
      <c r="BJ29" s="42" t="s">
        <v>44</v>
      </c>
      <c r="BK29" s="38">
        <v>0</v>
      </c>
      <c r="BL29" s="53">
        <v>0.58680555555555558</v>
      </c>
      <c r="BM29" s="61">
        <v>180</v>
      </c>
      <c r="BN29" s="55"/>
      <c r="BO29" s="35">
        <v>-0.58680555555555558</v>
      </c>
      <c r="BP29" s="35">
        <v>0.59570601851851857</v>
      </c>
      <c r="BQ29" s="44"/>
      <c r="BR29" s="45">
        <v>300</v>
      </c>
      <c r="BS29" s="55"/>
      <c r="BT29" s="35">
        <v>-0.58680555555555558</v>
      </c>
      <c r="BU29" s="35">
        <v>0.59627314814814814</v>
      </c>
      <c r="BV29" s="44"/>
      <c r="BW29" s="45">
        <v>300</v>
      </c>
      <c r="BX29" s="55">
        <v>0.59864583333333332</v>
      </c>
      <c r="BY29" s="35">
        <v>1.1840277777777741E-2</v>
      </c>
      <c r="BZ29" s="35">
        <v>2.2569444444444069E-3</v>
      </c>
      <c r="CA29" s="44" t="s">
        <v>301</v>
      </c>
      <c r="CB29" s="45">
        <v>195</v>
      </c>
      <c r="CC29" s="85">
        <v>0.63124999999999998</v>
      </c>
      <c r="CD29" s="86"/>
      <c r="CE29" s="38">
        <v>120</v>
      </c>
      <c r="CF29" s="88"/>
      <c r="CG29" s="49">
        <v>0.64236111111111105</v>
      </c>
      <c r="CH29" s="42" t="s">
        <v>301</v>
      </c>
      <c r="CI29" s="38">
        <v>240</v>
      </c>
      <c r="CJ29" s="206">
        <v>0.64861111111111114</v>
      </c>
      <c r="CK29" s="213"/>
      <c r="CL29" s="208">
        <v>0.65083333333333326</v>
      </c>
      <c r="CM29" s="214">
        <v>2.2222222222221255E-3</v>
      </c>
      <c r="CN29" s="214">
        <v>4.8611111111101449E-4</v>
      </c>
      <c r="CO29" s="210" t="s">
        <v>301</v>
      </c>
      <c r="CP29" s="211">
        <v>42</v>
      </c>
      <c r="CQ29" s="215"/>
      <c r="CR29" s="215"/>
      <c r="CS29" s="85">
        <v>0.65972222222222221</v>
      </c>
      <c r="CT29" s="86"/>
      <c r="CU29" s="38">
        <v>120</v>
      </c>
      <c r="CV29" s="88"/>
      <c r="CW29" s="49"/>
      <c r="CX29" s="42" t="s">
        <v>44</v>
      </c>
      <c r="CY29" s="38">
        <v>0</v>
      </c>
      <c r="CZ29" s="53">
        <v>0.69861111111111107</v>
      </c>
      <c r="DA29" s="61"/>
      <c r="DB29" s="55">
        <v>0.70552083333333337</v>
      </c>
      <c r="DC29" s="35">
        <v>6.9097222222223031E-3</v>
      </c>
      <c r="DD29" s="35">
        <v>9.6064814814822864E-4</v>
      </c>
      <c r="DE29" s="44" t="s">
        <v>301</v>
      </c>
      <c r="DF29" s="45">
        <v>83</v>
      </c>
      <c r="DG29" s="55">
        <v>0.70565972222222229</v>
      </c>
      <c r="DH29" s="35">
        <v>7.0486111111112137E-3</v>
      </c>
      <c r="DI29" s="35">
        <v>1.0532407407408441E-3</v>
      </c>
      <c r="DJ29" s="44" t="s">
        <v>301</v>
      </c>
      <c r="DK29" s="45">
        <v>91</v>
      </c>
      <c r="DL29" s="238"/>
      <c r="DM29" s="52"/>
      <c r="DN29" s="91">
        <v>0.79166666666666663</v>
      </c>
      <c r="DO29" s="95">
        <v>8.3333333333333297E-3</v>
      </c>
      <c r="DP29" s="42" t="s">
        <v>301</v>
      </c>
      <c r="DQ29" s="38">
        <v>3240</v>
      </c>
      <c r="DS29" s="39">
        <v>2435.4</v>
      </c>
      <c r="DT29" s="46">
        <v>3780</v>
      </c>
      <c r="DU29" s="40"/>
      <c r="DV29" s="63">
        <v>6215.4</v>
      </c>
      <c r="DX29" s="225" t="s">
        <v>43</v>
      </c>
      <c r="DY29" s="226" t="s">
        <v>178</v>
      </c>
      <c r="DZ29" s="226">
        <v>97</v>
      </c>
      <c r="EA29" s="104" t="s">
        <v>293</v>
      </c>
      <c r="EB29" s="77"/>
      <c r="EC29" s="56"/>
      <c r="ED29" s="36"/>
      <c r="EG29" s="41">
        <v>1.05</v>
      </c>
      <c r="EH29" s="41" t="s">
        <v>197</v>
      </c>
      <c r="EI29" s="151">
        <v>66.570000000000007</v>
      </c>
      <c r="EJ29" s="41">
        <v>66.570000000000007</v>
      </c>
      <c r="EK29" s="41">
        <v>9999</v>
      </c>
      <c r="EN29" s="41">
        <v>31</v>
      </c>
      <c r="EO29" s="195">
        <v>0</v>
      </c>
      <c r="EP29" s="195">
        <v>60</v>
      </c>
      <c r="EQ29" s="196">
        <v>63.4</v>
      </c>
      <c r="ER29" s="195">
        <v>0</v>
      </c>
      <c r="ES29" s="195">
        <v>0</v>
      </c>
      <c r="ET29" s="195">
        <v>212</v>
      </c>
      <c r="EU29" s="195">
        <v>0</v>
      </c>
      <c r="EV29" s="195">
        <v>969</v>
      </c>
      <c r="EW29" s="195">
        <v>0</v>
      </c>
      <c r="EX29" s="195">
        <v>975</v>
      </c>
      <c r="EY29" s="195">
        <v>240</v>
      </c>
      <c r="EZ29" s="195">
        <v>42</v>
      </c>
      <c r="FA29" s="195">
        <v>0</v>
      </c>
      <c r="FB29" s="196">
        <v>174</v>
      </c>
      <c r="FC29" s="195"/>
      <c r="FD29" s="195"/>
      <c r="FE29" s="195"/>
      <c r="FF29" s="195"/>
      <c r="FG29" s="196"/>
      <c r="FH29" s="195"/>
      <c r="FJ29" s="41">
        <v>31</v>
      </c>
      <c r="FK29" s="195">
        <v>0</v>
      </c>
      <c r="FL29" s="195">
        <v>60</v>
      </c>
      <c r="FM29" s="195">
        <v>123.4</v>
      </c>
      <c r="FN29" s="195">
        <v>123.4</v>
      </c>
      <c r="FO29" s="195">
        <v>123.4</v>
      </c>
      <c r="FP29" s="195">
        <v>335.4</v>
      </c>
      <c r="FQ29" s="195">
        <v>335.4</v>
      </c>
      <c r="FR29" s="195">
        <v>335.4</v>
      </c>
      <c r="FS29" s="195">
        <v>1310.4000000000001</v>
      </c>
      <c r="FT29" s="195">
        <v>1550.4</v>
      </c>
      <c r="FU29" s="195">
        <v>1592.4</v>
      </c>
      <c r="FV29" s="195">
        <v>1592.4</v>
      </c>
      <c r="FW29" s="195">
        <v>1766.4</v>
      </c>
      <c r="FX29" s="195">
        <v>1766.4</v>
      </c>
      <c r="FY29" s="195">
        <v>1766.4</v>
      </c>
      <c r="FZ29" s="195">
        <v>1766.4</v>
      </c>
      <c r="GA29" s="195">
        <v>1766.4</v>
      </c>
      <c r="GB29" s="195">
        <v>1766.4</v>
      </c>
      <c r="GC29" s="195">
        <v>1766.4</v>
      </c>
    </row>
    <row r="30" spans="1:185" ht="13.5" thickBot="1" x14ac:dyDescent="0.25">
      <c r="A30" s="132"/>
      <c r="B30" s="34">
        <v>42</v>
      </c>
      <c r="C30" s="10">
        <v>42</v>
      </c>
      <c r="D30" s="37" t="s">
        <v>253</v>
      </c>
      <c r="E30" s="37" t="s">
        <v>280</v>
      </c>
      <c r="F30" s="37"/>
      <c r="G30" s="43">
        <v>0.32083333333333303</v>
      </c>
      <c r="H30" s="47">
        <v>0.32083333333333303</v>
      </c>
      <c r="I30" s="58" t="s">
        <v>44</v>
      </c>
      <c r="J30" s="52">
        <v>0</v>
      </c>
      <c r="K30" s="43">
        <v>0.40416666666666401</v>
      </c>
      <c r="L30" s="47">
        <v>0.40416666666666401</v>
      </c>
      <c r="M30" s="42" t="s">
        <v>44</v>
      </c>
      <c r="N30" s="38">
        <v>0</v>
      </c>
      <c r="O30" s="73">
        <v>0.43541666666666662</v>
      </c>
      <c r="P30" s="42" t="s">
        <v>44</v>
      </c>
      <c r="Q30" s="38">
        <v>0</v>
      </c>
      <c r="R30" s="43">
        <v>0.4375</v>
      </c>
      <c r="S30" s="47">
        <v>0.4548611111111111</v>
      </c>
      <c r="T30" s="70">
        <v>61.7</v>
      </c>
      <c r="U30" s="71">
        <v>61.7</v>
      </c>
      <c r="V30" s="72">
        <v>15</v>
      </c>
      <c r="W30" s="115">
        <v>0.45624999999999993</v>
      </c>
      <c r="X30" s="42" t="s">
        <v>44</v>
      </c>
      <c r="Y30" s="38">
        <v>0</v>
      </c>
      <c r="Z30" s="49">
        <v>0.48055555555555557</v>
      </c>
      <c r="AA30" s="42" t="s">
        <v>44</v>
      </c>
      <c r="AB30" s="38">
        <v>0</v>
      </c>
      <c r="AC30" s="53">
        <v>0.4826388888888889</v>
      </c>
      <c r="AD30" s="61"/>
      <c r="AE30" s="55">
        <v>0.48425925925925922</v>
      </c>
      <c r="AF30" s="35">
        <v>1.6203703703703276E-3</v>
      </c>
      <c r="AG30" s="35">
        <v>9.8379629629625348E-4</v>
      </c>
      <c r="AH30" s="44" t="s">
        <v>301</v>
      </c>
      <c r="AI30" s="45">
        <v>85</v>
      </c>
      <c r="AJ30" s="55">
        <v>0.48570601851851852</v>
      </c>
      <c r="AK30" s="35">
        <v>3.067129629629628E-3</v>
      </c>
      <c r="AL30" s="35">
        <v>9.8379629629629468E-4</v>
      </c>
      <c r="AM30" s="44" t="s">
        <v>301</v>
      </c>
      <c r="AN30" s="45">
        <v>85</v>
      </c>
      <c r="AO30" s="55">
        <v>0.48640046296296297</v>
      </c>
      <c r="AP30" s="35">
        <v>3.76157407407407E-3</v>
      </c>
      <c r="AQ30" s="35">
        <v>1.145833333333329E-3</v>
      </c>
      <c r="AR30" s="44" t="s">
        <v>301</v>
      </c>
      <c r="AS30" s="45">
        <v>99</v>
      </c>
      <c r="AT30" s="55">
        <v>0.49118055555555556</v>
      </c>
      <c r="AU30" s="35">
        <v>8.5416666666666696E-3</v>
      </c>
      <c r="AV30" s="35">
        <v>2.2222222222222253E-3</v>
      </c>
      <c r="AW30" s="44" t="s">
        <v>301</v>
      </c>
      <c r="AX30" s="45">
        <v>192</v>
      </c>
      <c r="AY30" s="49">
        <v>0.53194444444444444</v>
      </c>
      <c r="AZ30" s="42" t="s">
        <v>301</v>
      </c>
      <c r="BA30" s="38">
        <v>60</v>
      </c>
      <c r="BB30" s="53">
        <v>0.5395833333333333</v>
      </c>
      <c r="BC30" s="61"/>
      <c r="BD30" s="55">
        <v>0.55254629629629626</v>
      </c>
      <c r="BE30" s="35">
        <v>1.2962962962962954E-2</v>
      </c>
      <c r="BF30" s="35">
        <v>1.2615740740740625E-3</v>
      </c>
      <c r="BG30" s="44" t="s">
        <v>301</v>
      </c>
      <c r="BH30" s="45">
        <v>109</v>
      </c>
      <c r="BI30" s="197">
        <v>0.58819444444444446</v>
      </c>
      <c r="BJ30" s="42" t="s">
        <v>44</v>
      </c>
      <c r="BK30" s="38">
        <v>0</v>
      </c>
      <c r="BL30" s="53">
        <v>0.59444444444444444</v>
      </c>
      <c r="BM30" s="61">
        <v>180</v>
      </c>
      <c r="BN30" s="55"/>
      <c r="BO30" s="35">
        <v>-0.59444444444444444</v>
      </c>
      <c r="BP30" s="35">
        <v>0.60334490740740743</v>
      </c>
      <c r="BQ30" s="44"/>
      <c r="BR30" s="45">
        <v>300</v>
      </c>
      <c r="BS30" s="55">
        <v>0.60612268518518519</v>
      </c>
      <c r="BT30" s="35">
        <v>1.1678240740740753E-2</v>
      </c>
      <c r="BU30" s="35">
        <v>2.2106481481481612E-3</v>
      </c>
      <c r="BV30" s="44" t="s">
        <v>301</v>
      </c>
      <c r="BW30" s="45">
        <v>191</v>
      </c>
      <c r="BX30" s="55">
        <v>0.60641203703703705</v>
      </c>
      <c r="BY30" s="35">
        <v>1.1967592592592613E-2</v>
      </c>
      <c r="BZ30" s="35">
        <v>2.3842592592592787E-3</v>
      </c>
      <c r="CA30" s="44" t="s">
        <v>301</v>
      </c>
      <c r="CB30" s="45">
        <v>206</v>
      </c>
      <c r="CC30" s="85">
        <v>0.63958333333333328</v>
      </c>
      <c r="CD30" s="86"/>
      <c r="CE30" s="38">
        <v>0</v>
      </c>
      <c r="CF30" s="88"/>
      <c r="CG30" s="49">
        <v>0.64374999999999993</v>
      </c>
      <c r="CH30" s="42" t="s">
        <v>44</v>
      </c>
      <c r="CI30" s="38">
        <v>0</v>
      </c>
      <c r="CJ30" s="206">
        <v>0.65625</v>
      </c>
      <c r="CK30" s="213"/>
      <c r="CL30" s="208">
        <v>0.65848379629629628</v>
      </c>
      <c r="CM30" s="214">
        <v>2.2337962962962754E-3</v>
      </c>
      <c r="CN30" s="214">
        <v>4.9768518518516439E-4</v>
      </c>
      <c r="CO30" s="210" t="s">
        <v>301</v>
      </c>
      <c r="CP30" s="211">
        <v>43</v>
      </c>
      <c r="CQ30" s="215"/>
      <c r="CR30" s="215"/>
      <c r="CS30" s="85">
        <v>0.66597222222222219</v>
      </c>
      <c r="CT30" s="86"/>
      <c r="CU30" s="38">
        <v>240</v>
      </c>
      <c r="CV30" s="88"/>
      <c r="CW30" s="49"/>
      <c r="CX30" s="42" t="s">
        <v>44</v>
      </c>
      <c r="CY30" s="38">
        <v>0</v>
      </c>
      <c r="CZ30" s="53">
        <v>0.7090277777777777</v>
      </c>
      <c r="DA30" s="61"/>
      <c r="DB30" s="55">
        <v>0.71516203703703696</v>
      </c>
      <c r="DC30" s="35">
        <v>6.134259259259256E-3</v>
      </c>
      <c r="DD30" s="35">
        <v>1.8518518518518146E-4</v>
      </c>
      <c r="DE30" s="44" t="s">
        <v>301</v>
      </c>
      <c r="DF30" s="45">
        <v>16</v>
      </c>
      <c r="DG30" s="55">
        <v>0.71530092592592587</v>
      </c>
      <c r="DH30" s="35">
        <v>6.2731481481481666E-3</v>
      </c>
      <c r="DI30" s="35">
        <v>2.7777777777779691E-4</v>
      </c>
      <c r="DJ30" s="44" t="s">
        <v>301</v>
      </c>
      <c r="DK30" s="45">
        <v>24</v>
      </c>
      <c r="DL30" s="238"/>
      <c r="DM30" s="52"/>
      <c r="DN30" s="91">
        <v>0.76388888888888884</v>
      </c>
      <c r="DO30" s="95">
        <v>8.3333333333333297E-3</v>
      </c>
      <c r="DP30" s="42" t="s">
        <v>44</v>
      </c>
      <c r="DQ30" s="38">
        <v>0</v>
      </c>
      <c r="DS30" s="39">
        <v>1606.7</v>
      </c>
      <c r="DT30" s="46">
        <v>300</v>
      </c>
      <c r="DU30" s="40"/>
      <c r="DV30" s="63">
        <v>1906.7</v>
      </c>
      <c r="DX30" s="225" t="s">
        <v>43</v>
      </c>
      <c r="DY30" s="226" t="s">
        <v>178</v>
      </c>
      <c r="DZ30" s="226">
        <v>110</v>
      </c>
      <c r="EA30" s="104"/>
      <c r="EB30" s="77"/>
      <c r="EC30" s="56"/>
      <c r="ED30" s="36"/>
      <c r="EG30" s="41">
        <v>1.08</v>
      </c>
      <c r="EH30" s="41" t="s">
        <v>197</v>
      </c>
      <c r="EI30" s="151">
        <v>82.836000000000013</v>
      </c>
      <c r="EJ30" s="41">
        <v>82.836000000000013</v>
      </c>
      <c r="EK30" s="41">
        <v>9999</v>
      </c>
      <c r="EN30" s="41">
        <v>42</v>
      </c>
      <c r="EO30" s="195">
        <v>0</v>
      </c>
      <c r="EP30" s="195">
        <v>0</v>
      </c>
      <c r="EQ30" s="196">
        <v>76.7</v>
      </c>
      <c r="ER30" s="195">
        <v>0</v>
      </c>
      <c r="ES30" s="195">
        <v>0</v>
      </c>
      <c r="ET30" s="195">
        <v>461</v>
      </c>
      <c r="EU30" s="195">
        <v>60</v>
      </c>
      <c r="EV30" s="195">
        <v>109</v>
      </c>
      <c r="EW30" s="195">
        <v>0</v>
      </c>
      <c r="EX30" s="195">
        <v>877</v>
      </c>
      <c r="EY30" s="195">
        <v>0</v>
      </c>
      <c r="EZ30" s="195">
        <v>43</v>
      </c>
      <c r="FA30" s="195">
        <v>0</v>
      </c>
      <c r="FB30" s="196">
        <v>40</v>
      </c>
      <c r="FC30" s="195"/>
      <c r="FD30" s="195"/>
      <c r="FE30" s="195"/>
      <c r="FF30" s="195"/>
      <c r="FG30" s="196"/>
      <c r="FH30" s="195"/>
      <c r="FJ30" s="41">
        <v>42</v>
      </c>
      <c r="FK30" s="195">
        <v>0</v>
      </c>
      <c r="FL30" s="195">
        <v>0</v>
      </c>
      <c r="FM30" s="195">
        <v>76.7</v>
      </c>
      <c r="FN30" s="195">
        <v>76.7</v>
      </c>
      <c r="FO30" s="195">
        <v>76.7</v>
      </c>
      <c r="FP30" s="195">
        <v>537.70000000000005</v>
      </c>
      <c r="FQ30" s="195">
        <v>597.70000000000005</v>
      </c>
      <c r="FR30" s="195">
        <v>597.70000000000005</v>
      </c>
      <c r="FS30" s="195">
        <v>1474.7</v>
      </c>
      <c r="FT30" s="195">
        <v>1474.7</v>
      </c>
      <c r="FU30" s="195">
        <v>1517.7</v>
      </c>
      <c r="FV30" s="195">
        <v>1517.7</v>
      </c>
      <c r="FW30" s="195">
        <v>1557.7</v>
      </c>
      <c r="FX30" s="195">
        <v>1557.7</v>
      </c>
      <c r="FY30" s="195">
        <v>1557.7</v>
      </c>
      <c r="FZ30" s="195">
        <v>1557.7</v>
      </c>
      <c r="GA30" s="195">
        <v>1557.7</v>
      </c>
      <c r="GB30" s="195">
        <v>1557.7</v>
      </c>
      <c r="GC30" s="195">
        <v>1557.7</v>
      </c>
    </row>
    <row r="31" spans="1:185" ht="13.5" thickBot="1" x14ac:dyDescent="0.25">
      <c r="A31" s="132"/>
      <c r="B31" s="34">
        <v>51</v>
      </c>
      <c r="C31" s="10">
        <v>51</v>
      </c>
      <c r="D31" s="37" t="s">
        <v>260</v>
      </c>
      <c r="E31" s="37" t="s">
        <v>286</v>
      </c>
      <c r="F31" s="37"/>
      <c r="G31" s="43">
        <v>0.327083333333333</v>
      </c>
      <c r="H31" s="47"/>
      <c r="I31" s="58" t="s">
        <v>44</v>
      </c>
      <c r="J31" s="52">
        <v>0</v>
      </c>
      <c r="K31" s="43">
        <v>0.41041666666666399</v>
      </c>
      <c r="L31" s="47">
        <v>0.41041666666666399</v>
      </c>
      <c r="M31" s="42" t="s">
        <v>44</v>
      </c>
      <c r="N31" s="38">
        <v>0</v>
      </c>
      <c r="O31" s="73">
        <v>0.44166666666666698</v>
      </c>
      <c r="P31" s="42" t="s">
        <v>44</v>
      </c>
      <c r="Q31" s="38">
        <v>0</v>
      </c>
      <c r="R31" s="43">
        <v>0.44444444444444442</v>
      </c>
      <c r="S31" s="47">
        <v>0.46458333333333335</v>
      </c>
      <c r="T31" s="70">
        <v>56.2</v>
      </c>
      <c r="U31" s="71">
        <v>56.2</v>
      </c>
      <c r="V31" s="72"/>
      <c r="W31" s="115">
        <v>0.4625000000000003</v>
      </c>
      <c r="X31" s="42" t="s">
        <v>44</v>
      </c>
      <c r="Y31" s="38">
        <v>0</v>
      </c>
      <c r="Z31" s="49">
        <v>0.49444444444444441</v>
      </c>
      <c r="AA31" s="42" t="s">
        <v>44</v>
      </c>
      <c r="AB31" s="38">
        <v>0</v>
      </c>
      <c r="AC31" s="53">
        <v>0.49652777777777773</v>
      </c>
      <c r="AD31" s="61">
        <v>600</v>
      </c>
      <c r="AE31" s="55">
        <v>0.49740740740740735</v>
      </c>
      <c r="AF31" s="35">
        <v>8.796296296296191E-4</v>
      </c>
      <c r="AG31" s="35">
        <v>2.4305555555554509E-4</v>
      </c>
      <c r="AH31" s="44" t="s">
        <v>301</v>
      </c>
      <c r="AI31" s="45">
        <v>21</v>
      </c>
      <c r="AJ31" s="55">
        <v>0.4990046296296296</v>
      </c>
      <c r="AK31" s="35">
        <v>2.476851851851869E-3</v>
      </c>
      <c r="AL31" s="35">
        <v>3.9351851851853565E-4</v>
      </c>
      <c r="AM31" s="44" t="s">
        <v>301</v>
      </c>
      <c r="AN31" s="45">
        <v>34</v>
      </c>
      <c r="AO31" s="55">
        <v>0.49971064814814814</v>
      </c>
      <c r="AP31" s="35">
        <v>3.1828703703704053E-3</v>
      </c>
      <c r="AQ31" s="35">
        <v>5.6712962962966436E-4</v>
      </c>
      <c r="AR31" s="44" t="s">
        <v>301</v>
      </c>
      <c r="AS31" s="45">
        <v>49</v>
      </c>
      <c r="AT31" s="55">
        <v>0.50767361111111109</v>
      </c>
      <c r="AU31" s="35">
        <v>1.1145833333333355E-2</v>
      </c>
      <c r="AV31" s="35">
        <v>4.8263888888889104E-3</v>
      </c>
      <c r="AW31" s="44" t="s">
        <v>301</v>
      </c>
      <c r="AX31" s="45">
        <v>417</v>
      </c>
      <c r="AY31" s="49">
        <v>0.54513888888888895</v>
      </c>
      <c r="AZ31" s="42" t="s">
        <v>44</v>
      </c>
      <c r="BA31" s="38">
        <v>0</v>
      </c>
      <c r="BB31" s="53">
        <v>0.55069444444444449</v>
      </c>
      <c r="BC31" s="61"/>
      <c r="BD31" s="55"/>
      <c r="BE31" s="35">
        <v>-0.55069444444444449</v>
      </c>
      <c r="BF31" s="35">
        <v>0.56239583333333343</v>
      </c>
      <c r="BG31" s="44"/>
      <c r="BH31" s="45">
        <v>900</v>
      </c>
      <c r="BI31" s="197">
        <v>0.59930555555555565</v>
      </c>
      <c r="BJ31" s="42" t="s">
        <v>44</v>
      </c>
      <c r="BK31" s="38">
        <v>0</v>
      </c>
      <c r="BL31" s="53">
        <v>0.60972222222222217</v>
      </c>
      <c r="BM31" s="61">
        <v>180</v>
      </c>
      <c r="BN31" s="55">
        <v>0.62357638888888889</v>
      </c>
      <c r="BO31" s="35">
        <v>1.3854166666666723E-2</v>
      </c>
      <c r="BP31" s="35">
        <v>4.9537037037037605E-3</v>
      </c>
      <c r="BQ31" s="44" t="s">
        <v>301</v>
      </c>
      <c r="BR31" s="45">
        <v>428</v>
      </c>
      <c r="BS31" s="55">
        <v>0.62472222222222229</v>
      </c>
      <c r="BT31" s="35">
        <v>1.5000000000000124E-2</v>
      </c>
      <c r="BU31" s="35">
        <v>5.5324074074075327E-3</v>
      </c>
      <c r="BV31" s="44" t="s">
        <v>301</v>
      </c>
      <c r="BW31" s="45">
        <v>478</v>
      </c>
      <c r="BX31" s="55">
        <v>0.62528935185185186</v>
      </c>
      <c r="BY31" s="35">
        <v>1.5567129629629695E-2</v>
      </c>
      <c r="BZ31" s="35">
        <v>5.9837962962963603E-3</v>
      </c>
      <c r="CA31" s="44" t="s">
        <v>301</v>
      </c>
      <c r="CB31" s="45">
        <v>517</v>
      </c>
      <c r="CC31" s="85">
        <v>0.65902777777777777</v>
      </c>
      <c r="CD31" s="86"/>
      <c r="CE31" s="38">
        <v>0</v>
      </c>
      <c r="CF31" s="88"/>
      <c r="CG31" s="49">
        <v>0.66597222222222219</v>
      </c>
      <c r="CH31" s="42" t="s">
        <v>301</v>
      </c>
      <c r="CI31" s="38">
        <v>960</v>
      </c>
      <c r="CJ31" s="206">
        <v>0.6743055555555556</v>
      </c>
      <c r="CK31" s="213"/>
      <c r="CL31" s="208">
        <v>0.67655092592592592</v>
      </c>
      <c r="CM31" s="214">
        <v>2.2453703703703143E-3</v>
      </c>
      <c r="CN31" s="214">
        <v>5.0925925925920327E-4</v>
      </c>
      <c r="CO31" s="210" t="s">
        <v>301</v>
      </c>
      <c r="CP31" s="211">
        <v>44</v>
      </c>
      <c r="CQ31" s="215"/>
      <c r="CR31" s="215"/>
      <c r="CS31" s="85">
        <v>0.68819444444444444</v>
      </c>
      <c r="CT31" s="86"/>
      <c r="CU31" s="38">
        <v>0</v>
      </c>
      <c r="CV31" s="88"/>
      <c r="CW31" s="49"/>
      <c r="CX31" s="42" t="s">
        <v>44</v>
      </c>
      <c r="CY31" s="38">
        <v>0</v>
      </c>
      <c r="CZ31" s="53">
        <v>0.72777777777777775</v>
      </c>
      <c r="DA31" s="61"/>
      <c r="DB31" s="55">
        <v>0.73380787037037043</v>
      </c>
      <c r="DC31" s="35">
        <v>6.030092592592684E-3</v>
      </c>
      <c r="DD31" s="35">
        <v>8.1018518518609535E-5</v>
      </c>
      <c r="DE31" s="44" t="s">
        <v>301</v>
      </c>
      <c r="DF31" s="45">
        <v>7</v>
      </c>
      <c r="DG31" s="55">
        <v>0.73393518518518519</v>
      </c>
      <c r="DH31" s="35">
        <v>6.1574074074074447E-3</v>
      </c>
      <c r="DI31" s="35">
        <v>1.6203703703707509E-4</v>
      </c>
      <c r="DJ31" s="44" t="s">
        <v>301</v>
      </c>
      <c r="DK31" s="45">
        <v>14</v>
      </c>
      <c r="DL31" s="238"/>
      <c r="DM31" s="52"/>
      <c r="DN31" s="91">
        <v>0.77916666666666667</v>
      </c>
      <c r="DO31" s="95">
        <v>8.3333333333333297E-3</v>
      </c>
      <c r="DP31" s="42" t="s">
        <v>44</v>
      </c>
      <c r="DQ31" s="38">
        <v>0</v>
      </c>
      <c r="DS31" s="39">
        <v>3745.2</v>
      </c>
      <c r="DT31" s="46">
        <v>960</v>
      </c>
      <c r="DU31" s="40"/>
      <c r="DV31" s="63">
        <v>4705.2</v>
      </c>
      <c r="DX31" s="225" t="s">
        <v>296</v>
      </c>
      <c r="DY31" s="226" t="s">
        <v>178</v>
      </c>
      <c r="DZ31" s="226">
        <v>80.3</v>
      </c>
      <c r="EA31" s="104"/>
      <c r="EB31" s="77"/>
      <c r="EC31" s="56"/>
      <c r="ED31" s="36"/>
      <c r="EG31" s="41">
        <v>1.05</v>
      </c>
      <c r="EH31" s="41" t="s">
        <v>198</v>
      </c>
      <c r="EI31" s="151">
        <v>59.010000000000005</v>
      </c>
      <c r="EJ31" s="41">
        <v>9999</v>
      </c>
      <c r="EK31" s="41">
        <v>59.010000000000005</v>
      </c>
      <c r="EN31" s="41">
        <v>51</v>
      </c>
      <c r="EO31" s="195">
        <v>0</v>
      </c>
      <c r="EP31" s="195">
        <v>0</v>
      </c>
      <c r="EQ31" s="196">
        <v>56.2</v>
      </c>
      <c r="ER31" s="195">
        <v>0</v>
      </c>
      <c r="ES31" s="195">
        <v>0</v>
      </c>
      <c r="ET31" s="195">
        <v>1121</v>
      </c>
      <c r="EU31" s="195">
        <v>0</v>
      </c>
      <c r="EV31" s="195">
        <v>900</v>
      </c>
      <c r="EW31" s="195">
        <v>0</v>
      </c>
      <c r="EX31" s="195">
        <v>1603</v>
      </c>
      <c r="EY31" s="195">
        <v>960</v>
      </c>
      <c r="EZ31" s="195">
        <v>44</v>
      </c>
      <c r="FA31" s="195">
        <v>0</v>
      </c>
      <c r="FB31" s="196">
        <v>21</v>
      </c>
      <c r="FC31" s="195"/>
      <c r="FD31" s="195"/>
      <c r="FE31" s="195"/>
      <c r="FF31" s="195"/>
      <c r="FG31" s="196"/>
      <c r="FH31" s="195"/>
      <c r="FJ31" s="41">
        <v>51</v>
      </c>
      <c r="FK31" s="195">
        <v>0</v>
      </c>
      <c r="FL31" s="195">
        <v>0</v>
      </c>
      <c r="FM31" s="195">
        <v>56.2</v>
      </c>
      <c r="FN31" s="195">
        <v>56.2</v>
      </c>
      <c r="FO31" s="195">
        <v>56.2</v>
      </c>
      <c r="FP31" s="195">
        <v>1177.2</v>
      </c>
      <c r="FQ31" s="195">
        <v>1177.2</v>
      </c>
      <c r="FR31" s="195">
        <v>1177.2</v>
      </c>
      <c r="FS31" s="195">
        <v>2780.2</v>
      </c>
      <c r="FT31" s="195">
        <v>3740.2</v>
      </c>
      <c r="FU31" s="195">
        <v>3784.2</v>
      </c>
      <c r="FV31" s="195">
        <v>3784.2</v>
      </c>
      <c r="FW31" s="195">
        <v>3805.2</v>
      </c>
      <c r="FX31" s="195">
        <v>3805.2</v>
      </c>
      <c r="FY31" s="195">
        <v>3805.2</v>
      </c>
      <c r="FZ31" s="195">
        <v>3805.2</v>
      </c>
      <c r="GA31" s="195">
        <v>3805.2</v>
      </c>
      <c r="GB31" s="195">
        <v>3805.2</v>
      </c>
      <c r="GC31" s="195">
        <v>3805.2</v>
      </c>
    </row>
    <row r="32" spans="1:185" ht="13.5" thickBot="1" x14ac:dyDescent="0.25">
      <c r="A32" s="131"/>
      <c r="B32" s="34">
        <v>11</v>
      </c>
      <c r="C32" s="10">
        <v>11</v>
      </c>
      <c r="D32" s="37" t="s">
        <v>240</v>
      </c>
      <c r="E32" s="37" t="s">
        <v>266</v>
      </c>
      <c r="F32" s="37"/>
      <c r="G32" s="43">
        <v>0.29930555555555599</v>
      </c>
      <c r="H32" s="47">
        <v>0.29930555555555599</v>
      </c>
      <c r="I32" s="58" t="s">
        <v>44</v>
      </c>
      <c r="J32" s="52">
        <v>0</v>
      </c>
      <c r="K32" s="43">
        <v>0.38263888888888797</v>
      </c>
      <c r="L32" s="47">
        <v>0.38263888888888797</v>
      </c>
      <c r="M32" s="42" t="s">
        <v>44</v>
      </c>
      <c r="N32" s="38">
        <v>0</v>
      </c>
      <c r="O32" s="73">
        <v>0.41388888888888797</v>
      </c>
      <c r="P32" s="42" t="s">
        <v>44</v>
      </c>
      <c r="Q32" s="38">
        <v>0</v>
      </c>
      <c r="R32" s="43">
        <v>0.42430555555555555</v>
      </c>
      <c r="S32" s="47">
        <v>0.42430555555555555</v>
      </c>
      <c r="T32" s="70">
        <v>52.8</v>
      </c>
      <c r="U32" s="71">
        <v>52.8</v>
      </c>
      <c r="V32" s="72"/>
      <c r="W32" s="115">
        <v>0.43472222222222129</v>
      </c>
      <c r="X32" s="42" t="s">
        <v>44</v>
      </c>
      <c r="Y32" s="38">
        <v>0</v>
      </c>
      <c r="Z32" s="49">
        <v>0.47222222222222221</v>
      </c>
      <c r="AA32" s="42" t="s">
        <v>301</v>
      </c>
      <c r="AB32" s="38">
        <v>1140</v>
      </c>
      <c r="AC32" s="53">
        <v>0.47500000000000003</v>
      </c>
      <c r="AD32" s="61"/>
      <c r="AE32" s="55">
        <v>0.47559027777777779</v>
      </c>
      <c r="AF32" s="35">
        <v>5.9027777777775903E-4</v>
      </c>
      <c r="AG32" s="35">
        <v>4.629629629631499E-5</v>
      </c>
      <c r="AH32" s="44" t="s">
        <v>45</v>
      </c>
      <c r="AI32" s="45">
        <v>4</v>
      </c>
      <c r="AJ32" s="55">
        <v>0.47674768518518523</v>
      </c>
      <c r="AK32" s="35">
        <v>1.7476851851851993E-3</v>
      </c>
      <c r="AL32" s="35">
        <v>3.3564814814813397E-4</v>
      </c>
      <c r="AM32" s="44" t="s">
        <v>45</v>
      </c>
      <c r="AN32" s="45">
        <v>29</v>
      </c>
      <c r="AO32" s="55">
        <v>0.47748842592592594</v>
      </c>
      <c r="AP32" s="35">
        <v>2.4884259259259078E-3</v>
      </c>
      <c r="AQ32" s="35">
        <v>1.2731481481483313E-4</v>
      </c>
      <c r="AR32" s="44" t="s">
        <v>45</v>
      </c>
      <c r="AS32" s="45">
        <v>11</v>
      </c>
      <c r="AT32" s="55">
        <v>0.48267361111111112</v>
      </c>
      <c r="AU32" s="35">
        <v>7.6736111111110894E-3</v>
      </c>
      <c r="AV32" s="35">
        <v>1.354166666666645E-3</v>
      </c>
      <c r="AW32" s="44" t="s">
        <v>301</v>
      </c>
      <c r="AX32" s="45">
        <v>117</v>
      </c>
      <c r="AY32" s="49">
        <v>0.48194444444444445</v>
      </c>
      <c r="AZ32" s="42" t="s">
        <v>44</v>
      </c>
      <c r="BA32" s="38">
        <v>0</v>
      </c>
      <c r="BB32" s="53">
        <v>0.53402777777777777</v>
      </c>
      <c r="BC32" s="61"/>
      <c r="BD32" s="55">
        <v>0.54672453703703705</v>
      </c>
      <c r="BE32" s="35">
        <v>1.2696759259259283E-2</v>
      </c>
      <c r="BF32" s="35">
        <v>9.9537037037039124E-4</v>
      </c>
      <c r="BG32" s="44" t="s">
        <v>301</v>
      </c>
      <c r="BH32" s="45">
        <v>86</v>
      </c>
      <c r="BI32" s="197">
        <v>0.58263888888888893</v>
      </c>
      <c r="BJ32" s="42" t="s">
        <v>44</v>
      </c>
      <c r="BK32" s="38">
        <v>0</v>
      </c>
      <c r="BL32" s="53">
        <v>0.58472222222222225</v>
      </c>
      <c r="BM32" s="61">
        <v>180</v>
      </c>
      <c r="BN32" s="55"/>
      <c r="BO32" s="35">
        <v>-0.58472222222222225</v>
      </c>
      <c r="BP32" s="35">
        <v>0.59362268518518524</v>
      </c>
      <c r="BQ32" s="44"/>
      <c r="BR32" s="45">
        <v>300</v>
      </c>
      <c r="BS32" s="55"/>
      <c r="BT32" s="35">
        <v>-0.58472222222222225</v>
      </c>
      <c r="BU32" s="35">
        <v>0.59418981481481481</v>
      </c>
      <c r="BV32" s="44"/>
      <c r="BW32" s="45">
        <v>300</v>
      </c>
      <c r="BX32" s="55">
        <v>0.59520833333333334</v>
      </c>
      <c r="BY32" s="35">
        <v>1.0486111111111085E-2</v>
      </c>
      <c r="BZ32" s="35">
        <v>9.0277777777775063E-4</v>
      </c>
      <c r="CA32" s="44" t="s">
        <v>301</v>
      </c>
      <c r="CB32" s="45">
        <v>78</v>
      </c>
      <c r="CC32" s="85">
        <v>0.63541666666666663</v>
      </c>
      <c r="CD32" s="86"/>
      <c r="CE32" s="38">
        <v>0</v>
      </c>
      <c r="CF32" s="88"/>
      <c r="CG32" s="49">
        <v>0.6381944444444444</v>
      </c>
      <c r="CH32" s="42" t="s">
        <v>44</v>
      </c>
      <c r="CI32" s="38">
        <v>0</v>
      </c>
      <c r="CJ32" s="206">
        <v>0.64166666666666672</v>
      </c>
      <c r="CK32" s="213"/>
      <c r="CL32" s="208">
        <v>0.6439583333333333</v>
      </c>
      <c r="CM32" s="214">
        <v>2.2916666666665808E-3</v>
      </c>
      <c r="CN32" s="214">
        <v>5.5555555555546979E-4</v>
      </c>
      <c r="CO32" s="210" t="s">
        <v>301</v>
      </c>
      <c r="CP32" s="211">
        <v>48</v>
      </c>
      <c r="CQ32" s="215"/>
      <c r="CR32" s="215"/>
      <c r="CS32" s="85">
        <v>0.65208333333333335</v>
      </c>
      <c r="CT32" s="86"/>
      <c r="CU32" s="38">
        <v>180</v>
      </c>
      <c r="CV32" s="88"/>
      <c r="CW32" s="49"/>
      <c r="CX32" s="42" t="s">
        <v>44</v>
      </c>
      <c r="CY32" s="38">
        <v>0</v>
      </c>
      <c r="CZ32" s="53">
        <v>0.69444444444444453</v>
      </c>
      <c r="DA32" s="61"/>
      <c r="DB32" s="55">
        <v>0.69994212962962965</v>
      </c>
      <c r="DC32" s="35">
        <v>5.4976851851851194E-3</v>
      </c>
      <c r="DD32" s="35">
        <v>4.5138888888895511E-4</v>
      </c>
      <c r="DE32" s="44" t="s">
        <v>45</v>
      </c>
      <c r="DF32" s="45">
        <v>39</v>
      </c>
      <c r="DG32" s="55">
        <v>0.70002314814814814</v>
      </c>
      <c r="DH32" s="35">
        <v>5.5787037037036136E-3</v>
      </c>
      <c r="DI32" s="35">
        <v>4.1666666666675609E-4</v>
      </c>
      <c r="DJ32" s="44" t="s">
        <v>45</v>
      </c>
      <c r="DK32" s="45">
        <v>36</v>
      </c>
      <c r="DL32" s="238"/>
      <c r="DM32" s="52"/>
      <c r="DN32" s="91">
        <v>0.75</v>
      </c>
      <c r="DO32" s="95">
        <v>8.3333333333333297E-3</v>
      </c>
      <c r="DP32" s="42" t="s">
        <v>44</v>
      </c>
      <c r="DQ32" s="38">
        <v>0</v>
      </c>
      <c r="DR32" s="217"/>
      <c r="DS32" s="39">
        <v>1280.8</v>
      </c>
      <c r="DT32" s="46">
        <v>1320</v>
      </c>
      <c r="DU32" s="40"/>
      <c r="DV32" s="63">
        <v>2600.8000000000002</v>
      </c>
      <c r="DW32" s="217"/>
      <c r="DX32" s="225" t="s">
        <v>297</v>
      </c>
      <c r="DY32" s="226" t="s">
        <v>177</v>
      </c>
      <c r="DZ32" s="226">
        <v>256</v>
      </c>
      <c r="EA32" s="104"/>
      <c r="EB32" s="77"/>
      <c r="EC32" s="56"/>
      <c r="ED32" s="36"/>
      <c r="EE32" s="41"/>
      <c r="EF32" s="41"/>
      <c r="EG32" s="41">
        <v>1.1299999999999999</v>
      </c>
      <c r="EH32" s="41" t="s">
        <v>198</v>
      </c>
      <c r="EI32" s="151">
        <v>59.663999999999994</v>
      </c>
      <c r="EJ32" s="41">
        <v>9999</v>
      </c>
      <c r="EK32" s="41">
        <v>59.663999999999994</v>
      </c>
      <c r="EL32" s="41"/>
      <c r="EM32" s="41"/>
      <c r="EN32" s="41">
        <v>11</v>
      </c>
      <c r="EO32" s="195">
        <v>0</v>
      </c>
      <c r="EP32" s="195">
        <v>0</v>
      </c>
      <c r="EQ32" s="196">
        <v>52.8</v>
      </c>
      <c r="ER32" s="195">
        <v>0</v>
      </c>
      <c r="ES32" s="195">
        <v>1140</v>
      </c>
      <c r="ET32" s="195">
        <v>161</v>
      </c>
      <c r="EU32" s="195">
        <v>0</v>
      </c>
      <c r="EV32" s="195">
        <v>86</v>
      </c>
      <c r="EW32" s="195">
        <v>0</v>
      </c>
      <c r="EX32" s="195">
        <v>858</v>
      </c>
      <c r="EY32" s="195">
        <v>0</v>
      </c>
      <c r="EZ32" s="195">
        <v>48</v>
      </c>
      <c r="FA32" s="195">
        <v>0</v>
      </c>
      <c r="FB32" s="196">
        <v>75</v>
      </c>
      <c r="FC32" s="195"/>
      <c r="FD32" s="195"/>
      <c r="FE32" s="195"/>
      <c r="FF32" s="195"/>
      <c r="FG32" s="196"/>
      <c r="FH32" s="195"/>
      <c r="FI32" s="41"/>
      <c r="FJ32" s="41">
        <v>11</v>
      </c>
      <c r="FK32" s="195">
        <v>0</v>
      </c>
      <c r="FL32" s="195">
        <v>0</v>
      </c>
      <c r="FM32" s="195">
        <v>52.8</v>
      </c>
      <c r="FN32" s="195">
        <v>52.8</v>
      </c>
      <c r="FO32" s="195">
        <v>1192.8</v>
      </c>
      <c r="FP32" s="195">
        <v>1353.8</v>
      </c>
      <c r="FQ32" s="195">
        <v>1353.8</v>
      </c>
      <c r="FR32" s="195">
        <v>1353.8</v>
      </c>
      <c r="FS32" s="195">
        <v>2211.8000000000002</v>
      </c>
      <c r="FT32" s="195">
        <v>2211.8000000000002</v>
      </c>
      <c r="FU32" s="195">
        <v>2259.8000000000002</v>
      </c>
      <c r="FV32" s="195">
        <v>2259.8000000000002</v>
      </c>
      <c r="FW32" s="195">
        <v>2334.8000000000002</v>
      </c>
      <c r="FX32" s="195">
        <v>2334.8000000000002</v>
      </c>
      <c r="FY32" s="195">
        <v>2334.8000000000002</v>
      </c>
      <c r="FZ32" s="195">
        <v>2334.8000000000002</v>
      </c>
      <c r="GA32" s="195">
        <v>2334.8000000000002</v>
      </c>
      <c r="GB32" s="195">
        <v>2334.8000000000002</v>
      </c>
      <c r="GC32" s="195">
        <v>2334.8000000000002</v>
      </c>
    </row>
    <row r="33" spans="1:185" ht="13.5" thickBot="1" x14ac:dyDescent="0.25">
      <c r="A33" s="132"/>
      <c r="B33" s="34">
        <v>22</v>
      </c>
      <c r="C33" s="10">
        <v>22</v>
      </c>
      <c r="D33" s="37" t="s">
        <v>157</v>
      </c>
      <c r="E33" s="37" t="s">
        <v>169</v>
      </c>
      <c r="F33" s="37"/>
      <c r="G33" s="43">
        <v>0.30694444444444402</v>
      </c>
      <c r="H33" s="47">
        <v>0.30694444444444402</v>
      </c>
      <c r="I33" s="58" t="s">
        <v>44</v>
      </c>
      <c r="J33" s="52">
        <v>0</v>
      </c>
      <c r="K33" s="43">
        <v>0.390277777777777</v>
      </c>
      <c r="L33" s="47">
        <v>0.390277777777777</v>
      </c>
      <c r="M33" s="42" t="s">
        <v>44</v>
      </c>
      <c r="N33" s="38">
        <v>0</v>
      </c>
      <c r="O33" s="73">
        <v>0.421527777777778</v>
      </c>
      <c r="P33" s="42" t="s">
        <v>44</v>
      </c>
      <c r="Q33" s="38">
        <v>0</v>
      </c>
      <c r="R33" s="43">
        <v>0.43124999999999997</v>
      </c>
      <c r="S33" s="47">
        <v>0.43194444444444446</v>
      </c>
      <c r="T33" s="70">
        <v>59.6</v>
      </c>
      <c r="U33" s="71">
        <v>59.6</v>
      </c>
      <c r="V33" s="72"/>
      <c r="W33" s="115">
        <v>0.44236111111111132</v>
      </c>
      <c r="X33" s="42" t="s">
        <v>44</v>
      </c>
      <c r="Y33" s="38">
        <v>0</v>
      </c>
      <c r="Z33" s="49">
        <v>0.46666666666666667</v>
      </c>
      <c r="AA33" s="42" t="s">
        <v>44</v>
      </c>
      <c r="AB33" s="38">
        <v>0</v>
      </c>
      <c r="AC33" s="53">
        <v>0.469444444444444</v>
      </c>
      <c r="AD33" s="61">
        <v>1500</v>
      </c>
      <c r="AE33" s="55">
        <v>0.47027777777777779</v>
      </c>
      <c r="AF33" s="35">
        <v>8.3333333333379667E-4</v>
      </c>
      <c r="AG33" s="35">
        <v>1.9675925925972265E-4</v>
      </c>
      <c r="AH33" s="44" t="s">
        <v>301</v>
      </c>
      <c r="AI33" s="45">
        <v>17</v>
      </c>
      <c r="AJ33" s="55">
        <v>0.47100694444444446</v>
      </c>
      <c r="AK33" s="35">
        <v>1.5625000000004663E-3</v>
      </c>
      <c r="AL33" s="35">
        <v>5.2083333333286701E-4</v>
      </c>
      <c r="AM33" s="44" t="s">
        <v>45</v>
      </c>
      <c r="AN33" s="45">
        <v>45</v>
      </c>
      <c r="AO33" s="55">
        <v>0.47202546296296299</v>
      </c>
      <c r="AP33" s="35">
        <v>2.581018518518996E-3</v>
      </c>
      <c r="AQ33" s="35">
        <v>3.4722222221744963E-5</v>
      </c>
      <c r="AR33" s="44" t="s">
        <v>45</v>
      </c>
      <c r="AS33" s="45">
        <v>3</v>
      </c>
      <c r="AT33" s="55">
        <v>0.48472222222222222</v>
      </c>
      <c r="AU33" s="35">
        <v>1.5277777777778223E-2</v>
      </c>
      <c r="AV33" s="35">
        <v>8.9583333333337796E-3</v>
      </c>
      <c r="AW33" s="44" t="s">
        <v>301</v>
      </c>
      <c r="AX33" s="45">
        <v>774</v>
      </c>
      <c r="AY33" s="49">
        <v>0.52222222222222225</v>
      </c>
      <c r="AZ33" s="42" t="s">
        <v>301</v>
      </c>
      <c r="BA33" s="38">
        <v>360</v>
      </c>
      <c r="BB33" s="53">
        <v>0.53055555555555556</v>
      </c>
      <c r="BC33" s="61"/>
      <c r="BD33" s="55">
        <v>0.54427083333333337</v>
      </c>
      <c r="BE33" s="35">
        <v>1.3715277777777812E-2</v>
      </c>
      <c r="BF33" s="35">
        <v>2.0138888888889209E-3</v>
      </c>
      <c r="BG33" s="44" t="s">
        <v>301</v>
      </c>
      <c r="BH33" s="45">
        <v>174</v>
      </c>
      <c r="BI33" s="197">
        <v>0.57916666666666672</v>
      </c>
      <c r="BJ33" s="42" t="s">
        <v>44</v>
      </c>
      <c r="BK33" s="38">
        <v>0</v>
      </c>
      <c r="BL33" s="53">
        <v>0.58402777777777781</v>
      </c>
      <c r="BM33" s="61">
        <v>180</v>
      </c>
      <c r="BN33" s="55"/>
      <c r="BO33" s="35">
        <v>-0.58402777777777781</v>
      </c>
      <c r="BP33" s="35">
        <v>0.5929282407407408</v>
      </c>
      <c r="BQ33" s="44"/>
      <c r="BR33" s="45">
        <v>300</v>
      </c>
      <c r="BS33" s="55"/>
      <c r="BT33" s="35">
        <v>-0.58402777777777781</v>
      </c>
      <c r="BU33" s="35">
        <v>0.59349537037037037</v>
      </c>
      <c r="BV33" s="44"/>
      <c r="BW33" s="45">
        <v>300</v>
      </c>
      <c r="BX33" s="55">
        <v>0.59517361111111111</v>
      </c>
      <c r="BY33" s="35">
        <v>1.1145833333333299E-2</v>
      </c>
      <c r="BZ33" s="35">
        <v>1.562499999999965E-3</v>
      </c>
      <c r="CA33" s="44" t="s">
        <v>301</v>
      </c>
      <c r="CB33" s="45">
        <v>135</v>
      </c>
      <c r="CC33" s="85">
        <v>0.63263888888888886</v>
      </c>
      <c r="CD33" s="86"/>
      <c r="CE33" s="38">
        <v>0</v>
      </c>
      <c r="CF33" s="88"/>
      <c r="CG33" s="49">
        <v>0.63611111111111118</v>
      </c>
      <c r="CH33" s="42" t="s">
        <v>301</v>
      </c>
      <c r="CI33" s="38">
        <v>120</v>
      </c>
      <c r="CJ33" s="206">
        <v>0.65</v>
      </c>
      <c r="CK33" s="213"/>
      <c r="CL33" s="208">
        <v>0.65231481481481479</v>
      </c>
      <c r="CM33" s="214">
        <v>2.3148148148147696E-3</v>
      </c>
      <c r="CN33" s="214">
        <v>5.7870370370365857E-4</v>
      </c>
      <c r="CO33" s="210" t="s">
        <v>301</v>
      </c>
      <c r="CP33" s="211">
        <v>50</v>
      </c>
      <c r="CQ33" s="215"/>
      <c r="CR33" s="215"/>
      <c r="CS33" s="85">
        <v>0.65972222222222221</v>
      </c>
      <c r="CT33" s="86"/>
      <c r="CU33" s="38">
        <v>240</v>
      </c>
      <c r="CV33" s="88"/>
      <c r="CW33" s="49"/>
      <c r="CX33" s="42" t="s">
        <v>44</v>
      </c>
      <c r="CY33" s="38">
        <v>0</v>
      </c>
      <c r="CZ33" s="53">
        <v>0.70000000000000007</v>
      </c>
      <c r="DA33" s="61"/>
      <c r="DB33" s="55">
        <v>0.70579861111111108</v>
      </c>
      <c r="DC33" s="35">
        <v>5.7986111111110183E-3</v>
      </c>
      <c r="DD33" s="35">
        <v>1.5046296296305616E-4</v>
      </c>
      <c r="DE33" s="44" t="s">
        <v>45</v>
      </c>
      <c r="DF33" s="45">
        <v>13</v>
      </c>
      <c r="DG33" s="55">
        <v>0.70589120370370362</v>
      </c>
      <c r="DH33" s="35">
        <v>5.8912037037035514E-3</v>
      </c>
      <c r="DI33" s="35">
        <v>1.0416666666681826E-4</v>
      </c>
      <c r="DJ33" s="44" t="s">
        <v>45</v>
      </c>
      <c r="DK33" s="45">
        <v>9</v>
      </c>
      <c r="DL33" s="238" t="s">
        <v>313</v>
      </c>
      <c r="DM33" s="52">
        <v>300</v>
      </c>
      <c r="DN33" s="91">
        <v>0.75624999999999998</v>
      </c>
      <c r="DO33" s="95">
        <v>8.3333333333333297E-3</v>
      </c>
      <c r="DP33" s="42" t="s">
        <v>301</v>
      </c>
      <c r="DQ33" s="38">
        <v>60</v>
      </c>
      <c r="DR33" s="75"/>
      <c r="DS33" s="39">
        <v>3559.6</v>
      </c>
      <c r="DT33" s="46">
        <v>1080</v>
      </c>
      <c r="DU33" s="40"/>
      <c r="DV33" s="63">
        <v>4639.6000000000004</v>
      </c>
      <c r="DW33" s="75"/>
      <c r="DX33" s="225" t="s">
        <v>297</v>
      </c>
      <c r="DY33" s="226" t="s">
        <v>178</v>
      </c>
      <c r="DZ33" s="226">
        <v>201</v>
      </c>
      <c r="EA33" s="104"/>
      <c r="EB33" s="77"/>
      <c r="EC33" s="56"/>
      <c r="ED33" s="36"/>
      <c r="EG33" s="41">
        <v>1.1100000000000001</v>
      </c>
      <c r="EH33" s="41" t="s">
        <v>197</v>
      </c>
      <c r="EI33" s="151">
        <v>66.156000000000006</v>
      </c>
      <c r="EJ33" s="41">
        <v>66.156000000000006</v>
      </c>
      <c r="EK33" s="41">
        <v>9999</v>
      </c>
      <c r="EN33" s="41">
        <v>22</v>
      </c>
      <c r="EO33" s="195">
        <v>0</v>
      </c>
      <c r="EP33" s="195">
        <v>0</v>
      </c>
      <c r="EQ33" s="196">
        <v>59.6</v>
      </c>
      <c r="ER33" s="195">
        <v>0</v>
      </c>
      <c r="ES33" s="195">
        <v>0</v>
      </c>
      <c r="ET33" s="195">
        <v>2339</v>
      </c>
      <c r="EU33" s="195">
        <v>360</v>
      </c>
      <c r="EV33" s="195">
        <v>174</v>
      </c>
      <c r="EW33" s="195">
        <v>0</v>
      </c>
      <c r="EX33" s="195">
        <v>915</v>
      </c>
      <c r="EY33" s="195">
        <v>120</v>
      </c>
      <c r="EZ33" s="195">
        <v>50</v>
      </c>
      <c r="FA33" s="195">
        <v>0</v>
      </c>
      <c r="FB33" s="196">
        <v>22</v>
      </c>
      <c r="FC33" s="195"/>
      <c r="FD33" s="195"/>
      <c r="FE33" s="195"/>
      <c r="FF33" s="195"/>
      <c r="FG33" s="196"/>
      <c r="FH33" s="195"/>
      <c r="FJ33" s="41">
        <v>22</v>
      </c>
      <c r="FK33" s="195">
        <v>0</v>
      </c>
      <c r="FL33" s="195">
        <v>0</v>
      </c>
      <c r="FM33" s="195">
        <v>59.6</v>
      </c>
      <c r="FN33" s="195">
        <v>59.6</v>
      </c>
      <c r="FO33" s="195">
        <v>59.6</v>
      </c>
      <c r="FP33" s="195">
        <v>2398.6</v>
      </c>
      <c r="FQ33" s="195">
        <v>2758.6</v>
      </c>
      <c r="FR33" s="195">
        <v>2758.6</v>
      </c>
      <c r="FS33" s="195">
        <v>3673.6</v>
      </c>
      <c r="FT33" s="195">
        <v>3793.6</v>
      </c>
      <c r="FU33" s="195">
        <v>3843.6</v>
      </c>
      <c r="FV33" s="195">
        <v>3843.6</v>
      </c>
      <c r="FW33" s="195">
        <v>3865.6</v>
      </c>
      <c r="FX33" s="195">
        <v>3865.6</v>
      </c>
      <c r="FY33" s="195">
        <v>3865.6</v>
      </c>
      <c r="FZ33" s="195">
        <v>3865.6</v>
      </c>
      <c r="GA33" s="195">
        <v>3865.6</v>
      </c>
      <c r="GB33" s="195">
        <v>3865.6</v>
      </c>
      <c r="GC33" s="195">
        <v>3865.6</v>
      </c>
    </row>
    <row r="34" spans="1:185" ht="13.5" thickBot="1" x14ac:dyDescent="0.25">
      <c r="A34" s="132"/>
      <c r="B34" s="34">
        <v>45</v>
      </c>
      <c r="C34" s="10">
        <v>45</v>
      </c>
      <c r="D34" s="37" t="s">
        <v>256</v>
      </c>
      <c r="E34" s="37" t="s">
        <v>282</v>
      </c>
      <c r="F34" s="37"/>
      <c r="G34" s="43">
        <v>0.32291666666666702</v>
      </c>
      <c r="H34" s="47">
        <v>0.32291666666666702</v>
      </c>
      <c r="I34" s="58" t="s">
        <v>44</v>
      </c>
      <c r="J34" s="52">
        <v>0</v>
      </c>
      <c r="K34" s="43">
        <v>0.406249999999998</v>
      </c>
      <c r="L34" s="47">
        <v>0.406249999999998</v>
      </c>
      <c r="M34" s="42" t="s">
        <v>44</v>
      </c>
      <c r="N34" s="38">
        <v>0</v>
      </c>
      <c r="O34" s="73">
        <v>0.4375</v>
      </c>
      <c r="P34" s="42" t="s">
        <v>44</v>
      </c>
      <c r="Q34" s="38">
        <v>0</v>
      </c>
      <c r="R34" s="43">
        <v>0.44027777777777777</v>
      </c>
      <c r="S34" s="47">
        <v>0.45277777777777778</v>
      </c>
      <c r="T34" s="70">
        <v>60.3</v>
      </c>
      <c r="U34" s="71">
        <v>60.3</v>
      </c>
      <c r="V34" s="72"/>
      <c r="W34" s="115">
        <v>0.45833333333333331</v>
      </c>
      <c r="X34" s="42" t="s">
        <v>44</v>
      </c>
      <c r="Y34" s="38">
        <v>0</v>
      </c>
      <c r="Z34" s="49">
        <v>0.4826388888888889</v>
      </c>
      <c r="AA34" s="42" t="s">
        <v>44</v>
      </c>
      <c r="AB34" s="38">
        <v>0</v>
      </c>
      <c r="AC34" s="53">
        <v>0.48541666666666666</v>
      </c>
      <c r="AD34" s="61">
        <v>600</v>
      </c>
      <c r="AE34" s="55">
        <v>0.48609953703703707</v>
      </c>
      <c r="AF34" s="35">
        <v>6.828703703704031E-4</v>
      </c>
      <c r="AG34" s="35">
        <v>4.6296296296329084E-5</v>
      </c>
      <c r="AH34" s="44" t="s">
        <v>301</v>
      </c>
      <c r="AI34" s="45">
        <v>4</v>
      </c>
      <c r="AJ34" s="55">
        <v>0.486875</v>
      </c>
      <c r="AK34" s="35">
        <v>1.4583333333333393E-3</v>
      </c>
      <c r="AL34" s="35">
        <v>6.2499999999999405E-4</v>
      </c>
      <c r="AM34" s="44" t="s">
        <v>45</v>
      </c>
      <c r="AN34" s="45">
        <v>54</v>
      </c>
      <c r="AO34" s="55">
        <v>0.48927083333333332</v>
      </c>
      <c r="AP34" s="35">
        <v>3.8541666666666585E-3</v>
      </c>
      <c r="AQ34" s="35">
        <v>1.2384259259259176E-3</v>
      </c>
      <c r="AR34" s="44" t="s">
        <v>301</v>
      </c>
      <c r="AS34" s="45">
        <v>107</v>
      </c>
      <c r="AT34" s="55"/>
      <c r="AU34" s="35">
        <v>-0.48541666666666666</v>
      </c>
      <c r="AV34" s="35">
        <v>0.4917361111111111</v>
      </c>
      <c r="AW34" s="44"/>
      <c r="AX34" s="45">
        <v>900</v>
      </c>
      <c r="AY34" s="49">
        <v>0.53263888888888888</v>
      </c>
      <c r="AZ34" s="42" t="s">
        <v>45</v>
      </c>
      <c r="BA34" s="38">
        <v>120</v>
      </c>
      <c r="BB34" s="53">
        <v>0.54305555555555551</v>
      </c>
      <c r="BC34" s="61"/>
      <c r="BD34" s="55">
        <v>0.55663194444444442</v>
      </c>
      <c r="BE34" s="35">
        <v>1.3576388888888902E-2</v>
      </c>
      <c r="BF34" s="35">
        <v>1.8750000000000103E-3</v>
      </c>
      <c r="BG34" s="44" t="s">
        <v>301</v>
      </c>
      <c r="BH34" s="45">
        <v>162</v>
      </c>
      <c r="BI34" s="197">
        <v>0.59166666666666667</v>
      </c>
      <c r="BJ34" s="42" t="s">
        <v>44</v>
      </c>
      <c r="BK34" s="38">
        <v>0</v>
      </c>
      <c r="BL34" s="53">
        <v>0.59236111111111112</v>
      </c>
      <c r="BM34" s="61">
        <v>180</v>
      </c>
      <c r="BN34" s="55"/>
      <c r="BO34" s="35">
        <v>-0.59236111111111112</v>
      </c>
      <c r="BP34" s="35">
        <v>0.6012615740740741</v>
      </c>
      <c r="BQ34" s="44"/>
      <c r="BR34" s="45">
        <v>300</v>
      </c>
      <c r="BS34" s="55">
        <v>0.6037731481481482</v>
      </c>
      <c r="BT34" s="35">
        <v>1.1412037037037082E-2</v>
      </c>
      <c r="BU34" s="35">
        <v>1.9444444444444899E-3</v>
      </c>
      <c r="BV34" s="44" t="s">
        <v>301</v>
      </c>
      <c r="BW34" s="45">
        <v>168</v>
      </c>
      <c r="BX34" s="55">
        <v>0.60400462962962964</v>
      </c>
      <c r="BY34" s="35">
        <v>1.1643518518518525E-2</v>
      </c>
      <c r="BZ34" s="35">
        <v>2.0601851851851909E-3</v>
      </c>
      <c r="CA34" s="44" t="s">
        <v>301</v>
      </c>
      <c r="CB34" s="45">
        <v>178</v>
      </c>
      <c r="CC34" s="85">
        <v>0.63263888888888886</v>
      </c>
      <c r="CD34" s="86"/>
      <c r="CE34" s="38">
        <v>660</v>
      </c>
      <c r="CF34" s="88"/>
      <c r="CG34" s="49">
        <v>0.64722222222222225</v>
      </c>
      <c r="CH34" s="42" t="s">
        <v>44</v>
      </c>
      <c r="CI34" s="38">
        <v>0</v>
      </c>
      <c r="CJ34" s="206">
        <v>0.66180555555555554</v>
      </c>
      <c r="CK34" s="213"/>
      <c r="CL34" s="208">
        <v>0.66413194444444446</v>
      </c>
      <c r="CM34" s="214">
        <v>2.3263888888889195E-3</v>
      </c>
      <c r="CN34" s="214">
        <v>5.9027777777780847E-4</v>
      </c>
      <c r="CO34" s="210" t="s">
        <v>301</v>
      </c>
      <c r="CP34" s="211">
        <v>51</v>
      </c>
      <c r="CQ34" s="215"/>
      <c r="CR34" s="215"/>
      <c r="CS34" s="85">
        <v>0.67083333333333339</v>
      </c>
      <c r="CT34" s="86"/>
      <c r="CU34" s="38">
        <v>300</v>
      </c>
      <c r="CV34" s="88"/>
      <c r="CW34" s="49"/>
      <c r="CX34" s="42" t="s">
        <v>44</v>
      </c>
      <c r="CY34" s="38">
        <v>0</v>
      </c>
      <c r="CZ34" s="53">
        <v>0.7104166666666667</v>
      </c>
      <c r="DA34" s="61"/>
      <c r="DB34" s="55"/>
      <c r="DC34" s="35">
        <v>-0.7104166666666667</v>
      </c>
      <c r="DD34" s="35">
        <v>0.71636574074074078</v>
      </c>
      <c r="DE34" s="44"/>
      <c r="DF34" s="45">
        <v>300</v>
      </c>
      <c r="DG34" s="55">
        <v>0.71540509259259266</v>
      </c>
      <c r="DH34" s="35">
        <v>4.9884259259259656E-3</v>
      </c>
      <c r="DI34" s="35">
        <v>1.0069444444444041E-3</v>
      </c>
      <c r="DJ34" s="44" t="s">
        <v>45</v>
      </c>
      <c r="DK34" s="45">
        <v>87</v>
      </c>
      <c r="DL34" s="238" t="s">
        <v>312</v>
      </c>
      <c r="DM34" s="52">
        <v>300</v>
      </c>
      <c r="DN34" s="91">
        <v>0.75208333333333333</v>
      </c>
      <c r="DO34" s="95">
        <v>8.3333333333333297E-3</v>
      </c>
      <c r="DP34" s="42" t="s">
        <v>45</v>
      </c>
      <c r="DQ34" s="38">
        <v>480</v>
      </c>
      <c r="DS34" s="39">
        <v>3151.3</v>
      </c>
      <c r="DT34" s="46">
        <v>1860</v>
      </c>
      <c r="DU34" s="40"/>
      <c r="DV34" s="63">
        <v>5011.3</v>
      </c>
      <c r="DX34" s="225" t="s">
        <v>296</v>
      </c>
      <c r="DY34" s="226" t="s">
        <v>178</v>
      </c>
      <c r="DZ34" s="226">
        <v>114</v>
      </c>
      <c r="EA34" s="104"/>
      <c r="EB34" s="77"/>
      <c r="EC34" s="56"/>
      <c r="ED34" s="36"/>
      <c r="EG34" s="41">
        <v>1.08</v>
      </c>
      <c r="EH34" s="41" t="s">
        <v>197</v>
      </c>
      <c r="EI34" s="151">
        <v>65.123999999999995</v>
      </c>
      <c r="EJ34" s="41">
        <v>65.123999999999995</v>
      </c>
      <c r="EK34" s="41">
        <v>9999</v>
      </c>
      <c r="EN34" s="41">
        <v>45</v>
      </c>
      <c r="EO34" s="195">
        <v>0</v>
      </c>
      <c r="EP34" s="195">
        <v>0</v>
      </c>
      <c r="EQ34" s="196">
        <v>60.3</v>
      </c>
      <c r="ER34" s="195">
        <v>0</v>
      </c>
      <c r="ES34" s="195">
        <v>0</v>
      </c>
      <c r="ET34" s="195">
        <v>1665</v>
      </c>
      <c r="EU34" s="195">
        <v>120</v>
      </c>
      <c r="EV34" s="195">
        <v>162</v>
      </c>
      <c r="EW34" s="195">
        <v>0</v>
      </c>
      <c r="EX34" s="195">
        <v>826</v>
      </c>
      <c r="EY34" s="195">
        <v>0</v>
      </c>
      <c r="EZ34" s="195">
        <v>51</v>
      </c>
      <c r="FA34" s="195">
        <v>0</v>
      </c>
      <c r="FB34" s="196">
        <v>387</v>
      </c>
      <c r="FC34" s="195"/>
      <c r="FD34" s="195"/>
      <c r="FE34" s="195"/>
      <c r="FF34" s="195"/>
      <c r="FG34" s="196"/>
      <c r="FH34" s="195"/>
      <c r="FJ34" s="41">
        <v>45</v>
      </c>
      <c r="FK34" s="195">
        <v>0</v>
      </c>
      <c r="FL34" s="195">
        <v>0</v>
      </c>
      <c r="FM34" s="195">
        <v>60.3</v>
      </c>
      <c r="FN34" s="195">
        <v>60.3</v>
      </c>
      <c r="FO34" s="195">
        <v>60.3</v>
      </c>
      <c r="FP34" s="195">
        <v>1725.3</v>
      </c>
      <c r="FQ34" s="195">
        <v>1845.3</v>
      </c>
      <c r="FR34" s="195">
        <v>1845.3</v>
      </c>
      <c r="FS34" s="195">
        <v>2671.3</v>
      </c>
      <c r="FT34" s="195">
        <v>2671.3</v>
      </c>
      <c r="FU34" s="195">
        <v>2722.3</v>
      </c>
      <c r="FV34" s="195">
        <v>2722.3</v>
      </c>
      <c r="FW34" s="195">
        <v>3109.3</v>
      </c>
      <c r="FX34" s="195">
        <v>3109.3</v>
      </c>
      <c r="FY34" s="195">
        <v>3109.3</v>
      </c>
      <c r="FZ34" s="195">
        <v>3109.3</v>
      </c>
      <c r="GA34" s="195">
        <v>3109.3</v>
      </c>
      <c r="GB34" s="195">
        <v>3109.3</v>
      </c>
      <c r="GC34" s="195">
        <v>3109.3</v>
      </c>
    </row>
    <row r="35" spans="1:185" ht="13.5" thickBot="1" x14ac:dyDescent="0.25">
      <c r="A35" s="132"/>
      <c r="B35" s="34">
        <v>37</v>
      </c>
      <c r="C35" s="10">
        <v>37</v>
      </c>
      <c r="D35" s="37" t="s">
        <v>39</v>
      </c>
      <c r="E35" s="37" t="s">
        <v>40</v>
      </c>
      <c r="F35" s="37"/>
      <c r="G35" s="43">
        <v>0.31736111111111098</v>
      </c>
      <c r="H35" s="47">
        <v>0.31736111111111098</v>
      </c>
      <c r="I35" s="58" t="s">
        <v>44</v>
      </c>
      <c r="J35" s="52">
        <v>0</v>
      </c>
      <c r="K35" s="43">
        <v>0.40069444444444202</v>
      </c>
      <c r="L35" s="47">
        <v>0.40069444444444202</v>
      </c>
      <c r="M35" s="42" t="s">
        <v>44</v>
      </c>
      <c r="N35" s="38">
        <v>0</v>
      </c>
      <c r="O35" s="73">
        <v>0.43194444444444446</v>
      </c>
      <c r="P35" s="42" t="s">
        <v>44</v>
      </c>
      <c r="Q35" s="38">
        <v>0</v>
      </c>
      <c r="R35" s="43">
        <v>0.43472222222222223</v>
      </c>
      <c r="S35" s="47">
        <v>0.44791666666666669</v>
      </c>
      <c r="T35" s="70">
        <v>60.4</v>
      </c>
      <c r="U35" s="71">
        <v>60.4</v>
      </c>
      <c r="V35" s="72"/>
      <c r="W35" s="115">
        <v>0.45277777777777778</v>
      </c>
      <c r="X35" s="42" t="s">
        <v>44</v>
      </c>
      <c r="Y35" s="38">
        <v>0</v>
      </c>
      <c r="Z35" s="49">
        <v>0.47708333333333336</v>
      </c>
      <c r="AA35" s="42" t="s">
        <v>44</v>
      </c>
      <c r="AB35" s="38">
        <v>0</v>
      </c>
      <c r="AC35" s="53">
        <v>0.47986111111111113</v>
      </c>
      <c r="AD35" s="61"/>
      <c r="AE35" s="55">
        <v>0.48059027777777774</v>
      </c>
      <c r="AF35" s="35">
        <v>7.2916666666661412E-4</v>
      </c>
      <c r="AG35" s="35">
        <v>9.2592592592540099E-5</v>
      </c>
      <c r="AH35" s="44" t="s">
        <v>301</v>
      </c>
      <c r="AI35" s="45">
        <v>8</v>
      </c>
      <c r="AJ35" s="55">
        <v>0.48214120370370367</v>
      </c>
      <c r="AK35" s="35">
        <v>2.2800925925925419E-3</v>
      </c>
      <c r="AL35" s="35">
        <v>1.9675925925920863E-4</v>
      </c>
      <c r="AM35" s="44" t="s">
        <v>301</v>
      </c>
      <c r="AN35" s="45">
        <v>17</v>
      </c>
      <c r="AO35" s="55">
        <v>0.48283564814814817</v>
      </c>
      <c r="AP35" s="35">
        <v>2.9745370370370394E-3</v>
      </c>
      <c r="AQ35" s="35">
        <v>3.5879629629629846E-4</v>
      </c>
      <c r="AR35" s="44" t="s">
        <v>301</v>
      </c>
      <c r="AS35" s="45">
        <v>31</v>
      </c>
      <c r="AT35" s="55">
        <v>0.48851851851851852</v>
      </c>
      <c r="AU35" s="35">
        <v>8.6574074074073915E-3</v>
      </c>
      <c r="AV35" s="35">
        <v>2.3379629629629471E-3</v>
      </c>
      <c r="AW35" s="44" t="s">
        <v>301</v>
      </c>
      <c r="AX35" s="45">
        <v>202</v>
      </c>
      <c r="AY35" s="49">
        <v>0.53125</v>
      </c>
      <c r="AZ35" s="42" t="s">
        <v>301</v>
      </c>
      <c r="BA35" s="38">
        <v>240</v>
      </c>
      <c r="BB35" s="53">
        <v>0.53888888888888886</v>
      </c>
      <c r="BC35" s="61"/>
      <c r="BD35" s="55">
        <v>0.55274305555555558</v>
      </c>
      <c r="BE35" s="35">
        <v>1.3854166666666723E-2</v>
      </c>
      <c r="BF35" s="35">
        <v>2.1527777777778315E-3</v>
      </c>
      <c r="BG35" s="44" t="s">
        <v>301</v>
      </c>
      <c r="BH35" s="45">
        <v>186</v>
      </c>
      <c r="BI35" s="197">
        <v>0.58750000000000002</v>
      </c>
      <c r="BJ35" s="42" t="s">
        <v>44</v>
      </c>
      <c r="BK35" s="38">
        <v>0</v>
      </c>
      <c r="BL35" s="53">
        <v>0.58888888888888891</v>
      </c>
      <c r="BM35" s="61"/>
      <c r="BN35" s="55">
        <v>0.60152777777777777</v>
      </c>
      <c r="BO35" s="35">
        <v>1.2638888888888866E-2</v>
      </c>
      <c r="BP35" s="35">
        <v>3.7384259259259037E-3</v>
      </c>
      <c r="BQ35" s="44" t="s">
        <v>301</v>
      </c>
      <c r="BR35" s="45">
        <v>323</v>
      </c>
      <c r="BS35" s="55"/>
      <c r="BT35" s="35">
        <v>-0.58888888888888891</v>
      </c>
      <c r="BU35" s="35">
        <v>0.59835648148148146</v>
      </c>
      <c r="BV35" s="44"/>
      <c r="BW35" s="45">
        <v>300</v>
      </c>
      <c r="BX35" s="55">
        <v>0.60612268518518519</v>
      </c>
      <c r="BY35" s="35">
        <v>1.7233796296296289E-2</v>
      </c>
      <c r="BZ35" s="35">
        <v>7.6504629629629544E-3</v>
      </c>
      <c r="CA35" s="44" t="s">
        <v>301</v>
      </c>
      <c r="CB35" s="45">
        <v>661</v>
      </c>
      <c r="CC35" s="85">
        <v>0.6381944444444444</v>
      </c>
      <c r="CD35" s="86"/>
      <c r="CE35" s="38">
        <v>0</v>
      </c>
      <c r="CF35" s="88"/>
      <c r="CG35" s="49">
        <v>0.6430555555555556</v>
      </c>
      <c r="CH35" s="42" t="s">
        <v>44</v>
      </c>
      <c r="CI35" s="38">
        <v>0</v>
      </c>
      <c r="CJ35" s="206">
        <v>0.65902777777777777</v>
      </c>
      <c r="CK35" s="213"/>
      <c r="CL35" s="208">
        <v>0.66136574074074073</v>
      </c>
      <c r="CM35" s="214">
        <v>2.3379629629629584E-3</v>
      </c>
      <c r="CN35" s="214">
        <v>6.0185185185184734E-4</v>
      </c>
      <c r="CO35" s="210" t="s">
        <v>301</v>
      </c>
      <c r="CP35" s="211">
        <v>52</v>
      </c>
      <c r="CQ35" s="215"/>
      <c r="CR35" s="215"/>
      <c r="CS35" s="85">
        <v>0.67152777777777783</v>
      </c>
      <c r="CT35" s="86"/>
      <c r="CU35" s="38">
        <v>0</v>
      </c>
      <c r="CV35" s="88"/>
      <c r="CW35" s="49"/>
      <c r="CX35" s="42" t="s">
        <v>44</v>
      </c>
      <c r="CY35" s="38">
        <v>0</v>
      </c>
      <c r="CZ35" s="53">
        <v>0.71111111111111114</v>
      </c>
      <c r="DA35" s="61"/>
      <c r="DB35" s="55">
        <v>0.7177662037037037</v>
      </c>
      <c r="DC35" s="35">
        <v>6.6550925925925597E-3</v>
      </c>
      <c r="DD35" s="35">
        <v>7.0601851851848519E-4</v>
      </c>
      <c r="DE35" s="44" t="s">
        <v>301</v>
      </c>
      <c r="DF35" s="45">
        <v>61</v>
      </c>
      <c r="DG35" s="55">
        <v>0.71787037037037038</v>
      </c>
      <c r="DH35" s="35">
        <v>6.7592592592592426E-3</v>
      </c>
      <c r="DI35" s="35">
        <v>7.6388888888887299E-4</v>
      </c>
      <c r="DJ35" s="44" t="s">
        <v>301</v>
      </c>
      <c r="DK35" s="45">
        <v>66</v>
      </c>
      <c r="DL35" s="238"/>
      <c r="DM35" s="52"/>
      <c r="DN35" s="91">
        <v>0.7631944444444444</v>
      </c>
      <c r="DO35" s="95">
        <v>8.3333333333333297E-3</v>
      </c>
      <c r="DP35" s="42" t="s">
        <v>44</v>
      </c>
      <c r="DQ35" s="38">
        <v>0</v>
      </c>
      <c r="DS35" s="39">
        <v>1967.4</v>
      </c>
      <c r="DT35" s="46">
        <v>240</v>
      </c>
      <c r="DU35" s="40"/>
      <c r="DV35" s="63">
        <v>2207.4</v>
      </c>
      <c r="DX35" s="225" t="s">
        <v>297</v>
      </c>
      <c r="DY35" s="226" t="s">
        <v>178</v>
      </c>
      <c r="DZ35" s="226">
        <v>89</v>
      </c>
      <c r="EA35" s="104"/>
      <c r="EB35" s="77"/>
      <c r="EC35" s="56"/>
      <c r="ED35" s="36"/>
      <c r="EG35" s="41">
        <v>1.05</v>
      </c>
      <c r="EH35" s="41" t="s">
        <v>197</v>
      </c>
      <c r="EI35" s="151">
        <v>63.42</v>
      </c>
      <c r="EJ35" s="41">
        <v>63.42</v>
      </c>
      <c r="EK35" s="41">
        <v>9999</v>
      </c>
      <c r="EN35" s="41">
        <v>37</v>
      </c>
      <c r="EO35" s="195">
        <v>0</v>
      </c>
      <c r="EP35" s="195">
        <v>0</v>
      </c>
      <c r="EQ35" s="196">
        <v>60.4</v>
      </c>
      <c r="ER35" s="195">
        <v>0</v>
      </c>
      <c r="ES35" s="195">
        <v>0</v>
      </c>
      <c r="ET35" s="195">
        <v>258</v>
      </c>
      <c r="EU35" s="195">
        <v>240</v>
      </c>
      <c r="EV35" s="195">
        <v>186</v>
      </c>
      <c r="EW35" s="195">
        <v>0</v>
      </c>
      <c r="EX35" s="195">
        <v>1284</v>
      </c>
      <c r="EY35" s="195">
        <v>0</v>
      </c>
      <c r="EZ35" s="195">
        <v>52</v>
      </c>
      <c r="FA35" s="195">
        <v>0</v>
      </c>
      <c r="FB35" s="196">
        <v>127</v>
      </c>
      <c r="FC35" s="195"/>
      <c r="FD35" s="195"/>
      <c r="FE35" s="195"/>
      <c r="FF35" s="195"/>
      <c r="FG35" s="196"/>
      <c r="FH35" s="195"/>
      <c r="FJ35" s="41">
        <v>37</v>
      </c>
      <c r="FK35" s="195">
        <v>0</v>
      </c>
      <c r="FL35" s="195">
        <v>0</v>
      </c>
      <c r="FM35" s="195">
        <v>60.4</v>
      </c>
      <c r="FN35" s="195">
        <v>60.4</v>
      </c>
      <c r="FO35" s="195">
        <v>60.4</v>
      </c>
      <c r="FP35" s="195">
        <v>318.39999999999998</v>
      </c>
      <c r="FQ35" s="195">
        <v>558.4</v>
      </c>
      <c r="FR35" s="195">
        <v>558.4</v>
      </c>
      <c r="FS35" s="195">
        <v>1842.4</v>
      </c>
      <c r="FT35" s="195">
        <v>1842.4</v>
      </c>
      <c r="FU35" s="195">
        <v>1894.4</v>
      </c>
      <c r="FV35" s="195">
        <v>1894.4</v>
      </c>
      <c r="FW35" s="195">
        <v>2021.4</v>
      </c>
      <c r="FX35" s="195">
        <v>2021.4</v>
      </c>
      <c r="FY35" s="195">
        <v>2021.4</v>
      </c>
      <c r="FZ35" s="195">
        <v>2021.4</v>
      </c>
      <c r="GA35" s="195">
        <v>2021.4</v>
      </c>
      <c r="GB35" s="195">
        <v>2021.4</v>
      </c>
      <c r="GC35" s="195">
        <v>2021.4</v>
      </c>
    </row>
    <row r="36" spans="1:185" ht="13.5" thickBot="1" x14ac:dyDescent="0.25">
      <c r="A36" s="132"/>
      <c r="B36" s="34">
        <v>33</v>
      </c>
      <c r="C36" s="10">
        <v>33</v>
      </c>
      <c r="D36" s="37" t="s">
        <v>248</v>
      </c>
      <c r="E36" s="37" t="s">
        <v>273</v>
      </c>
      <c r="F36" s="37"/>
      <c r="G36" s="43">
        <v>0.31458333333333299</v>
      </c>
      <c r="H36" s="47">
        <v>0.31458333333333299</v>
      </c>
      <c r="I36" s="58" t="s">
        <v>44</v>
      </c>
      <c r="J36" s="52">
        <v>0</v>
      </c>
      <c r="K36" s="43">
        <v>0.39791666666666498</v>
      </c>
      <c r="L36" s="47">
        <v>0.39791666666666498</v>
      </c>
      <c r="M36" s="42" t="s">
        <v>44</v>
      </c>
      <c r="N36" s="38">
        <v>0</v>
      </c>
      <c r="O36" s="73">
        <v>0.4291666666666667</v>
      </c>
      <c r="P36" s="42" t="s">
        <v>44</v>
      </c>
      <c r="Q36" s="38">
        <v>0</v>
      </c>
      <c r="R36" s="43">
        <v>0.43194444444444446</v>
      </c>
      <c r="S36" s="47">
        <v>0.44097222222222227</v>
      </c>
      <c r="T36" s="70">
        <v>60.4</v>
      </c>
      <c r="U36" s="71">
        <v>60.4</v>
      </c>
      <c r="V36" s="72"/>
      <c r="W36" s="115">
        <v>0.45</v>
      </c>
      <c r="X36" s="42" t="s">
        <v>44</v>
      </c>
      <c r="Y36" s="38">
        <v>0</v>
      </c>
      <c r="Z36" s="49">
        <v>0.47430555555555559</v>
      </c>
      <c r="AA36" s="42" t="s">
        <v>44</v>
      </c>
      <c r="AB36" s="38">
        <v>0</v>
      </c>
      <c r="AC36" s="53">
        <v>0.47638888888888892</v>
      </c>
      <c r="AD36" s="61"/>
      <c r="AE36" s="55">
        <v>0.47707175925925926</v>
      </c>
      <c r="AF36" s="35">
        <v>6.8287037037034759E-4</v>
      </c>
      <c r="AG36" s="35">
        <v>4.6296296296273573E-5</v>
      </c>
      <c r="AH36" s="44" t="s">
        <v>301</v>
      </c>
      <c r="AI36" s="45">
        <v>4</v>
      </c>
      <c r="AJ36" s="55">
        <v>0.47818287037037038</v>
      </c>
      <c r="AK36" s="35">
        <v>1.7939814814814659E-3</v>
      </c>
      <c r="AL36" s="35">
        <v>2.8935185185186745E-4</v>
      </c>
      <c r="AM36" s="44" t="s">
        <v>45</v>
      </c>
      <c r="AN36" s="45">
        <v>25</v>
      </c>
      <c r="AO36" s="55">
        <v>0.47876157407407405</v>
      </c>
      <c r="AP36" s="35">
        <v>2.3726851851851305E-3</v>
      </c>
      <c r="AQ36" s="35">
        <v>2.4305555555561046E-4</v>
      </c>
      <c r="AR36" s="44" t="s">
        <v>45</v>
      </c>
      <c r="AS36" s="45">
        <v>21</v>
      </c>
      <c r="AT36" s="55">
        <v>0.48281250000000003</v>
      </c>
      <c r="AU36" s="35">
        <v>6.423611111111116E-3</v>
      </c>
      <c r="AV36" s="35">
        <v>1.0416666666667167E-4</v>
      </c>
      <c r="AW36" s="44" t="s">
        <v>301</v>
      </c>
      <c r="AX36" s="45">
        <v>9</v>
      </c>
      <c r="AY36" s="49">
        <v>0.52500000000000002</v>
      </c>
      <c r="AZ36" s="42" t="s">
        <v>44</v>
      </c>
      <c r="BA36" s="38">
        <v>0</v>
      </c>
      <c r="BB36" s="53">
        <v>0.53611111111111109</v>
      </c>
      <c r="BC36" s="61"/>
      <c r="BD36" s="55">
        <v>0.55805555555555553</v>
      </c>
      <c r="BE36" s="35">
        <v>2.1944444444444433E-2</v>
      </c>
      <c r="BF36" s="35">
        <v>1.0243055555555542E-2</v>
      </c>
      <c r="BG36" s="44" t="s">
        <v>301</v>
      </c>
      <c r="BH36" s="45">
        <v>885</v>
      </c>
      <c r="BI36" s="197">
        <v>0.58472222222222225</v>
      </c>
      <c r="BJ36" s="42" t="s">
        <v>44</v>
      </c>
      <c r="BK36" s="38">
        <v>0</v>
      </c>
      <c r="BL36" s="53">
        <v>0.58819444444444446</v>
      </c>
      <c r="BM36" s="61"/>
      <c r="BN36" s="55">
        <v>0.59925925925925927</v>
      </c>
      <c r="BO36" s="35">
        <v>1.1064814814814805E-2</v>
      </c>
      <c r="BP36" s="35">
        <v>2.1643518518518427E-3</v>
      </c>
      <c r="BQ36" s="44" t="s">
        <v>301</v>
      </c>
      <c r="BR36" s="45">
        <v>187</v>
      </c>
      <c r="BS36" s="55">
        <v>0.60013888888888889</v>
      </c>
      <c r="BT36" s="35">
        <v>1.1944444444444424E-2</v>
      </c>
      <c r="BU36" s="35">
        <v>2.4768518518518325E-3</v>
      </c>
      <c r="BV36" s="44" t="s">
        <v>301</v>
      </c>
      <c r="BW36" s="45">
        <v>214</v>
      </c>
      <c r="BX36" s="55">
        <v>0.60028935185185184</v>
      </c>
      <c r="BY36" s="35">
        <v>1.2094907407407374E-2</v>
      </c>
      <c r="BZ36" s="35">
        <v>2.5115740740740394E-3</v>
      </c>
      <c r="CA36" s="44" t="s">
        <v>301</v>
      </c>
      <c r="CB36" s="45">
        <v>217</v>
      </c>
      <c r="CC36" s="85">
        <v>0.63888888888888895</v>
      </c>
      <c r="CD36" s="86"/>
      <c r="CE36" s="38">
        <v>0</v>
      </c>
      <c r="CF36" s="88"/>
      <c r="CG36" s="49">
        <v>0.64097222222222217</v>
      </c>
      <c r="CH36" s="42" t="s">
        <v>301</v>
      </c>
      <c r="CI36" s="38">
        <v>60</v>
      </c>
      <c r="CJ36" s="206">
        <v>0.6479166666666667</v>
      </c>
      <c r="CK36" s="213"/>
      <c r="CL36" s="208">
        <v>0.65026620370370369</v>
      </c>
      <c r="CM36" s="214">
        <v>2.3495370370369972E-3</v>
      </c>
      <c r="CN36" s="214">
        <v>6.1342592592588622E-4</v>
      </c>
      <c r="CO36" s="210" t="s">
        <v>301</v>
      </c>
      <c r="CP36" s="211">
        <v>53</v>
      </c>
      <c r="CQ36" s="215"/>
      <c r="CR36" s="215"/>
      <c r="CS36" s="85">
        <v>0.66111111111111109</v>
      </c>
      <c r="CT36" s="86"/>
      <c r="CU36" s="38">
        <v>0</v>
      </c>
      <c r="CV36" s="88"/>
      <c r="CW36" s="49"/>
      <c r="CX36" s="42" t="s">
        <v>44</v>
      </c>
      <c r="CY36" s="38">
        <v>0</v>
      </c>
      <c r="CZ36" s="53">
        <v>0.69930555555555562</v>
      </c>
      <c r="DA36" s="61"/>
      <c r="DB36" s="55">
        <v>0.72560185185185189</v>
      </c>
      <c r="DC36" s="35">
        <v>2.6296296296296262E-2</v>
      </c>
      <c r="DD36" s="35">
        <v>2.0347222222222187E-2</v>
      </c>
      <c r="DE36" s="44" t="s">
        <v>301</v>
      </c>
      <c r="DF36" s="45">
        <v>1758</v>
      </c>
      <c r="DG36" s="55">
        <v>0.72575231481481473</v>
      </c>
      <c r="DH36" s="35">
        <v>2.6446759259259101E-2</v>
      </c>
      <c r="DI36" s="35">
        <v>2.0451388888888731E-2</v>
      </c>
      <c r="DJ36" s="44" t="s">
        <v>301</v>
      </c>
      <c r="DK36" s="45">
        <v>1767</v>
      </c>
      <c r="DL36" s="238"/>
      <c r="DM36" s="52"/>
      <c r="DN36" s="91">
        <v>0.75347222222222221</v>
      </c>
      <c r="DO36" s="95">
        <v>8.3333333333333297E-3</v>
      </c>
      <c r="DP36" s="42" t="s">
        <v>44</v>
      </c>
      <c r="DQ36" s="38">
        <v>0</v>
      </c>
      <c r="DS36" s="39">
        <v>5200.3999999999996</v>
      </c>
      <c r="DT36" s="46">
        <v>60</v>
      </c>
      <c r="DU36" s="40"/>
      <c r="DV36" s="63">
        <v>5260.4</v>
      </c>
      <c r="DX36" s="225" t="s">
        <v>297</v>
      </c>
      <c r="DY36" s="226" t="s">
        <v>177</v>
      </c>
      <c r="DZ36" s="226">
        <v>208</v>
      </c>
      <c r="EA36" s="104"/>
      <c r="EB36" s="77"/>
      <c r="EC36" s="56"/>
      <c r="ED36" s="36"/>
      <c r="EG36" s="41">
        <v>1.1299999999999999</v>
      </c>
      <c r="EH36" s="41" t="s">
        <v>198</v>
      </c>
      <c r="EI36" s="151">
        <v>68.251999999999995</v>
      </c>
      <c r="EJ36" s="41">
        <v>9999</v>
      </c>
      <c r="EK36" s="41">
        <v>68.251999999999995</v>
      </c>
      <c r="EN36" s="41">
        <v>33</v>
      </c>
      <c r="EO36" s="195">
        <v>0</v>
      </c>
      <c r="EP36" s="195">
        <v>0</v>
      </c>
      <c r="EQ36" s="196">
        <v>60.4</v>
      </c>
      <c r="ER36" s="195">
        <v>0</v>
      </c>
      <c r="ES36" s="195">
        <v>0</v>
      </c>
      <c r="ET36" s="195">
        <v>59</v>
      </c>
      <c r="EU36" s="195">
        <v>0</v>
      </c>
      <c r="EV36" s="195">
        <v>885</v>
      </c>
      <c r="EW36" s="195">
        <v>0</v>
      </c>
      <c r="EX36" s="195">
        <v>618</v>
      </c>
      <c r="EY36" s="195">
        <v>60</v>
      </c>
      <c r="EZ36" s="195">
        <v>53</v>
      </c>
      <c r="FA36" s="195">
        <v>0</v>
      </c>
      <c r="FB36" s="196">
        <v>3525</v>
      </c>
      <c r="FC36" s="195"/>
      <c r="FD36" s="195"/>
      <c r="FE36" s="195"/>
      <c r="FF36" s="195"/>
      <c r="FG36" s="196"/>
      <c r="FH36" s="195"/>
      <c r="FJ36" s="41">
        <v>33</v>
      </c>
      <c r="FK36" s="195">
        <v>0</v>
      </c>
      <c r="FL36" s="195">
        <v>0</v>
      </c>
      <c r="FM36" s="195">
        <v>60.4</v>
      </c>
      <c r="FN36" s="195">
        <v>60.4</v>
      </c>
      <c r="FO36" s="195">
        <v>60.4</v>
      </c>
      <c r="FP36" s="195">
        <v>119.4</v>
      </c>
      <c r="FQ36" s="195">
        <v>119.4</v>
      </c>
      <c r="FR36" s="195">
        <v>119.4</v>
      </c>
      <c r="FS36" s="195">
        <v>737.4</v>
      </c>
      <c r="FT36" s="195">
        <v>797.4</v>
      </c>
      <c r="FU36" s="195">
        <v>850.4</v>
      </c>
      <c r="FV36" s="195">
        <v>850.4</v>
      </c>
      <c r="FW36" s="195">
        <v>4375.3999999999996</v>
      </c>
      <c r="FX36" s="195">
        <v>4375.3999999999996</v>
      </c>
      <c r="FY36" s="195">
        <v>4375.3999999999996</v>
      </c>
      <c r="FZ36" s="195">
        <v>4375.3999999999996</v>
      </c>
      <c r="GA36" s="195">
        <v>4375.3999999999996</v>
      </c>
      <c r="GB36" s="195">
        <v>4375.3999999999996</v>
      </c>
      <c r="GC36" s="195">
        <v>4375.3999999999996</v>
      </c>
    </row>
    <row r="37" spans="1:185" ht="13.5" thickBot="1" x14ac:dyDescent="0.25">
      <c r="A37" s="132"/>
      <c r="B37" s="34">
        <v>59</v>
      </c>
      <c r="C37" s="10">
        <v>66</v>
      </c>
      <c r="D37" s="234" t="s">
        <v>263</v>
      </c>
      <c r="E37" s="234" t="s">
        <v>290</v>
      </c>
      <c r="F37" s="37"/>
      <c r="G37" s="43">
        <v>0.33541666666666697</v>
      </c>
      <c r="H37" s="47">
        <v>0.3354166666666667</v>
      </c>
      <c r="I37" s="58" t="s">
        <v>44</v>
      </c>
      <c r="J37" s="52">
        <v>0</v>
      </c>
      <c r="K37" s="43">
        <v>0.41597222222221902</v>
      </c>
      <c r="L37" s="47">
        <v>0.41597222222221902</v>
      </c>
      <c r="M37" s="42" t="s">
        <v>44</v>
      </c>
      <c r="N37" s="38">
        <v>0</v>
      </c>
      <c r="O37" s="73">
        <v>0.44722222222222302</v>
      </c>
      <c r="P37" s="42" t="s">
        <v>44</v>
      </c>
      <c r="Q37" s="38">
        <v>0</v>
      </c>
      <c r="R37" s="43">
        <v>0.4680555555555555</v>
      </c>
      <c r="S37" s="47">
        <v>0.46875</v>
      </c>
      <c r="T37" s="70">
        <v>62.4</v>
      </c>
      <c r="U37" s="71">
        <v>62.4</v>
      </c>
      <c r="V37" s="72"/>
      <c r="W37" s="115">
        <v>0.46805555555555634</v>
      </c>
      <c r="X37" s="42" t="s">
        <v>44</v>
      </c>
      <c r="Y37" s="38">
        <v>0</v>
      </c>
      <c r="Z37" s="49">
        <v>0.49375000000000002</v>
      </c>
      <c r="AA37" s="42" t="s">
        <v>301</v>
      </c>
      <c r="AB37" s="38">
        <v>60</v>
      </c>
      <c r="AC37" s="53">
        <v>0.49583333333333335</v>
      </c>
      <c r="AD37" s="61">
        <v>600</v>
      </c>
      <c r="AE37" s="55">
        <v>0.49670138888888887</v>
      </c>
      <c r="AF37" s="35">
        <v>8.6805555555552472E-4</v>
      </c>
      <c r="AG37" s="35">
        <v>2.314814814814507E-4</v>
      </c>
      <c r="AH37" s="44" t="s">
        <v>301</v>
      </c>
      <c r="AI37" s="45">
        <v>20</v>
      </c>
      <c r="AJ37" s="55">
        <v>0.49862268518518515</v>
      </c>
      <c r="AK37" s="35">
        <v>2.7893518518518068E-3</v>
      </c>
      <c r="AL37" s="35">
        <v>7.0601851851847348E-4</v>
      </c>
      <c r="AM37" s="44" t="s">
        <v>301</v>
      </c>
      <c r="AN37" s="45">
        <v>61</v>
      </c>
      <c r="AO37" s="55">
        <v>0.49937499999999996</v>
      </c>
      <c r="AP37" s="35">
        <v>3.5416666666666097E-3</v>
      </c>
      <c r="AQ37" s="35">
        <v>9.2592592592586872E-4</v>
      </c>
      <c r="AR37" s="44" t="s">
        <v>301</v>
      </c>
      <c r="AS37" s="45">
        <v>80</v>
      </c>
      <c r="AT37" s="55"/>
      <c r="AU37" s="35">
        <v>-0.49583333333333335</v>
      </c>
      <c r="AV37" s="35">
        <v>0.50215277777777778</v>
      </c>
      <c r="AW37" s="44"/>
      <c r="AX37" s="45">
        <v>900</v>
      </c>
      <c r="AY37" s="49">
        <v>0.54999999999999993</v>
      </c>
      <c r="AZ37" s="42" t="s">
        <v>301</v>
      </c>
      <c r="BA37" s="38">
        <v>480</v>
      </c>
      <c r="BB37" s="53">
        <v>0.55208333333333337</v>
      </c>
      <c r="BC37" s="61"/>
      <c r="BD37" s="55">
        <v>0.56844907407407408</v>
      </c>
      <c r="BE37" s="35">
        <v>1.6365740740740709E-2</v>
      </c>
      <c r="BF37" s="35">
        <v>4.6643518518518171E-3</v>
      </c>
      <c r="BG37" s="44" t="s">
        <v>301</v>
      </c>
      <c r="BH37" s="45">
        <v>403</v>
      </c>
      <c r="BI37" s="197">
        <v>0.60069444444444453</v>
      </c>
      <c r="BJ37" s="42" t="s">
        <v>44</v>
      </c>
      <c r="BK37" s="38">
        <v>0</v>
      </c>
      <c r="BL37" s="53">
        <v>0.60277777777777775</v>
      </c>
      <c r="BM37" s="61">
        <v>180</v>
      </c>
      <c r="BN37" s="55">
        <v>0.61693287037037037</v>
      </c>
      <c r="BO37" s="35">
        <v>1.4155092592592622E-2</v>
      </c>
      <c r="BP37" s="35">
        <v>5.2546296296296594E-3</v>
      </c>
      <c r="BQ37" s="44" t="s">
        <v>301</v>
      </c>
      <c r="BR37" s="45">
        <v>454</v>
      </c>
      <c r="BS37" s="55">
        <v>0.61844907407407412</v>
      </c>
      <c r="BT37" s="35">
        <v>1.5671296296296378E-2</v>
      </c>
      <c r="BU37" s="35">
        <v>6.2037037037037859E-3</v>
      </c>
      <c r="BV37" s="44" t="s">
        <v>301</v>
      </c>
      <c r="BW37" s="45">
        <v>536</v>
      </c>
      <c r="BX37" s="55">
        <v>0.61873842592592598</v>
      </c>
      <c r="BY37" s="35">
        <v>1.5960648148148238E-2</v>
      </c>
      <c r="BZ37" s="35">
        <v>6.3773148148149033E-3</v>
      </c>
      <c r="CA37" s="44" t="s">
        <v>301</v>
      </c>
      <c r="CB37" s="45">
        <v>551</v>
      </c>
      <c r="CC37" s="85">
        <v>0.6479166666666667</v>
      </c>
      <c r="CD37" s="86"/>
      <c r="CE37" s="38">
        <v>120</v>
      </c>
      <c r="CF37" s="88"/>
      <c r="CG37" s="49">
        <v>0.65833333333333333</v>
      </c>
      <c r="CH37" s="42" t="s">
        <v>301</v>
      </c>
      <c r="CI37" s="38">
        <v>180</v>
      </c>
      <c r="CJ37" s="206">
        <v>0.66736111111111107</v>
      </c>
      <c r="CK37" s="213"/>
      <c r="CL37" s="208">
        <v>0.66971064814814818</v>
      </c>
      <c r="CM37" s="214">
        <v>2.3495370370371083E-3</v>
      </c>
      <c r="CN37" s="214">
        <v>6.1342592592599724E-4</v>
      </c>
      <c r="CO37" s="210" t="s">
        <v>301</v>
      </c>
      <c r="CP37" s="211">
        <v>53</v>
      </c>
      <c r="CQ37" s="215"/>
      <c r="CR37" s="215"/>
      <c r="CS37" s="85">
        <v>0.68611111111111101</v>
      </c>
      <c r="CT37" s="86"/>
      <c r="CU37" s="38">
        <v>0</v>
      </c>
      <c r="CV37" s="88"/>
      <c r="CW37" s="49"/>
      <c r="CX37" s="42" t="s">
        <v>44</v>
      </c>
      <c r="CY37" s="38">
        <v>0</v>
      </c>
      <c r="CZ37" s="53">
        <v>0.71805555555555556</v>
      </c>
      <c r="DA37" s="61"/>
      <c r="DB37" s="55">
        <v>0.72342592592592592</v>
      </c>
      <c r="DC37" s="35">
        <v>5.3703703703703587E-3</v>
      </c>
      <c r="DD37" s="35">
        <v>5.7870370370371581E-4</v>
      </c>
      <c r="DE37" s="44" t="s">
        <v>45</v>
      </c>
      <c r="DF37" s="45">
        <v>50</v>
      </c>
      <c r="DG37" s="55">
        <v>0.72356481481481483</v>
      </c>
      <c r="DH37" s="35">
        <v>5.5092592592592693E-3</v>
      </c>
      <c r="DI37" s="35">
        <v>4.8611111111110036E-4</v>
      </c>
      <c r="DJ37" s="44" t="s">
        <v>45</v>
      </c>
      <c r="DK37" s="45">
        <v>42</v>
      </c>
      <c r="DL37" s="238"/>
      <c r="DM37" s="52"/>
      <c r="DN37" s="91">
        <v>0.77361111111111114</v>
      </c>
      <c r="DO37" s="95">
        <v>8.3333333333333297E-3</v>
      </c>
      <c r="DP37" s="42" t="s">
        <v>44</v>
      </c>
      <c r="DQ37" s="38">
        <v>0</v>
      </c>
      <c r="DS37" s="39">
        <v>3992.4</v>
      </c>
      <c r="DT37" s="46">
        <v>840</v>
      </c>
      <c r="DU37" s="40"/>
      <c r="DV37" s="63">
        <v>4832.3999999999996</v>
      </c>
      <c r="DX37" s="225" t="s">
        <v>298</v>
      </c>
      <c r="DY37" s="226" t="s">
        <v>178</v>
      </c>
      <c r="DZ37" s="226">
        <v>77</v>
      </c>
      <c r="EA37" s="104"/>
      <c r="EB37" s="77"/>
      <c r="EC37" s="56"/>
      <c r="ED37" s="36"/>
      <c r="EG37" s="41">
        <v>1.05</v>
      </c>
      <c r="EH37" s="41" t="s">
        <v>197</v>
      </c>
      <c r="EI37" s="151">
        <v>65.52</v>
      </c>
      <c r="EJ37" s="41">
        <v>65.52</v>
      </c>
      <c r="EK37" s="41">
        <v>9999</v>
      </c>
      <c r="EN37" s="41">
        <v>66</v>
      </c>
      <c r="EO37" s="195">
        <v>0</v>
      </c>
      <c r="EP37" s="195">
        <v>0</v>
      </c>
      <c r="EQ37" s="196">
        <v>62.4</v>
      </c>
      <c r="ER37" s="195">
        <v>0</v>
      </c>
      <c r="ES37" s="195">
        <v>60</v>
      </c>
      <c r="ET37" s="195">
        <v>1661</v>
      </c>
      <c r="EU37" s="195">
        <v>480</v>
      </c>
      <c r="EV37" s="195">
        <v>403</v>
      </c>
      <c r="EW37" s="195">
        <v>0</v>
      </c>
      <c r="EX37" s="195">
        <v>1721</v>
      </c>
      <c r="EY37" s="195">
        <v>180</v>
      </c>
      <c r="EZ37" s="195">
        <v>53</v>
      </c>
      <c r="FA37" s="195">
        <v>0</v>
      </c>
      <c r="FB37" s="196">
        <v>92</v>
      </c>
      <c r="FC37" s="195"/>
      <c r="FD37" s="195"/>
      <c r="FE37" s="195"/>
      <c r="FF37" s="195"/>
      <c r="FG37" s="196"/>
      <c r="FH37" s="195"/>
      <c r="FJ37" s="41">
        <v>66</v>
      </c>
      <c r="FK37" s="195">
        <v>0</v>
      </c>
      <c r="FL37" s="195">
        <v>0</v>
      </c>
      <c r="FM37" s="195">
        <v>62.4</v>
      </c>
      <c r="FN37" s="195">
        <v>62.4</v>
      </c>
      <c r="FO37" s="195">
        <v>122.4</v>
      </c>
      <c r="FP37" s="195">
        <v>1783.4</v>
      </c>
      <c r="FQ37" s="195">
        <v>2263.4</v>
      </c>
      <c r="FR37" s="195">
        <v>2263.4</v>
      </c>
      <c r="FS37" s="195">
        <v>3984.4</v>
      </c>
      <c r="FT37" s="195">
        <v>4164.3999999999996</v>
      </c>
      <c r="FU37" s="195">
        <v>4217.3999999999996</v>
      </c>
      <c r="FV37" s="195">
        <v>4217.3999999999996</v>
      </c>
      <c r="FW37" s="195">
        <v>4309.3999999999996</v>
      </c>
      <c r="FX37" s="195">
        <v>4309.3999999999996</v>
      </c>
      <c r="FY37" s="195">
        <v>4309.3999999999996</v>
      </c>
      <c r="FZ37" s="195">
        <v>4309.3999999999996</v>
      </c>
      <c r="GA37" s="195">
        <v>4309.3999999999996</v>
      </c>
      <c r="GB37" s="195">
        <v>4309.3999999999996</v>
      </c>
      <c r="GC37" s="195">
        <v>4309.3999999999996</v>
      </c>
    </row>
    <row r="38" spans="1:185" ht="13.5" thickBot="1" x14ac:dyDescent="0.25">
      <c r="A38" s="132"/>
      <c r="B38" s="34">
        <v>46</v>
      </c>
      <c r="C38" s="10">
        <v>46</v>
      </c>
      <c r="D38" s="37" t="s">
        <v>257</v>
      </c>
      <c r="E38" s="37" t="s">
        <v>283</v>
      </c>
      <c r="F38" s="37"/>
      <c r="G38" s="43">
        <v>0.32361111111111102</v>
      </c>
      <c r="H38" s="47">
        <v>0.32361111111111102</v>
      </c>
      <c r="I38" s="58" t="s">
        <v>44</v>
      </c>
      <c r="J38" s="52">
        <v>0</v>
      </c>
      <c r="K38" s="43">
        <v>0.406944444444442</v>
      </c>
      <c r="L38" s="47">
        <v>0.406944444444442</v>
      </c>
      <c r="M38" s="42" t="s">
        <v>44</v>
      </c>
      <c r="N38" s="38">
        <v>0</v>
      </c>
      <c r="O38" s="73">
        <v>0.438194444444444</v>
      </c>
      <c r="P38" s="42" t="s">
        <v>44</v>
      </c>
      <c r="Q38" s="38">
        <v>0</v>
      </c>
      <c r="R38" s="43">
        <v>0.44027777777777777</v>
      </c>
      <c r="S38" s="47">
        <v>0.4513888888888889</v>
      </c>
      <c r="T38" s="70">
        <v>62.2</v>
      </c>
      <c r="U38" s="71">
        <v>62.2</v>
      </c>
      <c r="V38" s="72"/>
      <c r="W38" s="115">
        <v>0.45902777777777731</v>
      </c>
      <c r="X38" s="42" t="s">
        <v>44</v>
      </c>
      <c r="Y38" s="38">
        <v>0</v>
      </c>
      <c r="Z38" s="49">
        <v>0.48333333333333334</v>
      </c>
      <c r="AA38" s="42" t="s">
        <v>44</v>
      </c>
      <c r="AB38" s="38">
        <v>0</v>
      </c>
      <c r="AC38" s="53">
        <v>0.4861111111111111</v>
      </c>
      <c r="AD38" s="61"/>
      <c r="AE38" s="55">
        <v>0.48696759259259265</v>
      </c>
      <c r="AF38" s="35">
        <v>8.5648148148154135E-4</v>
      </c>
      <c r="AG38" s="35">
        <v>2.1990740740746733E-4</v>
      </c>
      <c r="AH38" s="44" t="s">
        <v>301</v>
      </c>
      <c r="AI38" s="45">
        <v>19</v>
      </c>
      <c r="AJ38" s="55">
        <v>0.48853009259259261</v>
      </c>
      <c r="AK38" s="35">
        <v>2.418981481481508E-3</v>
      </c>
      <c r="AL38" s="35">
        <v>3.3564814814817474E-4</v>
      </c>
      <c r="AM38" s="44" t="s">
        <v>301</v>
      </c>
      <c r="AN38" s="45">
        <v>29</v>
      </c>
      <c r="AO38" s="55">
        <v>0.48921296296296296</v>
      </c>
      <c r="AP38" s="35">
        <v>3.1018518518518556E-3</v>
      </c>
      <c r="AQ38" s="35">
        <v>4.8611111111111468E-4</v>
      </c>
      <c r="AR38" s="44" t="s">
        <v>301</v>
      </c>
      <c r="AS38" s="45">
        <v>42</v>
      </c>
      <c r="AT38" s="55">
        <v>0.49408564814814815</v>
      </c>
      <c r="AU38" s="35">
        <v>7.9745370370370439E-3</v>
      </c>
      <c r="AV38" s="35">
        <v>1.6550925925925995E-3</v>
      </c>
      <c r="AW38" s="44" t="s">
        <v>301</v>
      </c>
      <c r="AX38" s="45">
        <v>143</v>
      </c>
      <c r="AY38" s="49">
        <v>0.53472222222222221</v>
      </c>
      <c r="AZ38" s="42" t="s">
        <v>44</v>
      </c>
      <c r="BA38" s="38">
        <v>0</v>
      </c>
      <c r="BB38" s="53">
        <v>0.54513888888888895</v>
      </c>
      <c r="BC38" s="61"/>
      <c r="BD38" s="55">
        <v>0.56115740740740738</v>
      </c>
      <c r="BE38" s="35">
        <v>1.6018518518518432E-2</v>
      </c>
      <c r="BF38" s="35">
        <v>4.3171296296295406E-3</v>
      </c>
      <c r="BG38" s="44" t="s">
        <v>301</v>
      </c>
      <c r="BH38" s="45">
        <v>373</v>
      </c>
      <c r="BI38" s="197">
        <v>0.59375000000000011</v>
      </c>
      <c r="BJ38" s="42" t="s">
        <v>44</v>
      </c>
      <c r="BK38" s="38">
        <v>0</v>
      </c>
      <c r="BL38" s="53">
        <v>0.59652777777777777</v>
      </c>
      <c r="BM38" s="61">
        <v>180</v>
      </c>
      <c r="BN38" s="55"/>
      <c r="BO38" s="35">
        <v>-0.59652777777777777</v>
      </c>
      <c r="BP38" s="35">
        <v>0.60542824074074075</v>
      </c>
      <c r="BQ38" s="44"/>
      <c r="BR38" s="45">
        <v>300</v>
      </c>
      <c r="BS38" s="55">
        <v>0.61131944444444442</v>
      </c>
      <c r="BT38" s="35">
        <v>1.4791666666666647E-2</v>
      </c>
      <c r="BU38" s="35">
        <v>5.3240740740740557E-3</v>
      </c>
      <c r="BV38" s="44" t="s">
        <v>301</v>
      </c>
      <c r="BW38" s="45">
        <v>460</v>
      </c>
      <c r="BX38" s="55">
        <v>0.61156250000000001</v>
      </c>
      <c r="BY38" s="35">
        <v>1.5034722222222241E-2</v>
      </c>
      <c r="BZ38" s="35">
        <v>5.4513888888889066E-3</v>
      </c>
      <c r="CA38" s="44" t="s">
        <v>301</v>
      </c>
      <c r="CB38" s="45">
        <v>471</v>
      </c>
      <c r="CC38" s="85">
        <v>0.63472222222222219</v>
      </c>
      <c r="CD38" s="86"/>
      <c r="CE38" s="38">
        <v>660</v>
      </c>
      <c r="CF38" s="88"/>
      <c r="CG38" s="49">
        <v>0.64722222222222225</v>
      </c>
      <c r="CH38" s="42" t="s">
        <v>45</v>
      </c>
      <c r="CI38" s="38">
        <v>180</v>
      </c>
      <c r="CJ38" s="206">
        <v>0.65833333333333333</v>
      </c>
      <c r="CK38" s="213"/>
      <c r="CL38" s="208">
        <v>0.66071759259259266</v>
      </c>
      <c r="CM38" s="214">
        <v>2.3842592592593359E-3</v>
      </c>
      <c r="CN38" s="214">
        <v>6.4814814814822489E-4</v>
      </c>
      <c r="CO38" s="210" t="s">
        <v>301</v>
      </c>
      <c r="CP38" s="211">
        <v>56</v>
      </c>
      <c r="CQ38" s="215"/>
      <c r="CR38" s="215"/>
      <c r="CS38" s="85">
        <v>0.66666666666666663</v>
      </c>
      <c r="CT38" s="86"/>
      <c r="CU38" s="38">
        <v>360</v>
      </c>
      <c r="CV38" s="88"/>
      <c r="CW38" s="49"/>
      <c r="CX38" s="42" t="s">
        <v>44</v>
      </c>
      <c r="CY38" s="38">
        <v>0</v>
      </c>
      <c r="CZ38" s="53">
        <v>0.70833333333333337</v>
      </c>
      <c r="DA38" s="61"/>
      <c r="DB38" s="55">
        <v>0.72688657407407409</v>
      </c>
      <c r="DC38" s="35">
        <v>1.8553240740740717E-2</v>
      </c>
      <c r="DD38" s="35">
        <v>1.2604166666666642E-2</v>
      </c>
      <c r="DE38" s="44" t="s">
        <v>301</v>
      </c>
      <c r="DF38" s="45">
        <v>1089</v>
      </c>
      <c r="DG38" s="55">
        <v>0.72700231481481481</v>
      </c>
      <c r="DH38" s="35">
        <v>1.8668981481481439E-2</v>
      </c>
      <c r="DI38" s="35">
        <v>1.267361111111107E-2</v>
      </c>
      <c r="DJ38" s="44" t="s">
        <v>301</v>
      </c>
      <c r="DK38" s="45">
        <v>1095</v>
      </c>
      <c r="DL38" s="238"/>
      <c r="DM38" s="52"/>
      <c r="DN38" s="91">
        <v>0.76527777777777783</v>
      </c>
      <c r="DO38" s="95">
        <v>8.3333333333333297E-3</v>
      </c>
      <c r="DP38" s="42" t="s">
        <v>301</v>
      </c>
      <c r="DQ38" s="38">
        <v>120</v>
      </c>
      <c r="DS38" s="39">
        <v>4319.2</v>
      </c>
      <c r="DT38" s="46">
        <v>1320</v>
      </c>
      <c r="DU38" s="40"/>
      <c r="DV38" s="63">
        <v>5639.2</v>
      </c>
      <c r="DX38" s="225" t="s">
        <v>43</v>
      </c>
      <c r="DY38" s="226" t="s">
        <v>178</v>
      </c>
      <c r="DZ38" s="226">
        <v>75</v>
      </c>
      <c r="EA38" s="104"/>
      <c r="EB38" s="77"/>
      <c r="EC38" s="56"/>
      <c r="ED38" s="36"/>
      <c r="EG38" s="41">
        <v>1.05</v>
      </c>
      <c r="EH38" s="41" t="s">
        <v>197</v>
      </c>
      <c r="EI38" s="151">
        <v>65.31</v>
      </c>
      <c r="EJ38" s="41">
        <v>65.31</v>
      </c>
      <c r="EK38" s="41">
        <v>9999</v>
      </c>
      <c r="EN38" s="41">
        <v>46</v>
      </c>
      <c r="EO38" s="195">
        <v>0</v>
      </c>
      <c r="EP38" s="195">
        <v>0</v>
      </c>
      <c r="EQ38" s="196">
        <v>62.2</v>
      </c>
      <c r="ER38" s="195">
        <v>0</v>
      </c>
      <c r="ES38" s="195">
        <v>0</v>
      </c>
      <c r="ET38" s="195">
        <v>233</v>
      </c>
      <c r="EU38" s="195">
        <v>0</v>
      </c>
      <c r="EV38" s="195">
        <v>373</v>
      </c>
      <c r="EW38" s="195">
        <v>0</v>
      </c>
      <c r="EX38" s="195">
        <v>1411</v>
      </c>
      <c r="EY38" s="195">
        <v>180</v>
      </c>
      <c r="EZ38" s="195">
        <v>56</v>
      </c>
      <c r="FA38" s="195">
        <v>0</v>
      </c>
      <c r="FB38" s="196">
        <v>2184</v>
      </c>
      <c r="FC38" s="195"/>
      <c r="FD38" s="195"/>
      <c r="FE38" s="195"/>
      <c r="FF38" s="195"/>
      <c r="FG38" s="196"/>
      <c r="FH38" s="195"/>
      <c r="FJ38" s="41">
        <v>46</v>
      </c>
      <c r="FK38" s="195">
        <v>0</v>
      </c>
      <c r="FL38" s="195">
        <v>0</v>
      </c>
      <c r="FM38" s="195">
        <v>62.2</v>
      </c>
      <c r="FN38" s="195">
        <v>62.2</v>
      </c>
      <c r="FO38" s="195">
        <v>62.2</v>
      </c>
      <c r="FP38" s="195">
        <v>295.2</v>
      </c>
      <c r="FQ38" s="195">
        <v>295.2</v>
      </c>
      <c r="FR38" s="195">
        <v>295.2</v>
      </c>
      <c r="FS38" s="195">
        <v>1706.2</v>
      </c>
      <c r="FT38" s="195">
        <v>1886.2</v>
      </c>
      <c r="FU38" s="195">
        <v>1942.2</v>
      </c>
      <c r="FV38" s="195">
        <v>1942.2</v>
      </c>
      <c r="FW38" s="195">
        <v>4126.2</v>
      </c>
      <c r="FX38" s="195">
        <v>4126.2</v>
      </c>
      <c r="FY38" s="195">
        <v>4126.2</v>
      </c>
      <c r="FZ38" s="195">
        <v>4126.2</v>
      </c>
      <c r="GA38" s="195">
        <v>4126.2</v>
      </c>
      <c r="GB38" s="195">
        <v>4126.2</v>
      </c>
      <c r="GC38" s="195">
        <v>4126.2</v>
      </c>
    </row>
    <row r="39" spans="1:185" ht="13.5" thickBot="1" x14ac:dyDescent="0.25">
      <c r="A39" s="132"/>
      <c r="B39" s="34">
        <v>23</v>
      </c>
      <c r="C39" s="10">
        <v>23</v>
      </c>
      <c r="D39" s="37" t="s">
        <v>142</v>
      </c>
      <c r="E39" s="37" t="s">
        <v>268</v>
      </c>
      <c r="F39" s="37"/>
      <c r="G39" s="43">
        <v>0.30763888888888902</v>
      </c>
      <c r="H39" s="47">
        <v>0.30763888888888902</v>
      </c>
      <c r="I39" s="58" t="s">
        <v>44</v>
      </c>
      <c r="J39" s="52">
        <v>0</v>
      </c>
      <c r="K39" s="43">
        <v>0.390972222222221</v>
      </c>
      <c r="L39" s="47">
        <v>0.390972222222221</v>
      </c>
      <c r="M39" s="42" t="s">
        <v>44</v>
      </c>
      <c r="N39" s="38">
        <v>0</v>
      </c>
      <c r="O39" s="73">
        <v>0.422222222222222</v>
      </c>
      <c r="P39" s="42" t="s">
        <v>44</v>
      </c>
      <c r="Q39" s="38">
        <v>0</v>
      </c>
      <c r="R39" s="43">
        <v>0.42430555555555555</v>
      </c>
      <c r="S39" s="47">
        <v>0.43402777777777773</v>
      </c>
      <c r="T39" s="70">
        <v>63.6</v>
      </c>
      <c r="U39" s="71">
        <v>63.6</v>
      </c>
      <c r="V39" s="72"/>
      <c r="W39" s="115">
        <v>0.44305555555555531</v>
      </c>
      <c r="X39" s="42" t="s">
        <v>44</v>
      </c>
      <c r="Y39" s="38">
        <v>0</v>
      </c>
      <c r="Z39" s="49">
        <v>0.46736111111111067</v>
      </c>
      <c r="AA39" s="42" t="s">
        <v>44</v>
      </c>
      <c r="AB39" s="38">
        <v>0</v>
      </c>
      <c r="AC39" s="53">
        <v>0.47013888888888899</v>
      </c>
      <c r="AD39" s="61">
        <v>300</v>
      </c>
      <c r="AE39" s="55">
        <v>0.47098379629629633</v>
      </c>
      <c r="AF39" s="35">
        <v>8.4490740740733594E-4</v>
      </c>
      <c r="AG39" s="35">
        <v>2.0833333333326192E-4</v>
      </c>
      <c r="AH39" s="44" t="s">
        <v>301</v>
      </c>
      <c r="AI39" s="45">
        <v>18</v>
      </c>
      <c r="AJ39" s="55">
        <v>0.4727777777777778</v>
      </c>
      <c r="AK39" s="35">
        <v>2.6388888888888018E-3</v>
      </c>
      <c r="AL39" s="35">
        <v>5.5555555555546849E-4</v>
      </c>
      <c r="AM39" s="44" t="s">
        <v>301</v>
      </c>
      <c r="AN39" s="45">
        <v>48</v>
      </c>
      <c r="AO39" s="55">
        <v>0.47342592592592592</v>
      </c>
      <c r="AP39" s="35">
        <v>3.2870370370369217E-3</v>
      </c>
      <c r="AQ39" s="35">
        <v>6.7129629629618078E-4</v>
      </c>
      <c r="AR39" s="44" t="s">
        <v>301</v>
      </c>
      <c r="AS39" s="45">
        <v>58</v>
      </c>
      <c r="AT39" s="55">
        <v>0.48013888888888889</v>
      </c>
      <c r="AU39" s="35">
        <v>9.9999999999998979E-3</v>
      </c>
      <c r="AV39" s="35">
        <v>3.6805555555554535E-3</v>
      </c>
      <c r="AW39" s="44" t="s">
        <v>301</v>
      </c>
      <c r="AX39" s="45">
        <v>318</v>
      </c>
      <c r="AY39" s="49">
        <v>0.51874999999999993</v>
      </c>
      <c r="AZ39" s="42" t="s">
        <v>44</v>
      </c>
      <c r="BA39" s="38">
        <v>0</v>
      </c>
      <c r="BB39" s="53">
        <v>0.52847222222222223</v>
      </c>
      <c r="BC39" s="61"/>
      <c r="BD39" s="55">
        <v>0.55328703703703697</v>
      </c>
      <c r="BE39" s="35">
        <v>2.4814814814814734E-2</v>
      </c>
      <c r="BF39" s="35">
        <v>1.3113425925925843E-2</v>
      </c>
      <c r="BG39" s="44" t="s">
        <v>301</v>
      </c>
      <c r="BH39" s="45">
        <v>1133</v>
      </c>
      <c r="BI39" s="197">
        <v>0.57708333333333339</v>
      </c>
      <c r="BJ39" s="42" t="s">
        <v>44</v>
      </c>
      <c r="BK39" s="38">
        <v>0</v>
      </c>
      <c r="BL39" s="53">
        <v>0.5805555555555556</v>
      </c>
      <c r="BM39" s="61">
        <v>180</v>
      </c>
      <c r="BN39" s="55"/>
      <c r="BO39" s="35">
        <v>-0.5805555555555556</v>
      </c>
      <c r="BP39" s="35">
        <v>0.58945601851851859</v>
      </c>
      <c r="BQ39" s="44"/>
      <c r="BR39" s="45">
        <v>300</v>
      </c>
      <c r="BS39" s="55">
        <v>0.59266203703703701</v>
      </c>
      <c r="BT39" s="35">
        <v>1.2106481481481413E-2</v>
      </c>
      <c r="BU39" s="35">
        <v>2.6388888888888209E-3</v>
      </c>
      <c r="BV39" s="44" t="s">
        <v>301</v>
      </c>
      <c r="BW39" s="45">
        <v>228</v>
      </c>
      <c r="BX39" s="55">
        <v>0.59289351851851857</v>
      </c>
      <c r="BY39" s="35">
        <v>1.2337962962962967E-2</v>
      </c>
      <c r="BZ39" s="35">
        <v>2.7546296296296329E-3</v>
      </c>
      <c r="CA39" s="44" t="s">
        <v>301</v>
      </c>
      <c r="CB39" s="45">
        <v>238</v>
      </c>
      <c r="CC39" s="85">
        <v>0.62708333333333333</v>
      </c>
      <c r="CD39" s="86"/>
      <c r="CE39" s="38">
        <v>0</v>
      </c>
      <c r="CF39" s="88"/>
      <c r="CG39" s="49">
        <v>0.63402777777777775</v>
      </c>
      <c r="CH39" s="42" t="s">
        <v>301</v>
      </c>
      <c r="CI39" s="38">
        <v>120</v>
      </c>
      <c r="CJ39" s="206">
        <v>0.64027777777777783</v>
      </c>
      <c r="CK39" s="213"/>
      <c r="CL39" s="208">
        <v>0.64268518518518525</v>
      </c>
      <c r="CM39" s="214">
        <v>2.4074074074074137E-3</v>
      </c>
      <c r="CN39" s="214">
        <v>6.7129629629630264E-4</v>
      </c>
      <c r="CO39" s="210" t="s">
        <v>301</v>
      </c>
      <c r="CP39" s="211">
        <v>58</v>
      </c>
      <c r="CQ39" s="215"/>
      <c r="CR39" s="215"/>
      <c r="CS39" s="85">
        <v>0.65277777777777779</v>
      </c>
      <c r="CT39" s="86"/>
      <c r="CU39" s="38">
        <v>0</v>
      </c>
      <c r="CV39" s="88"/>
      <c r="CW39" s="49"/>
      <c r="CX39" s="42" t="s">
        <v>44</v>
      </c>
      <c r="CY39" s="38">
        <v>0</v>
      </c>
      <c r="CZ39" s="53">
        <v>0.69236111111111109</v>
      </c>
      <c r="DA39" s="61"/>
      <c r="DB39" s="55">
        <v>0.698125</v>
      </c>
      <c r="DC39" s="35">
        <v>5.7638888888889017E-3</v>
      </c>
      <c r="DD39" s="35">
        <v>1.8518518518517279E-4</v>
      </c>
      <c r="DE39" s="44" t="s">
        <v>45</v>
      </c>
      <c r="DF39" s="45">
        <v>16</v>
      </c>
      <c r="DG39" s="55">
        <v>0.69824074074074083</v>
      </c>
      <c r="DH39" s="35">
        <v>5.8796296296297346E-3</v>
      </c>
      <c r="DI39" s="35">
        <v>1.1574074074063509E-4</v>
      </c>
      <c r="DJ39" s="44" t="s">
        <v>45</v>
      </c>
      <c r="DK39" s="45">
        <v>10</v>
      </c>
      <c r="DL39" s="238"/>
      <c r="DM39" s="52"/>
      <c r="DN39" s="91">
        <v>0.74791666666666667</v>
      </c>
      <c r="DO39" s="95">
        <v>8.3333333333333297E-3</v>
      </c>
      <c r="DP39" s="42" t="s">
        <v>44</v>
      </c>
      <c r="DQ39" s="38">
        <v>0</v>
      </c>
      <c r="DR39" s="75"/>
      <c r="DS39" s="39">
        <v>2968.6</v>
      </c>
      <c r="DT39" s="46">
        <v>120</v>
      </c>
      <c r="DU39" s="40"/>
      <c r="DV39" s="63">
        <v>3088.6</v>
      </c>
      <c r="DW39" s="75"/>
      <c r="DX39" s="225" t="s">
        <v>296</v>
      </c>
      <c r="DY39" s="226" t="s">
        <v>178</v>
      </c>
      <c r="DZ39" s="226">
        <v>90</v>
      </c>
      <c r="EA39" s="104" t="s">
        <v>294</v>
      </c>
      <c r="EB39" s="77"/>
      <c r="EC39" s="56"/>
      <c r="ED39" s="36"/>
      <c r="EG39" s="41">
        <v>1.05</v>
      </c>
      <c r="EH39" s="41" t="s">
        <v>198</v>
      </c>
      <c r="EI39" s="151">
        <v>66.78</v>
      </c>
      <c r="EJ39" s="41">
        <v>9999</v>
      </c>
      <c r="EK39" s="41">
        <v>66.78</v>
      </c>
      <c r="EN39" s="41">
        <v>23</v>
      </c>
      <c r="EO39" s="195">
        <v>0</v>
      </c>
      <c r="EP39" s="195">
        <v>0</v>
      </c>
      <c r="EQ39" s="196">
        <v>63.6</v>
      </c>
      <c r="ER39" s="195">
        <v>0</v>
      </c>
      <c r="ES39" s="195">
        <v>0</v>
      </c>
      <c r="ET39" s="195">
        <v>742</v>
      </c>
      <c r="EU39" s="195">
        <v>0</v>
      </c>
      <c r="EV39" s="195">
        <v>1133</v>
      </c>
      <c r="EW39" s="195">
        <v>0</v>
      </c>
      <c r="EX39" s="195">
        <v>946</v>
      </c>
      <c r="EY39" s="195">
        <v>120</v>
      </c>
      <c r="EZ39" s="195">
        <v>58</v>
      </c>
      <c r="FA39" s="195">
        <v>0</v>
      </c>
      <c r="FB39" s="196">
        <v>26</v>
      </c>
      <c r="FC39" s="195"/>
      <c r="FD39" s="195"/>
      <c r="FE39" s="195"/>
      <c r="FF39" s="195"/>
      <c r="FG39" s="196"/>
      <c r="FH39" s="195"/>
      <c r="FJ39" s="41">
        <v>23</v>
      </c>
      <c r="FK39" s="195">
        <v>0</v>
      </c>
      <c r="FL39" s="195">
        <v>0</v>
      </c>
      <c r="FM39" s="195">
        <v>63.6</v>
      </c>
      <c r="FN39" s="195">
        <v>63.6</v>
      </c>
      <c r="FO39" s="195">
        <v>63.6</v>
      </c>
      <c r="FP39" s="195">
        <v>805.6</v>
      </c>
      <c r="FQ39" s="195">
        <v>805.6</v>
      </c>
      <c r="FR39" s="195">
        <v>805.6</v>
      </c>
      <c r="FS39" s="195">
        <v>1751.6</v>
      </c>
      <c r="FT39" s="195">
        <v>1871.6</v>
      </c>
      <c r="FU39" s="195">
        <v>1929.6</v>
      </c>
      <c r="FV39" s="195">
        <v>1929.6</v>
      </c>
      <c r="FW39" s="195">
        <v>1955.6</v>
      </c>
      <c r="FX39" s="195">
        <v>1955.6</v>
      </c>
      <c r="FY39" s="195">
        <v>1955.6</v>
      </c>
      <c r="FZ39" s="195">
        <v>1955.6</v>
      </c>
      <c r="GA39" s="195">
        <v>1955.6</v>
      </c>
      <c r="GB39" s="195">
        <v>1955.6</v>
      </c>
      <c r="GC39" s="195">
        <v>1955.6</v>
      </c>
    </row>
    <row r="40" spans="1:185" ht="13.5" thickBot="1" x14ac:dyDescent="0.25">
      <c r="A40" s="132"/>
      <c r="B40" s="34">
        <v>38</v>
      </c>
      <c r="C40" s="10">
        <v>38</v>
      </c>
      <c r="D40" s="37" t="s">
        <v>47</v>
      </c>
      <c r="E40" s="37" t="s">
        <v>277</v>
      </c>
      <c r="F40" s="37"/>
      <c r="G40" s="43">
        <v>0.31805555555555598</v>
      </c>
      <c r="H40" s="47">
        <v>0.31805555555555598</v>
      </c>
      <c r="I40" s="58" t="s">
        <v>44</v>
      </c>
      <c r="J40" s="52">
        <v>0</v>
      </c>
      <c r="K40" s="43">
        <v>0.40138888888888702</v>
      </c>
      <c r="L40" s="47">
        <v>0.40138888888888702</v>
      </c>
      <c r="M40" s="42" t="s">
        <v>44</v>
      </c>
      <c r="N40" s="38">
        <v>0</v>
      </c>
      <c r="O40" s="73">
        <v>0.43263888888888885</v>
      </c>
      <c r="P40" s="42" t="s">
        <v>44</v>
      </c>
      <c r="Q40" s="38">
        <v>0</v>
      </c>
      <c r="R40" s="43">
        <v>0.43958333333333338</v>
      </c>
      <c r="S40" s="47">
        <v>0.44861111111111113</v>
      </c>
      <c r="T40" s="70">
        <v>63.7</v>
      </c>
      <c r="U40" s="71">
        <v>63.7</v>
      </c>
      <c r="V40" s="72"/>
      <c r="W40" s="115">
        <v>0.45347222222222217</v>
      </c>
      <c r="X40" s="42" t="s">
        <v>44</v>
      </c>
      <c r="Y40" s="38">
        <v>0</v>
      </c>
      <c r="Z40" s="49">
        <v>0.4777777777777778</v>
      </c>
      <c r="AA40" s="42" t="s">
        <v>44</v>
      </c>
      <c r="AB40" s="38">
        <v>0</v>
      </c>
      <c r="AC40" s="53">
        <v>0.48055555555555557</v>
      </c>
      <c r="AD40" s="61">
        <v>600</v>
      </c>
      <c r="AE40" s="55">
        <v>0.48130787037037037</v>
      </c>
      <c r="AF40" s="35">
        <v>7.5231481481480289E-4</v>
      </c>
      <c r="AG40" s="35">
        <v>1.1574074074072887E-4</v>
      </c>
      <c r="AH40" s="44" t="s">
        <v>301</v>
      </c>
      <c r="AI40" s="45">
        <v>10</v>
      </c>
      <c r="AJ40" s="55">
        <v>0.48254629629629631</v>
      </c>
      <c r="AK40" s="35">
        <v>1.9907407407407374E-3</v>
      </c>
      <c r="AL40" s="35">
        <v>9.2592592592595935E-5</v>
      </c>
      <c r="AM40" s="44" t="s">
        <v>45</v>
      </c>
      <c r="AN40" s="45">
        <v>8</v>
      </c>
      <c r="AO40" s="55">
        <v>0.48318287037037039</v>
      </c>
      <c r="AP40" s="35">
        <v>2.6273148148148184E-3</v>
      </c>
      <c r="AQ40" s="35">
        <v>1.1574074074077473E-5</v>
      </c>
      <c r="AR40" s="44" t="s">
        <v>301</v>
      </c>
      <c r="AS40" s="45">
        <v>1</v>
      </c>
      <c r="AT40" s="55">
        <v>0.48829861111111111</v>
      </c>
      <c r="AU40" s="35">
        <v>7.7430555555555447E-3</v>
      </c>
      <c r="AV40" s="35">
        <v>1.4236111111111003E-3</v>
      </c>
      <c r="AW40" s="44" t="s">
        <v>301</v>
      </c>
      <c r="AX40" s="45">
        <v>123</v>
      </c>
      <c r="AY40" s="49">
        <v>0.53125</v>
      </c>
      <c r="AZ40" s="42" t="s">
        <v>301</v>
      </c>
      <c r="BA40" s="38">
        <v>180</v>
      </c>
      <c r="BB40" s="53">
        <v>0.53819444444444442</v>
      </c>
      <c r="BC40" s="61"/>
      <c r="BD40" s="55">
        <v>0.57119212962962962</v>
      </c>
      <c r="BE40" s="35">
        <v>3.2997685185185199E-2</v>
      </c>
      <c r="BF40" s="35">
        <v>2.1296296296296306E-2</v>
      </c>
      <c r="BG40" s="44" t="s">
        <v>301</v>
      </c>
      <c r="BH40" s="45">
        <v>1840</v>
      </c>
      <c r="BI40" s="197">
        <v>0.58680555555555558</v>
      </c>
      <c r="BJ40" s="42" t="s">
        <v>44</v>
      </c>
      <c r="BK40" s="38">
        <v>0</v>
      </c>
      <c r="BL40" s="53">
        <v>0.59722222222222221</v>
      </c>
      <c r="BM40" s="61">
        <v>180</v>
      </c>
      <c r="BN40" s="55"/>
      <c r="BO40" s="35">
        <v>-0.59722222222222221</v>
      </c>
      <c r="BP40" s="35">
        <v>0.60612268518518519</v>
      </c>
      <c r="BQ40" s="44"/>
      <c r="BR40" s="45">
        <v>300</v>
      </c>
      <c r="BS40" s="55">
        <v>0.61438657407407404</v>
      </c>
      <c r="BT40" s="35">
        <v>1.7164351851851833E-2</v>
      </c>
      <c r="BU40" s="35">
        <v>7.6967592592592417E-3</v>
      </c>
      <c r="BV40" s="44" t="s">
        <v>301</v>
      </c>
      <c r="BW40" s="45">
        <v>665</v>
      </c>
      <c r="BX40" s="55">
        <v>0.61478009259259259</v>
      </c>
      <c r="BY40" s="35">
        <v>1.7557870370370376E-2</v>
      </c>
      <c r="BZ40" s="35">
        <v>7.9745370370370421E-3</v>
      </c>
      <c r="CA40" s="44" t="s">
        <v>301</v>
      </c>
      <c r="CB40" s="45">
        <v>689</v>
      </c>
      <c r="CC40" s="85">
        <v>0.6479166666666667</v>
      </c>
      <c r="CD40" s="86"/>
      <c r="CE40" s="38">
        <v>0</v>
      </c>
      <c r="CF40" s="88"/>
      <c r="CG40" s="49">
        <v>0.625</v>
      </c>
      <c r="CH40" s="42" t="s">
        <v>45</v>
      </c>
      <c r="CI40" s="38">
        <v>1500</v>
      </c>
      <c r="CJ40" s="206">
        <v>0.67013888888888884</v>
      </c>
      <c r="CK40" s="213"/>
      <c r="CL40" s="208">
        <v>0.6725578703703704</v>
      </c>
      <c r="CM40" s="214">
        <v>2.4189814814815636E-3</v>
      </c>
      <c r="CN40" s="214">
        <v>6.8287037037045254E-4</v>
      </c>
      <c r="CO40" s="210" t="s">
        <v>301</v>
      </c>
      <c r="CP40" s="211">
        <v>59</v>
      </c>
      <c r="CQ40" s="215"/>
      <c r="CR40" s="215"/>
      <c r="CS40" s="85">
        <v>0.68263888888888891</v>
      </c>
      <c r="CT40" s="86"/>
      <c r="CU40" s="38">
        <v>0</v>
      </c>
      <c r="CV40" s="88"/>
      <c r="CW40" s="49"/>
      <c r="CX40" s="42" t="s">
        <v>44</v>
      </c>
      <c r="CY40" s="38">
        <v>0</v>
      </c>
      <c r="CZ40" s="53">
        <v>0.72222222222222221</v>
      </c>
      <c r="DA40" s="61"/>
      <c r="DB40" s="55">
        <v>0.7289930555555556</v>
      </c>
      <c r="DC40" s="35">
        <v>6.7708333333333925E-3</v>
      </c>
      <c r="DD40" s="35">
        <v>8.2175925925931804E-4</v>
      </c>
      <c r="DE40" s="44" t="s">
        <v>301</v>
      </c>
      <c r="DF40" s="45">
        <v>71</v>
      </c>
      <c r="DG40" s="55">
        <v>0.72923611111111108</v>
      </c>
      <c r="DH40" s="35">
        <v>7.0138888888888751E-3</v>
      </c>
      <c r="DI40" s="35">
        <v>1.0185185185185054E-3</v>
      </c>
      <c r="DJ40" s="44" t="s">
        <v>301</v>
      </c>
      <c r="DK40" s="45">
        <v>88</v>
      </c>
      <c r="DL40" s="238"/>
      <c r="DM40" s="52"/>
      <c r="DN40" s="91">
        <v>0.77430555555555547</v>
      </c>
      <c r="DO40" s="95">
        <v>8.3333333333333297E-3</v>
      </c>
      <c r="DP40" s="42" t="s">
        <v>44</v>
      </c>
      <c r="DQ40" s="38">
        <v>0</v>
      </c>
      <c r="DS40" s="39">
        <v>4697.7</v>
      </c>
      <c r="DT40" s="46">
        <v>1680</v>
      </c>
      <c r="DU40" s="40"/>
      <c r="DV40" s="63">
        <v>6377.7</v>
      </c>
      <c r="DX40" s="225" t="s">
        <v>43</v>
      </c>
      <c r="DY40" s="226" t="s">
        <v>177</v>
      </c>
      <c r="DZ40" s="226">
        <v>122</v>
      </c>
      <c r="EA40" s="104"/>
      <c r="EB40" s="77"/>
      <c r="EC40" s="56"/>
      <c r="ED40" s="36"/>
      <c r="EG40" s="41">
        <v>1.1100000000000001</v>
      </c>
      <c r="EH40" s="41" t="s">
        <v>198</v>
      </c>
      <c r="EI40" s="151">
        <v>70.707000000000008</v>
      </c>
      <c r="EJ40" s="41">
        <v>9999</v>
      </c>
      <c r="EK40" s="41">
        <v>70.707000000000008</v>
      </c>
      <c r="EN40" s="41">
        <v>38</v>
      </c>
      <c r="EO40" s="195">
        <v>0</v>
      </c>
      <c r="EP40" s="195">
        <v>0</v>
      </c>
      <c r="EQ40" s="196">
        <v>63.7</v>
      </c>
      <c r="ER40" s="195">
        <v>0</v>
      </c>
      <c r="ES40" s="195">
        <v>0</v>
      </c>
      <c r="ET40" s="195">
        <v>742</v>
      </c>
      <c r="EU40" s="195">
        <v>180</v>
      </c>
      <c r="EV40" s="195">
        <v>1840</v>
      </c>
      <c r="EW40" s="195">
        <v>0</v>
      </c>
      <c r="EX40" s="195">
        <v>1834</v>
      </c>
      <c r="EY40" s="195">
        <v>1500</v>
      </c>
      <c r="EZ40" s="195">
        <v>59</v>
      </c>
      <c r="FA40" s="195">
        <v>0</v>
      </c>
      <c r="FB40" s="196">
        <v>159</v>
      </c>
      <c r="FC40" s="195"/>
      <c r="FD40" s="195"/>
      <c r="FE40" s="195"/>
      <c r="FF40" s="195"/>
      <c r="FG40" s="196"/>
      <c r="FH40" s="195"/>
      <c r="FJ40" s="41">
        <v>38</v>
      </c>
      <c r="FK40" s="195">
        <v>0</v>
      </c>
      <c r="FL40" s="195">
        <v>0</v>
      </c>
      <c r="FM40" s="195">
        <v>63.7</v>
      </c>
      <c r="FN40" s="195">
        <v>63.7</v>
      </c>
      <c r="FO40" s="195">
        <v>63.7</v>
      </c>
      <c r="FP40" s="195">
        <v>805.7</v>
      </c>
      <c r="FQ40" s="195">
        <v>985.7</v>
      </c>
      <c r="FR40" s="195">
        <v>985.7</v>
      </c>
      <c r="FS40" s="195">
        <v>2819.7</v>
      </c>
      <c r="FT40" s="195">
        <v>4319.7</v>
      </c>
      <c r="FU40" s="195">
        <v>4378.7</v>
      </c>
      <c r="FV40" s="195">
        <v>4378.7</v>
      </c>
      <c r="FW40" s="195">
        <v>4537.7</v>
      </c>
      <c r="FX40" s="195">
        <v>4537.7</v>
      </c>
      <c r="FY40" s="195">
        <v>4537.7</v>
      </c>
      <c r="FZ40" s="195">
        <v>4537.7</v>
      </c>
      <c r="GA40" s="195">
        <v>4537.7</v>
      </c>
      <c r="GB40" s="195">
        <v>4537.7</v>
      </c>
      <c r="GC40" s="195">
        <v>4537.7</v>
      </c>
    </row>
    <row r="41" spans="1:185" ht="13.5" thickBot="1" x14ac:dyDescent="0.25">
      <c r="A41" s="132"/>
      <c r="B41" s="34">
        <v>57</v>
      </c>
      <c r="C41" s="10">
        <v>57</v>
      </c>
      <c r="D41" s="233" t="s">
        <v>303</v>
      </c>
      <c r="E41" s="233" t="s">
        <v>307</v>
      </c>
      <c r="F41" s="37"/>
      <c r="G41" s="43">
        <v>0.33124999999999999</v>
      </c>
      <c r="H41" s="47">
        <v>0.33124999999999999</v>
      </c>
      <c r="I41" s="58" t="s">
        <v>44</v>
      </c>
      <c r="J41" s="52">
        <v>0</v>
      </c>
      <c r="K41" s="43">
        <v>0.41458333333332997</v>
      </c>
      <c r="L41" s="47">
        <v>0.41458333333332997</v>
      </c>
      <c r="M41" s="42" t="s">
        <v>44</v>
      </c>
      <c r="N41" s="38">
        <v>0</v>
      </c>
      <c r="O41" s="73">
        <v>0.44583333333333403</v>
      </c>
      <c r="P41" s="42" t="s">
        <v>44</v>
      </c>
      <c r="Q41" s="38">
        <v>0</v>
      </c>
      <c r="R41" s="43">
        <v>0.4465277777777778</v>
      </c>
      <c r="S41" s="47">
        <v>0.46666666666666662</v>
      </c>
      <c r="T41" s="70">
        <v>64.900000000000006</v>
      </c>
      <c r="U41" s="71">
        <v>64.900000000000006</v>
      </c>
      <c r="V41" s="72">
        <v>15</v>
      </c>
      <c r="W41" s="115">
        <v>0.46666666666666734</v>
      </c>
      <c r="X41" s="42" t="s">
        <v>44</v>
      </c>
      <c r="Y41" s="38">
        <v>0</v>
      </c>
      <c r="Z41" s="49">
        <v>0.5</v>
      </c>
      <c r="AA41" s="42" t="s">
        <v>44</v>
      </c>
      <c r="AB41" s="38">
        <v>0</v>
      </c>
      <c r="AC41" s="53">
        <v>0.50208333333333333</v>
      </c>
      <c r="AD41" s="61"/>
      <c r="AE41" s="55">
        <v>0.50288194444444445</v>
      </c>
      <c r="AF41" s="35">
        <v>7.9861111111112493E-4</v>
      </c>
      <c r="AG41" s="35">
        <v>1.6203703703705091E-4</v>
      </c>
      <c r="AH41" s="44" t="s">
        <v>301</v>
      </c>
      <c r="AI41" s="45">
        <v>14</v>
      </c>
      <c r="AJ41" s="55">
        <v>0.50439814814814821</v>
      </c>
      <c r="AK41" s="35">
        <v>2.3148148148148806E-3</v>
      </c>
      <c r="AL41" s="35">
        <v>2.314814814815473E-4</v>
      </c>
      <c r="AM41" s="44" t="s">
        <v>301</v>
      </c>
      <c r="AN41" s="45">
        <v>20</v>
      </c>
      <c r="AO41" s="55">
        <v>0.50523148148148145</v>
      </c>
      <c r="AP41" s="35">
        <v>3.1481481481481222E-3</v>
      </c>
      <c r="AQ41" s="35">
        <v>5.324074074073812E-4</v>
      </c>
      <c r="AR41" s="44" t="s">
        <v>301</v>
      </c>
      <c r="AS41" s="45">
        <v>46</v>
      </c>
      <c r="AT41" s="55"/>
      <c r="AU41" s="35">
        <v>-0.50208333333333333</v>
      </c>
      <c r="AV41" s="35">
        <v>0.50840277777777776</v>
      </c>
      <c r="AW41" s="44"/>
      <c r="AX41" s="45">
        <v>900</v>
      </c>
      <c r="AY41" s="49" t="s">
        <v>308</v>
      </c>
      <c r="AZ41" s="42" t="s">
        <v>44</v>
      </c>
      <c r="BA41" s="38">
        <v>900</v>
      </c>
      <c r="BB41" s="53"/>
      <c r="BC41" s="61"/>
      <c r="BD41" s="55">
        <v>0.59084490740740747</v>
      </c>
      <c r="BE41" s="35">
        <v>0.59084490740740747</v>
      </c>
      <c r="BF41" s="35">
        <v>0.57914351851851853</v>
      </c>
      <c r="BG41" s="44"/>
      <c r="BH41" s="45">
        <v>900</v>
      </c>
      <c r="BI41" s="197">
        <v>4.8611111111111112E-2</v>
      </c>
      <c r="BJ41" s="42" t="s">
        <v>44</v>
      </c>
      <c r="BK41" s="38">
        <v>0</v>
      </c>
      <c r="BL41" s="53">
        <v>0.6069444444444444</v>
      </c>
      <c r="BM41" s="61">
        <v>180</v>
      </c>
      <c r="BN41" s="55">
        <v>0.63150462962962961</v>
      </c>
      <c r="BO41" s="35">
        <v>2.4560185185185213E-2</v>
      </c>
      <c r="BP41" s="35">
        <v>1.5659722222222248E-2</v>
      </c>
      <c r="BQ41" s="44" t="s">
        <v>301</v>
      </c>
      <c r="BR41" s="45">
        <v>1353</v>
      </c>
      <c r="BS41" s="55"/>
      <c r="BT41" s="35">
        <v>-0.6069444444444444</v>
      </c>
      <c r="BU41" s="35">
        <v>0.61641203703703695</v>
      </c>
      <c r="BV41" s="44"/>
      <c r="BW41" s="45">
        <v>300</v>
      </c>
      <c r="BX41" s="55">
        <v>0.63321759259259258</v>
      </c>
      <c r="BY41" s="35">
        <v>2.6273148148148184E-2</v>
      </c>
      <c r="BZ41" s="35">
        <v>1.6689814814814852E-2</v>
      </c>
      <c r="CA41" s="44" t="s">
        <v>301</v>
      </c>
      <c r="CB41" s="45">
        <v>1442</v>
      </c>
      <c r="CC41" s="85">
        <v>0.65277777777777779</v>
      </c>
      <c r="CD41" s="86"/>
      <c r="CE41" s="38">
        <v>0</v>
      </c>
      <c r="CF41" s="88"/>
      <c r="CG41" s="49">
        <v>0.6430555555555556</v>
      </c>
      <c r="CH41" s="42" t="s">
        <v>301</v>
      </c>
      <c r="CI41" s="38">
        <v>3360</v>
      </c>
      <c r="CJ41" s="206">
        <v>0.67222222222222217</v>
      </c>
      <c r="CK41" s="213"/>
      <c r="CL41" s="208">
        <v>0.67464120370370362</v>
      </c>
      <c r="CM41" s="214">
        <v>2.4189814814814525E-3</v>
      </c>
      <c r="CN41" s="214">
        <v>6.8287037037034152E-4</v>
      </c>
      <c r="CO41" s="210" t="s">
        <v>301</v>
      </c>
      <c r="CP41" s="211">
        <v>59</v>
      </c>
      <c r="CQ41" s="215"/>
      <c r="CR41" s="215"/>
      <c r="CS41" s="85">
        <v>0.68541666666666667</v>
      </c>
      <c r="CT41" s="86"/>
      <c r="CU41" s="38">
        <v>0</v>
      </c>
      <c r="CV41" s="88"/>
      <c r="CW41" s="49"/>
      <c r="CX41" s="42" t="s">
        <v>44</v>
      </c>
      <c r="CY41" s="38">
        <v>0</v>
      </c>
      <c r="CZ41" s="53">
        <v>0.72569444444444453</v>
      </c>
      <c r="DA41" s="61"/>
      <c r="DB41" s="55"/>
      <c r="DC41" s="35">
        <v>-0.72569444444444453</v>
      </c>
      <c r="DD41" s="35">
        <v>0.73164351851851861</v>
      </c>
      <c r="DE41" s="44"/>
      <c r="DF41" s="45">
        <v>300</v>
      </c>
      <c r="DG41" s="55"/>
      <c r="DH41" s="35">
        <v>-0.72569444444444453</v>
      </c>
      <c r="DI41" s="35">
        <v>0.73168981481481488</v>
      </c>
      <c r="DJ41" s="44"/>
      <c r="DK41" s="45">
        <v>900</v>
      </c>
      <c r="DL41" s="238" t="s">
        <v>314</v>
      </c>
      <c r="DM41" s="52">
        <v>900</v>
      </c>
      <c r="DN41" s="91">
        <v>0.77708333333333324</v>
      </c>
      <c r="DO41" s="95">
        <v>8.3333333333333297E-3</v>
      </c>
      <c r="DP41" s="42" t="s">
        <v>44</v>
      </c>
      <c r="DQ41" s="38">
        <v>0</v>
      </c>
      <c r="DS41" s="39">
        <v>6493.9</v>
      </c>
      <c r="DT41" s="46">
        <v>5160</v>
      </c>
      <c r="DU41" s="40"/>
      <c r="DV41" s="63">
        <v>11653.9</v>
      </c>
      <c r="DX41" s="225" t="s">
        <v>297</v>
      </c>
      <c r="DY41" s="226" t="s">
        <v>178</v>
      </c>
      <c r="DZ41" s="226">
        <v>78</v>
      </c>
      <c r="EA41" s="104"/>
      <c r="EB41" s="77"/>
      <c r="EC41" s="56"/>
      <c r="ED41" s="36"/>
      <c r="EG41" s="41">
        <v>1.05</v>
      </c>
      <c r="EH41" s="41" t="s">
        <v>197</v>
      </c>
      <c r="EI41" s="151">
        <v>83.89500000000001</v>
      </c>
      <c r="EJ41" s="41">
        <v>83.89500000000001</v>
      </c>
      <c r="EK41" s="41">
        <v>9999</v>
      </c>
      <c r="EN41" s="41">
        <v>57</v>
      </c>
      <c r="EO41" s="195">
        <v>0</v>
      </c>
      <c r="EP41" s="195">
        <v>0</v>
      </c>
      <c r="EQ41" s="196">
        <v>79.900000000000006</v>
      </c>
      <c r="ER41" s="195">
        <v>0</v>
      </c>
      <c r="ES41" s="195">
        <v>0</v>
      </c>
      <c r="ET41" s="195">
        <v>980</v>
      </c>
      <c r="EU41" s="195">
        <v>900</v>
      </c>
      <c r="EV41" s="195">
        <v>900</v>
      </c>
      <c r="EW41" s="195">
        <v>0</v>
      </c>
      <c r="EX41" s="195">
        <v>3275</v>
      </c>
      <c r="EY41" s="195">
        <v>3360</v>
      </c>
      <c r="EZ41" s="195">
        <v>59</v>
      </c>
      <c r="FA41" s="195">
        <v>0</v>
      </c>
      <c r="FB41" s="196">
        <v>1200</v>
      </c>
      <c r="FC41" s="195"/>
      <c r="FD41" s="195"/>
      <c r="FE41" s="195"/>
      <c r="FF41" s="195"/>
      <c r="FG41" s="196"/>
      <c r="FH41" s="195"/>
      <c r="FJ41" s="41">
        <v>57</v>
      </c>
      <c r="FK41" s="195">
        <v>0</v>
      </c>
      <c r="FL41" s="195">
        <v>0</v>
      </c>
      <c r="FM41" s="195">
        <v>79.900000000000006</v>
      </c>
      <c r="FN41" s="195">
        <v>79.900000000000006</v>
      </c>
      <c r="FO41" s="195">
        <v>79.900000000000006</v>
      </c>
      <c r="FP41" s="195">
        <v>1059.9000000000001</v>
      </c>
      <c r="FQ41" s="195">
        <v>1959.9</v>
      </c>
      <c r="FR41" s="195">
        <v>1959.9</v>
      </c>
      <c r="FS41" s="195">
        <v>5234.8999999999996</v>
      </c>
      <c r="FT41" s="195">
        <v>8594.9</v>
      </c>
      <c r="FU41" s="195">
        <v>8653.9</v>
      </c>
      <c r="FV41" s="195">
        <v>8653.9</v>
      </c>
      <c r="FW41" s="195">
        <v>9853.9</v>
      </c>
      <c r="FX41" s="195">
        <v>9853.9</v>
      </c>
      <c r="FY41" s="195">
        <v>9853.9</v>
      </c>
      <c r="FZ41" s="195">
        <v>9853.9</v>
      </c>
      <c r="GA41" s="195">
        <v>9853.9</v>
      </c>
      <c r="GB41" s="195">
        <v>9853.9</v>
      </c>
      <c r="GC41" s="195">
        <v>9853.9</v>
      </c>
    </row>
    <row r="42" spans="1:185" ht="13.5" thickBot="1" x14ac:dyDescent="0.25">
      <c r="A42" s="132"/>
      <c r="B42" s="34">
        <v>25</v>
      </c>
      <c r="C42" s="10">
        <v>25</v>
      </c>
      <c r="D42" s="37" t="s">
        <v>163</v>
      </c>
      <c r="E42" s="37" t="s">
        <v>164</v>
      </c>
      <c r="F42" s="37"/>
      <c r="G42" s="43">
        <v>0.30902777777777801</v>
      </c>
      <c r="H42" s="47">
        <v>0.30902777777777801</v>
      </c>
      <c r="I42" s="58" t="s">
        <v>44</v>
      </c>
      <c r="J42" s="52">
        <v>0</v>
      </c>
      <c r="K42" s="43">
        <v>0.39236111111110999</v>
      </c>
      <c r="L42" s="47">
        <v>0.39236111111110999</v>
      </c>
      <c r="M42" s="42" t="s">
        <v>44</v>
      </c>
      <c r="N42" s="38">
        <v>0</v>
      </c>
      <c r="O42" s="73">
        <v>0.42361111111111099</v>
      </c>
      <c r="P42" s="42" t="s">
        <v>44</v>
      </c>
      <c r="Q42" s="38">
        <v>0</v>
      </c>
      <c r="R42" s="43">
        <v>0.42499999999999999</v>
      </c>
      <c r="S42" s="47">
        <v>0.43541666666666662</v>
      </c>
      <c r="T42" s="70">
        <v>65.7</v>
      </c>
      <c r="U42" s="71">
        <v>65.7</v>
      </c>
      <c r="V42" s="72"/>
      <c r="W42" s="115">
        <v>0.44444444444444431</v>
      </c>
      <c r="X42" s="42" t="s">
        <v>44</v>
      </c>
      <c r="Y42" s="38">
        <v>0</v>
      </c>
      <c r="Z42" s="49">
        <v>0.46874999999999967</v>
      </c>
      <c r="AA42" s="42" t="s">
        <v>44</v>
      </c>
      <c r="AB42" s="38">
        <v>0</v>
      </c>
      <c r="AC42" s="53">
        <v>0.47152777777777699</v>
      </c>
      <c r="AD42" s="61"/>
      <c r="AE42" s="240">
        <v>0.47236111111111106</v>
      </c>
      <c r="AF42" s="35">
        <v>2.2916666666674135E-3</v>
      </c>
      <c r="AG42" s="35">
        <v>1.6550925925933394E-3</v>
      </c>
      <c r="AH42" s="44" t="s">
        <v>301</v>
      </c>
      <c r="AI42" s="45">
        <v>143</v>
      </c>
      <c r="AJ42" s="55">
        <v>0.4738194444444444</v>
      </c>
      <c r="AK42" s="35">
        <v>2.986111111111911E-3</v>
      </c>
      <c r="AL42" s="35">
        <v>9.0277777777857766E-4</v>
      </c>
      <c r="AM42" s="44" t="s">
        <v>301</v>
      </c>
      <c r="AN42" s="45">
        <v>78</v>
      </c>
      <c r="AO42" s="55">
        <v>0.4745138888888889</v>
      </c>
      <c r="AP42" s="35">
        <v>2.986111111111911E-3</v>
      </c>
      <c r="AQ42" s="35">
        <v>3.7037037037117001E-4</v>
      </c>
      <c r="AR42" s="44" t="s">
        <v>301</v>
      </c>
      <c r="AS42" s="45">
        <v>32</v>
      </c>
      <c r="AT42" s="55">
        <v>0.47931712962962963</v>
      </c>
      <c r="AU42" s="35">
        <v>7.7893518518526439E-3</v>
      </c>
      <c r="AV42" s="35">
        <v>1.4699074074081995E-3</v>
      </c>
      <c r="AW42" s="44" t="s">
        <v>301</v>
      </c>
      <c r="AX42" s="45">
        <v>127</v>
      </c>
      <c r="AY42" s="49">
        <v>0.52013888888888882</v>
      </c>
      <c r="AZ42" s="42" t="s">
        <v>44</v>
      </c>
      <c r="BA42" s="38">
        <v>0</v>
      </c>
      <c r="BB42" s="53">
        <v>0.52916666666666667</v>
      </c>
      <c r="BC42" s="61"/>
      <c r="BD42" s="55">
        <v>0.55164351851851856</v>
      </c>
      <c r="BE42" s="35">
        <v>2.2476851851851887E-2</v>
      </c>
      <c r="BF42" s="35">
        <v>1.0775462962962995E-2</v>
      </c>
      <c r="BG42" s="44" t="s">
        <v>301</v>
      </c>
      <c r="BH42" s="45">
        <v>931</v>
      </c>
      <c r="BI42" s="197">
        <v>0.57777777777777783</v>
      </c>
      <c r="BJ42" s="42" t="s">
        <v>44</v>
      </c>
      <c r="BK42" s="38">
        <v>0</v>
      </c>
      <c r="BL42" s="53">
        <v>0.57986111111111105</v>
      </c>
      <c r="BM42" s="61">
        <v>180</v>
      </c>
      <c r="BN42" s="55"/>
      <c r="BO42" s="35">
        <v>-0.57986111111111105</v>
      </c>
      <c r="BP42" s="35">
        <v>0.58876157407407403</v>
      </c>
      <c r="BQ42" s="44"/>
      <c r="BR42" s="45">
        <v>300</v>
      </c>
      <c r="BS42" s="55">
        <v>0.59255787037037033</v>
      </c>
      <c r="BT42" s="35">
        <v>1.2696759259259283E-2</v>
      </c>
      <c r="BU42" s="35">
        <v>3.2291666666666909E-3</v>
      </c>
      <c r="BV42" s="44" t="s">
        <v>301</v>
      </c>
      <c r="BW42" s="45">
        <v>279</v>
      </c>
      <c r="BX42" s="55">
        <v>0.59274305555555562</v>
      </c>
      <c r="BY42" s="35">
        <v>1.2881944444444571E-2</v>
      </c>
      <c r="BZ42" s="35">
        <v>3.2986111111112364E-3</v>
      </c>
      <c r="CA42" s="44" t="s">
        <v>301</v>
      </c>
      <c r="CB42" s="45">
        <v>285</v>
      </c>
      <c r="CC42" s="85">
        <v>0.625</v>
      </c>
      <c r="CD42" s="86"/>
      <c r="CE42" s="38">
        <v>120</v>
      </c>
      <c r="CF42" s="88"/>
      <c r="CG42" s="49">
        <v>0.6333333333333333</v>
      </c>
      <c r="CH42" s="42" t="s">
        <v>44</v>
      </c>
      <c r="CI42" s="38">
        <v>0</v>
      </c>
      <c r="CJ42" s="206">
        <v>0.63888888888888895</v>
      </c>
      <c r="CK42" s="213"/>
      <c r="CL42" s="208">
        <v>0.64131944444444444</v>
      </c>
      <c r="CM42" s="214">
        <v>2.4305555555554914E-3</v>
      </c>
      <c r="CN42" s="214">
        <v>6.9444444444438039E-4</v>
      </c>
      <c r="CO42" s="210" t="s">
        <v>301</v>
      </c>
      <c r="CP42" s="211">
        <v>60</v>
      </c>
      <c r="CQ42" s="215"/>
      <c r="CR42" s="215"/>
      <c r="CS42" s="85">
        <v>0.65208333333333335</v>
      </c>
      <c r="CT42" s="86"/>
      <c r="CU42" s="38">
        <v>0</v>
      </c>
      <c r="CV42" s="88"/>
      <c r="CW42" s="49"/>
      <c r="CX42" s="42" t="s">
        <v>44</v>
      </c>
      <c r="CY42" s="38">
        <v>0</v>
      </c>
      <c r="CZ42" s="53">
        <v>0.69166666666666676</v>
      </c>
      <c r="DA42" s="61"/>
      <c r="DB42" s="55">
        <v>0.69680555555555557</v>
      </c>
      <c r="DC42" s="35">
        <v>5.138888888888804E-3</v>
      </c>
      <c r="DD42" s="35">
        <v>8.1018518518527049E-4</v>
      </c>
      <c r="DE42" s="44" t="s">
        <v>45</v>
      </c>
      <c r="DF42" s="45">
        <v>70</v>
      </c>
      <c r="DG42" s="55">
        <v>0.6968981481481481</v>
      </c>
      <c r="DH42" s="35">
        <v>5.2314814814813371E-3</v>
      </c>
      <c r="DI42" s="35">
        <v>7.6388888888903259E-4</v>
      </c>
      <c r="DJ42" s="44" t="s">
        <v>45</v>
      </c>
      <c r="DK42" s="45">
        <v>66</v>
      </c>
      <c r="DL42" s="238"/>
      <c r="DM42" s="52"/>
      <c r="DN42" s="91">
        <v>0.74722222222222223</v>
      </c>
      <c r="DO42" s="95">
        <v>8.3333333333333297E-3</v>
      </c>
      <c r="DP42" s="42" t="s">
        <v>44</v>
      </c>
      <c r="DQ42" s="38">
        <v>0</v>
      </c>
      <c r="DR42" s="75"/>
      <c r="DS42" s="39">
        <v>2616.6999999999998</v>
      </c>
      <c r="DT42" s="46">
        <v>120</v>
      </c>
      <c r="DU42" s="40"/>
      <c r="DV42" s="63">
        <v>2736.7</v>
      </c>
      <c r="DW42" s="75"/>
      <c r="DX42" s="225" t="s">
        <v>297</v>
      </c>
      <c r="DY42" s="226" t="s">
        <v>178</v>
      </c>
      <c r="DZ42" s="226">
        <v>109</v>
      </c>
      <c r="EA42" s="104" t="s">
        <v>292</v>
      </c>
      <c r="EB42" s="77"/>
      <c r="EC42" s="56"/>
      <c r="ED42" s="36"/>
      <c r="EG42" s="41">
        <v>1.08</v>
      </c>
      <c r="EH42" s="41" t="s">
        <v>197</v>
      </c>
      <c r="EI42" s="151">
        <v>70.956000000000003</v>
      </c>
      <c r="EJ42" s="41">
        <v>70.956000000000003</v>
      </c>
      <c r="EK42" s="41">
        <v>9999</v>
      </c>
      <c r="EN42" s="41">
        <v>25</v>
      </c>
      <c r="EO42" s="195">
        <v>0</v>
      </c>
      <c r="EP42" s="195">
        <v>0</v>
      </c>
      <c r="EQ42" s="196">
        <v>65.7</v>
      </c>
      <c r="ER42" s="195">
        <v>0</v>
      </c>
      <c r="ES42" s="195">
        <v>0</v>
      </c>
      <c r="ET42" s="195">
        <v>380</v>
      </c>
      <c r="EU42" s="195">
        <v>0</v>
      </c>
      <c r="EV42" s="195">
        <v>931</v>
      </c>
      <c r="EW42" s="195">
        <v>0</v>
      </c>
      <c r="EX42" s="195">
        <v>1044</v>
      </c>
      <c r="EY42" s="195">
        <v>0</v>
      </c>
      <c r="EZ42" s="195">
        <v>60</v>
      </c>
      <c r="FA42" s="195">
        <v>0</v>
      </c>
      <c r="FB42" s="196">
        <v>136</v>
      </c>
      <c r="FC42" s="195"/>
      <c r="FD42" s="195"/>
      <c r="FE42" s="195"/>
      <c r="FF42" s="195"/>
      <c r="FG42" s="196"/>
      <c r="FH42" s="195"/>
      <c r="FJ42" s="41">
        <v>25</v>
      </c>
      <c r="FK42" s="195">
        <v>0</v>
      </c>
      <c r="FL42" s="195">
        <v>0</v>
      </c>
      <c r="FM42" s="195">
        <v>65.7</v>
      </c>
      <c r="FN42" s="195">
        <v>65.7</v>
      </c>
      <c r="FO42" s="195">
        <v>65.7</v>
      </c>
      <c r="FP42" s="195">
        <v>445.7</v>
      </c>
      <c r="FQ42" s="195">
        <v>445.7</v>
      </c>
      <c r="FR42" s="195">
        <v>445.7</v>
      </c>
      <c r="FS42" s="195">
        <v>1489.7</v>
      </c>
      <c r="FT42" s="195">
        <v>1489.7</v>
      </c>
      <c r="FU42" s="195">
        <v>1549.7</v>
      </c>
      <c r="FV42" s="195">
        <v>1549.7</v>
      </c>
      <c r="FW42" s="195">
        <v>1685.7</v>
      </c>
      <c r="FX42" s="195">
        <v>1685.7</v>
      </c>
      <c r="FY42" s="195">
        <v>1685.7</v>
      </c>
      <c r="FZ42" s="195">
        <v>1685.7</v>
      </c>
      <c r="GA42" s="195">
        <v>1685.7</v>
      </c>
      <c r="GB42" s="195">
        <v>1685.7</v>
      </c>
      <c r="GC42" s="195">
        <v>1685.7</v>
      </c>
    </row>
    <row r="43" spans="1:185" ht="13.5" thickBot="1" x14ac:dyDescent="0.25">
      <c r="A43" s="132"/>
      <c r="B43" s="34">
        <v>43</v>
      </c>
      <c r="C43" s="10">
        <v>43</v>
      </c>
      <c r="D43" s="37" t="s">
        <v>254</v>
      </c>
      <c r="E43" s="37" t="s">
        <v>116</v>
      </c>
      <c r="F43" s="37"/>
      <c r="G43" s="43">
        <v>0.32152777777777802</v>
      </c>
      <c r="H43" s="47">
        <v>0.32152777777777802</v>
      </c>
      <c r="I43" s="58" t="s">
        <v>44</v>
      </c>
      <c r="J43" s="52">
        <v>0</v>
      </c>
      <c r="K43" s="43">
        <v>0.40486111111110901</v>
      </c>
      <c r="L43" s="47">
        <v>0.40486111111110901</v>
      </c>
      <c r="M43" s="42" t="s">
        <v>44</v>
      </c>
      <c r="N43" s="38">
        <v>0</v>
      </c>
      <c r="O43" s="73">
        <v>0.43611111111111112</v>
      </c>
      <c r="P43" s="42" t="s">
        <v>44</v>
      </c>
      <c r="Q43" s="38">
        <v>0</v>
      </c>
      <c r="R43" s="43">
        <v>0.44513888888888892</v>
      </c>
      <c r="S43" s="47">
        <v>0.45833333333333331</v>
      </c>
      <c r="T43" s="70">
        <v>57.8</v>
      </c>
      <c r="U43" s="71">
        <v>57.8</v>
      </c>
      <c r="V43" s="72"/>
      <c r="W43" s="115">
        <v>0.45694444444444443</v>
      </c>
      <c r="X43" s="42" t="s">
        <v>44</v>
      </c>
      <c r="Y43" s="38">
        <v>0</v>
      </c>
      <c r="Z43" s="49">
        <v>0.48125000000000001</v>
      </c>
      <c r="AA43" s="42" t="s">
        <v>44</v>
      </c>
      <c r="AB43" s="38">
        <v>0</v>
      </c>
      <c r="AC43" s="53">
        <v>0.48333333333333334</v>
      </c>
      <c r="AD43" s="61">
        <v>300</v>
      </c>
      <c r="AE43" s="55">
        <v>0.4841435185185185</v>
      </c>
      <c r="AF43" s="35">
        <v>8.101851851851638E-4</v>
      </c>
      <c r="AG43" s="35">
        <v>1.7361111111108979E-4</v>
      </c>
      <c r="AH43" s="44" t="s">
        <v>301</v>
      </c>
      <c r="AI43" s="45">
        <v>15</v>
      </c>
      <c r="AJ43" s="55">
        <v>0.48494212962962963</v>
      </c>
      <c r="AK43" s="35">
        <v>1.6087962962962887E-3</v>
      </c>
      <c r="AL43" s="35">
        <v>4.7453703703704457E-4</v>
      </c>
      <c r="AM43" s="44" t="s">
        <v>45</v>
      </c>
      <c r="AN43" s="45">
        <v>41</v>
      </c>
      <c r="AO43" s="55">
        <v>0.4856712962962963</v>
      </c>
      <c r="AP43" s="35">
        <v>2.3379629629629584E-3</v>
      </c>
      <c r="AQ43" s="35">
        <v>2.777777777777826E-4</v>
      </c>
      <c r="AR43" s="44" t="s">
        <v>45</v>
      </c>
      <c r="AS43" s="45">
        <v>24</v>
      </c>
      <c r="AT43" s="55">
        <v>0.49589120370370371</v>
      </c>
      <c r="AU43" s="35">
        <v>1.2557870370370372E-2</v>
      </c>
      <c r="AV43" s="35">
        <v>6.2384259259259276E-3</v>
      </c>
      <c r="AW43" s="44" t="s">
        <v>301</v>
      </c>
      <c r="AX43" s="45">
        <v>539</v>
      </c>
      <c r="AY43" s="49">
        <v>0.53263888888888888</v>
      </c>
      <c r="AZ43" s="42" t="s">
        <v>301</v>
      </c>
      <c r="BA43" s="38">
        <v>60</v>
      </c>
      <c r="BB43" s="53">
        <v>0.54166666666666663</v>
      </c>
      <c r="BC43" s="61"/>
      <c r="BD43" s="55">
        <v>0.55659722222222219</v>
      </c>
      <c r="BE43" s="35">
        <v>1.4930555555555558E-2</v>
      </c>
      <c r="BF43" s="35">
        <v>3.2291666666666666E-3</v>
      </c>
      <c r="BG43" s="44" t="s">
        <v>301</v>
      </c>
      <c r="BH43" s="45">
        <v>279</v>
      </c>
      <c r="BI43" s="197">
        <v>0.59027777777777779</v>
      </c>
      <c r="BJ43" s="42" t="s">
        <v>44</v>
      </c>
      <c r="BK43" s="38">
        <v>0</v>
      </c>
      <c r="BL43" s="53">
        <v>0.59375</v>
      </c>
      <c r="BM43" s="61">
        <v>180</v>
      </c>
      <c r="BN43" s="55"/>
      <c r="BO43" s="35">
        <v>-0.59375</v>
      </c>
      <c r="BP43" s="35">
        <v>0.60265046296296299</v>
      </c>
      <c r="BQ43" s="44"/>
      <c r="BR43" s="45">
        <v>300</v>
      </c>
      <c r="BS43" s="55">
        <v>0.60611111111111116</v>
      </c>
      <c r="BT43" s="35">
        <v>1.2361111111111156E-2</v>
      </c>
      <c r="BU43" s="35">
        <v>2.8935185185185643E-3</v>
      </c>
      <c r="BV43" s="44" t="s">
        <v>301</v>
      </c>
      <c r="BW43" s="45">
        <v>250</v>
      </c>
      <c r="BX43" s="55">
        <v>0.60636574074074068</v>
      </c>
      <c r="BY43" s="35">
        <v>1.2615740740740677E-2</v>
      </c>
      <c r="BZ43" s="35">
        <v>3.0324074074073431E-3</v>
      </c>
      <c r="CA43" s="44" t="s">
        <v>301</v>
      </c>
      <c r="CB43" s="45">
        <v>262</v>
      </c>
      <c r="CC43" s="85">
        <v>0.64166666666666672</v>
      </c>
      <c r="CD43" s="86"/>
      <c r="CE43" s="38">
        <v>0</v>
      </c>
      <c r="CF43" s="88"/>
      <c r="CG43" s="49">
        <v>0.64236111111111105</v>
      </c>
      <c r="CH43" s="42" t="s">
        <v>45</v>
      </c>
      <c r="CI43" s="38">
        <v>300</v>
      </c>
      <c r="CJ43" s="206">
        <v>0.66527777777777775</v>
      </c>
      <c r="CK43" s="213"/>
      <c r="CL43" s="208">
        <v>0.66773148148148154</v>
      </c>
      <c r="CM43" s="214">
        <v>2.4537037037037912E-3</v>
      </c>
      <c r="CN43" s="214">
        <v>7.1759259259268019E-4</v>
      </c>
      <c r="CO43" s="210" t="s">
        <v>301</v>
      </c>
      <c r="CP43" s="211">
        <v>62</v>
      </c>
      <c r="CQ43" s="215"/>
      <c r="CR43" s="215"/>
      <c r="CS43" s="85">
        <v>0.67847222222222225</v>
      </c>
      <c r="CT43" s="86"/>
      <c r="CU43" s="38">
        <v>0</v>
      </c>
      <c r="CV43" s="88"/>
      <c r="CW43" s="49"/>
      <c r="CX43" s="42" t="s">
        <v>44</v>
      </c>
      <c r="CY43" s="38">
        <v>0</v>
      </c>
      <c r="CZ43" s="53">
        <v>0.71666666666666667</v>
      </c>
      <c r="DA43" s="61"/>
      <c r="DB43" s="55">
        <v>0.72648148148148151</v>
      </c>
      <c r="DC43" s="35">
        <v>9.8148148148148318E-3</v>
      </c>
      <c r="DD43" s="35">
        <v>3.8657407407407572E-3</v>
      </c>
      <c r="DE43" s="44" t="s">
        <v>301</v>
      </c>
      <c r="DF43" s="45">
        <v>334</v>
      </c>
      <c r="DG43" s="55">
        <v>0.72660879629629627</v>
      </c>
      <c r="DH43" s="35">
        <v>9.9421296296295925E-3</v>
      </c>
      <c r="DI43" s="35">
        <v>3.9467592592592228E-3</v>
      </c>
      <c r="DJ43" s="44" t="s">
        <v>301</v>
      </c>
      <c r="DK43" s="45">
        <v>341</v>
      </c>
      <c r="DL43" s="238"/>
      <c r="DM43" s="52"/>
      <c r="DN43" s="91">
        <v>0.77222222222222225</v>
      </c>
      <c r="DO43" s="95">
        <v>8.3333333333333297E-3</v>
      </c>
      <c r="DP43" s="42" t="s">
        <v>44</v>
      </c>
      <c r="DQ43" s="38">
        <v>0</v>
      </c>
      <c r="DS43" s="39">
        <v>2984.8</v>
      </c>
      <c r="DT43" s="46">
        <v>360</v>
      </c>
      <c r="DU43" s="40"/>
      <c r="DV43" s="63">
        <v>3344.8</v>
      </c>
      <c r="DX43" s="225" t="s">
        <v>296</v>
      </c>
      <c r="DY43" s="226" t="s">
        <v>178</v>
      </c>
      <c r="DZ43" s="226">
        <v>86</v>
      </c>
      <c r="EA43" s="104"/>
      <c r="EB43" s="77"/>
      <c r="EC43" s="56"/>
      <c r="ED43" s="36"/>
      <c r="EG43" s="41">
        <v>1.05</v>
      </c>
      <c r="EH43" s="41" t="s">
        <v>197</v>
      </c>
      <c r="EI43" s="151">
        <v>60.69</v>
      </c>
      <c r="EJ43" s="41">
        <v>60.69</v>
      </c>
      <c r="EK43" s="41">
        <v>9999</v>
      </c>
      <c r="EN43" s="41">
        <v>43</v>
      </c>
      <c r="EO43" s="195">
        <v>0</v>
      </c>
      <c r="EP43" s="195">
        <v>0</v>
      </c>
      <c r="EQ43" s="196">
        <v>57.8</v>
      </c>
      <c r="ER43" s="195">
        <v>0</v>
      </c>
      <c r="ES43" s="195">
        <v>0</v>
      </c>
      <c r="ET43" s="195">
        <v>919</v>
      </c>
      <c r="EU43" s="195">
        <v>60</v>
      </c>
      <c r="EV43" s="195">
        <v>279</v>
      </c>
      <c r="EW43" s="195">
        <v>0</v>
      </c>
      <c r="EX43" s="195">
        <v>992</v>
      </c>
      <c r="EY43" s="195">
        <v>300</v>
      </c>
      <c r="EZ43" s="195">
        <v>62</v>
      </c>
      <c r="FA43" s="195">
        <v>0</v>
      </c>
      <c r="FB43" s="196">
        <v>675</v>
      </c>
      <c r="FC43" s="195"/>
      <c r="FD43" s="195"/>
      <c r="FE43" s="195"/>
      <c r="FF43" s="195"/>
      <c r="FG43" s="196"/>
      <c r="FH43" s="195"/>
      <c r="FJ43" s="41">
        <v>43</v>
      </c>
      <c r="FK43" s="195">
        <v>0</v>
      </c>
      <c r="FL43" s="195">
        <v>0</v>
      </c>
      <c r="FM43" s="195">
        <v>57.8</v>
      </c>
      <c r="FN43" s="195">
        <v>57.8</v>
      </c>
      <c r="FO43" s="195">
        <v>57.8</v>
      </c>
      <c r="FP43" s="195">
        <v>976.8</v>
      </c>
      <c r="FQ43" s="195">
        <v>1036.8</v>
      </c>
      <c r="FR43" s="195">
        <v>1036.8</v>
      </c>
      <c r="FS43" s="195">
        <v>2028.8</v>
      </c>
      <c r="FT43" s="195">
        <v>2328.8000000000002</v>
      </c>
      <c r="FU43" s="195">
        <v>2390.8000000000002</v>
      </c>
      <c r="FV43" s="195">
        <v>2390.8000000000002</v>
      </c>
      <c r="FW43" s="195">
        <v>3065.8</v>
      </c>
      <c r="FX43" s="195">
        <v>3065.8</v>
      </c>
      <c r="FY43" s="195">
        <v>3065.8</v>
      </c>
      <c r="FZ43" s="195">
        <v>3065.8</v>
      </c>
      <c r="GA43" s="195">
        <v>3065.8</v>
      </c>
      <c r="GB43" s="195">
        <v>3065.8</v>
      </c>
      <c r="GC43" s="195">
        <v>3065.8</v>
      </c>
    </row>
    <row r="44" spans="1:185" ht="13.5" thickBot="1" x14ac:dyDescent="0.25">
      <c r="A44" s="132"/>
      <c r="B44" s="34">
        <v>41</v>
      </c>
      <c r="C44" s="10">
        <v>41</v>
      </c>
      <c r="D44" s="37" t="s">
        <v>302</v>
      </c>
      <c r="E44" s="37" t="s">
        <v>304</v>
      </c>
      <c r="F44" s="37"/>
      <c r="G44" s="43">
        <v>0.32013888888888897</v>
      </c>
      <c r="H44" s="47">
        <v>0.32013888888888897</v>
      </c>
      <c r="I44" s="58" t="s">
        <v>44</v>
      </c>
      <c r="J44" s="52">
        <v>0</v>
      </c>
      <c r="K44" s="43">
        <v>0.40347222222222001</v>
      </c>
      <c r="L44" s="47">
        <v>0.40347222222222001</v>
      </c>
      <c r="M44" s="42" t="s">
        <v>44</v>
      </c>
      <c r="N44" s="38">
        <v>0</v>
      </c>
      <c r="O44" s="73">
        <v>0.4368055555555555</v>
      </c>
      <c r="P44" s="42" t="s">
        <v>301</v>
      </c>
      <c r="Q44" s="38">
        <v>180</v>
      </c>
      <c r="R44" s="43">
        <v>0.44791666666666669</v>
      </c>
      <c r="S44" s="47">
        <v>0.45416666666666666</v>
      </c>
      <c r="T44" s="70">
        <v>59</v>
      </c>
      <c r="U44" s="71">
        <v>59</v>
      </c>
      <c r="V44" s="72"/>
      <c r="W44" s="115">
        <v>0.45763888888888882</v>
      </c>
      <c r="X44" s="42" t="s">
        <v>44</v>
      </c>
      <c r="Y44" s="38">
        <v>0</v>
      </c>
      <c r="Z44" s="49">
        <v>0.49722222222222218</v>
      </c>
      <c r="AA44" s="42" t="s">
        <v>301</v>
      </c>
      <c r="AB44" s="38">
        <v>780</v>
      </c>
      <c r="AC44" s="53">
        <v>0.4993055555555555</v>
      </c>
      <c r="AD44" s="61">
        <v>600</v>
      </c>
      <c r="AE44" s="55">
        <v>0.50013888888888891</v>
      </c>
      <c r="AF44" s="35">
        <v>8.3333333333340809E-4</v>
      </c>
      <c r="AG44" s="35">
        <v>1.9675925925933407E-4</v>
      </c>
      <c r="AH44" s="44" t="s">
        <v>301</v>
      </c>
      <c r="AI44" s="45">
        <v>17</v>
      </c>
      <c r="AJ44" s="55">
        <v>0.50156250000000002</v>
      </c>
      <c r="AK44" s="35">
        <v>2.2569444444445197E-3</v>
      </c>
      <c r="AL44" s="35">
        <v>1.7361111111118639E-4</v>
      </c>
      <c r="AM44" s="44" t="s">
        <v>301</v>
      </c>
      <c r="AN44" s="45">
        <v>15</v>
      </c>
      <c r="AO44" s="55">
        <v>0.50222222222222224</v>
      </c>
      <c r="AP44" s="35">
        <v>2.916666666666734E-3</v>
      </c>
      <c r="AQ44" s="35">
        <v>3.0092592592599306E-4</v>
      </c>
      <c r="AR44" s="44" t="s">
        <v>301</v>
      </c>
      <c r="AS44" s="45">
        <v>26</v>
      </c>
      <c r="AT44" s="55">
        <v>0.48858796296296297</v>
      </c>
      <c r="AU44" s="35">
        <v>-1.0717592592592529E-2</v>
      </c>
      <c r="AV44" s="35">
        <v>1.7037037037036972E-2</v>
      </c>
      <c r="AW44" s="44" t="s">
        <v>45</v>
      </c>
      <c r="AX44" s="45">
        <v>1472</v>
      </c>
      <c r="AY44" s="49">
        <v>0.54583333333333328</v>
      </c>
      <c r="AZ44" s="42" t="s">
        <v>45</v>
      </c>
      <c r="BA44" s="38">
        <v>180</v>
      </c>
      <c r="BB44" s="53">
        <v>0.55138888888888882</v>
      </c>
      <c r="BC44" s="61"/>
      <c r="BD44" s="55">
        <v>0.57704861111111116</v>
      </c>
      <c r="BE44" s="35">
        <v>2.5659722222222348E-2</v>
      </c>
      <c r="BF44" s="35">
        <v>1.3958333333333456E-2</v>
      </c>
      <c r="BG44" s="44" t="s">
        <v>301</v>
      </c>
      <c r="BH44" s="45">
        <v>1206</v>
      </c>
      <c r="BI44" s="197">
        <v>0.6</v>
      </c>
      <c r="BJ44" s="42" t="s">
        <v>44</v>
      </c>
      <c r="BK44" s="38">
        <v>0</v>
      </c>
      <c r="BL44" s="53">
        <v>0.59930555555555554</v>
      </c>
      <c r="BM44" s="61">
        <v>180</v>
      </c>
      <c r="BN44" s="55">
        <v>0.61123842592592592</v>
      </c>
      <c r="BO44" s="35">
        <v>1.1932870370370385E-2</v>
      </c>
      <c r="BP44" s="35">
        <v>3.0324074074074229E-3</v>
      </c>
      <c r="BQ44" s="44" t="s">
        <v>301</v>
      </c>
      <c r="BR44" s="45">
        <v>262</v>
      </c>
      <c r="BS44" s="55">
        <v>0.61265046296296299</v>
      </c>
      <c r="BT44" s="35">
        <v>1.3344907407407458E-2</v>
      </c>
      <c r="BU44" s="35">
        <v>3.8773148148148664E-3</v>
      </c>
      <c r="BV44" s="44" t="s">
        <v>301</v>
      </c>
      <c r="BW44" s="45">
        <v>335</v>
      </c>
      <c r="BX44" s="55">
        <v>0.63694444444444442</v>
      </c>
      <c r="BY44" s="35">
        <v>3.7638888888888888E-2</v>
      </c>
      <c r="BZ44" s="35">
        <v>2.8055555555555556E-2</v>
      </c>
      <c r="CA44" s="44" t="s">
        <v>301</v>
      </c>
      <c r="CB44" s="45">
        <v>2424</v>
      </c>
      <c r="CC44" s="85">
        <v>0.65416666666666667</v>
      </c>
      <c r="CD44" s="86"/>
      <c r="CE44" s="38">
        <v>0</v>
      </c>
      <c r="CF44" s="88"/>
      <c r="CG44" s="49">
        <v>0.65833333333333333</v>
      </c>
      <c r="CH44" s="42" t="s">
        <v>301</v>
      </c>
      <c r="CI44" s="38">
        <v>240</v>
      </c>
      <c r="CJ44" s="206">
        <v>0.67291666666666661</v>
      </c>
      <c r="CK44" s="213"/>
      <c r="CL44" s="208">
        <v>0.67538194444444455</v>
      </c>
      <c r="CM44" s="214">
        <v>2.4652777777779411E-3</v>
      </c>
      <c r="CN44" s="214">
        <v>7.2916666666683009E-4</v>
      </c>
      <c r="CO44" s="210" t="s">
        <v>301</v>
      </c>
      <c r="CP44" s="211">
        <v>63</v>
      </c>
      <c r="CQ44" s="215"/>
      <c r="CR44" s="215"/>
      <c r="CS44" s="85">
        <v>0.68472222222222223</v>
      </c>
      <c r="CT44" s="86"/>
      <c r="CU44" s="38">
        <v>60</v>
      </c>
      <c r="CV44" s="88"/>
      <c r="CW44" s="49"/>
      <c r="CX44" s="42" t="s">
        <v>44</v>
      </c>
      <c r="CY44" s="38">
        <v>0</v>
      </c>
      <c r="CZ44" s="53">
        <v>0.72291666666666676</v>
      </c>
      <c r="DA44" s="61"/>
      <c r="DB44" s="55">
        <v>0.74575231481481474</v>
      </c>
      <c r="DC44" s="35">
        <v>2.283564814814798E-2</v>
      </c>
      <c r="DD44" s="35">
        <v>1.6886574074073905E-2</v>
      </c>
      <c r="DE44" s="44" t="s">
        <v>301</v>
      </c>
      <c r="DF44" s="45">
        <v>1459</v>
      </c>
      <c r="DG44" s="55">
        <v>0.7459027777777778</v>
      </c>
      <c r="DH44" s="35">
        <v>2.2986111111111041E-2</v>
      </c>
      <c r="DI44" s="35">
        <v>1.6990740740740671E-2</v>
      </c>
      <c r="DJ44" s="44" t="s">
        <v>301</v>
      </c>
      <c r="DK44" s="45">
        <v>1468</v>
      </c>
      <c r="DL44" s="238" t="s">
        <v>315</v>
      </c>
      <c r="DM44" s="52">
        <v>1200</v>
      </c>
      <c r="DN44" s="91">
        <v>0.78541666666666676</v>
      </c>
      <c r="DO44" s="95">
        <v>8.3333333333333297E-3</v>
      </c>
      <c r="DP44" s="42" t="s">
        <v>301</v>
      </c>
      <c r="DQ44" s="38">
        <v>600</v>
      </c>
      <c r="DS44" s="39">
        <v>9586</v>
      </c>
      <c r="DT44" s="46">
        <v>3240</v>
      </c>
      <c r="DU44" s="40"/>
      <c r="DV44" s="63">
        <v>12826</v>
      </c>
      <c r="DX44" s="225" t="s">
        <v>296</v>
      </c>
      <c r="DY44" s="226" t="s">
        <v>179</v>
      </c>
      <c r="DZ44" s="226">
        <v>115.6</v>
      </c>
      <c r="EA44" s="104"/>
      <c r="EB44" s="77"/>
      <c r="EC44" s="56"/>
      <c r="ED44" s="36"/>
      <c r="EG44" s="41">
        <v>1.03</v>
      </c>
      <c r="EH44" s="41" t="s">
        <v>197</v>
      </c>
      <c r="EI44" s="151">
        <v>60.77</v>
      </c>
      <c r="EJ44" s="41">
        <v>60.77</v>
      </c>
      <c r="EK44" s="41">
        <v>9999</v>
      </c>
      <c r="EN44" s="41">
        <v>41</v>
      </c>
      <c r="EO44" s="195">
        <v>0</v>
      </c>
      <c r="EP44" s="195">
        <v>180</v>
      </c>
      <c r="EQ44" s="196">
        <v>59</v>
      </c>
      <c r="ER44" s="195">
        <v>0</v>
      </c>
      <c r="ES44" s="195">
        <v>780</v>
      </c>
      <c r="ET44" s="195">
        <v>2130</v>
      </c>
      <c r="EU44" s="195">
        <v>180</v>
      </c>
      <c r="EV44" s="195">
        <v>1206</v>
      </c>
      <c r="EW44" s="195">
        <v>0</v>
      </c>
      <c r="EX44" s="195">
        <v>3201</v>
      </c>
      <c r="EY44" s="195">
        <v>240</v>
      </c>
      <c r="EZ44" s="195">
        <v>63</v>
      </c>
      <c r="FA44" s="195">
        <v>0</v>
      </c>
      <c r="FB44" s="196">
        <v>2927</v>
      </c>
      <c r="FC44" s="195"/>
      <c r="FD44" s="195"/>
      <c r="FE44" s="195"/>
      <c r="FF44" s="195"/>
      <c r="FG44" s="196"/>
      <c r="FH44" s="195"/>
      <c r="FJ44" s="41">
        <v>41</v>
      </c>
      <c r="FK44" s="195">
        <v>0</v>
      </c>
      <c r="FL44" s="195">
        <v>180</v>
      </c>
      <c r="FM44" s="195">
        <v>239</v>
      </c>
      <c r="FN44" s="195">
        <v>239</v>
      </c>
      <c r="FO44" s="195">
        <v>1019</v>
      </c>
      <c r="FP44" s="195">
        <v>3149</v>
      </c>
      <c r="FQ44" s="195">
        <v>3329</v>
      </c>
      <c r="FR44" s="195">
        <v>3329</v>
      </c>
      <c r="FS44" s="195">
        <v>6530</v>
      </c>
      <c r="FT44" s="195">
        <v>6770</v>
      </c>
      <c r="FU44" s="195">
        <v>6833</v>
      </c>
      <c r="FV44" s="195">
        <v>6833</v>
      </c>
      <c r="FW44" s="195">
        <v>9760</v>
      </c>
      <c r="FX44" s="195">
        <v>9760</v>
      </c>
      <c r="FY44" s="195">
        <v>9760</v>
      </c>
      <c r="FZ44" s="195">
        <v>9760</v>
      </c>
      <c r="GA44" s="195">
        <v>9760</v>
      </c>
      <c r="GB44" s="195">
        <v>9760</v>
      </c>
      <c r="GC44" s="195">
        <v>9760</v>
      </c>
    </row>
    <row r="45" spans="1:185" ht="13.5" thickBot="1" x14ac:dyDescent="0.25">
      <c r="A45" s="132"/>
      <c r="B45" s="34">
        <v>44</v>
      </c>
      <c r="C45" s="10">
        <v>44</v>
      </c>
      <c r="D45" s="37" t="s">
        <v>255</v>
      </c>
      <c r="E45" s="37" t="s">
        <v>281</v>
      </c>
      <c r="F45" s="37"/>
      <c r="G45" s="43">
        <v>0.32222222222222202</v>
      </c>
      <c r="H45" s="47">
        <v>0.32222222222222202</v>
      </c>
      <c r="I45" s="58" t="s">
        <v>44</v>
      </c>
      <c r="J45" s="52">
        <v>0</v>
      </c>
      <c r="K45" s="43">
        <v>0.405555555555553</v>
      </c>
      <c r="L45" s="47">
        <v>0.405555555555553</v>
      </c>
      <c r="M45" s="42" t="s">
        <v>44</v>
      </c>
      <c r="N45" s="38">
        <v>0</v>
      </c>
      <c r="O45" s="73">
        <v>0.4368055555555555</v>
      </c>
      <c r="P45" s="42" t="s">
        <v>44</v>
      </c>
      <c r="Q45" s="38">
        <v>0</v>
      </c>
      <c r="R45" s="43">
        <v>0.44375000000000003</v>
      </c>
      <c r="S45" s="47">
        <v>0.45902777777777781</v>
      </c>
      <c r="T45" s="70">
        <v>60.3</v>
      </c>
      <c r="U45" s="71">
        <v>60.3</v>
      </c>
      <c r="V45" s="72"/>
      <c r="W45" s="115">
        <v>0.45763888888888882</v>
      </c>
      <c r="X45" s="42" t="s">
        <v>44</v>
      </c>
      <c r="Y45" s="38">
        <v>0</v>
      </c>
      <c r="Z45" s="49">
        <v>0.48194444444444445</v>
      </c>
      <c r="AA45" s="42" t="s">
        <v>44</v>
      </c>
      <c r="AB45" s="38">
        <v>0</v>
      </c>
      <c r="AC45" s="53">
        <v>0.48472222222222222</v>
      </c>
      <c r="AD45" s="61">
        <v>300</v>
      </c>
      <c r="AE45" s="55">
        <v>0.48561342592592593</v>
      </c>
      <c r="AF45" s="35">
        <v>8.9120370370371349E-4</v>
      </c>
      <c r="AG45" s="35">
        <v>2.5462962962963947E-4</v>
      </c>
      <c r="AH45" s="44" t="s">
        <v>301</v>
      </c>
      <c r="AI45" s="45">
        <v>22</v>
      </c>
      <c r="AJ45" s="55">
        <v>0.48743055555555559</v>
      </c>
      <c r="AK45" s="35">
        <v>2.7083333333333681E-3</v>
      </c>
      <c r="AL45" s="35">
        <v>6.2500000000003482E-4</v>
      </c>
      <c r="AM45" s="44" t="s">
        <v>301</v>
      </c>
      <c r="AN45" s="45">
        <v>54</v>
      </c>
      <c r="AO45" s="55">
        <v>0.48813657407407413</v>
      </c>
      <c r="AP45" s="35">
        <v>3.4143518518519045E-3</v>
      </c>
      <c r="AQ45" s="35">
        <v>7.9861111111116352E-4</v>
      </c>
      <c r="AR45" s="44" t="s">
        <v>301</v>
      </c>
      <c r="AS45" s="45">
        <v>69</v>
      </c>
      <c r="AT45" s="55">
        <v>0.49576388888888889</v>
      </c>
      <c r="AU45" s="35">
        <v>1.1041666666666672E-2</v>
      </c>
      <c r="AV45" s="35">
        <v>4.7222222222222275E-3</v>
      </c>
      <c r="AW45" s="44" t="s">
        <v>301</v>
      </c>
      <c r="AX45" s="45">
        <v>408</v>
      </c>
      <c r="AY45" s="49">
        <v>0.53333333333333333</v>
      </c>
      <c r="AZ45" s="42" t="s">
        <v>44</v>
      </c>
      <c r="BA45" s="38">
        <v>0</v>
      </c>
      <c r="BB45" s="53">
        <v>0.54236111111111118</v>
      </c>
      <c r="BC45" s="61"/>
      <c r="BD45" s="55">
        <v>0.55668981481481483</v>
      </c>
      <c r="BE45" s="35">
        <v>1.4328703703703649E-2</v>
      </c>
      <c r="BF45" s="35">
        <v>2.6273148148147577E-3</v>
      </c>
      <c r="BG45" s="44" t="s">
        <v>301</v>
      </c>
      <c r="BH45" s="45">
        <v>227</v>
      </c>
      <c r="BI45" s="197">
        <v>0.59097222222222234</v>
      </c>
      <c r="BJ45" s="42" t="s">
        <v>44</v>
      </c>
      <c r="BK45" s="38">
        <v>0</v>
      </c>
      <c r="BL45" s="53">
        <v>0.59513888888888888</v>
      </c>
      <c r="BM45" s="61">
        <v>180</v>
      </c>
      <c r="BN45" s="55">
        <v>0.60717592592592595</v>
      </c>
      <c r="BO45" s="35">
        <v>1.2037037037037068E-2</v>
      </c>
      <c r="BP45" s="35">
        <v>3.1365740740741058E-3</v>
      </c>
      <c r="BQ45" s="44" t="s">
        <v>301</v>
      </c>
      <c r="BR45" s="45">
        <v>271</v>
      </c>
      <c r="BS45" s="55">
        <v>0.61138888888888887</v>
      </c>
      <c r="BT45" s="35">
        <v>1.6249999999999987E-2</v>
      </c>
      <c r="BU45" s="35">
        <v>6.782407407407395E-3</v>
      </c>
      <c r="BV45" s="44" t="s">
        <v>301</v>
      </c>
      <c r="BW45" s="45">
        <v>586</v>
      </c>
      <c r="BX45" s="55">
        <v>0.61163194444444446</v>
      </c>
      <c r="BY45" s="35">
        <v>1.649305555555558E-2</v>
      </c>
      <c r="BZ45" s="35">
        <v>6.9097222222222459E-3</v>
      </c>
      <c r="CA45" s="44" t="s">
        <v>301</v>
      </c>
      <c r="CB45" s="45">
        <v>597</v>
      </c>
      <c r="CC45" s="85">
        <v>0.64374999999999993</v>
      </c>
      <c r="CD45" s="86"/>
      <c r="CE45" s="38">
        <v>0</v>
      </c>
      <c r="CF45" s="88"/>
      <c r="CG45" s="49">
        <v>0.64097222222222217</v>
      </c>
      <c r="CH45" s="42" t="s">
        <v>45</v>
      </c>
      <c r="CI45" s="38">
        <v>480</v>
      </c>
      <c r="CJ45" s="206">
        <v>0.66597222222222219</v>
      </c>
      <c r="CK45" s="213"/>
      <c r="CL45" s="208">
        <v>0.6684606481481481</v>
      </c>
      <c r="CM45" s="214">
        <v>2.4884259259259078E-3</v>
      </c>
      <c r="CN45" s="214">
        <v>7.5231481481479682E-4</v>
      </c>
      <c r="CO45" s="210" t="s">
        <v>301</v>
      </c>
      <c r="CP45" s="211">
        <v>65</v>
      </c>
      <c r="CQ45" s="215"/>
      <c r="CR45" s="215"/>
      <c r="CS45" s="85">
        <v>0.67847222222222225</v>
      </c>
      <c r="CT45" s="86"/>
      <c r="CU45" s="38">
        <v>0</v>
      </c>
      <c r="CV45" s="88"/>
      <c r="CW45" s="49"/>
      <c r="CX45" s="42" t="s">
        <v>44</v>
      </c>
      <c r="CY45" s="38">
        <v>0</v>
      </c>
      <c r="CZ45" s="53">
        <v>0.71736111111111101</v>
      </c>
      <c r="DA45" s="61"/>
      <c r="DB45" s="55">
        <v>0.7233680555555555</v>
      </c>
      <c r="DC45" s="35">
        <v>6.0069444444444953E-3</v>
      </c>
      <c r="DD45" s="35">
        <v>5.7870370370420761E-5</v>
      </c>
      <c r="DE45" s="44" t="s">
        <v>301</v>
      </c>
      <c r="DF45" s="45">
        <v>5</v>
      </c>
      <c r="DG45" s="55">
        <v>0.72350694444444441</v>
      </c>
      <c r="DH45" s="35">
        <v>6.1458333333334059E-3</v>
      </c>
      <c r="DI45" s="35">
        <v>1.5046296296303621E-4</v>
      </c>
      <c r="DJ45" s="44" t="s">
        <v>301</v>
      </c>
      <c r="DK45" s="45">
        <v>13</v>
      </c>
      <c r="DL45" s="238"/>
      <c r="DM45" s="52"/>
      <c r="DN45" s="91">
        <v>0.7729166666666667</v>
      </c>
      <c r="DO45" s="95">
        <v>8.3333333333333297E-3</v>
      </c>
      <c r="DP45" s="42" t="s">
        <v>44</v>
      </c>
      <c r="DQ45" s="38">
        <v>0</v>
      </c>
      <c r="DS45" s="39">
        <v>2857.3</v>
      </c>
      <c r="DT45" s="46">
        <v>480</v>
      </c>
      <c r="DU45" s="40"/>
      <c r="DV45" s="63">
        <v>3337.3</v>
      </c>
      <c r="DX45" s="225" t="s">
        <v>296</v>
      </c>
      <c r="DY45" s="226" t="s">
        <v>178</v>
      </c>
      <c r="DZ45" s="226">
        <v>97</v>
      </c>
      <c r="EA45" s="104"/>
      <c r="EB45" s="77"/>
      <c r="EC45" s="56"/>
      <c r="ED45" s="36"/>
      <c r="EG45" s="41">
        <v>1.05</v>
      </c>
      <c r="EH45" s="41" t="s">
        <v>197</v>
      </c>
      <c r="EI45" s="151">
        <v>63.314999999999998</v>
      </c>
      <c r="EJ45" s="41">
        <v>63.314999999999998</v>
      </c>
      <c r="EK45" s="41">
        <v>9999</v>
      </c>
      <c r="EN45" s="41">
        <v>44</v>
      </c>
      <c r="EO45" s="195">
        <v>0</v>
      </c>
      <c r="EP45" s="195">
        <v>0</v>
      </c>
      <c r="EQ45" s="196">
        <v>60.3</v>
      </c>
      <c r="ER45" s="195">
        <v>0</v>
      </c>
      <c r="ES45" s="195">
        <v>0</v>
      </c>
      <c r="ET45" s="195">
        <v>853</v>
      </c>
      <c r="EU45" s="195">
        <v>0</v>
      </c>
      <c r="EV45" s="195">
        <v>227</v>
      </c>
      <c r="EW45" s="195">
        <v>0</v>
      </c>
      <c r="EX45" s="195">
        <v>1634</v>
      </c>
      <c r="EY45" s="195">
        <v>480</v>
      </c>
      <c r="EZ45" s="195">
        <v>65</v>
      </c>
      <c r="FA45" s="195">
        <v>0</v>
      </c>
      <c r="FB45" s="196">
        <v>18</v>
      </c>
      <c r="FC45" s="195"/>
      <c r="FD45" s="195"/>
      <c r="FE45" s="195"/>
      <c r="FF45" s="195"/>
      <c r="FG45" s="196"/>
      <c r="FH45" s="195"/>
      <c r="FJ45" s="41">
        <v>44</v>
      </c>
      <c r="FK45" s="195">
        <v>0</v>
      </c>
      <c r="FL45" s="195">
        <v>0</v>
      </c>
      <c r="FM45" s="195">
        <v>60.3</v>
      </c>
      <c r="FN45" s="195">
        <v>60.3</v>
      </c>
      <c r="FO45" s="195">
        <v>60.3</v>
      </c>
      <c r="FP45" s="195">
        <v>913.3</v>
      </c>
      <c r="FQ45" s="195">
        <v>913.3</v>
      </c>
      <c r="FR45" s="195">
        <v>913.3</v>
      </c>
      <c r="FS45" s="195">
        <v>2547.3000000000002</v>
      </c>
      <c r="FT45" s="195">
        <v>3027.3</v>
      </c>
      <c r="FU45" s="195">
        <v>3092.3</v>
      </c>
      <c r="FV45" s="195">
        <v>3092.3</v>
      </c>
      <c r="FW45" s="195">
        <v>3110.3</v>
      </c>
      <c r="FX45" s="195">
        <v>3110.3</v>
      </c>
      <c r="FY45" s="195">
        <v>3110.3</v>
      </c>
      <c r="FZ45" s="195">
        <v>3110.3</v>
      </c>
      <c r="GA45" s="195">
        <v>3110.3</v>
      </c>
      <c r="GB45" s="195">
        <v>3110.3</v>
      </c>
      <c r="GC45" s="195">
        <v>3110.3</v>
      </c>
    </row>
    <row r="46" spans="1:185" ht="13.5" thickBot="1" x14ac:dyDescent="0.25">
      <c r="A46" s="131"/>
      <c r="B46" s="34">
        <v>13</v>
      </c>
      <c r="C46" s="10">
        <v>13</v>
      </c>
      <c r="D46" s="37" t="s">
        <v>241</v>
      </c>
      <c r="E46" s="37" t="s">
        <v>267</v>
      </c>
      <c r="F46" s="37"/>
      <c r="G46" s="43">
        <v>0.30069444444444399</v>
      </c>
      <c r="H46" s="47">
        <v>0.30069444444444399</v>
      </c>
      <c r="I46" s="58" t="s">
        <v>44</v>
      </c>
      <c r="J46" s="52">
        <v>0</v>
      </c>
      <c r="K46" s="43">
        <v>0.38402777777777702</v>
      </c>
      <c r="L46" s="47">
        <v>0.38402777777777702</v>
      </c>
      <c r="M46" s="42" t="s">
        <v>44</v>
      </c>
      <c r="N46" s="38">
        <v>0</v>
      </c>
      <c r="O46" s="73">
        <v>0.41666666666666669</v>
      </c>
      <c r="P46" s="42" t="s">
        <v>301</v>
      </c>
      <c r="Q46" s="38">
        <v>120</v>
      </c>
      <c r="R46" s="43">
        <v>0.41805555555555557</v>
      </c>
      <c r="S46" s="47">
        <v>0.42777777777777781</v>
      </c>
      <c r="T46" s="70">
        <v>59.7</v>
      </c>
      <c r="U46" s="71">
        <v>59.7</v>
      </c>
      <c r="V46" s="72"/>
      <c r="W46" s="115">
        <v>0.4375</v>
      </c>
      <c r="X46" s="42" t="s">
        <v>44</v>
      </c>
      <c r="Y46" s="38">
        <v>0</v>
      </c>
      <c r="Z46" s="49">
        <v>0.46111111111111114</v>
      </c>
      <c r="AA46" s="42" t="s">
        <v>45</v>
      </c>
      <c r="AB46" s="38">
        <v>60</v>
      </c>
      <c r="AC46" s="53">
        <v>0.46388888888888885</v>
      </c>
      <c r="AD46" s="61"/>
      <c r="AE46" s="55">
        <v>0.46467592592592594</v>
      </c>
      <c r="AF46" s="35">
        <v>7.8703703703708605E-4</v>
      </c>
      <c r="AG46" s="35">
        <v>1.5046296296301203E-4</v>
      </c>
      <c r="AH46" s="44" t="s">
        <v>301</v>
      </c>
      <c r="AI46" s="45">
        <v>13</v>
      </c>
      <c r="AJ46" s="55">
        <v>0.46593749999999995</v>
      </c>
      <c r="AK46" s="35">
        <v>2.0486111111110983E-3</v>
      </c>
      <c r="AL46" s="35">
        <v>3.4722222222235023E-5</v>
      </c>
      <c r="AM46" s="44" t="s">
        <v>45</v>
      </c>
      <c r="AN46" s="45">
        <v>3</v>
      </c>
      <c r="AO46" s="55">
        <v>0.46651620370370367</v>
      </c>
      <c r="AP46" s="35">
        <v>2.6273148148148184E-3</v>
      </c>
      <c r="AQ46" s="35">
        <v>1.1574074074077473E-5</v>
      </c>
      <c r="AR46" s="44" t="s">
        <v>301</v>
      </c>
      <c r="AS46" s="45">
        <v>1</v>
      </c>
      <c r="AT46" s="55">
        <v>0.47107638888888892</v>
      </c>
      <c r="AU46" s="35">
        <v>7.1875000000000688E-3</v>
      </c>
      <c r="AV46" s="35">
        <v>8.6805555555562446E-4</v>
      </c>
      <c r="AW46" s="44" t="s">
        <v>301</v>
      </c>
      <c r="AX46" s="45">
        <v>75</v>
      </c>
      <c r="AY46" s="49">
        <v>0.51250000000000007</v>
      </c>
      <c r="AZ46" s="42" t="s">
        <v>44</v>
      </c>
      <c r="BA46" s="38">
        <v>0</v>
      </c>
      <c r="BB46" s="53">
        <v>0.52500000000000002</v>
      </c>
      <c r="BC46" s="61"/>
      <c r="BD46" s="55">
        <v>0.54670138888888886</v>
      </c>
      <c r="BE46" s="35">
        <v>2.170138888888884E-2</v>
      </c>
      <c r="BF46" s="35">
        <v>9.9999999999999482E-3</v>
      </c>
      <c r="BG46" s="44" t="s">
        <v>301</v>
      </c>
      <c r="BH46" s="45">
        <v>864</v>
      </c>
      <c r="BI46" s="197">
        <v>0.57361111111111118</v>
      </c>
      <c r="BJ46" s="42" t="s">
        <v>44</v>
      </c>
      <c r="BK46" s="38">
        <v>0</v>
      </c>
      <c r="BL46" s="53">
        <v>0.57638888888888895</v>
      </c>
      <c r="BM46" s="61">
        <v>480</v>
      </c>
      <c r="BN46" s="55"/>
      <c r="BO46" s="35">
        <v>-0.57638888888888895</v>
      </c>
      <c r="BP46" s="35">
        <v>0.58528935185185194</v>
      </c>
      <c r="BQ46" s="44"/>
      <c r="BR46" s="45">
        <v>300</v>
      </c>
      <c r="BS46" s="55">
        <v>0.59495370370370371</v>
      </c>
      <c r="BT46" s="35">
        <v>1.8564814814814756E-2</v>
      </c>
      <c r="BU46" s="35">
        <v>9.0972222222221646E-3</v>
      </c>
      <c r="BV46" s="44" t="s">
        <v>301</v>
      </c>
      <c r="BW46" s="45">
        <v>786</v>
      </c>
      <c r="BX46" s="55">
        <v>0.60343749999999996</v>
      </c>
      <c r="BY46" s="35">
        <v>2.7048611111111009E-2</v>
      </c>
      <c r="BZ46" s="35">
        <v>1.7465277777777677E-2</v>
      </c>
      <c r="CA46" s="44" t="s">
        <v>301</v>
      </c>
      <c r="CB46" s="45">
        <v>1509</v>
      </c>
      <c r="CC46" s="85">
        <v>0.625</v>
      </c>
      <c r="CD46" s="86"/>
      <c r="CE46" s="38">
        <v>0</v>
      </c>
      <c r="CF46" s="88"/>
      <c r="CG46" s="49">
        <v>0.62916666666666665</v>
      </c>
      <c r="CH46" s="42" t="s">
        <v>44</v>
      </c>
      <c r="CI46" s="38">
        <v>0</v>
      </c>
      <c r="CJ46" s="206">
        <v>0.63402777777777775</v>
      </c>
      <c r="CK46" s="213"/>
      <c r="CL46" s="208">
        <v>0.63655092592592599</v>
      </c>
      <c r="CM46" s="214">
        <v>2.5231481481482465E-3</v>
      </c>
      <c r="CN46" s="214">
        <v>7.8703703703713549E-4</v>
      </c>
      <c r="CO46" s="210" t="s">
        <v>301</v>
      </c>
      <c r="CP46" s="211">
        <v>68</v>
      </c>
      <c r="CQ46" s="215"/>
      <c r="CR46" s="215"/>
      <c r="CS46" s="85">
        <v>0.64722222222222225</v>
      </c>
      <c r="CT46" s="86"/>
      <c r="CU46" s="38">
        <v>0</v>
      </c>
      <c r="CV46" s="88"/>
      <c r="CW46" s="49"/>
      <c r="CX46" s="42" t="s">
        <v>44</v>
      </c>
      <c r="CY46" s="38">
        <v>0</v>
      </c>
      <c r="CZ46" s="53">
        <v>0.68402777777777779</v>
      </c>
      <c r="DA46" s="61"/>
      <c r="DB46" s="55">
        <v>0.70325231481481476</v>
      </c>
      <c r="DC46" s="35">
        <v>1.9224537037036971E-2</v>
      </c>
      <c r="DD46" s="35">
        <v>1.3275462962962895E-2</v>
      </c>
      <c r="DE46" s="44" t="s">
        <v>301</v>
      </c>
      <c r="DF46" s="45">
        <v>1147</v>
      </c>
      <c r="DG46" s="55">
        <v>0.70333333333333325</v>
      </c>
      <c r="DH46" s="35">
        <v>1.9305555555555465E-2</v>
      </c>
      <c r="DI46" s="35">
        <v>1.3310185185185095E-2</v>
      </c>
      <c r="DJ46" s="44" t="s">
        <v>301</v>
      </c>
      <c r="DK46" s="45">
        <v>1150</v>
      </c>
      <c r="DL46" s="238"/>
      <c r="DM46" s="52"/>
      <c r="DN46" s="91">
        <v>0.73958333333333337</v>
      </c>
      <c r="DO46" s="95">
        <v>8.3333333333333297E-3</v>
      </c>
      <c r="DP46" s="42" t="s">
        <v>44</v>
      </c>
      <c r="DQ46" s="38">
        <v>0</v>
      </c>
      <c r="DR46" s="217"/>
      <c r="DS46" s="39">
        <v>6455.7</v>
      </c>
      <c r="DT46" s="46">
        <v>180</v>
      </c>
      <c r="DU46" s="40"/>
      <c r="DV46" s="63">
        <v>6635.7</v>
      </c>
      <c r="DW46" s="217"/>
      <c r="DX46" s="225" t="s">
        <v>296</v>
      </c>
      <c r="DY46" s="226" t="s">
        <v>178</v>
      </c>
      <c r="DZ46" s="226">
        <v>80.900000000000006</v>
      </c>
      <c r="EA46" s="104"/>
      <c r="EB46" s="77"/>
      <c r="EC46" s="56"/>
      <c r="ED46" s="36"/>
      <c r="EE46" s="41"/>
      <c r="EF46" s="41"/>
      <c r="EG46" s="41">
        <v>1.05</v>
      </c>
      <c r="EH46" s="41" t="s">
        <v>197</v>
      </c>
      <c r="EI46" s="151">
        <v>62.685000000000002</v>
      </c>
      <c r="EJ46" s="41">
        <v>62.685000000000002</v>
      </c>
      <c r="EK46" s="41">
        <v>9999</v>
      </c>
      <c r="EL46" s="41"/>
      <c r="EM46" s="41"/>
      <c r="EN46" s="41">
        <v>13</v>
      </c>
      <c r="EO46" s="195">
        <v>0</v>
      </c>
      <c r="EP46" s="195">
        <v>120</v>
      </c>
      <c r="EQ46" s="196">
        <v>59.7</v>
      </c>
      <c r="ER46" s="195">
        <v>0</v>
      </c>
      <c r="ES46" s="195">
        <v>60</v>
      </c>
      <c r="ET46" s="195">
        <v>92</v>
      </c>
      <c r="EU46" s="195">
        <v>0</v>
      </c>
      <c r="EV46" s="195">
        <v>864</v>
      </c>
      <c r="EW46" s="195">
        <v>0</v>
      </c>
      <c r="EX46" s="195">
        <v>3075</v>
      </c>
      <c r="EY46" s="195">
        <v>0</v>
      </c>
      <c r="EZ46" s="195">
        <v>68</v>
      </c>
      <c r="FA46" s="195">
        <v>0</v>
      </c>
      <c r="FB46" s="196">
        <v>2297</v>
      </c>
      <c r="FC46" s="195"/>
      <c r="FD46" s="195"/>
      <c r="FE46" s="195"/>
      <c r="FF46" s="195"/>
      <c r="FG46" s="196"/>
      <c r="FH46" s="195"/>
      <c r="FI46" s="41"/>
      <c r="FJ46" s="41">
        <v>13</v>
      </c>
      <c r="FK46" s="195">
        <v>0</v>
      </c>
      <c r="FL46" s="195">
        <v>120</v>
      </c>
      <c r="FM46" s="195">
        <v>179.7</v>
      </c>
      <c r="FN46" s="195">
        <v>179.7</v>
      </c>
      <c r="FO46" s="195">
        <v>239.7</v>
      </c>
      <c r="FP46" s="195">
        <v>331.7</v>
      </c>
      <c r="FQ46" s="195">
        <v>331.7</v>
      </c>
      <c r="FR46" s="195">
        <v>331.7</v>
      </c>
      <c r="FS46" s="195">
        <v>3406.7</v>
      </c>
      <c r="FT46" s="195">
        <v>3406.7</v>
      </c>
      <c r="FU46" s="195">
        <v>3474.7</v>
      </c>
      <c r="FV46" s="195">
        <v>3474.7</v>
      </c>
      <c r="FW46" s="195">
        <v>5771.7</v>
      </c>
      <c r="FX46" s="195">
        <v>5771.7</v>
      </c>
      <c r="FY46" s="195">
        <v>5771.7</v>
      </c>
      <c r="FZ46" s="195">
        <v>5771.7</v>
      </c>
      <c r="GA46" s="195">
        <v>5771.7</v>
      </c>
      <c r="GB46" s="195">
        <v>5771.7</v>
      </c>
      <c r="GC46" s="195">
        <v>5771.7</v>
      </c>
    </row>
    <row r="47" spans="1:185" ht="13.5" thickBot="1" x14ac:dyDescent="0.25">
      <c r="A47" s="132"/>
      <c r="B47" s="34">
        <v>17</v>
      </c>
      <c r="C47" s="10">
        <v>17</v>
      </c>
      <c r="D47" s="37" t="s">
        <v>154</v>
      </c>
      <c r="E47" s="37" t="s">
        <v>155</v>
      </c>
      <c r="F47" s="37"/>
      <c r="G47" s="43">
        <v>0.30347222222222198</v>
      </c>
      <c r="H47" s="47">
        <v>0.30347222222222198</v>
      </c>
      <c r="I47" s="58" t="s">
        <v>44</v>
      </c>
      <c r="J47" s="52">
        <v>0</v>
      </c>
      <c r="K47" s="43">
        <v>0.38680555555555501</v>
      </c>
      <c r="L47" s="47">
        <v>0.38680555555555501</v>
      </c>
      <c r="M47" s="42" t="s">
        <v>44</v>
      </c>
      <c r="N47" s="38">
        <v>0</v>
      </c>
      <c r="O47" s="73">
        <v>0.41805555555555557</v>
      </c>
      <c r="P47" s="42" t="s">
        <v>44</v>
      </c>
      <c r="Q47" s="38">
        <v>0</v>
      </c>
      <c r="R47" s="43">
        <v>0.41944444444444445</v>
      </c>
      <c r="S47" s="47">
        <v>0.42638888888888887</v>
      </c>
      <c r="T47" s="70">
        <v>52.5</v>
      </c>
      <c r="U47" s="71">
        <v>52.5</v>
      </c>
      <c r="V47" s="72"/>
      <c r="W47" s="115">
        <v>0.43888888888888888</v>
      </c>
      <c r="X47" s="42" t="s">
        <v>44</v>
      </c>
      <c r="Y47" s="38">
        <v>0</v>
      </c>
      <c r="Z47" s="49">
        <v>0.46319444444444441</v>
      </c>
      <c r="AA47" s="42" t="s">
        <v>44</v>
      </c>
      <c r="AB47" s="38">
        <v>0</v>
      </c>
      <c r="AC47" s="53">
        <v>0.46527777777777773</v>
      </c>
      <c r="AD47" s="61">
        <v>300</v>
      </c>
      <c r="AE47" s="55">
        <v>0.46599537037037037</v>
      </c>
      <c r="AF47" s="35">
        <v>7.1759259259263075E-4</v>
      </c>
      <c r="AG47" s="35">
        <v>8.1018518518556734E-5</v>
      </c>
      <c r="AH47" s="44" t="s">
        <v>301</v>
      </c>
      <c r="AI47" s="45">
        <v>7</v>
      </c>
      <c r="AJ47" s="55">
        <v>0.46728009259259262</v>
      </c>
      <c r="AK47" s="35">
        <v>2.0023148148148873E-3</v>
      </c>
      <c r="AL47" s="35">
        <v>8.1018518518446037E-5</v>
      </c>
      <c r="AM47" s="44" t="s">
        <v>45</v>
      </c>
      <c r="AN47" s="45">
        <v>7</v>
      </c>
      <c r="AO47" s="55">
        <v>0.4679166666666667</v>
      </c>
      <c r="AP47" s="35">
        <v>2.6388888888889683E-3</v>
      </c>
      <c r="AQ47" s="35">
        <v>2.3148148148227372E-5</v>
      </c>
      <c r="AR47" s="44" t="s">
        <v>301</v>
      </c>
      <c r="AS47" s="45">
        <v>2</v>
      </c>
      <c r="AT47" s="55"/>
      <c r="AU47" s="35">
        <v>-0.46527777777777773</v>
      </c>
      <c r="AV47" s="35">
        <v>0.47159722222222217</v>
      </c>
      <c r="AW47" s="44"/>
      <c r="AX47" s="45">
        <v>900</v>
      </c>
      <c r="AY47" s="49">
        <v>0.53611111111111109</v>
      </c>
      <c r="AZ47" s="42" t="s">
        <v>301</v>
      </c>
      <c r="BA47" s="38">
        <v>1920</v>
      </c>
      <c r="BB47" s="53">
        <v>0.54583333333333328</v>
      </c>
      <c r="BC47" s="61"/>
      <c r="BD47" s="55">
        <v>0.55971064814814808</v>
      </c>
      <c r="BE47" s="35">
        <v>1.3877314814814801E-2</v>
      </c>
      <c r="BF47" s="35">
        <v>2.1759259259259093E-3</v>
      </c>
      <c r="BG47" s="44" t="s">
        <v>301</v>
      </c>
      <c r="BH47" s="45">
        <v>188</v>
      </c>
      <c r="BI47" s="197">
        <v>0.59444444444444444</v>
      </c>
      <c r="BJ47" s="42" t="s">
        <v>44</v>
      </c>
      <c r="BK47" s="38">
        <v>0</v>
      </c>
      <c r="BL47" s="53">
        <v>0.59583333333333333</v>
      </c>
      <c r="BM47" s="61">
        <v>180</v>
      </c>
      <c r="BN47" s="55">
        <v>0.60738425925925921</v>
      </c>
      <c r="BO47" s="35">
        <v>1.1550925925925881E-2</v>
      </c>
      <c r="BP47" s="35">
        <v>2.6504629629629187E-3</v>
      </c>
      <c r="BQ47" s="44" t="s">
        <v>301</v>
      </c>
      <c r="BR47" s="45">
        <v>229</v>
      </c>
      <c r="BS47" s="55">
        <v>0.61124999999999996</v>
      </c>
      <c r="BT47" s="35">
        <v>1.5416666666666634E-2</v>
      </c>
      <c r="BU47" s="35">
        <v>5.9490740740740424E-3</v>
      </c>
      <c r="BV47" s="44" t="s">
        <v>301</v>
      </c>
      <c r="BW47" s="45">
        <v>514</v>
      </c>
      <c r="BX47" s="55">
        <v>0.61145833333333333</v>
      </c>
      <c r="BY47" s="35">
        <v>1.5625E-2</v>
      </c>
      <c r="BZ47" s="35">
        <v>6.0416666666666657E-3</v>
      </c>
      <c r="CA47" s="44" t="s">
        <v>301</v>
      </c>
      <c r="CB47" s="45">
        <v>522</v>
      </c>
      <c r="CC47" s="85">
        <v>0.63472222222222219</v>
      </c>
      <c r="CD47" s="86"/>
      <c r="CE47" s="38">
        <v>720</v>
      </c>
      <c r="CF47" s="88"/>
      <c r="CG47" s="49">
        <v>0.64236111111111105</v>
      </c>
      <c r="CH47" s="42" t="s">
        <v>45</v>
      </c>
      <c r="CI47" s="38">
        <v>660</v>
      </c>
      <c r="CJ47" s="206">
        <v>0.65416666666666667</v>
      </c>
      <c r="CK47" s="213"/>
      <c r="CL47" s="208">
        <v>0.65684027777777776</v>
      </c>
      <c r="CM47" s="214">
        <v>2.673611111111085E-3</v>
      </c>
      <c r="CN47" s="214">
        <v>9.3749999999997394E-4</v>
      </c>
      <c r="CO47" s="210" t="s">
        <v>301</v>
      </c>
      <c r="CP47" s="211">
        <v>81</v>
      </c>
      <c r="CQ47" s="215"/>
      <c r="CR47" s="215"/>
      <c r="CS47" s="85">
        <v>0.66388888888888886</v>
      </c>
      <c r="CT47" s="86"/>
      <c r="CU47" s="38">
        <v>240</v>
      </c>
      <c r="CV47" s="88"/>
      <c r="CW47" s="49"/>
      <c r="CX47" s="42" t="s">
        <v>44</v>
      </c>
      <c r="CY47" s="38">
        <v>0</v>
      </c>
      <c r="CZ47" s="53">
        <v>0.70486111111111116</v>
      </c>
      <c r="DA47" s="61"/>
      <c r="DB47" s="55">
        <v>0.71026620370370364</v>
      </c>
      <c r="DC47" s="35">
        <v>5.4050925925924753E-3</v>
      </c>
      <c r="DD47" s="35">
        <v>5.4398148148159919E-4</v>
      </c>
      <c r="DE47" s="44" t="s">
        <v>45</v>
      </c>
      <c r="DF47" s="45">
        <v>47</v>
      </c>
      <c r="DG47" s="55">
        <v>0.71035879629629628</v>
      </c>
      <c r="DH47" s="35">
        <v>5.4976851851851194E-3</v>
      </c>
      <c r="DI47" s="35">
        <v>4.9768518518525026E-4</v>
      </c>
      <c r="DJ47" s="44" t="s">
        <v>45</v>
      </c>
      <c r="DK47" s="45">
        <v>43</v>
      </c>
      <c r="DL47" s="238" t="s">
        <v>313</v>
      </c>
      <c r="DM47" s="52">
        <v>300</v>
      </c>
      <c r="DN47" s="91">
        <v>0.75555555555555554</v>
      </c>
      <c r="DO47" s="95">
        <v>8.3333333333333297E-3</v>
      </c>
      <c r="DP47" s="42" t="s">
        <v>44</v>
      </c>
      <c r="DQ47" s="38">
        <v>0</v>
      </c>
      <c r="DS47" s="39">
        <v>3072.5</v>
      </c>
      <c r="DT47" s="46">
        <v>3840</v>
      </c>
      <c r="DU47" s="40"/>
      <c r="DV47" s="63">
        <v>6912.5</v>
      </c>
      <c r="DX47" s="225" t="s">
        <v>297</v>
      </c>
      <c r="DY47" s="226" t="s">
        <v>177</v>
      </c>
      <c r="DZ47" s="226">
        <v>265</v>
      </c>
      <c r="EA47" s="104"/>
      <c r="EB47" s="77"/>
      <c r="EC47" s="56"/>
      <c r="ED47" s="36"/>
      <c r="EG47" s="41">
        <v>1.1299999999999999</v>
      </c>
      <c r="EH47" s="41" t="s">
        <v>197</v>
      </c>
      <c r="EI47" s="151">
        <v>59.324999999999996</v>
      </c>
      <c r="EJ47" s="41">
        <v>59.324999999999996</v>
      </c>
      <c r="EK47" s="41">
        <v>9999</v>
      </c>
      <c r="EN47" s="41">
        <v>17</v>
      </c>
      <c r="EO47" s="195">
        <v>0</v>
      </c>
      <c r="EP47" s="195">
        <v>0</v>
      </c>
      <c r="EQ47" s="196">
        <v>52.5</v>
      </c>
      <c r="ER47" s="195">
        <v>0</v>
      </c>
      <c r="ES47" s="195">
        <v>0</v>
      </c>
      <c r="ET47" s="195">
        <v>1216</v>
      </c>
      <c r="EU47" s="195">
        <v>1920</v>
      </c>
      <c r="EV47" s="195">
        <v>188</v>
      </c>
      <c r="EW47" s="195">
        <v>0</v>
      </c>
      <c r="EX47" s="195">
        <v>1445</v>
      </c>
      <c r="EY47" s="195">
        <v>660</v>
      </c>
      <c r="EZ47" s="195">
        <v>81</v>
      </c>
      <c r="FA47" s="195">
        <v>0</v>
      </c>
      <c r="FB47" s="196">
        <v>90</v>
      </c>
      <c r="FC47" s="195"/>
      <c r="FD47" s="195"/>
      <c r="FE47" s="195"/>
      <c r="FF47" s="195"/>
      <c r="FG47" s="196"/>
      <c r="FH47" s="195"/>
      <c r="FJ47" s="41">
        <v>17</v>
      </c>
      <c r="FK47" s="195">
        <v>0</v>
      </c>
      <c r="FL47" s="195">
        <v>0</v>
      </c>
      <c r="FM47" s="195">
        <v>52.5</v>
      </c>
      <c r="FN47" s="195">
        <v>52.5</v>
      </c>
      <c r="FO47" s="195">
        <v>52.5</v>
      </c>
      <c r="FP47" s="195">
        <v>1268.5</v>
      </c>
      <c r="FQ47" s="195">
        <v>3188.5</v>
      </c>
      <c r="FR47" s="195">
        <v>3188.5</v>
      </c>
      <c r="FS47" s="195">
        <v>4633.5</v>
      </c>
      <c r="FT47" s="195">
        <v>5293.5</v>
      </c>
      <c r="FU47" s="195">
        <v>5374.5</v>
      </c>
      <c r="FV47" s="195">
        <v>5374.5</v>
      </c>
      <c r="FW47" s="195">
        <v>5464.5</v>
      </c>
      <c r="FX47" s="195">
        <v>5464.5</v>
      </c>
      <c r="FY47" s="195">
        <v>5464.5</v>
      </c>
      <c r="FZ47" s="195">
        <v>5464.5</v>
      </c>
      <c r="GA47" s="195">
        <v>5464.5</v>
      </c>
      <c r="GB47" s="195">
        <v>5464.5</v>
      </c>
      <c r="GC47" s="195">
        <v>5464.5</v>
      </c>
    </row>
    <row r="48" spans="1:185" ht="13.5" thickBot="1" x14ac:dyDescent="0.25">
      <c r="A48" s="132"/>
      <c r="B48" s="34">
        <v>49</v>
      </c>
      <c r="C48" s="10">
        <v>49</v>
      </c>
      <c r="D48" s="37" t="s">
        <v>259</v>
      </c>
      <c r="E48" s="37" t="s">
        <v>285</v>
      </c>
      <c r="F48" s="37"/>
      <c r="G48" s="43">
        <v>0.32569444444444401</v>
      </c>
      <c r="H48" s="47">
        <v>0.32569444444444401</v>
      </c>
      <c r="I48" s="58" t="s">
        <v>44</v>
      </c>
      <c r="J48" s="52">
        <v>0</v>
      </c>
      <c r="K48" s="43">
        <v>0.40902777777777499</v>
      </c>
      <c r="L48" s="47">
        <v>0.40902777777777499</v>
      </c>
      <c r="M48" s="42" t="s">
        <v>44</v>
      </c>
      <c r="N48" s="38">
        <v>0</v>
      </c>
      <c r="O48" s="73">
        <v>0.44027777777777799</v>
      </c>
      <c r="P48" s="42" t="s">
        <v>44</v>
      </c>
      <c r="Q48" s="38">
        <v>0</v>
      </c>
      <c r="R48" s="43">
        <v>0.4465277777777778</v>
      </c>
      <c r="S48" s="47">
        <v>0.45694444444444443</v>
      </c>
      <c r="T48" s="70">
        <v>59.7</v>
      </c>
      <c r="U48" s="71">
        <v>59.7</v>
      </c>
      <c r="V48" s="72">
        <v>15</v>
      </c>
      <c r="W48" s="115">
        <v>0.4611111111111113</v>
      </c>
      <c r="X48" s="42" t="s">
        <v>44</v>
      </c>
      <c r="Y48" s="38">
        <v>0</v>
      </c>
      <c r="Z48" s="49">
        <v>0.48749999999999999</v>
      </c>
      <c r="AA48" s="42" t="s">
        <v>44</v>
      </c>
      <c r="AB48" s="38">
        <v>0</v>
      </c>
      <c r="AC48" s="53">
        <v>0.4909722222222222</v>
      </c>
      <c r="AD48" s="61">
        <v>1200</v>
      </c>
      <c r="AE48" s="55">
        <v>0.49171296296296302</v>
      </c>
      <c r="AF48" s="35">
        <v>7.4074074074081953E-4</v>
      </c>
      <c r="AG48" s="35">
        <v>1.0416666666674551E-4</v>
      </c>
      <c r="AH48" s="44" t="s">
        <v>301</v>
      </c>
      <c r="AI48" s="45">
        <v>9</v>
      </c>
      <c r="AJ48" s="55">
        <v>0.49362268518518521</v>
      </c>
      <c r="AK48" s="35">
        <v>2.6504629629630072E-3</v>
      </c>
      <c r="AL48" s="35">
        <v>5.671296296296739E-4</v>
      </c>
      <c r="AM48" s="44" t="s">
        <v>301</v>
      </c>
      <c r="AN48" s="45">
        <v>49</v>
      </c>
      <c r="AO48" s="55">
        <v>0.4942361111111111</v>
      </c>
      <c r="AP48" s="35">
        <v>3.2638888888888995E-3</v>
      </c>
      <c r="AQ48" s="35">
        <v>6.4814814814815854E-4</v>
      </c>
      <c r="AR48" s="44" t="s">
        <v>301</v>
      </c>
      <c r="AS48" s="45">
        <v>56</v>
      </c>
      <c r="AT48" s="55">
        <v>0.4987037037037037</v>
      </c>
      <c r="AU48" s="35">
        <v>7.7314814814815058E-3</v>
      </c>
      <c r="AV48" s="35">
        <v>1.4120370370370615E-3</v>
      </c>
      <c r="AW48" s="44" t="s">
        <v>301</v>
      </c>
      <c r="AX48" s="45">
        <v>122</v>
      </c>
      <c r="AY48" s="49">
        <v>0.5395833333333333</v>
      </c>
      <c r="AZ48" s="42" t="s">
        <v>44</v>
      </c>
      <c r="BA48" s="38">
        <v>0</v>
      </c>
      <c r="BB48" s="53">
        <v>0.54791666666666672</v>
      </c>
      <c r="BC48" s="61"/>
      <c r="BD48" s="55">
        <v>0.56325231481481486</v>
      </c>
      <c r="BE48" s="35">
        <v>1.533564814814814E-2</v>
      </c>
      <c r="BF48" s="35">
        <v>3.6342592592592485E-3</v>
      </c>
      <c r="BG48" s="44" t="s">
        <v>301</v>
      </c>
      <c r="BH48" s="45">
        <v>314</v>
      </c>
      <c r="BI48" s="197">
        <v>0.59652777777777788</v>
      </c>
      <c r="BJ48" s="42" t="s">
        <v>44</v>
      </c>
      <c r="BK48" s="38">
        <v>0</v>
      </c>
      <c r="BL48" s="53">
        <v>0.6020833333333333</v>
      </c>
      <c r="BM48" s="61">
        <v>180</v>
      </c>
      <c r="BN48" s="55">
        <v>0.61504629629629626</v>
      </c>
      <c r="BO48" s="35">
        <v>1.2962962962962954E-2</v>
      </c>
      <c r="BP48" s="35">
        <v>4.0624999999999915E-3</v>
      </c>
      <c r="BQ48" s="44" t="s">
        <v>301</v>
      </c>
      <c r="BR48" s="45">
        <v>351</v>
      </c>
      <c r="BS48" s="55">
        <v>0.61613425925925924</v>
      </c>
      <c r="BT48" s="35">
        <v>1.4050925925925939E-2</v>
      </c>
      <c r="BU48" s="35">
        <v>4.5833333333333472E-3</v>
      </c>
      <c r="BV48" s="44" t="s">
        <v>301</v>
      </c>
      <c r="BW48" s="45">
        <v>396</v>
      </c>
      <c r="BX48" s="55">
        <v>0.61640046296296302</v>
      </c>
      <c r="BY48" s="35">
        <v>1.4317129629629721E-2</v>
      </c>
      <c r="BZ48" s="35">
        <v>4.7337962962963869E-3</v>
      </c>
      <c r="CA48" s="44" t="s">
        <v>301</v>
      </c>
      <c r="CB48" s="45">
        <v>409</v>
      </c>
      <c r="CC48" s="85">
        <v>0.6479166666666667</v>
      </c>
      <c r="CD48" s="86"/>
      <c r="CE48" s="38">
        <v>0</v>
      </c>
      <c r="CF48" s="88"/>
      <c r="CG48" s="49">
        <v>0.65763888888888888</v>
      </c>
      <c r="CH48" s="42" t="s">
        <v>301</v>
      </c>
      <c r="CI48" s="38">
        <v>480</v>
      </c>
      <c r="CJ48" s="206">
        <v>0.66388888888888886</v>
      </c>
      <c r="CK48" s="213"/>
      <c r="CL48" s="208">
        <v>0.66656250000000006</v>
      </c>
      <c r="CM48" s="214">
        <v>2.673611111111196E-3</v>
      </c>
      <c r="CN48" s="214">
        <v>9.3750000000008497E-4</v>
      </c>
      <c r="CO48" s="210" t="s">
        <v>301</v>
      </c>
      <c r="CP48" s="211">
        <v>81</v>
      </c>
      <c r="CQ48" s="215"/>
      <c r="CR48" s="215"/>
      <c r="CS48" s="85">
        <v>0.67291666666666661</v>
      </c>
      <c r="CT48" s="86"/>
      <c r="CU48" s="38">
        <v>300</v>
      </c>
      <c r="CV48" s="88"/>
      <c r="CW48" s="49"/>
      <c r="CX48" s="42" t="s">
        <v>44</v>
      </c>
      <c r="CY48" s="38">
        <v>0</v>
      </c>
      <c r="CZ48" s="53">
        <v>0.70972222222222225</v>
      </c>
      <c r="DA48" s="61"/>
      <c r="DB48" s="55">
        <v>0.72826388888888882</v>
      </c>
      <c r="DC48" s="35">
        <v>1.8541666666666567E-2</v>
      </c>
      <c r="DD48" s="35">
        <v>1.2592592592592492E-2</v>
      </c>
      <c r="DE48" s="44" t="s">
        <v>301</v>
      </c>
      <c r="DF48" s="45">
        <v>1088</v>
      </c>
      <c r="DG48" s="55">
        <v>0.7290740740740741</v>
      </c>
      <c r="DH48" s="35">
        <v>1.9351851851851842E-2</v>
      </c>
      <c r="DI48" s="35">
        <v>1.3356481481481473E-2</v>
      </c>
      <c r="DJ48" s="44" t="s">
        <v>301</v>
      </c>
      <c r="DK48" s="45">
        <v>1154</v>
      </c>
      <c r="DL48" s="238"/>
      <c r="DM48" s="52"/>
      <c r="DN48" s="91">
        <v>0.76458333333333339</v>
      </c>
      <c r="DO48" s="95">
        <v>8.3333333333333297E-3</v>
      </c>
      <c r="DP48" s="42" t="s">
        <v>44</v>
      </c>
      <c r="DQ48" s="38">
        <v>0</v>
      </c>
      <c r="DS48" s="39">
        <v>5483.7</v>
      </c>
      <c r="DT48" s="46">
        <v>780</v>
      </c>
      <c r="DU48" s="40"/>
      <c r="DV48" s="63">
        <v>6263.7</v>
      </c>
      <c r="DX48" s="225" t="s">
        <v>296</v>
      </c>
      <c r="DY48" s="226" t="s">
        <v>179</v>
      </c>
      <c r="DZ48" s="226">
        <v>156</v>
      </c>
      <c r="EA48" s="104"/>
      <c r="EB48" s="77"/>
      <c r="EC48" s="56"/>
      <c r="ED48" s="36"/>
      <c r="EG48" s="41">
        <v>1.03</v>
      </c>
      <c r="EH48" s="41" t="s">
        <v>197</v>
      </c>
      <c r="EI48" s="151">
        <v>76.941000000000003</v>
      </c>
      <c r="EJ48" s="41">
        <v>76.941000000000003</v>
      </c>
      <c r="EK48" s="41">
        <v>9999</v>
      </c>
      <c r="EN48" s="41">
        <v>49</v>
      </c>
      <c r="EO48" s="195">
        <v>0</v>
      </c>
      <c r="EP48" s="195">
        <v>0</v>
      </c>
      <c r="EQ48" s="196">
        <v>74.7</v>
      </c>
      <c r="ER48" s="195">
        <v>0</v>
      </c>
      <c r="ES48" s="195">
        <v>0</v>
      </c>
      <c r="ET48" s="195">
        <v>1436</v>
      </c>
      <c r="EU48" s="195">
        <v>0</v>
      </c>
      <c r="EV48" s="195">
        <v>314</v>
      </c>
      <c r="EW48" s="195">
        <v>0</v>
      </c>
      <c r="EX48" s="195">
        <v>1336</v>
      </c>
      <c r="EY48" s="195">
        <v>480</v>
      </c>
      <c r="EZ48" s="195">
        <v>81</v>
      </c>
      <c r="FA48" s="195">
        <v>0</v>
      </c>
      <c r="FB48" s="196">
        <v>2242</v>
      </c>
      <c r="FC48" s="195"/>
      <c r="FD48" s="195"/>
      <c r="FE48" s="195"/>
      <c r="FF48" s="195"/>
      <c r="FG48" s="196"/>
      <c r="FH48" s="195"/>
      <c r="FJ48" s="41">
        <v>49</v>
      </c>
      <c r="FK48" s="195">
        <v>0</v>
      </c>
      <c r="FL48" s="195">
        <v>0</v>
      </c>
      <c r="FM48" s="195">
        <v>74.7</v>
      </c>
      <c r="FN48" s="195">
        <v>74.7</v>
      </c>
      <c r="FO48" s="195">
        <v>74.7</v>
      </c>
      <c r="FP48" s="195">
        <v>1510.7</v>
      </c>
      <c r="FQ48" s="195">
        <v>1510.7</v>
      </c>
      <c r="FR48" s="195">
        <v>1510.7</v>
      </c>
      <c r="FS48" s="195">
        <v>2846.7</v>
      </c>
      <c r="FT48" s="195">
        <v>3326.7</v>
      </c>
      <c r="FU48" s="195">
        <v>3407.7</v>
      </c>
      <c r="FV48" s="195">
        <v>3407.7</v>
      </c>
      <c r="FW48" s="195">
        <v>5649.7</v>
      </c>
      <c r="FX48" s="195">
        <v>5649.7</v>
      </c>
      <c r="FY48" s="195">
        <v>5649.7</v>
      </c>
      <c r="FZ48" s="195">
        <v>5649.7</v>
      </c>
      <c r="GA48" s="195">
        <v>5649.7</v>
      </c>
      <c r="GB48" s="195">
        <v>5649.7</v>
      </c>
      <c r="GC48" s="195">
        <v>5649.7</v>
      </c>
    </row>
    <row r="49" spans="1:185" ht="13.5" thickBot="1" x14ac:dyDescent="0.25">
      <c r="A49" s="132"/>
      <c r="B49" s="34">
        <v>24</v>
      </c>
      <c r="C49" s="10">
        <v>24</v>
      </c>
      <c r="D49" s="37" t="s">
        <v>161</v>
      </c>
      <c r="E49" s="37" t="s">
        <v>160</v>
      </c>
      <c r="F49" s="37"/>
      <c r="G49" s="43">
        <v>0.30833333333333302</v>
      </c>
      <c r="H49" s="47">
        <v>0.30833333333333302</v>
      </c>
      <c r="I49" s="58" t="s">
        <v>44</v>
      </c>
      <c r="J49" s="52">
        <v>0</v>
      </c>
      <c r="K49" s="43">
        <v>0.391666666666665</v>
      </c>
      <c r="L49" s="47">
        <v>0.391666666666665</v>
      </c>
      <c r="M49" s="42" t="s">
        <v>44</v>
      </c>
      <c r="N49" s="38">
        <v>0</v>
      </c>
      <c r="O49" s="73">
        <v>0.422916666666666</v>
      </c>
      <c r="P49" s="42" t="s">
        <v>44</v>
      </c>
      <c r="Q49" s="38">
        <v>0</v>
      </c>
      <c r="R49" s="43">
        <v>0.4368055555555555</v>
      </c>
      <c r="S49" s="47">
        <v>0.4375</v>
      </c>
      <c r="T49" s="70">
        <v>55.8</v>
      </c>
      <c r="U49" s="71">
        <v>55.8</v>
      </c>
      <c r="V49" s="72"/>
      <c r="W49" s="115">
        <v>0.44374999999999931</v>
      </c>
      <c r="X49" s="42" t="s">
        <v>44</v>
      </c>
      <c r="Y49" s="38">
        <v>0</v>
      </c>
      <c r="Z49" s="49">
        <v>0.46805555555555467</v>
      </c>
      <c r="AA49" s="42" t="s">
        <v>44</v>
      </c>
      <c r="AB49" s="38">
        <v>0</v>
      </c>
      <c r="AC49" s="53">
        <v>0.47083333333333299</v>
      </c>
      <c r="AD49" s="61">
        <v>900</v>
      </c>
      <c r="AE49" s="55">
        <v>0.47146990740740741</v>
      </c>
      <c r="AF49" s="35">
        <v>6.3657407407441413E-4</v>
      </c>
      <c r="AG49" s="35">
        <v>3.4011422150870274E-16</v>
      </c>
      <c r="AH49" s="44" t="s">
        <v>44</v>
      </c>
      <c r="AI49" s="45">
        <v>0</v>
      </c>
      <c r="AJ49" s="55">
        <v>0.47206018518518517</v>
      </c>
      <c r="AK49" s="35">
        <v>1.2268518518521732E-3</v>
      </c>
      <c r="AL49" s="35">
        <v>8.5648148148116015E-4</v>
      </c>
      <c r="AM49" s="44" t="s">
        <v>45</v>
      </c>
      <c r="AN49" s="45">
        <v>74</v>
      </c>
      <c r="AO49" s="55">
        <v>0.47273148148148153</v>
      </c>
      <c r="AP49" s="35">
        <v>1.8981481481485374E-3</v>
      </c>
      <c r="AQ49" s="35">
        <v>7.1759259259220358E-4</v>
      </c>
      <c r="AR49" s="44" t="s">
        <v>45</v>
      </c>
      <c r="AS49" s="45">
        <v>62</v>
      </c>
      <c r="AT49" s="55">
        <v>0.48075231481481479</v>
      </c>
      <c r="AU49" s="35">
        <v>9.9189814814817923E-3</v>
      </c>
      <c r="AV49" s="35">
        <v>3.5995370370373479E-3</v>
      </c>
      <c r="AW49" s="44" t="s">
        <v>301</v>
      </c>
      <c r="AX49" s="45">
        <v>311</v>
      </c>
      <c r="AY49" s="49">
        <v>0.51944444444444449</v>
      </c>
      <c r="AZ49" s="42" t="s">
        <v>44</v>
      </c>
      <c r="BA49" s="38">
        <v>0</v>
      </c>
      <c r="BB49" s="53">
        <v>0.52986111111111112</v>
      </c>
      <c r="BC49" s="61"/>
      <c r="BD49" s="55">
        <v>0.55262731481481475</v>
      </c>
      <c r="BE49" s="35">
        <v>2.2766203703703636E-2</v>
      </c>
      <c r="BF49" s="35">
        <v>1.1064814814814744E-2</v>
      </c>
      <c r="BG49" s="44" t="s">
        <v>301</v>
      </c>
      <c r="BH49" s="45">
        <v>956</v>
      </c>
      <c r="BI49" s="197">
        <v>0.57847222222222228</v>
      </c>
      <c r="BJ49" s="42" t="s">
        <v>44</v>
      </c>
      <c r="BK49" s="38">
        <v>0</v>
      </c>
      <c r="BL49" s="53">
        <v>0.58194444444444449</v>
      </c>
      <c r="BM49" s="61">
        <v>480</v>
      </c>
      <c r="BN49" s="55"/>
      <c r="BO49" s="35">
        <v>-0.58194444444444449</v>
      </c>
      <c r="BP49" s="35">
        <v>0.59084490740740747</v>
      </c>
      <c r="BQ49" s="44"/>
      <c r="BR49" s="45">
        <v>300</v>
      </c>
      <c r="BS49" s="55">
        <v>0.59311342592592597</v>
      </c>
      <c r="BT49" s="35">
        <v>1.1168981481481488E-2</v>
      </c>
      <c r="BU49" s="35">
        <v>1.7013888888888964E-3</v>
      </c>
      <c r="BV49" s="44" t="s">
        <v>301</v>
      </c>
      <c r="BW49" s="45">
        <v>147</v>
      </c>
      <c r="BX49" s="55">
        <v>0.59362268518518524</v>
      </c>
      <c r="BY49" s="35">
        <v>1.1678240740740753E-2</v>
      </c>
      <c r="BZ49" s="35">
        <v>2.0949074074074186E-3</v>
      </c>
      <c r="CA49" s="44" t="s">
        <v>301</v>
      </c>
      <c r="CB49" s="45">
        <v>181</v>
      </c>
      <c r="CC49" s="85">
        <v>0.63263888888888886</v>
      </c>
      <c r="CD49" s="86"/>
      <c r="CE49" s="38">
        <v>0</v>
      </c>
      <c r="CF49" s="88"/>
      <c r="CG49" s="49">
        <v>0.63541666666666663</v>
      </c>
      <c r="CH49" s="42" t="s">
        <v>301</v>
      </c>
      <c r="CI49" s="38">
        <v>120</v>
      </c>
      <c r="CJ49" s="206">
        <v>0.64652777777777781</v>
      </c>
      <c r="CK49" s="213"/>
      <c r="CL49" s="208">
        <v>0.64922453703703698</v>
      </c>
      <c r="CM49" s="214">
        <v>2.6967592592591627E-3</v>
      </c>
      <c r="CN49" s="214">
        <v>9.606481481480517E-4</v>
      </c>
      <c r="CO49" s="210" t="s">
        <v>301</v>
      </c>
      <c r="CP49" s="211">
        <v>83</v>
      </c>
      <c r="CQ49" s="215"/>
      <c r="CR49" s="215"/>
      <c r="CS49" s="85">
        <v>0.65555555555555556</v>
      </c>
      <c r="CT49" s="86"/>
      <c r="CU49" s="38">
        <v>300</v>
      </c>
      <c r="CV49" s="88"/>
      <c r="CW49" s="49"/>
      <c r="CX49" s="42" t="s">
        <v>44</v>
      </c>
      <c r="CY49" s="38">
        <v>0</v>
      </c>
      <c r="CZ49" s="53">
        <v>0.6972222222222223</v>
      </c>
      <c r="DA49" s="61"/>
      <c r="DB49" s="55"/>
      <c r="DC49" s="35">
        <v>-0.6972222222222223</v>
      </c>
      <c r="DD49" s="35">
        <v>0.70317129629629638</v>
      </c>
      <c r="DE49" s="44"/>
      <c r="DF49" s="45">
        <v>300</v>
      </c>
      <c r="DG49" s="55">
        <v>0.70226851851851846</v>
      </c>
      <c r="DH49" s="35">
        <v>5.0462962962961599E-3</v>
      </c>
      <c r="DI49" s="35">
        <v>9.4907407407420971E-4</v>
      </c>
      <c r="DJ49" s="44" t="s">
        <v>45</v>
      </c>
      <c r="DK49" s="45">
        <v>82</v>
      </c>
      <c r="DL49" s="238"/>
      <c r="DM49" s="52"/>
      <c r="DN49" s="91">
        <v>0.75277777777777777</v>
      </c>
      <c r="DO49" s="95">
        <v>8.3333333333333297E-3</v>
      </c>
      <c r="DP49" s="42" t="s">
        <v>44</v>
      </c>
      <c r="DQ49" s="38">
        <v>0</v>
      </c>
      <c r="DR49" s="75"/>
      <c r="DS49" s="39">
        <v>3931.8</v>
      </c>
      <c r="DT49" s="46">
        <v>420</v>
      </c>
      <c r="DU49" s="40"/>
      <c r="DV49" s="63">
        <v>4351.8</v>
      </c>
      <c r="DW49" s="75"/>
      <c r="DX49" s="225" t="s">
        <v>297</v>
      </c>
      <c r="DY49" s="226" t="s">
        <v>177</v>
      </c>
      <c r="DZ49" s="226">
        <v>190</v>
      </c>
      <c r="EA49" s="104"/>
      <c r="EB49" s="77"/>
      <c r="EC49" s="56"/>
      <c r="ED49" s="36"/>
      <c r="EG49" s="41">
        <v>1.1299999999999999</v>
      </c>
      <c r="EH49" s="41" t="s">
        <v>197</v>
      </c>
      <c r="EI49" s="151">
        <v>63.053999999999988</v>
      </c>
      <c r="EJ49" s="41">
        <v>63.053999999999988</v>
      </c>
      <c r="EK49" s="41">
        <v>9999</v>
      </c>
      <c r="EN49" s="41">
        <v>24</v>
      </c>
      <c r="EO49" s="195">
        <v>0</v>
      </c>
      <c r="EP49" s="195">
        <v>0</v>
      </c>
      <c r="EQ49" s="196">
        <v>55.8</v>
      </c>
      <c r="ER49" s="195">
        <v>0</v>
      </c>
      <c r="ES49" s="195">
        <v>0</v>
      </c>
      <c r="ET49" s="195">
        <v>1347</v>
      </c>
      <c r="EU49" s="195">
        <v>0</v>
      </c>
      <c r="EV49" s="195">
        <v>956</v>
      </c>
      <c r="EW49" s="195">
        <v>0</v>
      </c>
      <c r="EX49" s="195">
        <v>1108</v>
      </c>
      <c r="EY49" s="195">
        <v>120</v>
      </c>
      <c r="EZ49" s="195">
        <v>83</v>
      </c>
      <c r="FA49" s="195">
        <v>0</v>
      </c>
      <c r="FB49" s="196">
        <v>382</v>
      </c>
      <c r="FC49" s="195"/>
      <c r="FD49" s="195"/>
      <c r="FE49" s="195"/>
      <c r="FF49" s="195"/>
      <c r="FG49" s="196"/>
      <c r="FH49" s="195"/>
      <c r="FJ49" s="41">
        <v>24</v>
      </c>
      <c r="FK49" s="195">
        <v>0</v>
      </c>
      <c r="FL49" s="195">
        <v>0</v>
      </c>
      <c r="FM49" s="195">
        <v>55.8</v>
      </c>
      <c r="FN49" s="195">
        <v>55.8</v>
      </c>
      <c r="FO49" s="195">
        <v>55.8</v>
      </c>
      <c r="FP49" s="195">
        <v>1402.8</v>
      </c>
      <c r="FQ49" s="195">
        <v>1402.8</v>
      </c>
      <c r="FR49" s="195">
        <v>1402.8</v>
      </c>
      <c r="FS49" s="195">
        <v>2510.8000000000002</v>
      </c>
      <c r="FT49" s="195">
        <v>2630.8</v>
      </c>
      <c r="FU49" s="195">
        <v>2713.8</v>
      </c>
      <c r="FV49" s="195">
        <v>2713.8</v>
      </c>
      <c r="FW49" s="195">
        <v>3095.8</v>
      </c>
      <c r="FX49" s="195">
        <v>3095.8</v>
      </c>
      <c r="FY49" s="195">
        <v>3095.8</v>
      </c>
      <c r="FZ49" s="195">
        <v>3095.8</v>
      </c>
      <c r="GA49" s="195">
        <v>3095.8</v>
      </c>
      <c r="GB49" s="195">
        <v>3095.8</v>
      </c>
      <c r="GC49" s="195">
        <v>3095.8</v>
      </c>
    </row>
    <row r="50" spans="1:185" ht="13.5" thickBot="1" x14ac:dyDescent="0.25">
      <c r="A50" s="132"/>
      <c r="B50" s="235">
        <v>58</v>
      </c>
      <c r="C50" s="236">
        <v>58</v>
      </c>
      <c r="D50" s="233" t="s">
        <v>262</v>
      </c>
      <c r="E50" s="233" t="s">
        <v>289</v>
      </c>
      <c r="F50" s="37"/>
      <c r="G50" s="43">
        <v>0.33194444444444399</v>
      </c>
      <c r="H50" s="47">
        <v>0.33194444444444399</v>
      </c>
      <c r="I50" s="58" t="s">
        <v>44</v>
      </c>
      <c r="J50" s="52">
        <v>0</v>
      </c>
      <c r="K50" s="43">
        <v>0.41527777777777503</v>
      </c>
      <c r="L50" s="47">
        <v>0.41527777777777503</v>
      </c>
      <c r="M50" s="42" t="s">
        <v>44</v>
      </c>
      <c r="N50" s="38">
        <v>0</v>
      </c>
      <c r="O50" s="73">
        <v>0.44652777777777802</v>
      </c>
      <c r="P50" s="42" t="s">
        <v>44</v>
      </c>
      <c r="Q50" s="38">
        <v>0</v>
      </c>
      <c r="R50" s="43">
        <v>0.46666666666666662</v>
      </c>
      <c r="S50" s="47">
        <v>0.46736111111111112</v>
      </c>
      <c r="T50" s="70">
        <v>60.9</v>
      </c>
      <c r="U50" s="71">
        <v>60.9</v>
      </c>
      <c r="V50" s="72"/>
      <c r="W50" s="115">
        <v>0.46736111111111134</v>
      </c>
      <c r="X50" s="42" t="s">
        <v>44</v>
      </c>
      <c r="Y50" s="38">
        <v>0</v>
      </c>
      <c r="Z50" s="49">
        <v>0.50277777777777777</v>
      </c>
      <c r="AA50" s="42" t="s">
        <v>301</v>
      </c>
      <c r="AB50" s="38">
        <v>900</v>
      </c>
      <c r="AC50" s="53">
        <v>0.50486111111111109</v>
      </c>
      <c r="AD50" s="61"/>
      <c r="AE50" s="55">
        <v>0.50565972222222222</v>
      </c>
      <c r="AF50" s="35">
        <v>7.9861111111112493E-4</v>
      </c>
      <c r="AG50" s="35">
        <v>1.6203703703705091E-4</v>
      </c>
      <c r="AH50" s="44" t="s">
        <v>301</v>
      </c>
      <c r="AI50" s="45">
        <v>14</v>
      </c>
      <c r="AJ50" s="55">
        <v>0.50701388888888888</v>
      </c>
      <c r="AK50" s="35">
        <v>2.1527777777777812E-3</v>
      </c>
      <c r="AL50" s="35">
        <v>6.9444444444447927E-5</v>
      </c>
      <c r="AM50" s="44" t="s">
        <v>301</v>
      </c>
      <c r="AN50" s="45">
        <v>6</v>
      </c>
      <c r="AO50" s="55">
        <v>0.50769675925925928</v>
      </c>
      <c r="AP50" s="35">
        <v>2.8356481481481843E-3</v>
      </c>
      <c r="AQ50" s="35">
        <v>2.1990740740744337E-4</v>
      </c>
      <c r="AR50" s="44" t="s">
        <v>301</v>
      </c>
      <c r="AS50" s="45">
        <v>19</v>
      </c>
      <c r="AT50" s="55">
        <v>0.49783564814814812</v>
      </c>
      <c r="AU50" s="35">
        <v>-7.0254629629629695E-3</v>
      </c>
      <c r="AV50" s="35">
        <v>1.3344907407407413E-2</v>
      </c>
      <c r="AW50" s="44" t="s">
        <v>45</v>
      </c>
      <c r="AX50" s="45">
        <v>1153</v>
      </c>
      <c r="AY50" s="49">
        <v>0.55347222222222225</v>
      </c>
      <c r="AZ50" s="42" t="s">
        <v>44</v>
      </c>
      <c r="BA50" s="38">
        <v>0</v>
      </c>
      <c r="BB50" s="53">
        <v>0.55486111111111114</v>
      </c>
      <c r="BC50" s="61"/>
      <c r="BD50" s="55">
        <v>0.57836805555555559</v>
      </c>
      <c r="BE50" s="35">
        <v>2.3506944444444455E-2</v>
      </c>
      <c r="BF50" s="35">
        <v>1.1805555555555564E-2</v>
      </c>
      <c r="BG50" s="44" t="s">
        <v>301</v>
      </c>
      <c r="BH50" s="45">
        <v>1020</v>
      </c>
      <c r="BI50" s="197">
        <v>0.6034722222222223</v>
      </c>
      <c r="BJ50" s="42" t="s">
        <v>44</v>
      </c>
      <c r="BK50" s="38">
        <v>0</v>
      </c>
      <c r="BL50" s="53">
        <v>0.60833333333333328</v>
      </c>
      <c r="BM50" s="61">
        <v>180</v>
      </c>
      <c r="BN50" s="55">
        <v>0.62048611111111118</v>
      </c>
      <c r="BO50" s="35">
        <v>1.2152777777777901E-2</v>
      </c>
      <c r="BP50" s="35">
        <v>3.2523148148149387E-3</v>
      </c>
      <c r="BQ50" s="44" t="s">
        <v>301</v>
      </c>
      <c r="BR50" s="45">
        <v>281</v>
      </c>
      <c r="BS50" s="55">
        <v>0.62856481481481474</v>
      </c>
      <c r="BT50" s="35">
        <v>2.0231481481481461E-2</v>
      </c>
      <c r="BU50" s="35">
        <v>1.076388888888887E-2</v>
      </c>
      <c r="BV50" s="44" t="s">
        <v>301</v>
      </c>
      <c r="BW50" s="45">
        <v>930</v>
      </c>
      <c r="BX50" s="55">
        <v>0.62920138888888888</v>
      </c>
      <c r="BY50" s="35">
        <v>2.0868055555555598E-2</v>
      </c>
      <c r="BZ50" s="35">
        <v>1.1284722222222264E-2</v>
      </c>
      <c r="CA50" s="44" t="s">
        <v>301</v>
      </c>
      <c r="CB50" s="45">
        <v>975</v>
      </c>
      <c r="CC50" s="85">
        <v>0.65486111111111112</v>
      </c>
      <c r="CD50" s="86"/>
      <c r="CE50" s="38">
        <v>0</v>
      </c>
      <c r="CF50" s="88"/>
      <c r="CG50" s="49">
        <v>0.66249999999999998</v>
      </c>
      <c r="CH50" s="42" t="s">
        <v>301</v>
      </c>
      <c r="CI50" s="38">
        <v>300</v>
      </c>
      <c r="CJ50" s="206">
        <v>0.67361111111111116</v>
      </c>
      <c r="CK50" s="213"/>
      <c r="CL50" s="208">
        <v>0.67640046296296286</v>
      </c>
      <c r="CM50" s="214">
        <v>2.7893518518516958E-3</v>
      </c>
      <c r="CN50" s="214">
        <v>1.0532407407405847E-3</v>
      </c>
      <c r="CO50" s="210" t="s">
        <v>301</v>
      </c>
      <c r="CP50" s="211">
        <v>91</v>
      </c>
      <c r="CQ50" s="215"/>
      <c r="CR50" s="215"/>
      <c r="CS50" s="85">
        <v>0.68611111111111101</v>
      </c>
      <c r="CT50" s="86"/>
      <c r="CU50" s="38">
        <v>0</v>
      </c>
      <c r="CV50" s="88"/>
      <c r="CW50" s="49"/>
      <c r="CX50" s="42" t="s">
        <v>44</v>
      </c>
      <c r="CY50" s="38">
        <v>0</v>
      </c>
      <c r="CZ50" s="53">
        <v>0.72638888888888886</v>
      </c>
      <c r="DA50" s="61"/>
      <c r="DB50" s="55"/>
      <c r="DC50" s="35">
        <v>-0.72638888888888886</v>
      </c>
      <c r="DD50" s="35">
        <v>0.73233796296296294</v>
      </c>
      <c r="DE50" s="44" t="s">
        <v>44</v>
      </c>
      <c r="DF50" s="45"/>
      <c r="DG50" s="55"/>
      <c r="DH50" s="35">
        <v>-0.72638888888888886</v>
      </c>
      <c r="DI50" s="35">
        <v>0.73238425925925921</v>
      </c>
      <c r="DJ50" s="44" t="s">
        <v>44</v>
      </c>
      <c r="DK50" s="45"/>
      <c r="DL50" s="238"/>
      <c r="DM50" s="52"/>
      <c r="DN50" s="91"/>
      <c r="DO50" s="95">
        <v>8.3333333333333297E-3</v>
      </c>
      <c r="DP50" s="42" t="s">
        <v>44</v>
      </c>
      <c r="DQ50" s="38">
        <v>0</v>
      </c>
      <c r="DS50" s="39">
        <v>4729.8999999999996</v>
      </c>
      <c r="DT50" s="46">
        <v>1200</v>
      </c>
      <c r="DU50" s="40"/>
      <c r="DV50" s="63" t="s">
        <v>310</v>
      </c>
      <c r="DX50" s="225" t="s">
        <v>296</v>
      </c>
      <c r="DY50" s="226" t="s">
        <v>179</v>
      </c>
      <c r="DZ50" s="226">
        <v>129</v>
      </c>
      <c r="EA50" s="104"/>
      <c r="EB50" s="77"/>
      <c r="EC50" s="56"/>
      <c r="ED50" s="36"/>
      <c r="EG50" s="41">
        <v>1.03</v>
      </c>
      <c r="EH50" s="41" t="s">
        <v>197</v>
      </c>
      <c r="EI50" s="151">
        <v>62.726999999999997</v>
      </c>
      <c r="EJ50" s="41">
        <v>62.726999999999997</v>
      </c>
      <c r="EK50" s="41">
        <v>9999</v>
      </c>
      <c r="EN50" s="41">
        <v>58</v>
      </c>
      <c r="EO50" s="195">
        <v>0</v>
      </c>
      <c r="EP50" s="195">
        <v>0</v>
      </c>
      <c r="EQ50" s="196">
        <v>60.9</v>
      </c>
      <c r="ER50" s="195">
        <v>0</v>
      </c>
      <c r="ES50" s="195">
        <v>900</v>
      </c>
      <c r="ET50" s="195">
        <v>1192</v>
      </c>
      <c r="EU50" s="195">
        <v>0</v>
      </c>
      <c r="EV50" s="195">
        <v>1020</v>
      </c>
      <c r="EW50" s="195">
        <v>0</v>
      </c>
      <c r="EX50" s="195">
        <v>2366</v>
      </c>
      <c r="EY50" s="195">
        <v>300</v>
      </c>
      <c r="EZ50" s="195">
        <v>91</v>
      </c>
      <c r="FA50" s="195">
        <v>0</v>
      </c>
      <c r="FB50" s="196" t="s">
        <v>316</v>
      </c>
      <c r="FC50" s="195"/>
      <c r="FD50" s="195"/>
      <c r="FE50" s="195"/>
      <c r="FF50" s="195"/>
      <c r="FG50" s="196"/>
      <c r="FH50" s="195"/>
      <c r="FJ50" s="41">
        <v>58</v>
      </c>
      <c r="FK50" s="195">
        <v>0</v>
      </c>
      <c r="FL50" s="195">
        <v>0</v>
      </c>
      <c r="FM50" s="195">
        <v>60.9</v>
      </c>
      <c r="FN50" s="195">
        <v>60.9</v>
      </c>
      <c r="FO50" s="195">
        <v>960.9</v>
      </c>
      <c r="FP50" s="195">
        <v>2152.9</v>
      </c>
      <c r="FQ50" s="195">
        <v>2152.9</v>
      </c>
      <c r="FR50" s="195">
        <v>2152.9</v>
      </c>
      <c r="FS50" s="195">
        <v>4518.8999999999996</v>
      </c>
      <c r="FT50" s="195">
        <v>4818.8999999999996</v>
      </c>
      <c r="FU50" s="195">
        <v>4909.8999999999996</v>
      </c>
      <c r="FV50" s="195">
        <v>4909.8999999999996</v>
      </c>
      <c r="FW50" s="195" t="e">
        <v>#VALUE!</v>
      </c>
      <c r="FX50" s="195" t="e">
        <v>#VALUE!</v>
      </c>
      <c r="FY50" s="195" t="e">
        <v>#VALUE!</v>
      </c>
      <c r="FZ50" s="195" t="e">
        <v>#VALUE!</v>
      </c>
      <c r="GA50" s="195" t="e">
        <v>#VALUE!</v>
      </c>
      <c r="GB50" s="195" t="e">
        <v>#VALUE!</v>
      </c>
      <c r="GC50" s="195" t="e">
        <v>#VALUE!</v>
      </c>
    </row>
    <row r="51" spans="1:185" ht="13.5" thickBot="1" x14ac:dyDescent="0.25">
      <c r="A51" s="132"/>
      <c r="B51" s="34">
        <v>32</v>
      </c>
      <c r="C51" s="10">
        <v>32</v>
      </c>
      <c r="D51" s="37" t="s">
        <v>247</v>
      </c>
      <c r="E51" s="37" t="s">
        <v>272</v>
      </c>
      <c r="F51" s="37"/>
      <c r="G51" s="43">
        <v>0.31388888888888899</v>
      </c>
      <c r="H51" s="47">
        <v>0.31388888888888899</v>
      </c>
      <c r="I51" s="58" t="s">
        <v>44</v>
      </c>
      <c r="J51" s="52">
        <v>0</v>
      </c>
      <c r="K51" s="43">
        <v>0.39722222222221998</v>
      </c>
      <c r="L51" s="47">
        <v>0.39722222222221998</v>
      </c>
      <c r="M51" s="42" t="s">
        <v>44</v>
      </c>
      <c r="N51" s="38">
        <v>0</v>
      </c>
      <c r="O51" s="73">
        <v>0.4291666666666667</v>
      </c>
      <c r="P51" s="42" t="s">
        <v>301</v>
      </c>
      <c r="Q51" s="38">
        <v>60</v>
      </c>
      <c r="R51" s="43">
        <v>0.44305555555555554</v>
      </c>
      <c r="S51" s="47">
        <v>0.44305555555555554</v>
      </c>
      <c r="T51" s="70">
        <v>60.6</v>
      </c>
      <c r="U51" s="71">
        <v>60.6</v>
      </c>
      <c r="V51" s="72"/>
      <c r="W51" s="115">
        <v>0.45</v>
      </c>
      <c r="X51" s="42" t="s">
        <v>44</v>
      </c>
      <c r="Y51" s="38">
        <v>0</v>
      </c>
      <c r="Z51" s="49">
        <v>0.47430555555555559</v>
      </c>
      <c r="AA51" s="42" t="s">
        <v>44</v>
      </c>
      <c r="AB51" s="38">
        <v>0</v>
      </c>
      <c r="AC51" s="53">
        <v>0.4770833333333333</v>
      </c>
      <c r="AD51" s="61"/>
      <c r="AE51" s="55">
        <v>0.47795138888888888</v>
      </c>
      <c r="AF51" s="35">
        <v>8.6805555555558023E-4</v>
      </c>
      <c r="AG51" s="35">
        <v>2.3148148148150621E-4</v>
      </c>
      <c r="AH51" s="44" t="s">
        <v>301</v>
      </c>
      <c r="AI51" s="45">
        <v>20</v>
      </c>
      <c r="AJ51" s="55">
        <v>0.47870370370370369</v>
      </c>
      <c r="AK51" s="35">
        <v>1.6203703703703831E-3</v>
      </c>
      <c r="AL51" s="35">
        <v>4.6296296296295019E-4</v>
      </c>
      <c r="AM51" s="44" t="s">
        <v>45</v>
      </c>
      <c r="AN51" s="45">
        <v>40</v>
      </c>
      <c r="AO51" s="55">
        <v>0.48010416666666672</v>
      </c>
      <c r="AP51" s="35">
        <v>3.020833333333417E-3</v>
      </c>
      <c r="AQ51" s="35">
        <v>4.0509259259267601E-4</v>
      </c>
      <c r="AR51" s="44" t="s">
        <v>301</v>
      </c>
      <c r="AS51" s="45">
        <v>35</v>
      </c>
      <c r="AT51" s="55">
        <v>0.48434027777777783</v>
      </c>
      <c r="AU51" s="35">
        <v>7.2569444444445241E-3</v>
      </c>
      <c r="AV51" s="35">
        <v>9.3750000000007976E-4</v>
      </c>
      <c r="AW51" s="44" t="s">
        <v>301</v>
      </c>
      <c r="AX51" s="45">
        <v>81</v>
      </c>
      <c r="AY51" s="49">
        <v>0.52361111111111114</v>
      </c>
      <c r="AZ51" s="42" t="s">
        <v>45</v>
      </c>
      <c r="BA51" s="38">
        <v>180</v>
      </c>
      <c r="BB51" s="53">
        <v>0.53472222222222221</v>
      </c>
      <c r="BC51" s="61"/>
      <c r="BD51" s="55">
        <v>0.55803240740740734</v>
      </c>
      <c r="BE51" s="35">
        <v>2.3310185185185128E-2</v>
      </c>
      <c r="BF51" s="35">
        <v>1.1608796296296237E-2</v>
      </c>
      <c r="BG51" s="44" t="s">
        <v>301</v>
      </c>
      <c r="BH51" s="45">
        <v>1003</v>
      </c>
      <c r="BI51" s="197">
        <v>0.58333333333333337</v>
      </c>
      <c r="BJ51" s="42" t="s">
        <v>44</v>
      </c>
      <c r="BK51" s="38">
        <v>0</v>
      </c>
      <c r="BL51" s="53">
        <v>0.5854166666666667</v>
      </c>
      <c r="BM51" s="61">
        <v>480</v>
      </c>
      <c r="BN51" s="55"/>
      <c r="BO51" s="35">
        <v>-0.5854166666666667</v>
      </c>
      <c r="BP51" s="35">
        <v>0.59431712962962968</v>
      </c>
      <c r="BQ51" s="44"/>
      <c r="BR51" s="45">
        <v>300</v>
      </c>
      <c r="BS51" s="55">
        <v>0.59939814814814818</v>
      </c>
      <c r="BT51" s="35">
        <v>1.3981481481481484E-2</v>
      </c>
      <c r="BU51" s="35">
        <v>4.5138888888888919E-3</v>
      </c>
      <c r="BV51" s="44" t="s">
        <v>301</v>
      </c>
      <c r="BW51" s="45">
        <v>390</v>
      </c>
      <c r="BX51" s="55">
        <v>0.61138888888888887</v>
      </c>
      <c r="BY51" s="35">
        <v>2.5972222222222174E-2</v>
      </c>
      <c r="BZ51" s="35">
        <v>1.6388888888888842E-2</v>
      </c>
      <c r="CA51" s="44" t="s">
        <v>301</v>
      </c>
      <c r="CB51" s="45">
        <v>1416</v>
      </c>
      <c r="CC51" s="85">
        <v>0.63472222222222219</v>
      </c>
      <c r="CD51" s="86"/>
      <c r="CE51" s="38">
        <v>0</v>
      </c>
      <c r="CF51" s="88"/>
      <c r="CG51" s="49">
        <v>0.64027777777777783</v>
      </c>
      <c r="CH51" s="42" t="s">
        <v>301</v>
      </c>
      <c r="CI51" s="38">
        <v>120</v>
      </c>
      <c r="CJ51" s="206">
        <v>0.65138888888888891</v>
      </c>
      <c r="CK51" s="213"/>
      <c r="CL51" s="208">
        <v>0.65418981481481475</v>
      </c>
      <c r="CM51" s="214">
        <v>2.8009259259258457E-3</v>
      </c>
      <c r="CN51" s="214">
        <v>1.0648148148147346E-3</v>
      </c>
      <c r="CO51" s="210" t="s">
        <v>301</v>
      </c>
      <c r="CP51" s="211">
        <v>92</v>
      </c>
      <c r="CQ51" s="215"/>
      <c r="CR51" s="215"/>
      <c r="CS51" s="85">
        <v>0.66180555555555554</v>
      </c>
      <c r="CT51" s="86"/>
      <c r="CU51" s="38">
        <v>180</v>
      </c>
      <c r="CV51" s="88"/>
      <c r="CW51" s="49"/>
      <c r="CX51" s="42" t="s">
        <v>44</v>
      </c>
      <c r="CY51" s="38">
        <v>0</v>
      </c>
      <c r="CZ51" s="53">
        <v>0.70138888888888884</v>
      </c>
      <c r="DA51" s="61"/>
      <c r="DB51" s="55">
        <v>0.72040509259259267</v>
      </c>
      <c r="DC51" s="35">
        <v>1.9016203703703827E-2</v>
      </c>
      <c r="DD51" s="35">
        <v>1.3067129629629751E-2</v>
      </c>
      <c r="DE51" s="44" t="s">
        <v>301</v>
      </c>
      <c r="DF51" s="45">
        <v>1129</v>
      </c>
      <c r="DG51" s="55">
        <v>0.72048611111111116</v>
      </c>
      <c r="DH51" s="35">
        <v>1.9097222222222321E-2</v>
      </c>
      <c r="DI51" s="35">
        <v>1.3101851851851951E-2</v>
      </c>
      <c r="DJ51" s="44" t="s">
        <v>301</v>
      </c>
      <c r="DK51" s="45">
        <v>1132</v>
      </c>
      <c r="DL51" s="238"/>
      <c r="DM51" s="52"/>
      <c r="DN51" s="91">
        <v>0.75694444444444453</v>
      </c>
      <c r="DO51" s="95">
        <v>8.3333333333333297E-3</v>
      </c>
      <c r="DP51" s="42" t="s">
        <v>44</v>
      </c>
      <c r="DQ51" s="38">
        <v>0</v>
      </c>
      <c r="DS51" s="39">
        <v>6178.6</v>
      </c>
      <c r="DT51" s="46">
        <v>540</v>
      </c>
      <c r="DU51" s="40"/>
      <c r="DV51" s="63">
        <v>6718.6</v>
      </c>
      <c r="DX51" s="225" t="s">
        <v>43</v>
      </c>
      <c r="DY51" s="226" t="s">
        <v>177</v>
      </c>
      <c r="DZ51" s="226">
        <v>127</v>
      </c>
      <c r="EA51" s="104"/>
      <c r="EB51" s="77"/>
      <c r="EC51" s="56"/>
      <c r="ED51" s="36"/>
      <c r="EG51" s="41">
        <v>1.1100000000000001</v>
      </c>
      <c r="EH51" s="41" t="s">
        <v>197</v>
      </c>
      <c r="EI51" s="151">
        <v>67.266000000000005</v>
      </c>
      <c r="EJ51" s="41">
        <v>67.266000000000005</v>
      </c>
      <c r="EK51" s="41">
        <v>9999</v>
      </c>
      <c r="EN51" s="41">
        <v>32</v>
      </c>
      <c r="EO51" s="195">
        <v>0</v>
      </c>
      <c r="EP51" s="195">
        <v>60</v>
      </c>
      <c r="EQ51" s="196">
        <v>60.6</v>
      </c>
      <c r="ER51" s="195">
        <v>0</v>
      </c>
      <c r="ES51" s="195">
        <v>0</v>
      </c>
      <c r="ET51" s="195">
        <v>176</v>
      </c>
      <c r="EU51" s="195">
        <v>180</v>
      </c>
      <c r="EV51" s="195">
        <v>1003</v>
      </c>
      <c r="EW51" s="195">
        <v>0</v>
      </c>
      <c r="EX51" s="195">
        <v>2586</v>
      </c>
      <c r="EY51" s="195">
        <v>120</v>
      </c>
      <c r="EZ51" s="195">
        <v>92</v>
      </c>
      <c r="FA51" s="195">
        <v>0</v>
      </c>
      <c r="FB51" s="196">
        <v>2261</v>
      </c>
      <c r="FC51" s="195"/>
      <c r="FD51" s="195"/>
      <c r="FE51" s="195"/>
      <c r="FF51" s="195"/>
      <c r="FG51" s="196"/>
      <c r="FH51" s="195"/>
      <c r="FJ51" s="41">
        <v>32</v>
      </c>
      <c r="FK51" s="195">
        <v>0</v>
      </c>
      <c r="FL51" s="195">
        <v>60</v>
      </c>
      <c r="FM51" s="195">
        <v>120.6</v>
      </c>
      <c r="FN51" s="195">
        <v>120.6</v>
      </c>
      <c r="FO51" s="195">
        <v>120.6</v>
      </c>
      <c r="FP51" s="195">
        <v>296.60000000000002</v>
      </c>
      <c r="FQ51" s="195">
        <v>476.6</v>
      </c>
      <c r="FR51" s="195">
        <v>476.6</v>
      </c>
      <c r="FS51" s="195">
        <v>3062.6</v>
      </c>
      <c r="FT51" s="195">
        <v>3182.6</v>
      </c>
      <c r="FU51" s="195">
        <v>3274.6</v>
      </c>
      <c r="FV51" s="195">
        <v>3274.6</v>
      </c>
      <c r="FW51" s="195">
        <v>5535.6</v>
      </c>
      <c r="FX51" s="195">
        <v>5535.6</v>
      </c>
      <c r="FY51" s="195">
        <v>5535.6</v>
      </c>
      <c r="FZ51" s="195">
        <v>5535.6</v>
      </c>
      <c r="GA51" s="195">
        <v>5535.6</v>
      </c>
      <c r="GB51" s="195">
        <v>5535.6</v>
      </c>
      <c r="GC51" s="195">
        <v>5535.6</v>
      </c>
    </row>
    <row r="52" spans="1:185" ht="13.5" thickBot="1" x14ac:dyDescent="0.25">
      <c r="A52" s="132"/>
      <c r="B52" s="34">
        <v>40</v>
      </c>
      <c r="C52" s="10">
        <v>40</v>
      </c>
      <c r="D52" s="37" t="s">
        <v>252</v>
      </c>
      <c r="E52" s="37" t="s">
        <v>279</v>
      </c>
      <c r="F52" s="37"/>
      <c r="G52" s="43">
        <v>0.31944444444444398</v>
      </c>
      <c r="H52" s="47">
        <v>0.31944444444444398</v>
      </c>
      <c r="I52" s="58" t="s">
        <v>44</v>
      </c>
      <c r="J52" s="52">
        <v>0</v>
      </c>
      <c r="K52" s="43">
        <v>0.40277777777777601</v>
      </c>
      <c r="L52" s="47">
        <v>0.40277777777777601</v>
      </c>
      <c r="M52" s="42" t="s">
        <v>44</v>
      </c>
      <c r="N52" s="38">
        <v>0</v>
      </c>
      <c r="O52" s="73">
        <v>0.43402777777777801</v>
      </c>
      <c r="P52" s="42" t="s">
        <v>44</v>
      </c>
      <c r="Q52" s="38">
        <v>0</v>
      </c>
      <c r="R52" s="43">
        <v>0.43541666666666662</v>
      </c>
      <c r="S52" s="47">
        <v>0.45208333333333334</v>
      </c>
      <c r="T52" s="70">
        <v>65.3</v>
      </c>
      <c r="U52" s="71">
        <v>65.3</v>
      </c>
      <c r="V52" s="72">
        <v>15</v>
      </c>
      <c r="W52" s="115">
        <v>0.45486111111111133</v>
      </c>
      <c r="X52" s="42" t="s">
        <v>44</v>
      </c>
      <c r="Y52" s="38">
        <v>0</v>
      </c>
      <c r="Z52" s="49">
        <v>0.47916666666666669</v>
      </c>
      <c r="AA52" s="42" t="s">
        <v>44</v>
      </c>
      <c r="AB52" s="38">
        <v>0</v>
      </c>
      <c r="AC52" s="53">
        <v>0.48194444444444445</v>
      </c>
      <c r="AD52" s="61"/>
      <c r="AE52" s="55">
        <v>0.48277777777777775</v>
      </c>
      <c r="AF52" s="35">
        <v>8.3333333333329707E-4</v>
      </c>
      <c r="AG52" s="35">
        <v>1.9675925925922305E-4</v>
      </c>
      <c r="AH52" s="44" t="s">
        <v>301</v>
      </c>
      <c r="AI52" s="45">
        <v>17</v>
      </c>
      <c r="AJ52" s="55">
        <v>0.48424768518518518</v>
      </c>
      <c r="AK52" s="35">
        <v>2.3032407407407307E-3</v>
      </c>
      <c r="AL52" s="35">
        <v>2.199074074073974E-4</v>
      </c>
      <c r="AM52" s="44" t="s">
        <v>301</v>
      </c>
      <c r="AN52" s="45">
        <v>19</v>
      </c>
      <c r="AO52" s="55">
        <v>0.48496527777777776</v>
      </c>
      <c r="AP52" s="35">
        <v>3.0208333333333059E-3</v>
      </c>
      <c r="AQ52" s="35">
        <v>4.0509259259256499E-4</v>
      </c>
      <c r="AR52" s="44" t="s">
        <v>301</v>
      </c>
      <c r="AS52" s="45">
        <v>35</v>
      </c>
      <c r="AT52" s="55">
        <v>0.49</v>
      </c>
      <c r="AU52" s="35">
        <v>8.055555555555538E-3</v>
      </c>
      <c r="AV52" s="35">
        <v>1.7361111111110937E-3</v>
      </c>
      <c r="AW52" s="44" t="s">
        <v>301</v>
      </c>
      <c r="AX52" s="45">
        <v>150</v>
      </c>
      <c r="AY52" s="49">
        <v>0.52986111111111112</v>
      </c>
      <c r="AZ52" s="42" t="s">
        <v>45</v>
      </c>
      <c r="BA52" s="38">
        <v>60</v>
      </c>
      <c r="BB52" s="53">
        <v>0.53680555555555554</v>
      </c>
      <c r="BC52" s="61"/>
      <c r="BD52" s="55">
        <v>0.55321759259259262</v>
      </c>
      <c r="BE52" s="35">
        <v>1.6412037037037086E-2</v>
      </c>
      <c r="BF52" s="35">
        <v>4.7106481481481947E-3</v>
      </c>
      <c r="BG52" s="44" t="s">
        <v>301</v>
      </c>
      <c r="BH52" s="45">
        <v>407</v>
      </c>
      <c r="BI52" s="197">
        <v>0.5854166666666667</v>
      </c>
      <c r="BJ52" s="42" t="s">
        <v>44</v>
      </c>
      <c r="BK52" s="38">
        <v>0</v>
      </c>
      <c r="BL52" s="53">
        <v>0.59027777777777779</v>
      </c>
      <c r="BM52" s="61">
        <v>180</v>
      </c>
      <c r="BN52" s="55">
        <v>0.60392361111111115</v>
      </c>
      <c r="BO52" s="35">
        <v>1.3645833333333357E-2</v>
      </c>
      <c r="BP52" s="35">
        <v>4.7453703703703946E-3</v>
      </c>
      <c r="BQ52" s="44" t="s">
        <v>301</v>
      </c>
      <c r="BR52" s="45">
        <v>410</v>
      </c>
      <c r="BS52" s="55">
        <v>0.60906249999999995</v>
      </c>
      <c r="BT52" s="35">
        <v>1.8784722222222161E-2</v>
      </c>
      <c r="BU52" s="35">
        <v>9.3171296296295694E-3</v>
      </c>
      <c r="BV52" s="44" t="s">
        <v>301</v>
      </c>
      <c r="BW52" s="45">
        <v>805</v>
      </c>
      <c r="BX52" s="55">
        <v>0.60928240740740736</v>
      </c>
      <c r="BY52" s="35">
        <v>1.9004629629629566E-2</v>
      </c>
      <c r="BZ52" s="35">
        <v>9.4212962962962315E-3</v>
      </c>
      <c r="CA52" s="44" t="s">
        <v>301</v>
      </c>
      <c r="CB52" s="45">
        <v>814</v>
      </c>
      <c r="CC52" s="85">
        <v>0.64027777777777783</v>
      </c>
      <c r="CD52" s="86"/>
      <c r="CE52" s="38">
        <v>0</v>
      </c>
      <c r="CF52" s="88"/>
      <c r="CG52" s="49">
        <v>0.6430555555555556</v>
      </c>
      <c r="CH52" s="42" t="s">
        <v>44</v>
      </c>
      <c r="CI52" s="38">
        <v>0</v>
      </c>
      <c r="CJ52" s="206">
        <v>0.65347222222222223</v>
      </c>
      <c r="CK52" s="213"/>
      <c r="CL52" s="208">
        <v>0.65681712962962957</v>
      </c>
      <c r="CM52" s="214">
        <v>3.3449074074073382E-3</v>
      </c>
      <c r="CN52" s="214">
        <v>1.6087962962962271E-3</v>
      </c>
      <c r="CO52" s="210" t="s">
        <v>301</v>
      </c>
      <c r="CP52" s="211">
        <v>139</v>
      </c>
      <c r="CQ52" s="215"/>
      <c r="CR52" s="215"/>
      <c r="CS52" s="85">
        <v>0.66597222222222219</v>
      </c>
      <c r="CT52" s="86"/>
      <c r="CU52" s="38">
        <v>0</v>
      </c>
      <c r="CV52" s="88"/>
      <c r="CW52" s="49"/>
      <c r="CX52" s="42" t="s">
        <v>44</v>
      </c>
      <c r="CY52" s="38">
        <v>0</v>
      </c>
      <c r="CZ52" s="53">
        <v>0.70624999999999993</v>
      </c>
      <c r="DA52" s="61"/>
      <c r="DB52" s="55">
        <v>0.7144328703703704</v>
      </c>
      <c r="DC52" s="35">
        <v>8.1828703703704653E-3</v>
      </c>
      <c r="DD52" s="35">
        <v>2.2337962962963908E-3</v>
      </c>
      <c r="DE52" s="44" t="s">
        <v>301</v>
      </c>
      <c r="DF52" s="45">
        <v>193</v>
      </c>
      <c r="DG52" s="55">
        <v>0.7152546296296296</v>
      </c>
      <c r="DH52" s="35">
        <v>9.004629629629668E-3</v>
      </c>
      <c r="DI52" s="35">
        <v>3.0092592592592983E-3</v>
      </c>
      <c r="DJ52" s="44" t="s">
        <v>301</v>
      </c>
      <c r="DK52" s="45">
        <v>260</v>
      </c>
      <c r="DL52" s="238"/>
      <c r="DM52" s="52"/>
      <c r="DN52" s="91">
        <v>0.7597222222222223</v>
      </c>
      <c r="DO52" s="95">
        <v>8.3333333333333297E-3</v>
      </c>
      <c r="DP52" s="42" t="s">
        <v>44</v>
      </c>
      <c r="DQ52" s="38">
        <v>0</v>
      </c>
      <c r="DS52" s="39">
        <v>3509.3</v>
      </c>
      <c r="DT52" s="46">
        <v>60</v>
      </c>
      <c r="DU52" s="40"/>
      <c r="DV52" s="63">
        <v>3569.3</v>
      </c>
      <c r="DX52" s="225" t="s">
        <v>43</v>
      </c>
      <c r="DY52" s="226" t="s">
        <v>178</v>
      </c>
      <c r="DZ52" s="226">
        <v>82</v>
      </c>
      <c r="EA52" s="104" t="s">
        <v>300</v>
      </c>
      <c r="EB52" s="77"/>
      <c r="EC52" s="56"/>
      <c r="ED52" s="36"/>
      <c r="EG52" s="41">
        <v>1.05</v>
      </c>
      <c r="EH52" s="41" t="s">
        <v>198</v>
      </c>
      <c r="EI52" s="151">
        <v>84.314999999999998</v>
      </c>
      <c r="EJ52" s="41">
        <v>9999</v>
      </c>
      <c r="EK52" s="41">
        <v>84.314999999999998</v>
      </c>
      <c r="EN52" s="41">
        <v>40</v>
      </c>
      <c r="EO52" s="195">
        <v>0</v>
      </c>
      <c r="EP52" s="195">
        <v>0</v>
      </c>
      <c r="EQ52" s="196">
        <v>80.3</v>
      </c>
      <c r="ER52" s="195">
        <v>0</v>
      </c>
      <c r="ES52" s="195">
        <v>0</v>
      </c>
      <c r="ET52" s="195">
        <v>221</v>
      </c>
      <c r="EU52" s="195">
        <v>60</v>
      </c>
      <c r="EV52" s="195">
        <v>407</v>
      </c>
      <c r="EW52" s="195">
        <v>0</v>
      </c>
      <c r="EX52" s="195">
        <v>2209</v>
      </c>
      <c r="EY52" s="195">
        <v>0</v>
      </c>
      <c r="EZ52" s="195">
        <v>139</v>
      </c>
      <c r="FA52" s="195">
        <v>0</v>
      </c>
      <c r="FB52" s="196">
        <v>453</v>
      </c>
      <c r="FC52" s="195"/>
      <c r="FD52" s="195"/>
      <c r="FE52" s="195"/>
      <c r="FF52" s="195"/>
      <c r="FG52" s="196"/>
      <c r="FH52" s="195"/>
      <c r="FJ52" s="41">
        <v>40</v>
      </c>
      <c r="FK52" s="195">
        <v>0</v>
      </c>
      <c r="FL52" s="195">
        <v>0</v>
      </c>
      <c r="FM52" s="195">
        <v>80.3</v>
      </c>
      <c r="FN52" s="195">
        <v>80.3</v>
      </c>
      <c r="FO52" s="195">
        <v>80.3</v>
      </c>
      <c r="FP52" s="195">
        <v>301.3</v>
      </c>
      <c r="FQ52" s="195">
        <v>361.3</v>
      </c>
      <c r="FR52" s="195">
        <v>361.3</v>
      </c>
      <c r="FS52" s="195">
        <v>2570.3000000000002</v>
      </c>
      <c r="FT52" s="195">
        <v>2570.3000000000002</v>
      </c>
      <c r="FU52" s="195">
        <v>2709.3</v>
      </c>
      <c r="FV52" s="195">
        <v>2709.3</v>
      </c>
      <c r="FW52" s="195">
        <v>3162.3</v>
      </c>
      <c r="FX52" s="195">
        <v>3162.3</v>
      </c>
      <c r="FY52" s="195">
        <v>3162.3</v>
      </c>
      <c r="FZ52" s="195">
        <v>3162.3</v>
      </c>
      <c r="GA52" s="195">
        <v>3162.3</v>
      </c>
      <c r="GB52" s="195">
        <v>3162.3</v>
      </c>
      <c r="GC52" s="195">
        <v>3162.3</v>
      </c>
    </row>
    <row r="53" spans="1:185" ht="13.5" thickBot="1" x14ac:dyDescent="0.25">
      <c r="A53" s="132"/>
      <c r="B53" s="34">
        <v>36</v>
      </c>
      <c r="C53" s="10">
        <v>36</v>
      </c>
      <c r="D53" s="37" t="s">
        <v>250</v>
      </c>
      <c r="E53" s="37" t="s">
        <v>276</v>
      </c>
      <c r="F53" s="37"/>
      <c r="G53" s="43">
        <v>0.31666666666666698</v>
      </c>
      <c r="H53" s="47">
        <v>0.31666666666666698</v>
      </c>
      <c r="I53" s="58" t="s">
        <v>44</v>
      </c>
      <c r="J53" s="52">
        <v>0</v>
      </c>
      <c r="K53" s="43">
        <v>0.39999999999999802</v>
      </c>
      <c r="L53" s="47">
        <v>0.39999999999999802</v>
      </c>
      <c r="M53" s="42" t="s">
        <v>44</v>
      </c>
      <c r="N53" s="38">
        <v>0</v>
      </c>
      <c r="O53" s="73">
        <v>0.43124999999999997</v>
      </c>
      <c r="P53" s="42" t="s">
        <v>44</v>
      </c>
      <c r="Q53" s="38">
        <v>0</v>
      </c>
      <c r="R53" s="43">
        <v>0.4375</v>
      </c>
      <c r="S53" s="47">
        <v>0.4465277777777778</v>
      </c>
      <c r="T53" s="70">
        <v>76.8</v>
      </c>
      <c r="U53" s="71">
        <v>76.8</v>
      </c>
      <c r="V53" s="72"/>
      <c r="W53" s="115">
        <v>0.45208333333333328</v>
      </c>
      <c r="X53" s="42" t="s">
        <v>44</v>
      </c>
      <c r="Y53" s="38">
        <v>0</v>
      </c>
      <c r="Z53" s="49">
        <v>0.47638888888888886</v>
      </c>
      <c r="AA53" s="42" t="s">
        <v>44</v>
      </c>
      <c r="AB53" s="38">
        <v>0</v>
      </c>
      <c r="AC53" s="53">
        <v>0.47916666666666669</v>
      </c>
      <c r="AD53" s="61">
        <v>900</v>
      </c>
      <c r="AE53" s="55">
        <v>0.48001157407407408</v>
      </c>
      <c r="AF53" s="35">
        <v>8.4490740740739145E-4</v>
      </c>
      <c r="AG53" s="35">
        <v>2.0833333333331744E-4</v>
      </c>
      <c r="AH53" s="44" t="s">
        <v>301</v>
      </c>
      <c r="AI53" s="45">
        <v>18</v>
      </c>
      <c r="AJ53" s="55">
        <v>0.48172453703703705</v>
      </c>
      <c r="AK53" s="35">
        <v>2.5578703703703631E-3</v>
      </c>
      <c r="AL53" s="35">
        <v>4.7453703703702983E-4</v>
      </c>
      <c r="AM53" s="44" t="s">
        <v>301</v>
      </c>
      <c r="AN53" s="45">
        <v>41</v>
      </c>
      <c r="AO53" s="55">
        <v>0.48247685185185185</v>
      </c>
      <c r="AP53" s="35">
        <v>3.310185185185166E-3</v>
      </c>
      <c r="AQ53" s="35">
        <v>6.9444444444442506E-4</v>
      </c>
      <c r="AR53" s="44" t="s">
        <v>301</v>
      </c>
      <c r="AS53" s="45">
        <v>60</v>
      </c>
      <c r="AT53" s="55">
        <v>0.49709490740740742</v>
      </c>
      <c r="AU53" s="35">
        <v>1.7928240740740731E-2</v>
      </c>
      <c r="AV53" s="35">
        <v>1.1608796296296287E-2</v>
      </c>
      <c r="AW53" s="44" t="s">
        <v>301</v>
      </c>
      <c r="AX53" s="45">
        <v>1003</v>
      </c>
      <c r="AY53" s="49">
        <v>0.53611111111111109</v>
      </c>
      <c r="AZ53" s="42" t="s">
        <v>301</v>
      </c>
      <c r="BA53" s="38">
        <v>720</v>
      </c>
      <c r="BB53" s="53">
        <v>0.5444444444444444</v>
      </c>
      <c r="BC53" s="61"/>
      <c r="BD53" s="55">
        <v>0.55969907407407404</v>
      </c>
      <c r="BE53" s="35">
        <v>1.5254629629629646E-2</v>
      </c>
      <c r="BF53" s="35">
        <v>3.5532407407407544E-3</v>
      </c>
      <c r="BG53" s="44" t="s">
        <v>301</v>
      </c>
      <c r="BH53" s="45">
        <v>307</v>
      </c>
      <c r="BI53" s="197">
        <v>0.59305555555555556</v>
      </c>
      <c r="BJ53" s="42" t="s">
        <v>44</v>
      </c>
      <c r="BK53" s="38">
        <v>0</v>
      </c>
      <c r="BL53" s="53">
        <v>0.58750000000000002</v>
      </c>
      <c r="BM53" s="61">
        <v>480</v>
      </c>
      <c r="BN53" s="55"/>
      <c r="BO53" s="35">
        <v>-0.58750000000000002</v>
      </c>
      <c r="BP53" s="35">
        <v>0.59640046296296301</v>
      </c>
      <c r="BQ53" s="44"/>
      <c r="BR53" s="45">
        <v>300</v>
      </c>
      <c r="BS53" s="55">
        <v>0.60151620370370373</v>
      </c>
      <c r="BT53" s="35">
        <v>1.4016203703703711E-2</v>
      </c>
      <c r="BU53" s="35">
        <v>4.5486111111111196E-3</v>
      </c>
      <c r="BV53" s="44" t="s">
        <v>301</v>
      </c>
      <c r="BW53" s="45">
        <v>393</v>
      </c>
      <c r="BX53" s="55">
        <v>0.60368055555555555</v>
      </c>
      <c r="BY53" s="35">
        <v>1.6180555555555531E-2</v>
      </c>
      <c r="BZ53" s="35">
        <v>6.597222222222197E-3</v>
      </c>
      <c r="CA53" s="44" t="s">
        <v>301</v>
      </c>
      <c r="CB53" s="45">
        <v>570</v>
      </c>
      <c r="CC53" s="85">
        <v>0.63124999999999998</v>
      </c>
      <c r="CD53" s="86"/>
      <c r="CE53" s="38">
        <v>900</v>
      </c>
      <c r="CF53" s="88"/>
      <c r="CG53" s="49">
        <v>0.64236111111111105</v>
      </c>
      <c r="CH53" s="42" t="s">
        <v>45</v>
      </c>
      <c r="CI53" s="38">
        <v>540</v>
      </c>
      <c r="CJ53" s="206">
        <v>0.64583333333333337</v>
      </c>
      <c r="CK53" s="213"/>
      <c r="CL53" s="208">
        <v>0.6492013888888889</v>
      </c>
      <c r="CM53" s="214">
        <v>3.3680555555555269E-3</v>
      </c>
      <c r="CN53" s="214">
        <v>1.6319444444444159E-3</v>
      </c>
      <c r="CO53" s="210" t="s">
        <v>301</v>
      </c>
      <c r="CP53" s="211">
        <v>141</v>
      </c>
      <c r="CQ53" s="215"/>
      <c r="CR53" s="215"/>
      <c r="CS53" s="85">
        <v>0.65763888888888888</v>
      </c>
      <c r="CT53" s="86"/>
      <c r="CU53" s="38">
        <v>60</v>
      </c>
      <c r="CV53" s="88"/>
      <c r="CW53" s="49"/>
      <c r="CX53" s="42" t="s">
        <v>44</v>
      </c>
      <c r="CY53" s="38">
        <v>0</v>
      </c>
      <c r="CZ53" s="53">
        <v>0.69791666666666663</v>
      </c>
      <c r="DA53" s="61"/>
      <c r="DB53" s="55">
        <v>0.70608796296296295</v>
      </c>
      <c r="DC53" s="35">
        <v>8.1712962962963154E-3</v>
      </c>
      <c r="DD53" s="35">
        <v>2.2222222222222409E-3</v>
      </c>
      <c r="DE53" s="44" t="s">
        <v>301</v>
      </c>
      <c r="DF53" s="45">
        <v>192</v>
      </c>
      <c r="DG53" s="55">
        <v>0.70621527777777782</v>
      </c>
      <c r="DH53" s="35">
        <v>8.2986111111111871E-3</v>
      </c>
      <c r="DI53" s="35">
        <v>2.3032407407408174E-3</v>
      </c>
      <c r="DJ53" s="44" t="s">
        <v>301</v>
      </c>
      <c r="DK53" s="45">
        <v>199</v>
      </c>
      <c r="DL53" s="238"/>
      <c r="DM53" s="52"/>
      <c r="DN53" s="91">
        <v>0.75347222222222221</v>
      </c>
      <c r="DO53" s="95">
        <v>8.3333333333333297E-3</v>
      </c>
      <c r="DP53" s="42" t="s">
        <v>44</v>
      </c>
      <c r="DQ53" s="38">
        <v>0</v>
      </c>
      <c r="DS53" s="39">
        <v>4680.8</v>
      </c>
      <c r="DT53" s="46">
        <v>2220</v>
      </c>
      <c r="DU53" s="40"/>
      <c r="DV53" s="63">
        <v>6900.8</v>
      </c>
      <c r="DX53" s="225" t="s">
        <v>297</v>
      </c>
      <c r="DY53" s="226" t="s">
        <v>178</v>
      </c>
      <c r="DZ53" s="226">
        <v>152</v>
      </c>
      <c r="EA53" s="104"/>
      <c r="EB53" s="77"/>
      <c r="EC53" s="56"/>
      <c r="ED53" s="36"/>
      <c r="EG53" s="41">
        <v>1.08</v>
      </c>
      <c r="EH53" s="41" t="s">
        <v>197</v>
      </c>
      <c r="EI53" s="151">
        <v>82.944000000000003</v>
      </c>
      <c r="EJ53" s="41">
        <v>82.944000000000003</v>
      </c>
      <c r="EK53" s="41">
        <v>9999</v>
      </c>
      <c r="EN53" s="41">
        <v>36</v>
      </c>
      <c r="EO53" s="195">
        <v>0</v>
      </c>
      <c r="EP53" s="195">
        <v>0</v>
      </c>
      <c r="EQ53" s="196">
        <v>76.8</v>
      </c>
      <c r="ER53" s="195">
        <v>0</v>
      </c>
      <c r="ES53" s="195">
        <v>0</v>
      </c>
      <c r="ET53" s="195">
        <v>2022</v>
      </c>
      <c r="EU53" s="195">
        <v>720</v>
      </c>
      <c r="EV53" s="195">
        <v>307</v>
      </c>
      <c r="EW53" s="195">
        <v>0</v>
      </c>
      <c r="EX53" s="195">
        <v>1743</v>
      </c>
      <c r="EY53" s="195">
        <v>540</v>
      </c>
      <c r="EZ53" s="195">
        <v>141</v>
      </c>
      <c r="FA53" s="195">
        <v>0</v>
      </c>
      <c r="FB53" s="196">
        <v>391</v>
      </c>
      <c r="FC53" s="195"/>
      <c r="FD53" s="195"/>
      <c r="FE53" s="195"/>
      <c r="FF53" s="195"/>
      <c r="FG53" s="196"/>
      <c r="FH53" s="195"/>
      <c r="FJ53" s="41">
        <v>36</v>
      </c>
      <c r="FK53" s="195">
        <v>0</v>
      </c>
      <c r="FL53" s="195">
        <v>0</v>
      </c>
      <c r="FM53" s="195">
        <v>76.8</v>
      </c>
      <c r="FN53" s="195">
        <v>76.8</v>
      </c>
      <c r="FO53" s="195">
        <v>76.8</v>
      </c>
      <c r="FP53" s="195">
        <v>2098.8000000000002</v>
      </c>
      <c r="FQ53" s="195">
        <v>2818.8</v>
      </c>
      <c r="FR53" s="195">
        <v>2818.8</v>
      </c>
      <c r="FS53" s="195">
        <v>4561.8</v>
      </c>
      <c r="FT53" s="195">
        <v>5101.8</v>
      </c>
      <c r="FU53" s="195">
        <v>5242.8</v>
      </c>
      <c r="FV53" s="195">
        <v>5242.8</v>
      </c>
      <c r="FW53" s="195">
        <v>5633.8</v>
      </c>
      <c r="FX53" s="195">
        <v>5633.8</v>
      </c>
      <c r="FY53" s="195">
        <v>5633.8</v>
      </c>
      <c r="FZ53" s="195">
        <v>5633.8</v>
      </c>
      <c r="GA53" s="195">
        <v>5633.8</v>
      </c>
      <c r="GB53" s="195">
        <v>5633.8</v>
      </c>
      <c r="GC53" s="195">
        <v>5633.8</v>
      </c>
    </row>
    <row r="54" spans="1:185" ht="13.5" thickBot="1" x14ac:dyDescent="0.25">
      <c r="A54" s="132"/>
      <c r="B54" s="34">
        <v>39</v>
      </c>
      <c r="C54" s="10">
        <v>39</v>
      </c>
      <c r="D54" s="37" t="s">
        <v>251</v>
      </c>
      <c r="E54" s="37" t="s">
        <v>278</v>
      </c>
      <c r="F54" s="37"/>
      <c r="G54" s="43">
        <v>0.31874999999999998</v>
      </c>
      <c r="H54" s="47">
        <v>0.31874999999999998</v>
      </c>
      <c r="I54" s="58" t="s">
        <v>44</v>
      </c>
      <c r="J54" s="52">
        <v>0</v>
      </c>
      <c r="K54" s="43">
        <v>0.40208333333333102</v>
      </c>
      <c r="L54" s="47">
        <v>0.40208333333333102</v>
      </c>
      <c r="M54" s="42" t="s">
        <v>44</v>
      </c>
      <c r="N54" s="38">
        <v>0</v>
      </c>
      <c r="O54" s="73">
        <v>0.43333333333333302</v>
      </c>
      <c r="P54" s="42" t="s">
        <v>44</v>
      </c>
      <c r="Q54" s="38">
        <v>0</v>
      </c>
      <c r="R54" s="43">
        <v>0.4465277777777778</v>
      </c>
      <c r="S54" s="47">
        <v>0.45</v>
      </c>
      <c r="T54" s="70">
        <v>61.6</v>
      </c>
      <c r="U54" s="71">
        <v>61.6</v>
      </c>
      <c r="V54" s="72"/>
      <c r="W54" s="115">
        <v>0.45416666666666633</v>
      </c>
      <c r="X54" s="42" t="s">
        <v>44</v>
      </c>
      <c r="Y54" s="38">
        <v>0</v>
      </c>
      <c r="Z54" s="49">
        <v>0.47847222222222224</v>
      </c>
      <c r="AA54" s="42" t="s">
        <v>44</v>
      </c>
      <c r="AB54" s="38">
        <v>0</v>
      </c>
      <c r="AC54" s="53">
        <v>0.48125000000000001</v>
      </c>
      <c r="AD54" s="61">
        <v>300</v>
      </c>
      <c r="AE54" s="55">
        <v>0.48207175925925921</v>
      </c>
      <c r="AF54" s="35">
        <v>8.2175925925920268E-4</v>
      </c>
      <c r="AG54" s="35">
        <v>1.8518518518512866E-4</v>
      </c>
      <c r="AH54" s="44" t="s">
        <v>301</v>
      </c>
      <c r="AI54" s="45">
        <v>16</v>
      </c>
      <c r="AJ54" s="55">
        <v>0.48351851851851851</v>
      </c>
      <c r="AK54" s="35">
        <v>2.2685185185185031E-3</v>
      </c>
      <c r="AL54" s="35">
        <v>1.8518518518516975E-4</v>
      </c>
      <c r="AM54" s="44" t="s">
        <v>301</v>
      </c>
      <c r="AN54" s="45">
        <v>16</v>
      </c>
      <c r="AO54" s="55">
        <v>0.48418981481481477</v>
      </c>
      <c r="AP54" s="35">
        <v>2.9398148148147563E-3</v>
      </c>
      <c r="AQ54" s="35">
        <v>3.240740740740153E-4</v>
      </c>
      <c r="AR54" s="44" t="s">
        <v>301</v>
      </c>
      <c r="AS54" s="45">
        <v>28</v>
      </c>
      <c r="AT54" s="55">
        <v>0.48885416666666665</v>
      </c>
      <c r="AU54" s="35">
        <v>7.6041666666666341E-3</v>
      </c>
      <c r="AV54" s="35">
        <v>1.2847222222221897E-3</v>
      </c>
      <c r="AW54" s="44" t="s">
        <v>301</v>
      </c>
      <c r="AX54" s="45">
        <v>111</v>
      </c>
      <c r="AY54" s="49">
        <v>0.52986111111111112</v>
      </c>
      <c r="AZ54" s="42" t="s">
        <v>44</v>
      </c>
      <c r="BA54" s="38">
        <v>0</v>
      </c>
      <c r="BB54" s="53">
        <v>0.53749999999999998</v>
      </c>
      <c r="BC54" s="61"/>
      <c r="BD54" s="55">
        <v>0.55157407407407411</v>
      </c>
      <c r="BE54" s="35">
        <v>1.4074074074074128E-2</v>
      </c>
      <c r="BF54" s="35">
        <v>2.3726851851852363E-3</v>
      </c>
      <c r="BG54" s="44" t="s">
        <v>301</v>
      </c>
      <c r="BH54" s="45">
        <v>205</v>
      </c>
      <c r="BI54" s="197">
        <v>0.58611111111111114</v>
      </c>
      <c r="BJ54" s="42" t="s">
        <v>44</v>
      </c>
      <c r="BK54" s="38">
        <v>0</v>
      </c>
      <c r="BL54" s="53">
        <v>0.59097222222222223</v>
      </c>
      <c r="BM54" s="61">
        <v>180</v>
      </c>
      <c r="BN54" s="55"/>
      <c r="BO54" s="35">
        <v>-0.59097222222222223</v>
      </c>
      <c r="BP54" s="35">
        <v>0.59987268518518522</v>
      </c>
      <c r="BQ54" s="44"/>
      <c r="BR54" s="45">
        <v>300</v>
      </c>
      <c r="BS54" s="55">
        <v>0.60371527777777778</v>
      </c>
      <c r="BT54" s="35">
        <v>1.2743055555555549E-2</v>
      </c>
      <c r="BU54" s="35">
        <v>3.2754629629629575E-3</v>
      </c>
      <c r="BV54" s="44" t="s">
        <v>301</v>
      </c>
      <c r="BW54" s="45">
        <v>283</v>
      </c>
      <c r="BX54" s="55">
        <v>0.60395833333333326</v>
      </c>
      <c r="BY54" s="35">
        <v>1.2986111111111032E-2</v>
      </c>
      <c r="BZ54" s="35">
        <v>3.4027777777776973E-3</v>
      </c>
      <c r="CA54" s="44" t="s">
        <v>301</v>
      </c>
      <c r="CB54" s="45">
        <v>294</v>
      </c>
      <c r="CC54" s="85">
        <v>0.64097222222222217</v>
      </c>
      <c r="CD54" s="86"/>
      <c r="CE54" s="38">
        <v>0</v>
      </c>
      <c r="CF54" s="88"/>
      <c r="CG54" s="49">
        <v>0.64374999999999993</v>
      </c>
      <c r="CH54" s="42" t="s">
        <v>301</v>
      </c>
      <c r="CI54" s="38">
        <v>180</v>
      </c>
      <c r="CJ54" s="206">
        <v>0.6645833333333333</v>
      </c>
      <c r="CK54" s="213"/>
      <c r="CL54" s="208">
        <v>0.66276620370370376</v>
      </c>
      <c r="CM54" s="214">
        <v>-1.8171296296295436E-3</v>
      </c>
      <c r="CN54" s="214">
        <v>3.5532407407406546E-3</v>
      </c>
      <c r="CO54" s="210" t="s">
        <v>45</v>
      </c>
      <c r="CP54" s="211">
        <v>180</v>
      </c>
      <c r="CQ54" s="215"/>
      <c r="CR54" s="215"/>
      <c r="CS54" s="85">
        <v>0.67499999999999993</v>
      </c>
      <c r="CT54" s="86"/>
      <c r="CU54" s="38">
        <v>180</v>
      </c>
      <c r="CV54" s="88"/>
      <c r="CW54" s="49"/>
      <c r="CX54" s="42" t="s">
        <v>44</v>
      </c>
      <c r="CY54" s="38">
        <v>0</v>
      </c>
      <c r="CZ54" s="53">
        <v>0.71388888888888891</v>
      </c>
      <c r="DA54" s="61"/>
      <c r="DB54" s="55">
        <v>0.71961805555555547</v>
      </c>
      <c r="DC54" s="35">
        <v>5.729166666666563E-3</v>
      </c>
      <c r="DD54" s="35">
        <v>2.1990740740751146E-4</v>
      </c>
      <c r="DE54" s="44" t="s">
        <v>45</v>
      </c>
      <c r="DF54" s="45">
        <v>19</v>
      </c>
      <c r="DG54" s="55">
        <v>0.71971064814814811</v>
      </c>
      <c r="DH54" s="35">
        <v>5.8217592592592071E-3</v>
      </c>
      <c r="DI54" s="35">
        <v>1.7361111111116254E-4</v>
      </c>
      <c r="DJ54" s="44" t="s">
        <v>45</v>
      </c>
      <c r="DK54" s="45">
        <v>15</v>
      </c>
      <c r="DL54" s="238"/>
      <c r="DM54" s="52"/>
      <c r="DN54" s="91">
        <v>0.76874999999999993</v>
      </c>
      <c r="DO54" s="95">
        <v>8.3333333333333297E-3</v>
      </c>
      <c r="DP54" s="42" t="s">
        <v>44</v>
      </c>
      <c r="DQ54" s="38">
        <v>0</v>
      </c>
      <c r="DS54" s="39">
        <v>2008.6</v>
      </c>
      <c r="DT54" s="46">
        <v>360</v>
      </c>
      <c r="DU54" s="40"/>
      <c r="DV54" s="63">
        <v>2368.6</v>
      </c>
      <c r="DX54" s="225" t="s">
        <v>43</v>
      </c>
      <c r="DY54" s="226" t="s">
        <v>177</v>
      </c>
      <c r="DZ54" s="226">
        <v>115</v>
      </c>
      <c r="EA54" s="104"/>
      <c r="EB54" s="77"/>
      <c r="EC54" s="56"/>
      <c r="ED54" s="36"/>
      <c r="EG54" s="41">
        <v>1.1100000000000001</v>
      </c>
      <c r="EH54" s="41" t="s">
        <v>198</v>
      </c>
      <c r="EI54" s="151">
        <v>68.376000000000005</v>
      </c>
      <c r="EJ54" s="41">
        <v>9999</v>
      </c>
      <c r="EK54" s="41">
        <v>68.376000000000005</v>
      </c>
      <c r="EN54" s="41">
        <v>39</v>
      </c>
      <c r="EO54" s="195">
        <v>0</v>
      </c>
      <c r="EP54" s="195">
        <v>0</v>
      </c>
      <c r="EQ54" s="196">
        <v>61.6</v>
      </c>
      <c r="ER54" s="195">
        <v>0</v>
      </c>
      <c r="ES54" s="195">
        <v>0</v>
      </c>
      <c r="ET54" s="195">
        <v>471</v>
      </c>
      <c r="EU54" s="195">
        <v>0</v>
      </c>
      <c r="EV54" s="195">
        <v>205</v>
      </c>
      <c r="EW54" s="195">
        <v>0</v>
      </c>
      <c r="EX54" s="195">
        <v>1057</v>
      </c>
      <c r="EY54" s="195">
        <v>180</v>
      </c>
      <c r="EZ54" s="195">
        <v>180</v>
      </c>
      <c r="FA54" s="195">
        <v>0</v>
      </c>
      <c r="FB54" s="196">
        <v>34</v>
      </c>
      <c r="FC54" s="195"/>
      <c r="FD54" s="195"/>
      <c r="FE54" s="195"/>
      <c r="FF54" s="195"/>
      <c r="FG54" s="196"/>
      <c r="FH54" s="195"/>
      <c r="FJ54" s="41">
        <v>39</v>
      </c>
      <c r="FK54" s="195">
        <v>0</v>
      </c>
      <c r="FL54" s="195">
        <v>0</v>
      </c>
      <c r="FM54" s="195">
        <v>61.6</v>
      </c>
      <c r="FN54" s="195">
        <v>61.6</v>
      </c>
      <c r="FO54" s="195">
        <v>61.6</v>
      </c>
      <c r="FP54" s="195">
        <v>532.6</v>
      </c>
      <c r="FQ54" s="195">
        <v>532.6</v>
      </c>
      <c r="FR54" s="195">
        <v>532.6</v>
      </c>
      <c r="FS54" s="195">
        <v>1589.6</v>
      </c>
      <c r="FT54" s="195">
        <v>1769.6</v>
      </c>
      <c r="FU54" s="195">
        <v>1949.6</v>
      </c>
      <c r="FV54" s="195">
        <v>1949.6</v>
      </c>
      <c r="FW54" s="195">
        <v>1983.6</v>
      </c>
      <c r="FX54" s="195">
        <v>1983.6</v>
      </c>
      <c r="FY54" s="195">
        <v>1983.6</v>
      </c>
      <c r="FZ54" s="195">
        <v>1983.6</v>
      </c>
      <c r="GA54" s="195">
        <v>1983.6</v>
      </c>
      <c r="GB54" s="195">
        <v>1983.6</v>
      </c>
      <c r="GC54" s="195">
        <v>1983.6</v>
      </c>
    </row>
    <row r="55" spans="1:185" ht="13.5" thickBot="1" x14ac:dyDescent="0.25">
      <c r="A55" s="132"/>
      <c r="B55" s="34">
        <v>34</v>
      </c>
      <c r="C55" s="10">
        <v>34</v>
      </c>
      <c r="D55" s="37" t="s">
        <v>249</v>
      </c>
      <c r="E55" s="37" t="s">
        <v>274</v>
      </c>
      <c r="F55" s="37"/>
      <c r="G55" s="43">
        <v>0.31527777777777799</v>
      </c>
      <c r="H55" s="47">
        <v>0.31527777777777799</v>
      </c>
      <c r="I55" s="58" t="s">
        <v>44</v>
      </c>
      <c r="J55" s="52">
        <v>0</v>
      </c>
      <c r="K55" s="43">
        <v>0.39861111111110897</v>
      </c>
      <c r="L55" s="47">
        <v>0.39861111111110897</v>
      </c>
      <c r="M55" s="42" t="s">
        <v>44</v>
      </c>
      <c r="N55" s="38">
        <v>0</v>
      </c>
      <c r="O55" s="73">
        <v>0.43055555555555558</v>
      </c>
      <c r="P55" s="42" t="s">
        <v>301</v>
      </c>
      <c r="Q55" s="38">
        <v>60</v>
      </c>
      <c r="R55" s="43">
        <v>0.43472222222222223</v>
      </c>
      <c r="S55" s="47">
        <v>0.44444444444444442</v>
      </c>
      <c r="T55" s="70">
        <v>70</v>
      </c>
      <c r="U55" s="71">
        <v>70</v>
      </c>
      <c r="V55" s="72">
        <v>5</v>
      </c>
      <c r="W55" s="115">
        <v>0.4513888888888889</v>
      </c>
      <c r="X55" s="42" t="s">
        <v>44</v>
      </c>
      <c r="Y55" s="38">
        <v>0</v>
      </c>
      <c r="Z55" s="49">
        <v>0.47569444444444448</v>
      </c>
      <c r="AA55" s="42" t="s">
        <v>44</v>
      </c>
      <c r="AB55" s="38">
        <v>0</v>
      </c>
      <c r="AC55" s="53">
        <v>0.47847222222222219</v>
      </c>
      <c r="AD55" s="61">
        <v>900</v>
      </c>
      <c r="AE55" s="55">
        <v>0.47934027777777777</v>
      </c>
      <c r="AF55" s="35">
        <v>8.6805555555558023E-4</v>
      </c>
      <c r="AG55" s="35">
        <v>2.3148148148150621E-4</v>
      </c>
      <c r="AH55" s="44" t="s">
        <v>301</v>
      </c>
      <c r="AI55" s="45">
        <v>20</v>
      </c>
      <c r="AJ55" s="55">
        <v>0.4801273148148148</v>
      </c>
      <c r="AK55" s="35">
        <v>1.6550925925926108E-3</v>
      </c>
      <c r="AL55" s="35">
        <v>4.2824074074072254E-4</v>
      </c>
      <c r="AM55" s="44" t="s">
        <v>45</v>
      </c>
      <c r="AN55" s="45">
        <v>37</v>
      </c>
      <c r="AO55" s="55">
        <v>0.48305555555555557</v>
      </c>
      <c r="AP55" s="35">
        <v>4.5833333333333837E-3</v>
      </c>
      <c r="AQ55" s="35">
        <v>1.9675925925926427E-3</v>
      </c>
      <c r="AR55" s="44" t="s">
        <v>301</v>
      </c>
      <c r="AS55" s="45">
        <v>170</v>
      </c>
      <c r="AT55" s="55">
        <v>0.46932870370370372</v>
      </c>
      <c r="AU55" s="35">
        <v>-9.1435185185184675E-3</v>
      </c>
      <c r="AV55" s="35">
        <v>1.5462962962962911E-2</v>
      </c>
      <c r="AW55" s="44" t="s">
        <v>45</v>
      </c>
      <c r="AX55" s="45">
        <v>1336</v>
      </c>
      <c r="AY55" s="49">
        <v>0.53333333333333333</v>
      </c>
      <c r="AZ55" s="42" t="s">
        <v>301</v>
      </c>
      <c r="BA55" s="38">
        <v>540</v>
      </c>
      <c r="BB55" s="53">
        <v>0.54097222222222219</v>
      </c>
      <c r="BC55" s="61"/>
      <c r="BD55" s="55">
        <v>0.56855324074074076</v>
      </c>
      <c r="BE55" s="35">
        <v>2.7581018518518574E-2</v>
      </c>
      <c r="BF55" s="35">
        <v>1.5879629629629681E-2</v>
      </c>
      <c r="BG55" s="44" t="s">
        <v>301</v>
      </c>
      <c r="BH55" s="45">
        <v>1372</v>
      </c>
      <c r="BI55" s="197">
        <v>0.58958333333333335</v>
      </c>
      <c r="BJ55" s="42" t="s">
        <v>44</v>
      </c>
      <c r="BK55" s="38">
        <v>0</v>
      </c>
      <c r="BL55" s="53">
        <v>0.59305555555555556</v>
      </c>
      <c r="BM55" s="61">
        <v>180</v>
      </c>
      <c r="BN55" s="55"/>
      <c r="BO55" s="35">
        <v>-0.59305555555555556</v>
      </c>
      <c r="BP55" s="35">
        <v>0.60195601851851854</v>
      </c>
      <c r="BQ55" s="44"/>
      <c r="BR55" s="45">
        <v>300</v>
      </c>
      <c r="BS55" s="55">
        <v>0.60671296296296295</v>
      </c>
      <c r="BT55" s="35">
        <v>1.3657407407407396E-2</v>
      </c>
      <c r="BU55" s="35">
        <v>4.1898148148148042E-3</v>
      </c>
      <c r="BV55" s="44" t="s">
        <v>301</v>
      </c>
      <c r="BW55" s="45">
        <v>362</v>
      </c>
      <c r="BX55" s="55">
        <v>0.60693287037037036</v>
      </c>
      <c r="BY55" s="35">
        <v>1.3877314814814801E-2</v>
      </c>
      <c r="BZ55" s="35">
        <v>4.2939814814814663E-3</v>
      </c>
      <c r="CA55" s="44" t="s">
        <v>301</v>
      </c>
      <c r="CB55" s="45">
        <v>371</v>
      </c>
      <c r="CC55" s="85">
        <v>0.63194444444444442</v>
      </c>
      <c r="CD55" s="86"/>
      <c r="CE55" s="38">
        <v>540</v>
      </c>
      <c r="CF55" s="88"/>
      <c r="CG55" s="49">
        <v>0.65</v>
      </c>
      <c r="CH55" s="42" t="s">
        <v>301</v>
      </c>
      <c r="CI55" s="38">
        <v>420</v>
      </c>
      <c r="CJ55" s="206">
        <v>0.65277777777777779</v>
      </c>
      <c r="CK55" s="213"/>
      <c r="CL55" s="208">
        <v>0.65679398148148149</v>
      </c>
      <c r="CM55" s="214">
        <v>4.0162037037037024E-3</v>
      </c>
      <c r="CN55" s="214">
        <v>2.2800925925925914E-3</v>
      </c>
      <c r="CO55" s="210" t="s">
        <v>301</v>
      </c>
      <c r="CP55" s="211">
        <v>197</v>
      </c>
      <c r="CQ55" s="215"/>
      <c r="CR55" s="215"/>
      <c r="CS55" s="85">
        <v>0.66388888888888886</v>
      </c>
      <c r="CT55" s="86"/>
      <c r="CU55" s="38">
        <v>120</v>
      </c>
      <c r="CV55" s="88"/>
      <c r="CW55" s="49"/>
      <c r="CX55" s="42" t="s">
        <v>44</v>
      </c>
      <c r="CY55" s="38">
        <v>0</v>
      </c>
      <c r="CZ55" s="53">
        <v>0.70277777777777783</v>
      </c>
      <c r="DA55" s="61"/>
      <c r="DB55" s="55">
        <v>0.70962962962962972</v>
      </c>
      <c r="DC55" s="35">
        <v>6.8518518518518867E-3</v>
      </c>
      <c r="DD55" s="35">
        <v>9.0277777777781221E-4</v>
      </c>
      <c r="DE55" s="44" t="s">
        <v>301</v>
      </c>
      <c r="DF55" s="45">
        <v>78</v>
      </c>
      <c r="DG55" s="55">
        <v>0.70975694444444448</v>
      </c>
      <c r="DH55" s="35">
        <v>6.9791666666666474E-3</v>
      </c>
      <c r="DI55" s="35">
        <v>9.8379629629627777E-4</v>
      </c>
      <c r="DJ55" s="44" t="s">
        <v>301</v>
      </c>
      <c r="DK55" s="45">
        <v>85</v>
      </c>
      <c r="DL55" s="238"/>
      <c r="DM55" s="52"/>
      <c r="DN55" s="91">
        <v>0.75694444444444453</v>
      </c>
      <c r="DO55" s="95">
        <v>8.3333333333333297E-3</v>
      </c>
      <c r="DP55" s="42" t="s">
        <v>44</v>
      </c>
      <c r="DQ55" s="38">
        <v>0</v>
      </c>
      <c r="DS55" s="39">
        <v>5483</v>
      </c>
      <c r="DT55" s="46">
        <v>1680</v>
      </c>
      <c r="DU55" s="40"/>
      <c r="DV55" s="63">
        <v>7163</v>
      </c>
      <c r="DX55" s="225" t="s">
        <v>43</v>
      </c>
      <c r="DY55" s="226" t="s">
        <v>178</v>
      </c>
      <c r="DZ55" s="226">
        <v>84</v>
      </c>
      <c r="EA55" s="104"/>
      <c r="EB55" s="77"/>
      <c r="EC55" s="56"/>
      <c r="ED55" s="36"/>
      <c r="EG55" s="41">
        <v>1.05</v>
      </c>
      <c r="EH55" s="41" t="s">
        <v>198</v>
      </c>
      <c r="EI55" s="151">
        <v>78.75</v>
      </c>
      <c r="EJ55" s="41">
        <v>9999</v>
      </c>
      <c r="EK55" s="41">
        <v>78.75</v>
      </c>
      <c r="EN55" s="41">
        <v>34</v>
      </c>
      <c r="EO55" s="195">
        <v>0</v>
      </c>
      <c r="EP55" s="195">
        <v>60</v>
      </c>
      <c r="EQ55" s="196">
        <v>75</v>
      </c>
      <c r="ER55" s="195">
        <v>0</v>
      </c>
      <c r="ES55" s="195">
        <v>0</v>
      </c>
      <c r="ET55" s="195">
        <v>2463</v>
      </c>
      <c r="EU55" s="195">
        <v>540</v>
      </c>
      <c r="EV55" s="195">
        <v>1372</v>
      </c>
      <c r="EW55" s="195">
        <v>0</v>
      </c>
      <c r="EX55" s="195">
        <v>1213</v>
      </c>
      <c r="EY55" s="195">
        <v>420</v>
      </c>
      <c r="EZ55" s="195">
        <v>197</v>
      </c>
      <c r="FA55" s="195">
        <v>0</v>
      </c>
      <c r="FB55" s="196">
        <v>163</v>
      </c>
      <c r="FC55" s="195"/>
      <c r="FD55" s="195"/>
      <c r="FE55" s="195"/>
      <c r="FF55" s="195"/>
      <c r="FG55" s="196"/>
      <c r="FH55" s="195"/>
      <c r="FJ55" s="41">
        <v>34</v>
      </c>
      <c r="FK55" s="195">
        <v>0</v>
      </c>
      <c r="FL55" s="195">
        <v>60</v>
      </c>
      <c r="FM55" s="195">
        <v>135</v>
      </c>
      <c r="FN55" s="195">
        <v>135</v>
      </c>
      <c r="FO55" s="195">
        <v>135</v>
      </c>
      <c r="FP55" s="195">
        <v>2598</v>
      </c>
      <c r="FQ55" s="195">
        <v>3138</v>
      </c>
      <c r="FR55" s="195">
        <v>3138</v>
      </c>
      <c r="FS55" s="195">
        <v>4351</v>
      </c>
      <c r="FT55" s="195">
        <v>4771</v>
      </c>
      <c r="FU55" s="195">
        <v>4968</v>
      </c>
      <c r="FV55" s="195">
        <v>4968</v>
      </c>
      <c r="FW55" s="195">
        <v>5131</v>
      </c>
      <c r="FX55" s="195">
        <v>5131</v>
      </c>
      <c r="FY55" s="195">
        <v>5131</v>
      </c>
      <c r="FZ55" s="195">
        <v>5131</v>
      </c>
      <c r="GA55" s="195">
        <v>5131</v>
      </c>
      <c r="GB55" s="195">
        <v>5131</v>
      </c>
      <c r="GC55" s="195">
        <v>5131</v>
      </c>
    </row>
    <row r="56" spans="1:185" ht="13.5" thickBot="1" x14ac:dyDescent="0.25">
      <c r="A56" s="132"/>
      <c r="B56" s="34">
        <v>52</v>
      </c>
      <c r="C56" s="10">
        <v>52</v>
      </c>
      <c r="D56" s="37" t="s">
        <v>152</v>
      </c>
      <c r="E56" s="37" t="s">
        <v>287</v>
      </c>
      <c r="F56" s="37"/>
      <c r="G56" s="43">
        <v>0.327777777777778</v>
      </c>
      <c r="H56" s="47">
        <v>0.32777777777777778</v>
      </c>
      <c r="I56" s="58" t="s">
        <v>44</v>
      </c>
      <c r="J56" s="52">
        <v>0</v>
      </c>
      <c r="K56" s="43">
        <v>0.41111111111110799</v>
      </c>
      <c r="L56" s="47">
        <v>0.41111111111110799</v>
      </c>
      <c r="M56" s="42" t="s">
        <v>44</v>
      </c>
      <c r="N56" s="38">
        <v>0</v>
      </c>
      <c r="O56" s="73">
        <v>0.44236111111111098</v>
      </c>
      <c r="P56" s="42" t="s">
        <v>44</v>
      </c>
      <c r="Q56" s="38">
        <v>0</v>
      </c>
      <c r="R56" s="43">
        <v>0.4458333333333333</v>
      </c>
      <c r="S56" s="47">
        <v>0.46180555555555558</v>
      </c>
      <c r="T56" s="70">
        <v>60.7</v>
      </c>
      <c r="U56" s="71">
        <v>60.7</v>
      </c>
      <c r="V56" s="72"/>
      <c r="W56" s="115">
        <v>0.4631944444444443</v>
      </c>
      <c r="X56" s="42" t="s">
        <v>44</v>
      </c>
      <c r="Y56" s="38">
        <v>0</v>
      </c>
      <c r="Z56" s="49">
        <v>0.48749999999999999</v>
      </c>
      <c r="AA56" s="42" t="s">
        <v>44</v>
      </c>
      <c r="AB56" s="38">
        <v>0</v>
      </c>
      <c r="AC56" s="53">
        <v>0.48958333333333331</v>
      </c>
      <c r="AD56" s="61"/>
      <c r="AE56" s="55">
        <v>0.49034722222222221</v>
      </c>
      <c r="AF56" s="35">
        <v>7.6388888888889728E-4</v>
      </c>
      <c r="AG56" s="35">
        <v>1.2731481481482326E-4</v>
      </c>
      <c r="AH56" s="44" t="s">
        <v>301</v>
      </c>
      <c r="AI56" s="45">
        <v>11</v>
      </c>
      <c r="AJ56" s="55">
        <v>0.49187500000000001</v>
      </c>
      <c r="AK56" s="35">
        <v>2.2916666666666918E-3</v>
      </c>
      <c r="AL56" s="35">
        <v>2.0833333333335853E-4</v>
      </c>
      <c r="AM56" s="44" t="s">
        <v>301</v>
      </c>
      <c r="AN56" s="45">
        <v>18</v>
      </c>
      <c r="AO56" s="55">
        <v>0.49249999999999999</v>
      </c>
      <c r="AP56" s="35">
        <v>2.9166666666666785E-3</v>
      </c>
      <c r="AQ56" s="35">
        <v>3.0092592592593755E-4</v>
      </c>
      <c r="AR56" s="44" t="s">
        <v>301</v>
      </c>
      <c r="AS56" s="45">
        <v>26</v>
      </c>
      <c r="AT56" s="55">
        <v>0.49751157407407409</v>
      </c>
      <c r="AU56" s="35">
        <v>7.9282407407407773E-3</v>
      </c>
      <c r="AV56" s="35">
        <v>1.608796296296333E-3</v>
      </c>
      <c r="AW56" s="44" t="s">
        <v>301</v>
      </c>
      <c r="AX56" s="45">
        <v>139</v>
      </c>
      <c r="AY56" s="49">
        <v>0.53819444444444442</v>
      </c>
      <c r="AZ56" s="42" t="s">
        <v>44</v>
      </c>
      <c r="BA56" s="38">
        <v>0</v>
      </c>
      <c r="BB56" s="53">
        <v>0.54722222222222217</v>
      </c>
      <c r="BC56" s="61"/>
      <c r="BD56" s="55">
        <v>0.55972222222222223</v>
      </c>
      <c r="BE56" s="35">
        <v>1.2500000000000067E-2</v>
      </c>
      <c r="BF56" s="35">
        <v>7.9861111111117523E-4</v>
      </c>
      <c r="BG56" s="44" t="s">
        <v>301</v>
      </c>
      <c r="BH56" s="45">
        <v>69</v>
      </c>
      <c r="BI56" s="197">
        <v>0.59583333333333333</v>
      </c>
      <c r="BJ56" s="42" t="s">
        <v>44</v>
      </c>
      <c r="BK56" s="38">
        <v>0</v>
      </c>
      <c r="BL56" s="53">
        <v>0.6</v>
      </c>
      <c r="BM56" s="61">
        <v>180</v>
      </c>
      <c r="BN56" s="55">
        <v>0.6134722222222222</v>
      </c>
      <c r="BO56" s="35">
        <v>1.3472222222222219E-2</v>
      </c>
      <c r="BP56" s="35">
        <v>4.5717592592592563E-3</v>
      </c>
      <c r="BQ56" s="44" t="s">
        <v>301</v>
      </c>
      <c r="BR56" s="45">
        <v>395</v>
      </c>
      <c r="BS56" s="55">
        <v>0.61443287037037042</v>
      </c>
      <c r="BT56" s="35">
        <v>1.4432870370370443E-2</v>
      </c>
      <c r="BU56" s="35">
        <v>4.9652777777778514E-3</v>
      </c>
      <c r="BV56" s="44" t="s">
        <v>301</v>
      </c>
      <c r="BW56" s="45">
        <v>429</v>
      </c>
      <c r="BX56" s="55">
        <v>0.61480324074074078</v>
      </c>
      <c r="BY56" s="35">
        <v>1.4803240740740797E-2</v>
      </c>
      <c r="BZ56" s="35">
        <v>5.219907407407463E-3</v>
      </c>
      <c r="CA56" s="44" t="s">
        <v>301</v>
      </c>
      <c r="CB56" s="45">
        <v>451</v>
      </c>
      <c r="CC56" s="85">
        <v>0.65</v>
      </c>
      <c r="CD56" s="86"/>
      <c r="CE56" s="38">
        <v>0</v>
      </c>
      <c r="CF56" s="88"/>
      <c r="CG56" s="49">
        <v>0.65416666666666667</v>
      </c>
      <c r="CH56" s="42" t="s">
        <v>301</v>
      </c>
      <c r="CI56" s="38">
        <v>240</v>
      </c>
      <c r="CJ56" s="206"/>
      <c r="CK56" s="213"/>
      <c r="CL56" s="208">
        <v>0.67083333333333339</v>
      </c>
      <c r="CM56" s="214">
        <v>0.67083333333333339</v>
      </c>
      <c r="CN56" s="214">
        <v>0.66909722222222223</v>
      </c>
      <c r="CO56" s="210" t="s">
        <v>301</v>
      </c>
      <c r="CP56" s="211">
        <v>210</v>
      </c>
      <c r="CQ56" s="215"/>
      <c r="CR56" s="215"/>
      <c r="CS56" s="85">
        <v>0.68055555555555547</v>
      </c>
      <c r="CT56" s="86"/>
      <c r="CU56" s="38">
        <v>0</v>
      </c>
      <c r="CV56" s="88"/>
      <c r="CW56" s="49"/>
      <c r="CX56" s="42" t="s">
        <v>44</v>
      </c>
      <c r="CY56" s="38">
        <v>0</v>
      </c>
      <c r="CZ56" s="53">
        <v>0.71944444444444444</v>
      </c>
      <c r="DA56" s="61"/>
      <c r="DB56" s="55">
        <v>0.73521990740740739</v>
      </c>
      <c r="DC56" s="35">
        <v>1.5775462962962949E-2</v>
      </c>
      <c r="DD56" s="35">
        <v>9.8263888888888741E-3</v>
      </c>
      <c r="DE56" s="44" t="s">
        <v>301</v>
      </c>
      <c r="DF56" s="45">
        <v>849</v>
      </c>
      <c r="DG56" s="55">
        <v>0.73533564814814811</v>
      </c>
      <c r="DH56" s="35">
        <v>1.5891203703703671E-2</v>
      </c>
      <c r="DI56" s="35">
        <v>9.8958333333333016E-3</v>
      </c>
      <c r="DJ56" s="44" t="s">
        <v>301</v>
      </c>
      <c r="DK56" s="45">
        <v>855</v>
      </c>
      <c r="DL56" s="238"/>
      <c r="DM56" s="52"/>
      <c r="DN56" s="91">
        <v>0.7715277777777777</v>
      </c>
      <c r="DO56" s="95">
        <v>8.3333333333333297E-3</v>
      </c>
      <c r="DP56" s="42" t="s">
        <v>44</v>
      </c>
      <c r="DQ56" s="38">
        <v>0</v>
      </c>
      <c r="DS56" s="39">
        <v>3692.7</v>
      </c>
      <c r="DT56" s="46">
        <v>240</v>
      </c>
      <c r="DU56" s="40"/>
      <c r="DV56" s="63">
        <v>3932.7</v>
      </c>
      <c r="DX56" s="225" t="s">
        <v>297</v>
      </c>
      <c r="DY56" s="226" t="s">
        <v>178</v>
      </c>
      <c r="DZ56" s="226">
        <v>115</v>
      </c>
      <c r="EA56" s="104"/>
      <c r="EB56" s="77"/>
      <c r="EC56" s="56"/>
      <c r="ED56" s="36"/>
      <c r="EG56" s="41">
        <v>1.08</v>
      </c>
      <c r="EH56" s="41" t="s">
        <v>197</v>
      </c>
      <c r="EI56" s="151">
        <v>65.556000000000012</v>
      </c>
      <c r="EJ56" s="41">
        <v>65.556000000000012</v>
      </c>
      <c r="EK56" s="41">
        <v>9999</v>
      </c>
      <c r="EN56" s="41">
        <v>52</v>
      </c>
      <c r="EO56" s="195">
        <v>0</v>
      </c>
      <c r="EP56" s="195">
        <v>0</v>
      </c>
      <c r="EQ56" s="196">
        <v>60.7</v>
      </c>
      <c r="ER56" s="195">
        <v>0</v>
      </c>
      <c r="ES56" s="195">
        <v>0</v>
      </c>
      <c r="ET56" s="195">
        <v>194</v>
      </c>
      <c r="EU56" s="195">
        <v>0</v>
      </c>
      <c r="EV56" s="195">
        <v>69</v>
      </c>
      <c r="EW56" s="195">
        <v>0</v>
      </c>
      <c r="EX56" s="195">
        <v>1455</v>
      </c>
      <c r="EY56" s="195">
        <v>240</v>
      </c>
      <c r="EZ56" s="195">
        <v>210</v>
      </c>
      <c r="FA56" s="195">
        <v>0</v>
      </c>
      <c r="FB56" s="196">
        <v>1704</v>
      </c>
      <c r="FC56" s="195"/>
      <c r="FD56" s="195"/>
      <c r="FE56" s="195"/>
      <c r="FF56" s="195"/>
      <c r="FG56" s="196"/>
      <c r="FH56" s="195"/>
      <c r="FJ56" s="41">
        <v>52</v>
      </c>
      <c r="FK56" s="195">
        <v>0</v>
      </c>
      <c r="FL56" s="195">
        <v>0</v>
      </c>
      <c r="FM56" s="195">
        <v>60.7</v>
      </c>
      <c r="FN56" s="195">
        <v>60.7</v>
      </c>
      <c r="FO56" s="195">
        <v>60.7</v>
      </c>
      <c r="FP56" s="195">
        <v>254.7</v>
      </c>
      <c r="FQ56" s="195">
        <v>254.7</v>
      </c>
      <c r="FR56" s="195">
        <v>254.7</v>
      </c>
      <c r="FS56" s="195">
        <v>1709.7</v>
      </c>
      <c r="FT56" s="195">
        <v>1949.7</v>
      </c>
      <c r="FU56" s="195">
        <v>2159.6999999999998</v>
      </c>
      <c r="FV56" s="195">
        <v>2159.6999999999998</v>
      </c>
      <c r="FW56" s="195">
        <v>3863.7</v>
      </c>
      <c r="FX56" s="195">
        <v>3863.7</v>
      </c>
      <c r="FY56" s="195">
        <v>3863.7</v>
      </c>
      <c r="FZ56" s="195">
        <v>3863.7</v>
      </c>
      <c r="GA56" s="195">
        <v>3863.7</v>
      </c>
      <c r="GB56" s="195">
        <v>3863.7</v>
      </c>
      <c r="GC56" s="195">
        <v>3863.7</v>
      </c>
    </row>
    <row r="57" spans="1:185" ht="13.5" thickBot="1" x14ac:dyDescent="0.25">
      <c r="A57" s="132"/>
      <c r="B57" s="34">
        <v>35</v>
      </c>
      <c r="C57" s="10">
        <v>35</v>
      </c>
      <c r="D57" s="37" t="s">
        <v>52</v>
      </c>
      <c r="E57" s="37" t="s">
        <v>275</v>
      </c>
      <c r="F57" s="37"/>
      <c r="G57" s="43">
        <v>0.31597222222222199</v>
      </c>
      <c r="H57" s="47">
        <v>0.31597222222222199</v>
      </c>
      <c r="I57" s="58" t="s">
        <v>44</v>
      </c>
      <c r="J57" s="52">
        <v>0</v>
      </c>
      <c r="K57" s="43">
        <v>0.39930555555555403</v>
      </c>
      <c r="L57" s="47">
        <v>0.39930555555555403</v>
      </c>
      <c r="M57" s="42" t="s">
        <v>44</v>
      </c>
      <c r="N57" s="38">
        <v>0</v>
      </c>
      <c r="O57" s="73">
        <v>0.43055555555555558</v>
      </c>
      <c r="P57" s="42" t="s">
        <v>44</v>
      </c>
      <c r="Q57" s="38">
        <v>0</v>
      </c>
      <c r="R57" s="43">
        <v>0.43402777777777773</v>
      </c>
      <c r="S57" s="47">
        <v>0.44513888888888892</v>
      </c>
      <c r="T57" s="70">
        <v>60.3</v>
      </c>
      <c r="U57" s="71">
        <v>60.3</v>
      </c>
      <c r="V57" s="72">
        <v>5</v>
      </c>
      <c r="W57" s="115">
        <v>0.4513888888888889</v>
      </c>
      <c r="X57" s="42" t="s">
        <v>44</v>
      </c>
      <c r="Y57" s="38">
        <v>0</v>
      </c>
      <c r="Z57" s="49">
        <v>0.47569444444444448</v>
      </c>
      <c r="AA57" s="42" t="s">
        <v>44</v>
      </c>
      <c r="AB57" s="38">
        <v>0</v>
      </c>
      <c r="AC57" s="53">
        <v>0.4777777777777778</v>
      </c>
      <c r="AD57" s="61">
        <v>300</v>
      </c>
      <c r="AE57" s="55">
        <v>0.4785300925925926</v>
      </c>
      <c r="AF57" s="35">
        <v>7.5231481481480289E-4</v>
      </c>
      <c r="AG57" s="35">
        <v>1.1574074074072887E-4</v>
      </c>
      <c r="AH57" s="44" t="s">
        <v>301</v>
      </c>
      <c r="AI57" s="45">
        <v>10</v>
      </c>
      <c r="AJ57" s="55">
        <v>0.48018518518518521</v>
      </c>
      <c r="AK57" s="35">
        <v>2.4074074074074137E-3</v>
      </c>
      <c r="AL57" s="35">
        <v>3.2407407407408035E-4</v>
      </c>
      <c r="AM57" s="44" t="s">
        <v>301</v>
      </c>
      <c r="AN57" s="45">
        <v>28</v>
      </c>
      <c r="AO57" s="55">
        <v>0.48094907407407406</v>
      </c>
      <c r="AP57" s="35">
        <v>3.1712962962962554E-3</v>
      </c>
      <c r="AQ57" s="35">
        <v>5.5555555555551446E-4</v>
      </c>
      <c r="AR57" s="44" t="s">
        <v>301</v>
      </c>
      <c r="AS57" s="45">
        <v>48</v>
      </c>
      <c r="AT57" s="55">
        <v>0.49766203703703704</v>
      </c>
      <c r="AU57" s="35">
        <v>1.988425925925924E-2</v>
      </c>
      <c r="AV57" s="35">
        <v>1.3564814814814797E-2</v>
      </c>
      <c r="AW57" s="44" t="s">
        <v>301</v>
      </c>
      <c r="AX57" s="45">
        <v>1172</v>
      </c>
      <c r="AY57" s="49">
        <v>0.53263888888888888</v>
      </c>
      <c r="AZ57" s="42" t="s">
        <v>301</v>
      </c>
      <c r="BA57" s="38">
        <v>540</v>
      </c>
      <c r="BB57" s="53">
        <v>0.54027777777777775</v>
      </c>
      <c r="BC57" s="61"/>
      <c r="BD57" s="55">
        <v>0.55319444444444443</v>
      </c>
      <c r="BE57" s="35">
        <v>1.2916666666666687E-2</v>
      </c>
      <c r="BF57" s="35">
        <v>1.215277777777796E-3</v>
      </c>
      <c r="BG57" s="44" t="s">
        <v>301</v>
      </c>
      <c r="BH57" s="45">
        <v>105</v>
      </c>
      <c r="BI57" s="197">
        <v>0.58888888888888891</v>
      </c>
      <c r="BJ57" s="42" t="s">
        <v>44</v>
      </c>
      <c r="BK57" s="38">
        <v>0</v>
      </c>
      <c r="BL57" s="53">
        <v>0.58958333333333335</v>
      </c>
      <c r="BM57" s="61">
        <v>180</v>
      </c>
      <c r="BN57" s="55">
        <v>0.60219907407407403</v>
      </c>
      <c r="BO57" s="35">
        <v>1.2615740740740677E-2</v>
      </c>
      <c r="BP57" s="35">
        <v>3.715277777777715E-3</v>
      </c>
      <c r="BQ57" s="44" t="s">
        <v>301</v>
      </c>
      <c r="BR57" s="45">
        <v>321</v>
      </c>
      <c r="BS57" s="55">
        <v>0.60644675925925928</v>
      </c>
      <c r="BT57" s="35">
        <v>1.6863425925925934E-2</v>
      </c>
      <c r="BU57" s="35">
        <v>7.3958333333333428E-3</v>
      </c>
      <c r="BV57" s="44" t="s">
        <v>301</v>
      </c>
      <c r="BW57" s="45">
        <v>639</v>
      </c>
      <c r="BX57" s="55">
        <v>0.60666666666666669</v>
      </c>
      <c r="BY57" s="35">
        <v>1.7083333333333339E-2</v>
      </c>
      <c r="BZ57" s="35">
        <v>7.5000000000000049E-3</v>
      </c>
      <c r="CA57" s="44" t="s">
        <v>301</v>
      </c>
      <c r="CB57" s="45">
        <v>648</v>
      </c>
      <c r="CC57" s="85">
        <v>0.64374999999999993</v>
      </c>
      <c r="CD57" s="86"/>
      <c r="CE57" s="38">
        <v>0</v>
      </c>
      <c r="CF57" s="88"/>
      <c r="CG57" s="49">
        <v>0.64583333333333337</v>
      </c>
      <c r="CH57" s="42" t="s">
        <v>301</v>
      </c>
      <c r="CI57" s="38">
        <v>120</v>
      </c>
      <c r="CJ57" s="206">
        <v>0.66319444444444442</v>
      </c>
      <c r="CK57" s="213"/>
      <c r="CL57" s="208">
        <v>0.66842592592592587</v>
      </c>
      <c r="CM57" s="214">
        <v>5.2314814814814481E-3</v>
      </c>
      <c r="CN57" s="214">
        <v>3.4953703703703371E-3</v>
      </c>
      <c r="CO57" s="210" t="s">
        <v>301</v>
      </c>
      <c r="CP57" s="211">
        <v>302</v>
      </c>
      <c r="CQ57" s="215"/>
      <c r="CR57" s="215"/>
      <c r="CS57" s="85">
        <v>0.67569444444444438</v>
      </c>
      <c r="CT57" s="86"/>
      <c r="CU57" s="38">
        <v>0</v>
      </c>
      <c r="CV57" s="88"/>
      <c r="CW57" s="49"/>
      <c r="CX57" s="42" t="s">
        <v>44</v>
      </c>
      <c r="CY57" s="38">
        <v>0</v>
      </c>
      <c r="CZ57" s="53">
        <v>0.71319444444444446</v>
      </c>
      <c r="DA57" s="61"/>
      <c r="DB57" s="55">
        <v>0.71840277777777783</v>
      </c>
      <c r="DC57" s="35">
        <v>5.2083333333333703E-3</v>
      </c>
      <c r="DD57" s="35">
        <v>7.4074074074070417E-4</v>
      </c>
      <c r="DE57" s="44" t="s">
        <v>45</v>
      </c>
      <c r="DF57" s="45">
        <v>64</v>
      </c>
      <c r="DG57" s="55">
        <v>0.71851851851851845</v>
      </c>
      <c r="DH57" s="35">
        <v>5.3240740740739811E-3</v>
      </c>
      <c r="DI57" s="35">
        <v>6.7129629629638851E-4</v>
      </c>
      <c r="DJ57" s="44" t="s">
        <v>45</v>
      </c>
      <c r="DK57" s="45">
        <v>58</v>
      </c>
      <c r="DL57" s="238"/>
      <c r="DM57" s="52"/>
      <c r="DN57" s="91">
        <v>0.76388888888888884</v>
      </c>
      <c r="DO57" s="95">
        <v>8.3333333333333297E-3</v>
      </c>
      <c r="DP57" s="42" t="s">
        <v>44</v>
      </c>
      <c r="DQ57" s="38">
        <v>0</v>
      </c>
      <c r="DS57" s="39">
        <v>3940.3</v>
      </c>
      <c r="DT57" s="46">
        <v>660</v>
      </c>
      <c r="DU57" s="40"/>
      <c r="DV57" s="63">
        <v>4600.3</v>
      </c>
      <c r="DX57" s="225" t="s">
        <v>296</v>
      </c>
      <c r="DY57" s="226" t="s">
        <v>178</v>
      </c>
      <c r="DZ57" s="226">
        <v>60</v>
      </c>
      <c r="EA57" s="104" t="s">
        <v>294</v>
      </c>
      <c r="EB57" s="77"/>
      <c r="EC57" s="56"/>
      <c r="ED57" s="36"/>
      <c r="EG57" s="41">
        <v>1.05</v>
      </c>
      <c r="EH57" s="41" t="s">
        <v>197</v>
      </c>
      <c r="EI57" s="151">
        <v>68.564999999999998</v>
      </c>
      <c r="EJ57" s="41">
        <v>68.564999999999998</v>
      </c>
      <c r="EK57" s="41">
        <v>9999</v>
      </c>
      <c r="EN57" s="41">
        <v>35</v>
      </c>
      <c r="EO57" s="195">
        <v>0</v>
      </c>
      <c r="EP57" s="195">
        <v>0</v>
      </c>
      <c r="EQ57" s="196">
        <v>65.3</v>
      </c>
      <c r="ER57" s="195">
        <v>0</v>
      </c>
      <c r="ES57" s="195">
        <v>0</v>
      </c>
      <c r="ET57" s="195">
        <v>1558</v>
      </c>
      <c r="EU57" s="195">
        <v>540</v>
      </c>
      <c r="EV57" s="195">
        <v>105</v>
      </c>
      <c r="EW57" s="195">
        <v>0</v>
      </c>
      <c r="EX57" s="195">
        <v>1788</v>
      </c>
      <c r="EY57" s="195">
        <v>120</v>
      </c>
      <c r="EZ57" s="195">
        <v>302</v>
      </c>
      <c r="FA57" s="195">
        <v>0</v>
      </c>
      <c r="FB57" s="196">
        <v>122</v>
      </c>
      <c r="FC57" s="195"/>
      <c r="FD57" s="195"/>
      <c r="FE57" s="195"/>
      <c r="FF57" s="195"/>
      <c r="FG57" s="196"/>
      <c r="FH57" s="195"/>
      <c r="FJ57" s="41">
        <v>35</v>
      </c>
      <c r="FK57" s="195">
        <v>0</v>
      </c>
      <c r="FL57" s="195">
        <v>0</v>
      </c>
      <c r="FM57" s="195">
        <v>65.3</v>
      </c>
      <c r="FN57" s="195">
        <v>65.3</v>
      </c>
      <c r="FO57" s="195">
        <v>65.3</v>
      </c>
      <c r="FP57" s="195">
        <v>1623.3</v>
      </c>
      <c r="FQ57" s="195">
        <v>2163.3000000000002</v>
      </c>
      <c r="FR57" s="195">
        <v>2163.3000000000002</v>
      </c>
      <c r="FS57" s="195">
        <v>3951.3</v>
      </c>
      <c r="FT57" s="195">
        <v>4071.3</v>
      </c>
      <c r="FU57" s="195">
        <v>4373.3</v>
      </c>
      <c r="FV57" s="195">
        <v>4373.3</v>
      </c>
      <c r="FW57" s="195">
        <v>4495.3</v>
      </c>
      <c r="FX57" s="195">
        <v>4495.3</v>
      </c>
      <c r="FY57" s="195">
        <v>4495.3</v>
      </c>
      <c r="FZ57" s="195">
        <v>4495.3</v>
      </c>
      <c r="GA57" s="195">
        <v>4495.3</v>
      </c>
      <c r="GB57" s="195">
        <v>4495.3</v>
      </c>
      <c r="GC57" s="195">
        <v>4495.3</v>
      </c>
    </row>
    <row r="58" spans="1:185" ht="13.5" thickBot="1" x14ac:dyDescent="0.25">
      <c r="A58" s="132"/>
      <c r="B58" s="34">
        <v>30</v>
      </c>
      <c r="C58" s="10">
        <v>30</v>
      </c>
      <c r="D58" s="37" t="s">
        <v>162</v>
      </c>
      <c r="E58" s="37" t="s">
        <v>271</v>
      </c>
      <c r="F58" s="37"/>
      <c r="G58" s="43">
        <v>0.3125</v>
      </c>
      <c r="H58" s="47">
        <v>0.3125</v>
      </c>
      <c r="I58" s="58" t="s">
        <v>44</v>
      </c>
      <c r="J58" s="52">
        <v>0</v>
      </c>
      <c r="K58" s="43">
        <v>0.39583333333333198</v>
      </c>
      <c r="L58" s="47">
        <v>0.39583333333333198</v>
      </c>
      <c r="M58" s="42" t="s">
        <v>44</v>
      </c>
      <c r="N58" s="38">
        <v>0</v>
      </c>
      <c r="O58" s="73" t="s">
        <v>308</v>
      </c>
      <c r="P58" s="42" t="s">
        <v>44</v>
      </c>
      <c r="Q58" s="38">
        <v>900</v>
      </c>
      <c r="R58" s="43"/>
      <c r="S58" s="47"/>
      <c r="T58" s="70"/>
      <c r="U58" s="71">
        <v>0</v>
      </c>
      <c r="V58" s="72"/>
      <c r="W58" s="115" t="e">
        <v>#VALUE!</v>
      </c>
      <c r="X58" s="42"/>
      <c r="Y58" s="38">
        <v>0</v>
      </c>
      <c r="Z58" s="49" t="s">
        <v>308</v>
      </c>
      <c r="AA58" s="42"/>
      <c r="AB58" s="38">
        <v>900</v>
      </c>
      <c r="AC58" s="53"/>
      <c r="AD58" s="61"/>
      <c r="AE58" s="55"/>
      <c r="AF58" s="35">
        <v>0</v>
      </c>
      <c r="AG58" s="35">
        <v>6.3657407407407402E-4</v>
      </c>
      <c r="AH58" s="44"/>
      <c r="AI58" s="45">
        <v>300</v>
      </c>
      <c r="AJ58" s="55"/>
      <c r="AK58" s="35">
        <v>0</v>
      </c>
      <c r="AL58" s="35">
        <v>2.0833333333333333E-3</v>
      </c>
      <c r="AM58" s="44"/>
      <c r="AN58" s="45">
        <v>300</v>
      </c>
      <c r="AO58" s="55"/>
      <c r="AP58" s="35">
        <v>0</v>
      </c>
      <c r="AQ58" s="35">
        <v>2.615740740740741E-3</v>
      </c>
      <c r="AR58" s="44"/>
      <c r="AS58" s="45">
        <v>300</v>
      </c>
      <c r="AT58" s="55"/>
      <c r="AU58" s="35">
        <v>0</v>
      </c>
      <c r="AV58" s="35">
        <v>6.3194444444444444E-3</v>
      </c>
      <c r="AW58" s="44"/>
      <c r="AX58" s="45">
        <v>900</v>
      </c>
      <c r="AY58" s="49" t="s">
        <v>308</v>
      </c>
      <c r="AZ58" s="42" t="s">
        <v>44</v>
      </c>
      <c r="BA58" s="38">
        <v>900</v>
      </c>
      <c r="BB58" s="53"/>
      <c r="BC58" s="61"/>
      <c r="BD58" s="55"/>
      <c r="BE58" s="35">
        <v>0</v>
      </c>
      <c r="BF58" s="35">
        <v>1.1701388888888891E-2</v>
      </c>
      <c r="BG58" s="44"/>
      <c r="BH58" s="45">
        <v>900</v>
      </c>
      <c r="BI58" s="197">
        <v>4.8611111111111112E-2</v>
      </c>
      <c r="BJ58" s="42" t="s">
        <v>44</v>
      </c>
      <c r="BK58" s="38">
        <v>0</v>
      </c>
      <c r="BL58" s="53"/>
      <c r="BM58" s="61"/>
      <c r="BN58" s="55"/>
      <c r="BO58" s="35">
        <v>0</v>
      </c>
      <c r="BP58" s="35">
        <v>8.9004629629629625E-3</v>
      </c>
      <c r="BQ58" s="44"/>
      <c r="BR58" s="45">
        <v>300</v>
      </c>
      <c r="BS58" s="55"/>
      <c r="BT58" s="35">
        <v>0</v>
      </c>
      <c r="BU58" s="35">
        <v>9.4675925925925917E-3</v>
      </c>
      <c r="BV58" s="44"/>
      <c r="BW58" s="45">
        <v>300</v>
      </c>
      <c r="BX58" s="55"/>
      <c r="BY58" s="35">
        <v>0</v>
      </c>
      <c r="BZ58" s="35">
        <v>9.5833333333333343E-3</v>
      </c>
      <c r="CA58" s="44"/>
      <c r="CB58" s="45">
        <v>900</v>
      </c>
      <c r="CC58" s="85" t="s">
        <v>308</v>
      </c>
      <c r="CD58" s="86"/>
      <c r="CE58" s="38">
        <v>900</v>
      </c>
      <c r="CF58" s="88"/>
      <c r="CG58" s="49" t="s">
        <v>308</v>
      </c>
      <c r="CH58" s="42" t="s">
        <v>301</v>
      </c>
      <c r="CI58" s="38">
        <v>900</v>
      </c>
      <c r="CJ58" s="206"/>
      <c r="CK58" s="213"/>
      <c r="CL58" s="208"/>
      <c r="CM58" s="214">
        <v>0</v>
      </c>
      <c r="CN58" s="214">
        <v>1.736111111111111E-3</v>
      </c>
      <c r="CO58" s="210"/>
      <c r="CP58" s="211">
        <v>900</v>
      </c>
      <c r="CQ58" s="215"/>
      <c r="CR58" s="215"/>
      <c r="CS58" s="85" t="s">
        <v>308</v>
      </c>
      <c r="CT58" s="86"/>
      <c r="CU58" s="38">
        <v>900</v>
      </c>
      <c r="CV58" s="88"/>
      <c r="CW58" s="49"/>
      <c r="CX58" s="42" t="s">
        <v>44</v>
      </c>
      <c r="CY58" s="38">
        <v>0</v>
      </c>
      <c r="CZ58" s="53"/>
      <c r="DA58" s="61"/>
      <c r="DB58" s="55"/>
      <c r="DC58" s="35">
        <v>0</v>
      </c>
      <c r="DD58" s="35">
        <v>5.9490740740740745E-3</v>
      </c>
      <c r="DE58" s="44"/>
      <c r="DF58" s="45">
        <v>300</v>
      </c>
      <c r="DG58" s="55"/>
      <c r="DH58" s="35">
        <v>0</v>
      </c>
      <c r="DI58" s="35">
        <v>5.9953703703703697E-3</v>
      </c>
      <c r="DJ58" s="44"/>
      <c r="DK58" s="45">
        <v>900</v>
      </c>
      <c r="DL58" s="238" t="s">
        <v>45</v>
      </c>
      <c r="DM58" s="52">
        <v>1200</v>
      </c>
      <c r="DN58" s="91">
        <v>0.79166666666666663</v>
      </c>
      <c r="DO58" s="95">
        <v>8.3333333333333297E-3</v>
      </c>
      <c r="DP58" s="42" t="s">
        <v>301</v>
      </c>
      <c r="DQ58" s="38">
        <v>2400</v>
      </c>
      <c r="DS58" s="39">
        <v>6300</v>
      </c>
      <c r="DT58" s="46">
        <v>9000</v>
      </c>
      <c r="DU58" s="40"/>
      <c r="DV58" s="63">
        <v>15300</v>
      </c>
      <c r="DX58" s="225" t="s">
        <v>296</v>
      </c>
      <c r="DY58" s="226" t="s">
        <v>177</v>
      </c>
      <c r="DZ58" s="226">
        <v>82</v>
      </c>
      <c r="EA58" s="104"/>
      <c r="EB58" s="77"/>
      <c r="EC58" s="56"/>
      <c r="ED58" s="36"/>
      <c r="EG58" s="41">
        <v>1.1100000000000001</v>
      </c>
      <c r="EH58" s="41" t="s">
        <v>197</v>
      </c>
      <c r="EI58" s="151" t="s">
        <v>316</v>
      </c>
      <c r="EJ58" s="41" t="s">
        <v>316</v>
      </c>
      <c r="EK58" s="41">
        <v>9999</v>
      </c>
      <c r="EN58" s="41">
        <v>30</v>
      </c>
      <c r="EO58" s="195">
        <v>0</v>
      </c>
      <c r="EP58" s="195">
        <v>900</v>
      </c>
      <c r="EQ58" s="196">
        <v>900</v>
      </c>
      <c r="ER58" s="195">
        <v>0</v>
      </c>
      <c r="ES58" s="195">
        <v>900</v>
      </c>
      <c r="ET58" s="195">
        <v>1800</v>
      </c>
      <c r="EU58" s="195">
        <v>900</v>
      </c>
      <c r="EV58" s="195">
        <v>900</v>
      </c>
      <c r="EW58" s="195">
        <v>0</v>
      </c>
      <c r="EX58" s="195">
        <v>1500</v>
      </c>
      <c r="EY58" s="195">
        <v>900</v>
      </c>
      <c r="EZ58" s="195">
        <v>900</v>
      </c>
      <c r="FA58" s="195">
        <v>0</v>
      </c>
      <c r="FB58" s="196">
        <v>1200</v>
      </c>
      <c r="FC58" s="195"/>
      <c r="FD58" s="195"/>
      <c r="FE58" s="195"/>
      <c r="FF58" s="195"/>
      <c r="FG58" s="196"/>
      <c r="FH58" s="195"/>
      <c r="FJ58" s="41">
        <v>30</v>
      </c>
      <c r="FK58" s="195">
        <v>0</v>
      </c>
      <c r="FL58" s="195">
        <v>900</v>
      </c>
      <c r="FM58" s="195">
        <v>1800</v>
      </c>
      <c r="FN58" s="195">
        <v>1800</v>
      </c>
      <c r="FO58" s="195">
        <v>2700</v>
      </c>
      <c r="FP58" s="195">
        <v>4500</v>
      </c>
      <c r="FQ58" s="195">
        <v>5400</v>
      </c>
      <c r="FR58" s="195">
        <v>5400</v>
      </c>
      <c r="FS58" s="195">
        <v>6900</v>
      </c>
      <c r="FT58" s="195">
        <v>7800</v>
      </c>
      <c r="FU58" s="195">
        <v>8700</v>
      </c>
      <c r="FV58" s="195">
        <v>8700</v>
      </c>
      <c r="FW58" s="195">
        <v>9900</v>
      </c>
      <c r="FX58" s="195">
        <v>9900</v>
      </c>
      <c r="FY58" s="195">
        <v>9900</v>
      </c>
      <c r="FZ58" s="195">
        <v>9900</v>
      </c>
      <c r="GA58" s="195">
        <v>9900</v>
      </c>
      <c r="GB58" s="195">
        <v>9900</v>
      </c>
      <c r="GC58" s="195">
        <v>9900</v>
      </c>
    </row>
    <row r="59" spans="1:185" ht="13.5" thickBot="1" x14ac:dyDescent="0.25">
      <c r="A59" s="131"/>
      <c r="B59" s="34">
        <v>5</v>
      </c>
      <c r="C59" s="10">
        <v>5</v>
      </c>
      <c r="D59" s="37" t="s">
        <v>239</v>
      </c>
      <c r="E59" s="37" t="s">
        <v>28</v>
      </c>
      <c r="F59" s="37"/>
      <c r="G59" s="43">
        <v>0.29513888888888901</v>
      </c>
      <c r="H59" s="47">
        <v>0.29513888888888901</v>
      </c>
      <c r="I59" s="58" t="s">
        <v>44</v>
      </c>
      <c r="J59" s="52">
        <v>0</v>
      </c>
      <c r="K59" s="43">
        <v>0.37847222222222199</v>
      </c>
      <c r="L59" s="47">
        <v>0.37847222222222199</v>
      </c>
      <c r="M59" s="42" t="s">
        <v>44</v>
      </c>
      <c r="N59" s="38">
        <v>0</v>
      </c>
      <c r="O59" s="73">
        <v>0.40972222222222199</v>
      </c>
      <c r="P59" s="42" t="s">
        <v>44</v>
      </c>
      <c r="Q59" s="38">
        <v>0</v>
      </c>
      <c r="R59" s="43">
        <v>0.4152777777777778</v>
      </c>
      <c r="S59" s="47">
        <v>0.41597222222222219</v>
      </c>
      <c r="T59" s="70">
        <v>52</v>
      </c>
      <c r="U59" s="71">
        <v>52</v>
      </c>
      <c r="V59" s="72"/>
      <c r="W59" s="115">
        <v>0.4305555555555553</v>
      </c>
      <c r="X59" s="42" t="s">
        <v>44</v>
      </c>
      <c r="Y59" s="38">
        <v>0</v>
      </c>
      <c r="Z59" s="49">
        <v>0.45486111111111066</v>
      </c>
      <c r="AA59" s="42" t="s">
        <v>44</v>
      </c>
      <c r="AB59" s="38">
        <v>0</v>
      </c>
      <c r="AC59" s="53">
        <v>0.45694444444444399</v>
      </c>
      <c r="AD59" s="61"/>
      <c r="AE59" s="55">
        <v>0.45763888888888887</v>
      </c>
      <c r="AF59" s="35">
        <v>6.9444444444488607E-4</v>
      </c>
      <c r="AG59" s="35">
        <v>5.7870370370812049E-5</v>
      </c>
      <c r="AH59" s="44" t="s">
        <v>301</v>
      </c>
      <c r="AI59" s="45">
        <v>5</v>
      </c>
      <c r="AJ59" s="55">
        <v>0.45915509259259263</v>
      </c>
      <c r="AK59" s="35">
        <v>2.2106481481486417E-3</v>
      </c>
      <c r="AL59" s="35">
        <v>1.2731481481530844E-4</v>
      </c>
      <c r="AM59" s="44" t="s">
        <v>301</v>
      </c>
      <c r="AN59" s="45">
        <v>11</v>
      </c>
      <c r="AO59" s="55">
        <v>0.4597222222222222</v>
      </c>
      <c r="AP59" s="35">
        <v>2.777777777778212E-3</v>
      </c>
      <c r="AQ59" s="35">
        <v>1.6203703703747104E-4</v>
      </c>
      <c r="AR59" s="44" t="s">
        <v>301</v>
      </c>
      <c r="AS59" s="45">
        <v>14</v>
      </c>
      <c r="AT59" s="55">
        <v>0.46364583333333331</v>
      </c>
      <c r="AU59" s="35">
        <v>6.7013888888893258E-3</v>
      </c>
      <c r="AV59" s="35">
        <v>3.8194444444488145E-4</v>
      </c>
      <c r="AW59" s="44" t="s">
        <v>301</v>
      </c>
      <c r="AX59" s="45">
        <v>33</v>
      </c>
      <c r="AY59" s="49">
        <v>0.50555555555555554</v>
      </c>
      <c r="AZ59" s="42" t="s">
        <v>44</v>
      </c>
      <c r="BA59" s="38">
        <v>0</v>
      </c>
      <c r="BB59" s="53">
        <v>0.51875000000000004</v>
      </c>
      <c r="BC59" s="61"/>
      <c r="BD59" s="55">
        <v>0.53092592592592591</v>
      </c>
      <c r="BE59" s="35">
        <v>1.2175925925925868E-2</v>
      </c>
      <c r="BF59" s="35">
        <v>4.7453703703697649E-4</v>
      </c>
      <c r="BG59" s="44" t="s">
        <v>301</v>
      </c>
      <c r="BH59" s="45">
        <v>41</v>
      </c>
      <c r="BI59" s="197">
        <v>0.5673611111111112</v>
      </c>
      <c r="BJ59" s="42" t="s">
        <v>44</v>
      </c>
      <c r="BK59" s="38">
        <v>0</v>
      </c>
      <c r="BL59" s="53">
        <v>0.56874999999999998</v>
      </c>
      <c r="BM59" s="61">
        <v>180</v>
      </c>
      <c r="BN59" s="55">
        <v>0.57986111111111105</v>
      </c>
      <c r="BO59" s="35">
        <v>1.1111111111111072E-2</v>
      </c>
      <c r="BP59" s="35">
        <v>2.2106481481481092E-3</v>
      </c>
      <c r="BQ59" s="44" t="s">
        <v>301</v>
      </c>
      <c r="BR59" s="45">
        <v>191</v>
      </c>
      <c r="BS59" s="55">
        <v>0.58089120370370373</v>
      </c>
      <c r="BT59" s="35">
        <v>1.2141203703703751E-2</v>
      </c>
      <c r="BU59" s="35">
        <v>2.6736111111111596E-3</v>
      </c>
      <c r="BV59" s="44" t="s">
        <v>301</v>
      </c>
      <c r="BW59" s="45">
        <v>231</v>
      </c>
      <c r="BX59" s="55">
        <v>0.58112268518518517</v>
      </c>
      <c r="BY59" s="35">
        <v>1.2372685185185195E-2</v>
      </c>
      <c r="BZ59" s="35">
        <v>2.7893518518518606E-3</v>
      </c>
      <c r="CA59" s="44" t="s">
        <v>301</v>
      </c>
      <c r="CB59" s="45">
        <v>241</v>
      </c>
      <c r="CC59" s="85">
        <v>0.61736111111111114</v>
      </c>
      <c r="CD59" s="86"/>
      <c r="CE59" s="38">
        <v>0</v>
      </c>
      <c r="CF59" s="88"/>
      <c r="CG59" s="49">
        <v>0.62291666666666667</v>
      </c>
      <c r="CH59" s="42" t="s">
        <v>44</v>
      </c>
      <c r="CI59" s="38">
        <v>0</v>
      </c>
      <c r="CJ59" s="206">
        <v>0.62916666666666665</v>
      </c>
      <c r="CK59" s="213"/>
      <c r="CL59" s="208">
        <v>0.64725694444444437</v>
      </c>
      <c r="CM59" s="214">
        <v>1.8090277777777719E-2</v>
      </c>
      <c r="CN59" s="214">
        <v>1.6354166666666607E-2</v>
      </c>
      <c r="CO59" s="210" t="s">
        <v>301</v>
      </c>
      <c r="CP59" s="211">
        <v>1413</v>
      </c>
      <c r="CQ59" s="215"/>
      <c r="CR59" s="215"/>
      <c r="CS59" s="85">
        <v>0.65347222222222223</v>
      </c>
      <c r="CT59" s="86"/>
      <c r="CU59" s="38">
        <v>0</v>
      </c>
      <c r="CV59" s="88"/>
      <c r="CW59" s="49"/>
      <c r="CX59" s="42" t="s">
        <v>44</v>
      </c>
      <c r="CY59" s="38">
        <v>0</v>
      </c>
      <c r="CZ59" s="53">
        <v>0.67986111111111114</v>
      </c>
      <c r="DA59" s="61"/>
      <c r="DB59" s="55">
        <v>0.6858912037037036</v>
      </c>
      <c r="DC59" s="35">
        <v>6.030092592592462E-3</v>
      </c>
      <c r="DD59" s="35">
        <v>8.101851851838749E-5</v>
      </c>
      <c r="DE59" s="44" t="s">
        <v>301</v>
      </c>
      <c r="DF59" s="45">
        <v>7</v>
      </c>
      <c r="DG59" s="55">
        <v>0.68597222222222232</v>
      </c>
      <c r="DH59" s="35">
        <v>6.1111111111111782E-3</v>
      </c>
      <c r="DI59" s="35">
        <v>1.1574074074080856E-4</v>
      </c>
      <c r="DJ59" s="44" t="s">
        <v>301</v>
      </c>
      <c r="DK59" s="45">
        <v>10</v>
      </c>
      <c r="DL59" s="238"/>
      <c r="DM59" s="52"/>
      <c r="DN59" s="91">
        <v>0.73055555555555562</v>
      </c>
      <c r="DO59" s="95">
        <v>8.3333333333333297E-3</v>
      </c>
      <c r="DP59" s="42" t="s">
        <v>44</v>
      </c>
      <c r="DQ59" s="38">
        <v>0</v>
      </c>
      <c r="DR59" s="217"/>
      <c r="DS59" s="39">
        <v>2429</v>
      </c>
      <c r="DT59" s="46">
        <v>0</v>
      </c>
      <c r="DU59" s="40"/>
      <c r="DV59" s="63">
        <v>2429</v>
      </c>
      <c r="DW59" s="217"/>
      <c r="DX59" s="225" t="s">
        <v>43</v>
      </c>
      <c r="DY59" s="226" t="s">
        <v>178</v>
      </c>
      <c r="DZ59" s="226">
        <v>114</v>
      </c>
      <c r="EA59" s="104" t="s">
        <v>300</v>
      </c>
      <c r="EB59" s="77"/>
      <c r="EC59" s="56"/>
      <c r="ED59" s="36"/>
      <c r="EE59" s="41"/>
      <c r="EF59" s="41"/>
      <c r="EG59" s="41">
        <v>1.08</v>
      </c>
      <c r="EH59" s="41" t="s">
        <v>197</v>
      </c>
      <c r="EI59" s="151">
        <v>56.160000000000004</v>
      </c>
      <c r="EJ59" s="41">
        <v>56.160000000000004</v>
      </c>
      <c r="EK59" s="41">
        <v>9999</v>
      </c>
      <c r="EL59" s="41"/>
      <c r="EM59" s="41"/>
      <c r="EN59" s="41">
        <v>5</v>
      </c>
      <c r="EO59" s="195">
        <v>0</v>
      </c>
      <c r="EP59" s="195">
        <v>0</v>
      </c>
      <c r="EQ59" s="196">
        <v>52</v>
      </c>
      <c r="ER59" s="195">
        <v>0</v>
      </c>
      <c r="ES59" s="195">
        <v>0</v>
      </c>
      <c r="ET59" s="195">
        <v>63</v>
      </c>
      <c r="EU59" s="195">
        <v>0</v>
      </c>
      <c r="EV59" s="195">
        <v>41</v>
      </c>
      <c r="EW59" s="195">
        <v>0</v>
      </c>
      <c r="EX59" s="195">
        <v>843</v>
      </c>
      <c r="EY59" s="195">
        <v>0</v>
      </c>
      <c r="EZ59" s="195">
        <v>1413</v>
      </c>
      <c r="FA59" s="195">
        <v>0</v>
      </c>
      <c r="FB59" s="196">
        <v>17</v>
      </c>
      <c r="FC59" s="195"/>
      <c r="FD59" s="195"/>
      <c r="FE59" s="195"/>
      <c r="FF59" s="195"/>
      <c r="FG59" s="196"/>
      <c r="FH59" s="195"/>
      <c r="FI59" s="41"/>
      <c r="FJ59" s="41">
        <v>5</v>
      </c>
      <c r="FK59" s="195">
        <v>0</v>
      </c>
      <c r="FL59" s="195">
        <v>0</v>
      </c>
      <c r="FM59" s="195">
        <v>52</v>
      </c>
      <c r="FN59" s="195">
        <v>52</v>
      </c>
      <c r="FO59" s="195">
        <v>52</v>
      </c>
      <c r="FP59" s="195">
        <v>115</v>
      </c>
      <c r="FQ59" s="195">
        <v>115</v>
      </c>
      <c r="FR59" s="195">
        <v>115</v>
      </c>
      <c r="FS59" s="195">
        <v>958</v>
      </c>
      <c r="FT59" s="195">
        <v>958</v>
      </c>
      <c r="FU59" s="195">
        <v>2371</v>
      </c>
      <c r="FV59" s="195">
        <v>2371</v>
      </c>
      <c r="FW59" s="195">
        <v>2388</v>
      </c>
      <c r="FX59" s="195">
        <v>2388</v>
      </c>
      <c r="FY59" s="195">
        <v>2388</v>
      </c>
      <c r="FZ59" s="195">
        <v>2388</v>
      </c>
      <c r="GA59" s="195">
        <v>2388</v>
      </c>
      <c r="GB59" s="195">
        <v>2388</v>
      </c>
      <c r="GC59" s="195">
        <v>2388</v>
      </c>
    </row>
    <row r="60" spans="1:185" ht="13.5" thickBot="1" x14ac:dyDescent="0.25">
      <c r="A60" s="132"/>
      <c r="B60" s="235">
        <v>15</v>
      </c>
      <c r="C60" s="236">
        <v>15</v>
      </c>
      <c r="D60" s="37" t="s">
        <v>60</v>
      </c>
      <c r="E60" s="37" t="s">
        <v>51</v>
      </c>
      <c r="F60" s="37"/>
      <c r="G60" s="43">
        <v>0.30208333333333298</v>
      </c>
      <c r="H60" s="47">
        <v>0.30208333333333298</v>
      </c>
      <c r="I60" s="58" t="s">
        <v>44</v>
      </c>
      <c r="J60" s="52">
        <v>0</v>
      </c>
      <c r="K60" s="43">
        <v>0.38541666666666602</v>
      </c>
      <c r="L60" s="47">
        <v>0.38541666666666602</v>
      </c>
      <c r="M60" s="42" t="s">
        <v>44</v>
      </c>
      <c r="N60" s="38">
        <v>0</v>
      </c>
      <c r="O60" s="73" t="s">
        <v>308</v>
      </c>
      <c r="P60" s="42" t="s">
        <v>44</v>
      </c>
      <c r="Q60" s="38">
        <v>900</v>
      </c>
      <c r="R60" s="43"/>
      <c r="S60" s="47"/>
      <c r="T60" s="70"/>
      <c r="U60" s="71">
        <v>0</v>
      </c>
      <c r="V60" s="72"/>
      <c r="W60" s="115" t="e">
        <v>#VALUE!</v>
      </c>
      <c r="X60" s="42"/>
      <c r="Y60" s="38">
        <v>0</v>
      </c>
      <c r="Z60" s="49"/>
      <c r="AA60" s="42"/>
      <c r="AB60" s="38">
        <v>0</v>
      </c>
      <c r="AC60" s="53"/>
      <c r="AD60" s="61"/>
      <c r="AE60" s="55"/>
      <c r="AF60" s="35">
        <v>0</v>
      </c>
      <c r="AG60" s="35">
        <v>6.3657407407407402E-4</v>
      </c>
      <c r="AH60" s="44" t="s">
        <v>44</v>
      </c>
      <c r="AI60" s="45"/>
      <c r="AJ60" s="55"/>
      <c r="AK60" s="35">
        <v>0</v>
      </c>
      <c r="AL60" s="35">
        <v>2.0833333333333333E-3</v>
      </c>
      <c r="AM60" s="44" t="s">
        <v>44</v>
      </c>
      <c r="AN60" s="45"/>
      <c r="AO60" s="55"/>
      <c r="AP60" s="35">
        <v>0</v>
      </c>
      <c r="AQ60" s="35">
        <v>2.615740740740741E-3</v>
      </c>
      <c r="AR60" s="44" t="s">
        <v>44</v>
      </c>
      <c r="AS60" s="45"/>
      <c r="AT60" s="55"/>
      <c r="AU60" s="35">
        <v>0</v>
      </c>
      <c r="AV60" s="35">
        <v>6.3194444444444444E-3</v>
      </c>
      <c r="AW60" s="44" t="s">
        <v>44</v>
      </c>
      <c r="AX60" s="45"/>
      <c r="AY60" s="49"/>
      <c r="AZ60" s="42" t="s">
        <v>44</v>
      </c>
      <c r="BA60" s="38">
        <v>0</v>
      </c>
      <c r="BB60" s="53"/>
      <c r="BC60" s="61"/>
      <c r="BD60" s="55"/>
      <c r="BE60" s="35">
        <v>0</v>
      </c>
      <c r="BF60" s="35">
        <v>1.1701388888888891E-2</v>
      </c>
      <c r="BG60" s="44" t="s">
        <v>44</v>
      </c>
      <c r="BH60" s="45"/>
      <c r="BI60" s="197">
        <v>4.8611111111111112E-2</v>
      </c>
      <c r="BJ60" s="42" t="s">
        <v>44</v>
      </c>
      <c r="BK60" s="38">
        <v>0</v>
      </c>
      <c r="BL60" s="53"/>
      <c r="BM60" s="61"/>
      <c r="BN60" s="55"/>
      <c r="BO60" s="35">
        <v>0</v>
      </c>
      <c r="BP60" s="35">
        <v>8.9004629629629625E-3</v>
      </c>
      <c r="BQ60" s="44"/>
      <c r="BR60" s="45">
        <v>300</v>
      </c>
      <c r="BS60" s="55"/>
      <c r="BT60" s="35">
        <v>0</v>
      </c>
      <c r="BU60" s="35">
        <v>9.4675925925925917E-3</v>
      </c>
      <c r="BV60" s="44" t="s">
        <v>44</v>
      </c>
      <c r="BW60" s="45"/>
      <c r="BX60" s="55"/>
      <c r="BY60" s="35">
        <v>0</v>
      </c>
      <c r="BZ60" s="35">
        <v>9.5833333333333343E-3</v>
      </c>
      <c r="CA60" s="44" t="s">
        <v>44</v>
      </c>
      <c r="CB60" s="45"/>
      <c r="CC60" s="85"/>
      <c r="CD60" s="86"/>
      <c r="CE60" s="38">
        <v>0</v>
      </c>
      <c r="CF60" s="88"/>
      <c r="CG60" s="49"/>
      <c r="CH60" s="42" t="s">
        <v>44</v>
      </c>
      <c r="CI60" s="38">
        <v>0</v>
      </c>
      <c r="CJ60" s="206"/>
      <c r="CK60" s="213"/>
      <c r="CL60" s="208"/>
      <c r="CM60" s="214">
        <v>0</v>
      </c>
      <c r="CN60" s="214">
        <v>1.736111111111111E-3</v>
      </c>
      <c r="CO60" s="210" t="s">
        <v>44</v>
      </c>
      <c r="CP60" s="211"/>
      <c r="CQ60" s="215"/>
      <c r="CR60" s="215"/>
      <c r="CS60" s="85"/>
      <c r="CT60" s="86"/>
      <c r="CU60" s="38">
        <v>0</v>
      </c>
      <c r="CV60" s="88"/>
      <c r="CW60" s="49"/>
      <c r="CX60" s="42" t="s">
        <v>44</v>
      </c>
      <c r="CY60" s="38">
        <v>0</v>
      </c>
      <c r="CZ60" s="53"/>
      <c r="DA60" s="61"/>
      <c r="DB60" s="55"/>
      <c r="DC60" s="35">
        <v>0</v>
      </c>
      <c r="DD60" s="35">
        <v>5.9490740740740745E-3</v>
      </c>
      <c r="DE60" s="44" t="s">
        <v>44</v>
      </c>
      <c r="DF60" s="45"/>
      <c r="DG60" s="55"/>
      <c r="DH60" s="35">
        <v>0</v>
      </c>
      <c r="DI60" s="35">
        <v>5.9953703703703697E-3</v>
      </c>
      <c r="DJ60" s="44" t="s">
        <v>44</v>
      </c>
      <c r="DK60" s="45"/>
      <c r="DL60" s="238"/>
      <c r="DM60" s="52"/>
      <c r="DN60" s="91"/>
      <c r="DO60" s="95">
        <v>8.3333333333333297E-3</v>
      </c>
      <c r="DP60" s="42" t="s">
        <v>44</v>
      </c>
      <c r="DQ60" s="38">
        <v>0</v>
      </c>
      <c r="DS60" s="39">
        <v>300</v>
      </c>
      <c r="DT60" s="46" t="s">
        <v>309</v>
      </c>
      <c r="DU60" s="40"/>
      <c r="DV60" s="63" t="s">
        <v>310</v>
      </c>
      <c r="DX60" s="225" t="s">
        <v>296</v>
      </c>
      <c r="DY60" s="226" t="s">
        <v>178</v>
      </c>
      <c r="DZ60" s="226">
        <v>140</v>
      </c>
      <c r="EA60" s="104" t="s">
        <v>293</v>
      </c>
      <c r="EB60" s="77"/>
      <c r="EC60" s="56"/>
      <c r="ED60" s="36"/>
      <c r="EG60" s="41">
        <v>1.08</v>
      </c>
      <c r="EH60" s="41" t="s">
        <v>197</v>
      </c>
      <c r="EI60" s="151" t="s">
        <v>316</v>
      </c>
      <c r="EJ60" s="41" t="s">
        <v>316</v>
      </c>
      <c r="EK60" s="41">
        <v>9999</v>
      </c>
      <c r="EN60" s="41">
        <v>15</v>
      </c>
      <c r="EO60" s="195">
        <v>0</v>
      </c>
      <c r="EP60" s="195">
        <v>900</v>
      </c>
      <c r="EQ60" s="196" t="s">
        <v>316</v>
      </c>
      <c r="ER60" s="195">
        <v>0</v>
      </c>
      <c r="ES60" s="195">
        <v>0</v>
      </c>
      <c r="ET60" s="195" t="s">
        <v>316</v>
      </c>
      <c r="EU60" s="195">
        <v>0</v>
      </c>
      <c r="EV60" s="195" t="s">
        <v>316</v>
      </c>
      <c r="EW60" s="195">
        <v>0</v>
      </c>
      <c r="EX60" s="195" t="s">
        <v>316</v>
      </c>
      <c r="EY60" s="195">
        <v>0</v>
      </c>
      <c r="EZ60" s="195" t="s">
        <v>316</v>
      </c>
      <c r="FA60" s="195">
        <v>0</v>
      </c>
      <c r="FB60" s="195" t="s">
        <v>316</v>
      </c>
      <c r="FC60" s="195"/>
      <c r="FD60" s="195"/>
      <c r="FE60" s="195"/>
      <c r="FF60" s="195"/>
      <c r="FG60" s="196"/>
      <c r="FH60" s="195"/>
      <c r="FJ60" s="41">
        <v>15</v>
      </c>
      <c r="FK60" s="195">
        <v>0</v>
      </c>
      <c r="FL60" s="195">
        <v>900</v>
      </c>
      <c r="FM60" s="195" t="e">
        <v>#VALUE!</v>
      </c>
      <c r="FN60" s="195" t="e">
        <v>#VALUE!</v>
      </c>
      <c r="FO60" s="195" t="e">
        <v>#VALUE!</v>
      </c>
      <c r="FP60" s="195" t="e">
        <v>#VALUE!</v>
      </c>
      <c r="FQ60" s="195" t="e">
        <v>#VALUE!</v>
      </c>
      <c r="FR60" s="195" t="e">
        <v>#VALUE!</v>
      </c>
      <c r="FS60" s="195" t="e">
        <v>#VALUE!</v>
      </c>
      <c r="FT60" s="195" t="e">
        <v>#VALUE!</v>
      </c>
      <c r="FU60" s="195" t="e">
        <v>#VALUE!</v>
      </c>
      <c r="FV60" s="195" t="e">
        <v>#VALUE!</v>
      </c>
      <c r="FW60" s="195" t="e">
        <v>#VALUE!</v>
      </c>
      <c r="FX60" s="195" t="e">
        <v>#VALUE!</v>
      </c>
      <c r="FY60" s="195" t="e">
        <v>#VALUE!</v>
      </c>
      <c r="FZ60" s="195" t="e">
        <v>#VALUE!</v>
      </c>
      <c r="GA60" s="195" t="e">
        <v>#VALUE!</v>
      </c>
      <c r="GB60" s="195" t="e">
        <v>#VALUE!</v>
      </c>
      <c r="GC60" s="195" t="e">
        <v>#VALUE!</v>
      </c>
    </row>
    <row r="61" spans="1:185" ht="13.5" thickBot="1" x14ac:dyDescent="0.25">
      <c r="A61" s="132"/>
      <c r="B61" s="235">
        <v>18</v>
      </c>
      <c r="C61" s="236">
        <v>18</v>
      </c>
      <c r="D61" s="37" t="s">
        <v>48</v>
      </c>
      <c r="E61" s="37" t="s">
        <v>56</v>
      </c>
      <c r="F61" s="37"/>
      <c r="G61" s="43">
        <v>0.30416666666666697</v>
      </c>
      <c r="H61" s="47">
        <v>0.30416666666666697</v>
      </c>
      <c r="I61" s="58" t="s">
        <v>44</v>
      </c>
      <c r="J61" s="52">
        <v>0</v>
      </c>
      <c r="K61" s="43">
        <v>0.38749999999999901</v>
      </c>
      <c r="L61" s="47">
        <v>0.38749999999999901</v>
      </c>
      <c r="M61" s="42" t="s">
        <v>44</v>
      </c>
      <c r="N61" s="38">
        <v>0</v>
      </c>
      <c r="O61" s="73">
        <v>0.41875000000000001</v>
      </c>
      <c r="P61" s="42" t="s">
        <v>44</v>
      </c>
      <c r="Q61" s="38">
        <v>0</v>
      </c>
      <c r="R61" s="43">
        <v>0.4201388888888889</v>
      </c>
      <c r="S61" s="47">
        <v>0.4284722222222222</v>
      </c>
      <c r="T61" s="70">
        <v>59.1</v>
      </c>
      <c r="U61" s="71">
        <v>59.1</v>
      </c>
      <c r="V61" s="72"/>
      <c r="W61" s="115">
        <v>0.43958333333333333</v>
      </c>
      <c r="X61" s="42" t="s">
        <v>44</v>
      </c>
      <c r="Y61" s="38">
        <v>0</v>
      </c>
      <c r="Z61" s="49">
        <v>0.46388888888888868</v>
      </c>
      <c r="AA61" s="42" t="s">
        <v>44</v>
      </c>
      <c r="AB61" s="38">
        <v>0</v>
      </c>
      <c r="AC61" s="53">
        <v>0.46597222222222223</v>
      </c>
      <c r="AD61" s="61"/>
      <c r="AE61" s="55">
        <v>0.46662037037037035</v>
      </c>
      <c r="AF61" s="35">
        <v>6.4814814814811994E-4</v>
      </c>
      <c r="AG61" s="35">
        <v>1.1574074074045923E-5</v>
      </c>
      <c r="AH61" s="44" t="s">
        <v>301</v>
      </c>
      <c r="AI61" s="45">
        <v>1</v>
      </c>
      <c r="AJ61" s="55">
        <v>0.46778935185185189</v>
      </c>
      <c r="AK61" s="35">
        <v>1.8171296296296546E-3</v>
      </c>
      <c r="AL61" s="35">
        <v>2.6620370370367867E-4</v>
      </c>
      <c r="AM61" s="44" t="s">
        <v>45</v>
      </c>
      <c r="AN61" s="45">
        <v>23</v>
      </c>
      <c r="AO61" s="55">
        <v>0.46836805555555555</v>
      </c>
      <c r="AP61" s="35">
        <v>2.3958333333333193E-3</v>
      </c>
      <c r="AQ61" s="35">
        <v>2.1990740740742169E-4</v>
      </c>
      <c r="AR61" s="44" t="s">
        <v>45</v>
      </c>
      <c r="AS61" s="45">
        <v>19</v>
      </c>
      <c r="AT61" s="55">
        <v>0.4725462962962963</v>
      </c>
      <c r="AU61" s="35">
        <v>6.5740740740740655E-3</v>
      </c>
      <c r="AV61" s="35">
        <v>2.5462962962962115E-4</v>
      </c>
      <c r="AW61" s="44" t="s">
        <v>301</v>
      </c>
      <c r="AX61" s="45">
        <v>22</v>
      </c>
      <c r="AY61" s="49"/>
      <c r="AZ61" s="42" t="s">
        <v>44</v>
      </c>
      <c r="BA61" s="38">
        <v>0</v>
      </c>
      <c r="BB61" s="53"/>
      <c r="BC61" s="61"/>
      <c r="BD61" s="55"/>
      <c r="BE61" s="35">
        <v>0</v>
      </c>
      <c r="BF61" s="35">
        <v>1.1701388888888891E-2</v>
      </c>
      <c r="BG61" s="44" t="s">
        <v>44</v>
      </c>
      <c r="BH61" s="45"/>
      <c r="BI61" s="197">
        <v>4.8611111111111112E-2</v>
      </c>
      <c r="BJ61" s="42" t="s">
        <v>44</v>
      </c>
      <c r="BK61" s="38">
        <v>0</v>
      </c>
      <c r="BL61" s="53"/>
      <c r="BM61" s="61"/>
      <c r="BN61" s="55"/>
      <c r="BO61" s="35">
        <v>0</v>
      </c>
      <c r="BP61" s="35">
        <v>8.9004629629629625E-3</v>
      </c>
      <c r="BQ61" s="44" t="s">
        <v>44</v>
      </c>
      <c r="BR61" s="45"/>
      <c r="BS61" s="55"/>
      <c r="BT61" s="35">
        <v>0</v>
      </c>
      <c r="BU61" s="35">
        <v>9.4675925925925917E-3</v>
      </c>
      <c r="BV61" s="44" t="s">
        <v>44</v>
      </c>
      <c r="BW61" s="45"/>
      <c r="BX61" s="55"/>
      <c r="BY61" s="35">
        <v>0</v>
      </c>
      <c r="BZ61" s="35">
        <v>9.5833333333333343E-3</v>
      </c>
      <c r="CA61" s="44" t="s">
        <v>44</v>
      </c>
      <c r="CB61" s="45"/>
      <c r="CC61" s="85"/>
      <c r="CD61" s="86"/>
      <c r="CE61" s="38">
        <v>0</v>
      </c>
      <c r="CF61" s="88"/>
      <c r="CG61" s="49"/>
      <c r="CH61" s="42" t="s">
        <v>44</v>
      </c>
      <c r="CI61" s="38">
        <v>0</v>
      </c>
      <c r="CJ61" s="206"/>
      <c r="CK61" s="213"/>
      <c r="CL61" s="208"/>
      <c r="CM61" s="214">
        <v>0</v>
      </c>
      <c r="CN61" s="214">
        <v>1.736111111111111E-3</v>
      </c>
      <c r="CO61" s="210" t="s">
        <v>44</v>
      </c>
      <c r="CP61" s="211"/>
      <c r="CQ61" s="215"/>
      <c r="CR61" s="215"/>
      <c r="CS61" s="85"/>
      <c r="CT61" s="86"/>
      <c r="CU61" s="38">
        <v>0</v>
      </c>
      <c r="CV61" s="88"/>
      <c r="CW61" s="49"/>
      <c r="CX61" s="42" t="s">
        <v>44</v>
      </c>
      <c r="CY61" s="38">
        <v>0</v>
      </c>
      <c r="CZ61" s="53"/>
      <c r="DA61" s="61"/>
      <c r="DB61" s="55"/>
      <c r="DC61" s="35">
        <v>0</v>
      </c>
      <c r="DD61" s="35">
        <v>5.9490740740740745E-3</v>
      </c>
      <c r="DE61" s="44" t="s">
        <v>44</v>
      </c>
      <c r="DF61" s="45"/>
      <c r="DG61" s="55"/>
      <c r="DH61" s="35">
        <v>0</v>
      </c>
      <c r="DI61" s="35">
        <v>5.9953703703703697E-3</v>
      </c>
      <c r="DJ61" s="44" t="s">
        <v>44</v>
      </c>
      <c r="DK61" s="45"/>
      <c r="DL61" s="238"/>
      <c r="DM61" s="52"/>
      <c r="DN61" s="91"/>
      <c r="DO61" s="95">
        <v>8.3333333333333297E-3</v>
      </c>
      <c r="DP61" s="42" t="s">
        <v>44</v>
      </c>
      <c r="DQ61" s="38">
        <v>0</v>
      </c>
      <c r="DS61" s="39">
        <v>124.1</v>
      </c>
      <c r="DT61" s="46">
        <v>0</v>
      </c>
      <c r="DU61" s="40"/>
      <c r="DV61" s="63" t="s">
        <v>310</v>
      </c>
      <c r="DX61" s="225" t="s">
        <v>296</v>
      </c>
      <c r="DY61" s="226" t="s">
        <v>178</v>
      </c>
      <c r="DZ61" s="226">
        <v>75</v>
      </c>
      <c r="EA61" s="104" t="s">
        <v>294</v>
      </c>
      <c r="EB61" s="77"/>
      <c r="EC61" s="56"/>
      <c r="ED61" s="36"/>
      <c r="EG61" s="41">
        <v>1.05</v>
      </c>
      <c r="EH61" s="41" t="s">
        <v>197</v>
      </c>
      <c r="EI61" s="151">
        <v>62.055000000000007</v>
      </c>
      <c r="EJ61" s="41">
        <v>62.055000000000007</v>
      </c>
      <c r="EK61" s="41">
        <v>9999</v>
      </c>
      <c r="EN61" s="41">
        <v>18</v>
      </c>
      <c r="EO61" s="195">
        <v>0</v>
      </c>
      <c r="EP61" s="195">
        <v>0</v>
      </c>
      <c r="EQ61" s="196">
        <v>59.1</v>
      </c>
      <c r="ER61" s="195">
        <v>0</v>
      </c>
      <c r="ES61" s="195">
        <v>0</v>
      </c>
      <c r="ET61" s="195">
        <v>65</v>
      </c>
      <c r="EU61" s="195">
        <v>0</v>
      </c>
      <c r="EV61" s="195" t="s">
        <v>316</v>
      </c>
      <c r="EW61" s="195">
        <v>0</v>
      </c>
      <c r="EX61" s="195" t="s">
        <v>316</v>
      </c>
      <c r="EY61" s="195">
        <v>0</v>
      </c>
      <c r="EZ61" s="195" t="s">
        <v>316</v>
      </c>
      <c r="FA61" s="195">
        <v>0</v>
      </c>
      <c r="FB61" s="195" t="s">
        <v>316</v>
      </c>
      <c r="FC61" s="195"/>
      <c r="FD61" s="195"/>
      <c r="FE61" s="195"/>
      <c r="FF61" s="195"/>
      <c r="FG61" s="196"/>
      <c r="FH61" s="195"/>
      <c r="FJ61" s="41">
        <v>18</v>
      </c>
      <c r="FK61" s="195">
        <v>0</v>
      </c>
      <c r="FL61" s="195">
        <v>0</v>
      </c>
      <c r="FM61" s="195">
        <v>59.1</v>
      </c>
      <c r="FN61" s="195">
        <v>59.1</v>
      </c>
      <c r="FO61" s="195">
        <v>59.1</v>
      </c>
      <c r="FP61" s="195">
        <v>124.1</v>
      </c>
      <c r="FQ61" s="195">
        <v>124.1</v>
      </c>
      <c r="FR61" s="195">
        <v>124.1</v>
      </c>
      <c r="FS61" s="195" t="e">
        <v>#VALUE!</v>
      </c>
      <c r="FT61" s="195" t="e">
        <v>#VALUE!</v>
      </c>
      <c r="FU61" s="195" t="e">
        <v>#VALUE!</v>
      </c>
      <c r="FV61" s="195" t="e">
        <v>#VALUE!</v>
      </c>
      <c r="FW61" s="195" t="e">
        <v>#VALUE!</v>
      </c>
      <c r="FX61" s="195" t="e">
        <v>#VALUE!</v>
      </c>
      <c r="FY61" s="195" t="e">
        <v>#VALUE!</v>
      </c>
      <c r="FZ61" s="195" t="e">
        <v>#VALUE!</v>
      </c>
      <c r="GA61" s="195" t="e">
        <v>#VALUE!</v>
      </c>
      <c r="GB61" s="195" t="e">
        <v>#VALUE!</v>
      </c>
      <c r="GC61" s="195" t="e">
        <v>#VALUE!</v>
      </c>
    </row>
    <row r="62" spans="1:185" ht="13.5" thickBot="1" x14ac:dyDescent="0.25">
      <c r="A62" s="132"/>
      <c r="B62" s="235">
        <v>48</v>
      </c>
      <c r="C62" s="236">
        <v>48</v>
      </c>
      <c r="D62" s="37" t="s">
        <v>135</v>
      </c>
      <c r="E62" s="37" t="s">
        <v>284</v>
      </c>
      <c r="F62" s="37"/>
      <c r="G62" s="43">
        <v>0.32500000000000001</v>
      </c>
      <c r="H62" s="47">
        <v>0.32500000000000001</v>
      </c>
      <c r="I62" s="58" t="s">
        <v>44</v>
      </c>
      <c r="J62" s="52">
        <v>0</v>
      </c>
      <c r="K62" s="43">
        <v>0.40833333333333099</v>
      </c>
      <c r="L62" s="47">
        <v>0.40833333333333099</v>
      </c>
      <c r="M62" s="42" t="s">
        <v>44</v>
      </c>
      <c r="N62" s="38">
        <v>0</v>
      </c>
      <c r="O62" s="73">
        <v>0.43958333333333299</v>
      </c>
      <c r="P62" s="42" t="s">
        <v>44</v>
      </c>
      <c r="Q62" s="38">
        <v>0</v>
      </c>
      <c r="R62" s="43">
        <v>0.44166666666666665</v>
      </c>
      <c r="S62" s="47">
        <v>0.45624999999999999</v>
      </c>
      <c r="T62" s="70">
        <v>66.599999999999994</v>
      </c>
      <c r="U62" s="71">
        <v>66.599999999999994</v>
      </c>
      <c r="V62" s="72"/>
      <c r="W62" s="115">
        <v>0.46041666666666631</v>
      </c>
      <c r="X62" s="42" t="s">
        <v>44</v>
      </c>
      <c r="Y62" s="38">
        <v>0</v>
      </c>
      <c r="Z62" s="49"/>
      <c r="AA62" s="42" t="s">
        <v>44</v>
      </c>
      <c r="AB62" s="38">
        <v>0</v>
      </c>
      <c r="AC62" s="53"/>
      <c r="AD62" s="61"/>
      <c r="AE62" s="55"/>
      <c r="AF62" s="35">
        <v>0</v>
      </c>
      <c r="AG62" s="35">
        <v>6.3657407407407402E-4</v>
      </c>
      <c r="AH62" s="44" t="s">
        <v>44</v>
      </c>
      <c r="AI62" s="45"/>
      <c r="AJ62" s="55"/>
      <c r="AK62" s="35">
        <v>0</v>
      </c>
      <c r="AL62" s="35">
        <v>2.0833333333333333E-3</v>
      </c>
      <c r="AM62" s="44" t="s">
        <v>44</v>
      </c>
      <c r="AN62" s="45"/>
      <c r="AO62" s="55"/>
      <c r="AP62" s="35">
        <v>0</v>
      </c>
      <c r="AQ62" s="35">
        <v>2.615740740740741E-3</v>
      </c>
      <c r="AR62" s="44" t="s">
        <v>44</v>
      </c>
      <c r="AS62" s="45"/>
      <c r="AT62" s="55">
        <v>0.48336805555555556</v>
      </c>
      <c r="AU62" s="35">
        <v>0.48336805555555556</v>
      </c>
      <c r="AV62" s="35">
        <v>0.47704861111111113</v>
      </c>
      <c r="AW62" s="44" t="s">
        <v>44</v>
      </c>
      <c r="AX62" s="45"/>
      <c r="AY62" s="49"/>
      <c r="AZ62" s="42" t="s">
        <v>44</v>
      </c>
      <c r="BA62" s="38">
        <v>0</v>
      </c>
      <c r="BB62" s="53"/>
      <c r="BC62" s="61"/>
      <c r="BD62" s="55"/>
      <c r="BE62" s="35">
        <v>0</v>
      </c>
      <c r="BF62" s="35">
        <v>1.1701388888888891E-2</v>
      </c>
      <c r="BG62" s="44" t="s">
        <v>44</v>
      </c>
      <c r="BH62" s="45"/>
      <c r="BI62" s="197">
        <v>4.8611111111111112E-2</v>
      </c>
      <c r="BJ62" s="42" t="s">
        <v>44</v>
      </c>
      <c r="BK62" s="38">
        <v>0</v>
      </c>
      <c r="BL62" s="53"/>
      <c r="BM62" s="61"/>
      <c r="BN62" s="55"/>
      <c r="BO62" s="35">
        <v>0</v>
      </c>
      <c r="BP62" s="35">
        <v>8.9004629629629625E-3</v>
      </c>
      <c r="BQ62" s="44" t="s">
        <v>44</v>
      </c>
      <c r="BR62" s="45"/>
      <c r="BS62" s="55"/>
      <c r="BT62" s="35">
        <v>0</v>
      </c>
      <c r="BU62" s="35">
        <v>9.4675925925925917E-3</v>
      </c>
      <c r="BV62" s="44" t="s">
        <v>44</v>
      </c>
      <c r="BW62" s="45"/>
      <c r="BX62" s="55"/>
      <c r="BY62" s="35">
        <v>0</v>
      </c>
      <c r="BZ62" s="35">
        <v>9.5833333333333343E-3</v>
      </c>
      <c r="CA62" s="44" t="s">
        <v>44</v>
      </c>
      <c r="CB62" s="45"/>
      <c r="CC62" s="85"/>
      <c r="CD62" s="86"/>
      <c r="CE62" s="38">
        <v>0</v>
      </c>
      <c r="CF62" s="88"/>
      <c r="CG62" s="49"/>
      <c r="CH62" s="42" t="s">
        <v>44</v>
      </c>
      <c r="CI62" s="38">
        <v>0</v>
      </c>
      <c r="CJ62" s="206"/>
      <c r="CK62" s="213"/>
      <c r="CL62" s="208"/>
      <c r="CM62" s="214">
        <v>0</v>
      </c>
      <c r="CN62" s="214">
        <v>1.736111111111111E-3</v>
      </c>
      <c r="CO62" s="210" t="s">
        <v>44</v>
      </c>
      <c r="CP62" s="211"/>
      <c r="CQ62" s="215"/>
      <c r="CR62" s="215"/>
      <c r="CS62" s="85"/>
      <c r="CT62" s="86"/>
      <c r="CU62" s="38">
        <v>0</v>
      </c>
      <c r="CV62" s="88"/>
      <c r="CW62" s="49"/>
      <c r="CX62" s="42" t="s">
        <v>44</v>
      </c>
      <c r="CY62" s="38">
        <v>0</v>
      </c>
      <c r="CZ62" s="53"/>
      <c r="DA62" s="61"/>
      <c r="DB62" s="55"/>
      <c r="DC62" s="35">
        <v>0</v>
      </c>
      <c r="DD62" s="35">
        <v>5.9490740740740745E-3</v>
      </c>
      <c r="DE62" s="44" t="s">
        <v>44</v>
      </c>
      <c r="DF62" s="45"/>
      <c r="DG62" s="55"/>
      <c r="DH62" s="35">
        <v>0</v>
      </c>
      <c r="DI62" s="35">
        <v>5.9953703703703697E-3</v>
      </c>
      <c r="DJ62" s="44" t="s">
        <v>44</v>
      </c>
      <c r="DK62" s="45"/>
      <c r="DL62" s="238"/>
      <c r="DM62" s="52"/>
      <c r="DN62" s="91"/>
      <c r="DO62" s="95">
        <v>8.3333333333333297E-3</v>
      </c>
      <c r="DP62" s="42" t="s">
        <v>44</v>
      </c>
      <c r="DQ62" s="38">
        <v>0</v>
      </c>
      <c r="DS62" s="39">
        <v>66.599999999999994</v>
      </c>
      <c r="DT62" s="46">
        <v>0</v>
      </c>
      <c r="DU62" s="40"/>
      <c r="DV62" s="63" t="s">
        <v>310</v>
      </c>
      <c r="DX62" s="225" t="s">
        <v>43</v>
      </c>
      <c r="DY62" s="226" t="s">
        <v>177</v>
      </c>
      <c r="DZ62" s="226">
        <v>127</v>
      </c>
      <c r="EA62" s="104"/>
      <c r="EB62" s="77"/>
      <c r="EC62" s="56"/>
      <c r="ED62" s="36"/>
      <c r="EG62" s="41">
        <v>1.1100000000000001</v>
      </c>
      <c r="EH62" s="41" t="s">
        <v>197</v>
      </c>
      <c r="EI62" s="151">
        <v>73.926000000000002</v>
      </c>
      <c r="EJ62" s="41">
        <v>73.926000000000002</v>
      </c>
      <c r="EK62" s="41">
        <v>9999</v>
      </c>
      <c r="EN62" s="41">
        <v>48</v>
      </c>
      <c r="EO62" s="195">
        <v>0</v>
      </c>
      <c r="EP62" s="195">
        <v>0</v>
      </c>
      <c r="EQ62" s="196">
        <v>66.599999999999994</v>
      </c>
      <c r="ER62" s="195">
        <v>0</v>
      </c>
      <c r="ES62" s="195">
        <v>0</v>
      </c>
      <c r="ET62" s="196" t="s">
        <v>316</v>
      </c>
      <c r="EU62" s="195">
        <v>0</v>
      </c>
      <c r="EV62" s="196" t="s">
        <v>316</v>
      </c>
      <c r="EW62" s="195">
        <v>0</v>
      </c>
      <c r="EX62" s="196" t="s">
        <v>316</v>
      </c>
      <c r="EY62" s="195">
        <v>0</v>
      </c>
      <c r="EZ62" s="196" t="s">
        <v>316</v>
      </c>
      <c r="FA62" s="195">
        <v>0</v>
      </c>
      <c r="FB62" s="196" t="s">
        <v>316</v>
      </c>
      <c r="FC62" s="195"/>
      <c r="FD62" s="195"/>
      <c r="FE62" s="195"/>
      <c r="FF62" s="195"/>
      <c r="FG62" s="196"/>
      <c r="FH62" s="195"/>
      <c r="FJ62" s="41">
        <v>48</v>
      </c>
      <c r="FK62" s="195">
        <v>0</v>
      </c>
      <c r="FL62" s="195">
        <v>0</v>
      </c>
      <c r="FM62" s="195">
        <v>66.599999999999994</v>
      </c>
      <c r="FN62" s="195">
        <v>66.599999999999994</v>
      </c>
      <c r="FO62" s="195">
        <v>66.599999999999994</v>
      </c>
      <c r="FP62" s="195" t="e">
        <v>#VALUE!</v>
      </c>
      <c r="FQ62" s="195" t="e">
        <v>#VALUE!</v>
      </c>
      <c r="FR62" s="195" t="e">
        <v>#VALUE!</v>
      </c>
      <c r="FS62" s="195" t="e">
        <v>#VALUE!</v>
      </c>
      <c r="FT62" s="195" t="e">
        <v>#VALUE!</v>
      </c>
      <c r="FU62" s="195" t="e">
        <v>#VALUE!</v>
      </c>
      <c r="FV62" s="195" t="e">
        <v>#VALUE!</v>
      </c>
      <c r="FW62" s="195" t="e">
        <v>#VALUE!</v>
      </c>
      <c r="FX62" s="195" t="e">
        <v>#VALUE!</v>
      </c>
      <c r="FY62" s="195" t="e">
        <v>#VALUE!</v>
      </c>
      <c r="FZ62" s="195" t="e">
        <v>#VALUE!</v>
      </c>
      <c r="GA62" s="195" t="e">
        <v>#VALUE!</v>
      </c>
      <c r="GB62" s="195" t="e">
        <v>#VALUE!</v>
      </c>
      <c r="GC62" s="195" t="e">
        <v>#VALUE!</v>
      </c>
    </row>
    <row r="63" spans="1:185" ht="13.5" thickBot="1" x14ac:dyDescent="0.25">
      <c r="A63" s="133"/>
      <c r="B63" s="235">
        <v>55</v>
      </c>
      <c r="C63" s="236">
        <v>55</v>
      </c>
      <c r="D63" s="233" t="s">
        <v>173</v>
      </c>
      <c r="E63" s="233" t="s">
        <v>306</v>
      </c>
      <c r="F63" s="37"/>
      <c r="G63" s="43">
        <v>0.32986111111111099</v>
      </c>
      <c r="H63" s="47"/>
      <c r="I63" s="58" t="s">
        <v>44</v>
      </c>
      <c r="J63" s="52">
        <v>0</v>
      </c>
      <c r="K63" s="43">
        <v>0.41319444444444098</v>
      </c>
      <c r="L63" s="47"/>
      <c r="M63" s="42" t="s">
        <v>44</v>
      </c>
      <c r="N63" s="38">
        <v>0</v>
      </c>
      <c r="O63" s="73" t="s">
        <v>308</v>
      </c>
      <c r="P63" s="42" t="s">
        <v>44</v>
      </c>
      <c r="Q63" s="38">
        <v>900</v>
      </c>
      <c r="R63" s="43"/>
      <c r="S63" s="47"/>
      <c r="T63" s="70"/>
      <c r="U63" s="71">
        <v>0</v>
      </c>
      <c r="V63" s="72"/>
      <c r="W63" s="115" t="e">
        <v>#VALUE!</v>
      </c>
      <c r="X63" s="42"/>
      <c r="Y63" s="38">
        <v>0</v>
      </c>
      <c r="Z63" s="49"/>
      <c r="AA63" s="42"/>
      <c r="AB63" s="38">
        <v>0</v>
      </c>
      <c r="AC63" s="53"/>
      <c r="AD63" s="61"/>
      <c r="AE63" s="55"/>
      <c r="AF63" s="35">
        <v>0</v>
      </c>
      <c r="AG63" s="35">
        <v>6.3657407407407402E-4</v>
      </c>
      <c r="AH63" s="44" t="s">
        <v>44</v>
      </c>
      <c r="AI63" s="45"/>
      <c r="AJ63" s="55"/>
      <c r="AK63" s="35">
        <v>0</v>
      </c>
      <c r="AL63" s="35">
        <v>2.0833333333333333E-3</v>
      </c>
      <c r="AM63" s="44" t="s">
        <v>44</v>
      </c>
      <c r="AN63" s="45"/>
      <c r="AO63" s="55"/>
      <c r="AP63" s="35">
        <v>0</v>
      </c>
      <c r="AQ63" s="35">
        <v>2.615740740740741E-3</v>
      </c>
      <c r="AR63" s="44" t="s">
        <v>44</v>
      </c>
      <c r="AS63" s="45"/>
      <c r="AT63" s="55"/>
      <c r="AU63" s="35">
        <v>0</v>
      </c>
      <c r="AV63" s="35">
        <v>6.3194444444444444E-3</v>
      </c>
      <c r="AW63" s="44" t="s">
        <v>44</v>
      </c>
      <c r="AX63" s="45"/>
      <c r="AY63" s="49"/>
      <c r="AZ63" s="42" t="s">
        <v>44</v>
      </c>
      <c r="BA63" s="38">
        <v>0</v>
      </c>
      <c r="BB63" s="53"/>
      <c r="BC63" s="61"/>
      <c r="BD63" s="55"/>
      <c r="BE63" s="35">
        <v>0</v>
      </c>
      <c r="BF63" s="35">
        <v>1.1701388888888891E-2</v>
      </c>
      <c r="BG63" s="44" t="s">
        <v>44</v>
      </c>
      <c r="BH63" s="45"/>
      <c r="BI63" s="197">
        <v>4.8611111111111112E-2</v>
      </c>
      <c r="BJ63" s="42" t="s">
        <v>44</v>
      </c>
      <c r="BK63" s="38">
        <v>0</v>
      </c>
      <c r="BL63" s="53"/>
      <c r="BM63" s="61"/>
      <c r="BN63" s="55"/>
      <c r="BO63" s="35">
        <v>0</v>
      </c>
      <c r="BP63" s="35">
        <v>8.9004629629629625E-3</v>
      </c>
      <c r="BQ63" s="44" t="s">
        <v>44</v>
      </c>
      <c r="BR63" s="45"/>
      <c r="BS63" s="55"/>
      <c r="BT63" s="35">
        <v>0</v>
      </c>
      <c r="BU63" s="35">
        <v>9.4675925925925917E-3</v>
      </c>
      <c r="BV63" s="44" t="s">
        <v>44</v>
      </c>
      <c r="BW63" s="45"/>
      <c r="BX63" s="55"/>
      <c r="BY63" s="35">
        <v>0</v>
      </c>
      <c r="BZ63" s="35">
        <v>9.5833333333333343E-3</v>
      </c>
      <c r="CA63" s="44" t="s">
        <v>44</v>
      </c>
      <c r="CB63" s="45"/>
      <c r="CC63" s="85"/>
      <c r="CD63" s="86"/>
      <c r="CE63" s="38">
        <v>0</v>
      </c>
      <c r="CF63" s="88"/>
      <c r="CG63" s="49"/>
      <c r="CH63" s="42" t="s">
        <v>44</v>
      </c>
      <c r="CI63" s="38">
        <v>0</v>
      </c>
      <c r="CJ63" s="206"/>
      <c r="CK63" s="213"/>
      <c r="CL63" s="208"/>
      <c r="CM63" s="214">
        <v>0</v>
      </c>
      <c r="CN63" s="214">
        <v>1.736111111111111E-3</v>
      </c>
      <c r="CO63" s="210" t="s">
        <v>44</v>
      </c>
      <c r="CP63" s="211"/>
      <c r="CQ63" s="215"/>
      <c r="CR63" s="215"/>
      <c r="CS63" s="85"/>
      <c r="CT63" s="86"/>
      <c r="CU63" s="38">
        <v>0</v>
      </c>
      <c r="CV63" s="88"/>
      <c r="CW63" s="49"/>
      <c r="CX63" s="42" t="s">
        <v>44</v>
      </c>
      <c r="CY63" s="38">
        <v>0</v>
      </c>
      <c r="CZ63" s="53"/>
      <c r="DA63" s="61"/>
      <c r="DB63" s="55"/>
      <c r="DC63" s="35">
        <v>0</v>
      </c>
      <c r="DD63" s="35">
        <v>5.9490740740740745E-3</v>
      </c>
      <c r="DE63" s="44" t="s">
        <v>44</v>
      </c>
      <c r="DF63" s="45"/>
      <c r="DG63" s="55"/>
      <c r="DH63" s="35">
        <v>0</v>
      </c>
      <c r="DI63" s="35">
        <v>5.9953703703703697E-3</v>
      </c>
      <c r="DJ63" s="44" t="s">
        <v>44</v>
      </c>
      <c r="DK63" s="45"/>
      <c r="DL63" s="238"/>
      <c r="DM63" s="52"/>
      <c r="DN63" s="91"/>
      <c r="DO63" s="95">
        <v>8.3333333333333297E-3</v>
      </c>
      <c r="DP63" s="42" t="s">
        <v>44</v>
      </c>
      <c r="DQ63" s="38">
        <v>0</v>
      </c>
      <c r="DS63" s="39">
        <v>0</v>
      </c>
      <c r="DT63" s="46" t="s">
        <v>309</v>
      </c>
      <c r="DU63" s="40"/>
      <c r="DV63" s="63" t="s">
        <v>310</v>
      </c>
      <c r="DX63" s="230"/>
      <c r="DY63" s="231"/>
      <c r="DZ63" s="232"/>
      <c r="EA63" s="105"/>
      <c r="EB63" s="77"/>
      <c r="EC63" s="56"/>
      <c r="ED63" s="36"/>
      <c r="EG63" s="41">
        <v>0</v>
      </c>
      <c r="EH63" s="41" t="s">
        <v>197</v>
      </c>
      <c r="EI63" s="151" t="s">
        <v>316</v>
      </c>
      <c r="EJ63" s="41" t="s">
        <v>316</v>
      </c>
      <c r="EK63" s="41">
        <v>9999</v>
      </c>
      <c r="EN63" s="41">
        <v>55</v>
      </c>
      <c r="EO63" s="195">
        <v>0</v>
      </c>
      <c r="EP63" s="195">
        <v>900</v>
      </c>
      <c r="EQ63" s="196" t="s">
        <v>316</v>
      </c>
      <c r="ER63" s="195">
        <v>0</v>
      </c>
      <c r="ES63" s="195">
        <v>0</v>
      </c>
      <c r="ET63" s="196" t="s">
        <v>316</v>
      </c>
      <c r="EU63" s="195">
        <v>0</v>
      </c>
      <c r="EV63" s="196" t="s">
        <v>316</v>
      </c>
      <c r="EW63" s="195">
        <v>0</v>
      </c>
      <c r="EX63" s="196" t="s">
        <v>316</v>
      </c>
      <c r="EY63" s="195">
        <v>0</v>
      </c>
      <c r="EZ63" s="196" t="s">
        <v>316</v>
      </c>
      <c r="FA63" s="195">
        <v>0</v>
      </c>
      <c r="FB63" s="196" t="s">
        <v>316</v>
      </c>
      <c r="FC63" s="195"/>
      <c r="FD63" s="195"/>
      <c r="FE63" s="195"/>
      <c r="FF63" s="195"/>
      <c r="FG63" s="196"/>
      <c r="FH63" s="195"/>
      <c r="FJ63" s="41">
        <v>55</v>
      </c>
      <c r="FK63" s="195">
        <v>0</v>
      </c>
      <c r="FL63" s="195">
        <v>900</v>
      </c>
      <c r="FM63" s="195" t="e">
        <v>#VALUE!</v>
      </c>
      <c r="FN63" s="195" t="e">
        <v>#VALUE!</v>
      </c>
      <c r="FO63" s="195" t="e">
        <v>#VALUE!</v>
      </c>
      <c r="FP63" s="195" t="e">
        <v>#VALUE!</v>
      </c>
      <c r="FQ63" s="195" t="e">
        <v>#VALUE!</v>
      </c>
      <c r="FR63" s="195" t="e">
        <v>#VALUE!</v>
      </c>
      <c r="FS63" s="195" t="e">
        <v>#VALUE!</v>
      </c>
      <c r="FT63" s="195" t="e">
        <v>#VALUE!</v>
      </c>
      <c r="FU63" s="195" t="e">
        <v>#VALUE!</v>
      </c>
      <c r="FV63" s="195" t="e">
        <v>#VALUE!</v>
      </c>
      <c r="FW63" s="195" t="e">
        <v>#VALUE!</v>
      </c>
      <c r="FX63" s="195" t="e">
        <v>#VALUE!</v>
      </c>
      <c r="FY63" s="195" t="e">
        <v>#VALUE!</v>
      </c>
      <c r="FZ63" s="195" t="e">
        <v>#VALUE!</v>
      </c>
      <c r="GA63" s="195" t="e">
        <v>#VALUE!</v>
      </c>
      <c r="GB63" s="195" t="e">
        <v>#VALUE!</v>
      </c>
      <c r="GC63" s="195" t="e">
        <v>#VALUE!</v>
      </c>
    </row>
    <row r="64" spans="1:185" x14ac:dyDescent="0.2">
      <c r="T64" s="22"/>
      <c r="BK64" s="2"/>
      <c r="DL64" s="2"/>
      <c r="DM64" s="2"/>
    </row>
    <row r="65" spans="20:131" x14ac:dyDescent="0.2">
      <c r="T65" s="22"/>
      <c r="BK65" s="2"/>
      <c r="DS65" s="25">
        <v>41251</v>
      </c>
      <c r="DT65" s="1"/>
      <c r="DU65" s="1"/>
      <c r="DV65" s="1"/>
    </row>
    <row r="66" spans="20:131" x14ac:dyDescent="0.2">
      <c r="T66" s="22"/>
      <c r="BK66" s="2"/>
      <c r="DS66" s="2"/>
      <c r="DT66" s="1"/>
      <c r="DU66" s="1"/>
      <c r="DV66" s="1"/>
    </row>
    <row r="67" spans="20:131" x14ac:dyDescent="0.2">
      <c r="T67" s="22"/>
      <c r="BK67" s="2"/>
      <c r="DS67" s="26" t="s">
        <v>24</v>
      </c>
      <c r="EA67" s="26" t="s">
        <v>22</v>
      </c>
    </row>
    <row r="68" spans="20:131" x14ac:dyDescent="0.2">
      <c r="T68" s="22"/>
      <c r="BK68" s="2"/>
      <c r="DS68" s="22"/>
      <c r="DT68" s="26"/>
      <c r="DV68" s="22"/>
    </row>
    <row r="69" spans="20:131" x14ac:dyDescent="0.2">
      <c r="T69" s="22"/>
      <c r="BK69" s="2"/>
      <c r="DS69" s="22"/>
      <c r="DT69" s="22"/>
      <c r="DU69" s="22"/>
      <c r="DV69" s="22"/>
    </row>
    <row r="70" spans="20:131" x14ac:dyDescent="0.2">
      <c r="T70" s="22"/>
      <c r="BK70" s="2"/>
      <c r="DS70" s="26" t="s">
        <v>21</v>
      </c>
    </row>
    <row r="71" spans="20:131" x14ac:dyDescent="0.2">
      <c r="T71" s="22"/>
      <c r="BK71" s="2"/>
    </row>
    <row r="72" spans="20:131" x14ac:dyDescent="0.2">
      <c r="T72" s="22"/>
      <c r="BK72" s="2"/>
    </row>
    <row r="73" spans="20:131" x14ac:dyDescent="0.2">
      <c r="T73" s="22"/>
      <c r="BK73" s="2"/>
    </row>
    <row r="74" spans="20:131" x14ac:dyDescent="0.2">
      <c r="T74" s="22"/>
      <c r="BK74" s="2"/>
    </row>
    <row r="75" spans="20:131" x14ac:dyDescent="0.2">
      <c r="T75" s="22"/>
      <c r="BK75" s="2"/>
    </row>
    <row r="76" spans="20:131" x14ac:dyDescent="0.2">
      <c r="T76" s="22"/>
      <c r="BK76" s="2"/>
    </row>
    <row r="77" spans="20:131" x14ac:dyDescent="0.2">
      <c r="T77" s="22"/>
      <c r="BK77" s="2"/>
    </row>
    <row r="78" spans="20:131" x14ac:dyDescent="0.2">
      <c r="T78" s="22"/>
      <c r="BK78" s="2"/>
    </row>
    <row r="79" spans="20:131" x14ac:dyDescent="0.2">
      <c r="T79" s="22"/>
      <c r="BK79" s="2"/>
    </row>
    <row r="80" spans="20:131" x14ac:dyDescent="0.2">
      <c r="T80" s="22"/>
      <c r="BK80" s="2"/>
    </row>
    <row r="81" spans="20:63" x14ac:dyDescent="0.2">
      <c r="T81" s="22"/>
      <c r="BK81" s="2"/>
    </row>
    <row r="82" spans="20:63" x14ac:dyDescent="0.2">
      <c r="T82" s="22"/>
      <c r="BK82" s="2"/>
    </row>
    <row r="83" spans="20:63" x14ac:dyDescent="0.2">
      <c r="T83" s="22"/>
    </row>
    <row r="84" spans="20:63" x14ac:dyDescent="0.2">
      <c r="T84" s="22"/>
    </row>
    <row r="85" spans="20:63" x14ac:dyDescent="0.2">
      <c r="T85" s="22"/>
    </row>
    <row r="86" spans="20:63" x14ac:dyDescent="0.2">
      <c r="T86" s="22"/>
    </row>
    <row r="87" spans="20:63" x14ac:dyDescent="0.2">
      <c r="T87" s="22"/>
    </row>
    <row r="88" spans="20:63" x14ac:dyDescent="0.2">
      <c r="T88" s="22"/>
    </row>
    <row r="89" spans="20:63" x14ac:dyDescent="0.2">
      <c r="T89" s="22"/>
    </row>
    <row r="90" spans="20:63" x14ac:dyDescent="0.2">
      <c r="T90" s="22"/>
    </row>
    <row r="91" spans="20:63" x14ac:dyDescent="0.2">
      <c r="T91" s="22"/>
    </row>
    <row r="92" spans="20:63" x14ac:dyDescent="0.2">
      <c r="T92" s="22"/>
    </row>
  </sheetData>
  <mergeCells count="52">
    <mergeCell ref="EB3:ED3"/>
    <mergeCell ref="AZ4:BA4"/>
    <mergeCell ref="BJ4:BK4"/>
    <mergeCell ref="CT4:CU4"/>
    <mergeCell ref="CX4:CY4"/>
    <mergeCell ref="DP4:DQ4"/>
    <mergeCell ref="DP3:DQ3"/>
    <mergeCell ref="DX3:DX4"/>
    <mergeCell ref="DY3:DY4"/>
    <mergeCell ref="CX3:CY3"/>
    <mergeCell ref="CO3:CP3"/>
    <mergeCell ref="CQ3:CR3"/>
    <mergeCell ref="EA3:EA4"/>
    <mergeCell ref="DZ3:DZ4"/>
    <mergeCell ref="CZ3:DA3"/>
    <mergeCell ref="DE3:DF3"/>
    <mergeCell ref="DJ3:DK3"/>
    <mergeCell ref="DL3:DM3"/>
    <mergeCell ref="CT3:CV3"/>
    <mergeCell ref="AW3:AX3"/>
    <mergeCell ref="CJ3:CK3"/>
    <mergeCell ref="BV3:BW3"/>
    <mergeCell ref="K1:N2"/>
    <mergeCell ref="AH3:AI3"/>
    <mergeCell ref="X3:Y3"/>
    <mergeCell ref="R3:S3"/>
    <mergeCell ref="T3:V3"/>
    <mergeCell ref="D2:E2"/>
    <mergeCell ref="D3:F3"/>
    <mergeCell ref="G3:J3"/>
    <mergeCell ref="K3:N3"/>
    <mergeCell ref="P3:Q3"/>
    <mergeCell ref="CD3:CF3"/>
    <mergeCell ref="CH3:CI3"/>
    <mergeCell ref="CD4:CE4"/>
    <mergeCell ref="BQ3:BR3"/>
    <mergeCell ref="BL3:BM3"/>
    <mergeCell ref="AA4:AB4"/>
    <mergeCell ref="AA3:AB3"/>
    <mergeCell ref="AC3:AD3"/>
    <mergeCell ref="AM3:AN3"/>
    <mergeCell ref="AR3:AS3"/>
    <mergeCell ref="I4:J4"/>
    <mergeCell ref="M4:N4"/>
    <mergeCell ref="P4:Q4"/>
    <mergeCell ref="X4:Y4"/>
    <mergeCell ref="CH4:CI4"/>
    <mergeCell ref="AZ3:BA3"/>
    <mergeCell ref="BJ3:BK3"/>
    <mergeCell ref="BB3:BC3"/>
    <mergeCell ref="BG3:BH3"/>
    <mergeCell ref="CA3:CB3"/>
  </mergeCells>
  <phoneticPr fontId="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GC92"/>
  <sheetViews>
    <sheetView topLeftCell="B1" workbookViewId="0">
      <selection activeCell="A5" sqref="A5:IV67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bestFit="1" customWidth="1"/>
    <col min="4" max="4" width="27.140625" style="22" customWidth="1"/>
    <col min="5" max="5" width="23.5703125" style="22" customWidth="1"/>
    <col min="6" max="6" width="15.42578125" style="22" hidden="1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85546875" style="22" customWidth="1"/>
    <col min="16" max="16" width="3.42578125" style="22" customWidth="1"/>
    <col min="17" max="17" width="6.5703125" style="22" customWidth="1"/>
    <col min="18" max="19" width="8" style="22" customWidth="1"/>
    <col min="20" max="21" width="8" style="17" customWidth="1"/>
    <col min="22" max="22" width="6.42578125" style="22" customWidth="1"/>
    <col min="23" max="23" width="5.85546875" style="22" customWidth="1"/>
    <col min="24" max="24" width="3.42578125" style="22" customWidth="1"/>
    <col min="25" max="25" width="6.5703125" style="22" customWidth="1"/>
    <col min="26" max="26" width="8.140625" style="22" customWidth="1"/>
    <col min="27" max="27" width="3.42578125" style="22" customWidth="1"/>
    <col min="28" max="28" width="4.85546875" style="22" customWidth="1"/>
    <col min="29" max="29" width="8.140625" style="22" customWidth="1"/>
    <col min="30" max="30" width="6.42578125" style="22" customWidth="1"/>
    <col min="31" max="31" width="8.140625" style="22" customWidth="1"/>
    <col min="32" max="32" width="8.85546875" style="22" hidden="1" customWidth="1"/>
    <col min="33" max="33" width="8.140625" style="22" hidden="1" customWidth="1"/>
    <col min="34" max="34" width="2.42578125" style="22" customWidth="1"/>
    <col min="35" max="35" width="6" style="17" customWidth="1"/>
    <col min="36" max="36" width="8.140625" style="22" customWidth="1"/>
    <col min="37" max="37" width="8.85546875" style="22" hidden="1" customWidth="1"/>
    <col min="38" max="38" width="8.140625" style="22" hidden="1" customWidth="1"/>
    <col min="39" max="39" width="2.42578125" style="22" customWidth="1"/>
    <col min="40" max="40" width="6" style="17" customWidth="1"/>
    <col min="41" max="41" width="8.140625" style="22" customWidth="1"/>
    <col min="42" max="42" width="8.85546875" style="22" hidden="1" customWidth="1"/>
    <col min="43" max="43" width="8.140625" style="22" hidden="1" customWidth="1"/>
    <col min="44" max="44" width="2.42578125" style="22" customWidth="1"/>
    <col min="45" max="45" width="7" style="17" customWidth="1"/>
    <col min="46" max="46" width="8.140625" style="22" customWidth="1"/>
    <col min="47" max="47" width="8.85546875" style="22" hidden="1" customWidth="1"/>
    <col min="48" max="48" width="8.140625" style="22" hidden="1" customWidth="1"/>
    <col min="49" max="49" width="2.42578125" style="22" customWidth="1"/>
    <col min="50" max="50" width="6" style="17" customWidth="1"/>
    <col min="51" max="51" width="5.85546875" style="22" customWidth="1"/>
    <col min="52" max="52" width="3.42578125" style="22" customWidth="1"/>
    <col min="53" max="53" width="6.5703125" style="22" customWidth="1"/>
    <col min="54" max="54" width="8.140625" style="22" customWidth="1"/>
    <col min="55" max="55" width="6.42578125" style="22" customWidth="1"/>
    <col min="56" max="56" width="8.140625" style="22" customWidth="1"/>
    <col min="57" max="57" width="8.85546875" style="22" hidden="1" customWidth="1"/>
    <col min="58" max="58" width="8.140625" style="22" hidden="1" customWidth="1"/>
    <col min="59" max="59" width="2.42578125" style="22" customWidth="1"/>
    <col min="60" max="60" width="6" style="17" customWidth="1"/>
    <col min="61" max="61" width="5.85546875" style="22" customWidth="1"/>
    <col min="62" max="62" width="3.42578125" style="22" customWidth="1"/>
    <col min="63" max="63" width="6.5703125" style="22" customWidth="1"/>
    <col min="64" max="64" width="8.140625" style="22" customWidth="1"/>
    <col min="65" max="65" width="6.42578125" style="22" customWidth="1"/>
    <col min="66" max="66" width="8.140625" style="22" customWidth="1"/>
    <col min="67" max="67" width="8.85546875" style="22" hidden="1" customWidth="1"/>
    <col min="68" max="68" width="8.140625" style="22" hidden="1" customWidth="1"/>
    <col min="69" max="69" width="2.42578125" style="22" customWidth="1"/>
    <col min="70" max="70" width="6" style="17" customWidth="1"/>
    <col min="71" max="71" width="8.140625" style="22" customWidth="1"/>
    <col min="72" max="72" width="8.85546875" style="22" hidden="1" customWidth="1"/>
    <col min="73" max="73" width="8.140625" style="22" hidden="1" customWidth="1"/>
    <col min="74" max="74" width="2.42578125" style="22" customWidth="1"/>
    <col min="75" max="75" width="6" style="17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7109375" style="22" bestFit="1" customWidth="1"/>
    <col min="82" max="82" width="2" style="22" customWidth="1"/>
    <col min="83" max="83" width="7.42578125" style="22" bestFit="1" customWidth="1"/>
    <col min="84" max="84" width="6.42578125" style="22" customWidth="1"/>
    <col min="85" max="85" width="5.85546875" style="22" customWidth="1"/>
    <col min="86" max="86" width="3.42578125" style="22" customWidth="1"/>
    <col min="87" max="87" width="6.5703125" style="22" customWidth="1"/>
    <col min="88" max="88" width="8.7109375" style="22" customWidth="1"/>
    <col min="89" max="89" width="6.85546875" style="22" customWidth="1"/>
    <col min="90" max="90" width="8.140625" style="22" bestFit="1" customWidth="1"/>
    <col min="91" max="92" width="7.140625" style="22" hidden="1" customWidth="1"/>
    <col min="93" max="93" width="2.5703125" style="22" customWidth="1"/>
    <col min="94" max="94" width="5.28515625" style="17" customWidth="1"/>
    <col min="95" max="96" width="4.85546875" style="22" hidden="1" customWidth="1"/>
    <col min="97" max="97" width="5.7109375" style="22" bestFit="1" customWidth="1"/>
    <col min="98" max="98" width="2" style="22" customWidth="1"/>
    <col min="99" max="99" width="7.42578125" style="22" bestFit="1" customWidth="1"/>
    <col min="100" max="100" width="6.42578125" style="22" customWidth="1"/>
    <col min="101" max="101" width="5.85546875" style="22" customWidth="1"/>
    <col min="102" max="102" width="3.42578125" style="22" customWidth="1"/>
    <col min="103" max="103" width="6.5703125" style="22" customWidth="1"/>
    <col min="104" max="104" width="8.140625" style="22" customWidth="1"/>
    <col min="105" max="105" width="6.42578125" style="22" customWidth="1"/>
    <col min="106" max="106" width="8.140625" style="22" customWidth="1"/>
    <col min="107" max="107" width="8.85546875" style="22" hidden="1" customWidth="1"/>
    <col min="108" max="108" width="8.140625" style="22" hidden="1" customWidth="1"/>
    <col min="109" max="109" width="2.42578125" style="22" customWidth="1"/>
    <col min="110" max="110" width="6" style="17" customWidth="1"/>
    <col min="111" max="111" width="8.140625" style="22" customWidth="1"/>
    <col min="112" max="112" width="8.85546875" style="22" hidden="1" customWidth="1"/>
    <col min="113" max="113" width="8.140625" style="22" hidden="1" customWidth="1"/>
    <col min="114" max="114" width="2.42578125" style="22" customWidth="1"/>
    <col min="115" max="115" width="6" style="17" customWidth="1"/>
    <col min="116" max="116" width="13.7109375" style="20" customWidth="1"/>
    <col min="117" max="117" width="9.42578125" style="20" customWidth="1"/>
    <col min="118" max="118" width="5.7109375" style="22" customWidth="1"/>
    <col min="119" max="119" width="8.140625" style="22" hidden="1" customWidth="1"/>
    <col min="120" max="120" width="2.28515625" style="22" customWidth="1"/>
    <col min="121" max="121" width="10.85546875" style="22" customWidth="1"/>
    <col min="122" max="122" width="1.85546875" style="13" customWidth="1"/>
    <col min="123" max="123" width="12.28515625" style="17" customWidth="1"/>
    <col min="124" max="124" width="10.28515625" style="17" customWidth="1"/>
    <col min="125" max="125" width="10.28515625" style="17" hidden="1" customWidth="1"/>
    <col min="126" max="126" width="11.85546875" style="17" customWidth="1"/>
    <col min="127" max="127" width="1.85546875" style="13" customWidth="1"/>
    <col min="128" max="130" width="12.28515625" style="22" customWidth="1"/>
    <col min="131" max="131" width="36.5703125" style="22" customWidth="1"/>
    <col min="132" max="132" width="11.28515625" style="22" bestFit="1" customWidth="1"/>
    <col min="133" max="133" width="11.28515625" style="22" customWidth="1"/>
    <col min="134" max="134" width="11.28515625" style="22" bestFit="1" customWidth="1"/>
    <col min="135" max="138" width="9.140625" style="22"/>
    <col min="139" max="139" width="10.28515625" style="22" bestFit="1" customWidth="1"/>
    <col min="140" max="16384" width="9.140625" style="22"/>
  </cols>
  <sheetData>
    <row r="1" spans="1:185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T1" s="3"/>
      <c r="U1" s="3"/>
      <c r="V1" s="7"/>
      <c r="Z1" s="79"/>
      <c r="AC1" s="48"/>
      <c r="AD1" s="7"/>
      <c r="AE1" s="27"/>
      <c r="AF1" s="27"/>
      <c r="AG1" s="27"/>
      <c r="AH1" s="27"/>
      <c r="AI1" s="3"/>
      <c r="AJ1" s="27"/>
      <c r="AK1" s="27"/>
      <c r="AL1" s="27"/>
      <c r="AM1" s="27"/>
      <c r="AN1" s="3"/>
      <c r="AO1" s="27"/>
      <c r="AP1" s="27"/>
      <c r="AQ1" s="27"/>
      <c r="AR1" s="27"/>
      <c r="AS1" s="3"/>
      <c r="AT1" s="27"/>
      <c r="AU1" s="27"/>
      <c r="AV1" s="27"/>
      <c r="AW1" s="27"/>
      <c r="AX1" s="3"/>
      <c r="BB1" s="48"/>
      <c r="BC1" s="7"/>
      <c r="BD1" s="27"/>
      <c r="BE1" s="27"/>
      <c r="BF1" s="27"/>
      <c r="BG1" s="27"/>
      <c r="BH1" s="3"/>
      <c r="BL1" s="48"/>
      <c r="BM1" s="7"/>
      <c r="BN1" s="27"/>
      <c r="BO1" s="27"/>
      <c r="BP1" s="27"/>
      <c r="BQ1" s="27"/>
      <c r="BR1" s="3"/>
      <c r="BS1" s="27"/>
      <c r="BT1" s="27"/>
      <c r="BU1" s="27"/>
      <c r="BV1" s="27"/>
      <c r="BW1" s="3"/>
      <c r="BX1" s="27"/>
      <c r="BY1" s="27"/>
      <c r="BZ1" s="27"/>
      <c r="CA1" s="27"/>
      <c r="CB1" s="3"/>
      <c r="CF1" s="7"/>
      <c r="CJ1" s="48"/>
      <c r="CK1" s="7"/>
      <c r="CL1" s="27"/>
      <c r="CM1" s="27"/>
      <c r="CN1" s="27"/>
      <c r="CO1" s="27"/>
      <c r="CP1" s="3"/>
      <c r="CQ1" s="7"/>
      <c r="CR1" s="7"/>
      <c r="CV1" s="7"/>
      <c r="CZ1" s="48"/>
      <c r="DA1" s="7"/>
      <c r="DB1" s="27"/>
      <c r="DC1" s="27"/>
      <c r="DD1" s="27"/>
      <c r="DE1" s="27"/>
      <c r="DF1" s="3"/>
      <c r="DG1" s="27"/>
      <c r="DH1" s="27"/>
      <c r="DI1" s="27"/>
      <c r="DJ1" s="27"/>
      <c r="DK1" s="3"/>
      <c r="DL1" s="76"/>
      <c r="DM1" s="76"/>
      <c r="DR1" s="10"/>
      <c r="DW1" s="10"/>
    </row>
    <row r="2" spans="1:185" ht="42" customHeight="1" thickBot="1" x14ac:dyDescent="0.25">
      <c r="D2" s="414" t="s">
        <v>221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R2" s="66"/>
      <c r="S2" s="18"/>
      <c r="T2" s="21"/>
      <c r="U2" s="21"/>
      <c r="AC2" s="18"/>
      <c r="AE2" s="28"/>
      <c r="AF2" s="28"/>
      <c r="AG2" s="28"/>
      <c r="AH2" s="28"/>
      <c r="AI2" s="21"/>
      <c r="AJ2" s="28"/>
      <c r="AK2" s="28"/>
      <c r="AL2" s="28"/>
      <c r="AM2" s="28"/>
      <c r="AN2" s="21"/>
      <c r="AO2" s="28"/>
      <c r="AP2" s="28"/>
      <c r="AQ2" s="28"/>
      <c r="AR2" s="28"/>
      <c r="AS2" s="21"/>
      <c r="AT2" s="28"/>
      <c r="AU2" s="28"/>
      <c r="AV2" s="28"/>
      <c r="AW2" s="28"/>
      <c r="AX2" s="21"/>
      <c r="BB2" s="18"/>
      <c r="BD2" s="28"/>
      <c r="BE2" s="28"/>
      <c r="BF2" s="28"/>
      <c r="BG2" s="28"/>
      <c r="BH2" s="21"/>
      <c r="BL2" s="18"/>
      <c r="BN2" s="28"/>
      <c r="BO2" s="28"/>
      <c r="BP2" s="28"/>
      <c r="BQ2" s="28"/>
      <c r="BR2" s="21"/>
      <c r="BS2" s="28"/>
      <c r="BT2" s="28"/>
      <c r="BU2" s="28"/>
      <c r="BV2" s="28"/>
      <c r="BW2" s="21"/>
      <c r="BX2" s="28"/>
      <c r="BY2" s="28"/>
      <c r="BZ2" s="28"/>
      <c r="CA2" s="28"/>
      <c r="CB2" s="21"/>
      <c r="CJ2" s="18"/>
      <c r="CK2" s="198"/>
      <c r="CL2" s="199"/>
      <c r="CM2" s="28"/>
      <c r="CN2" s="28"/>
      <c r="CO2" s="28"/>
      <c r="CP2" s="21"/>
      <c r="CQ2" s="198"/>
      <c r="CZ2" s="18"/>
      <c r="DB2" s="28"/>
      <c r="DC2" s="28"/>
      <c r="DD2" s="28"/>
      <c r="DE2" s="28"/>
      <c r="DF2" s="21"/>
      <c r="DG2" s="28"/>
      <c r="DH2" s="28"/>
      <c r="DI2" s="28"/>
      <c r="DJ2" s="28"/>
      <c r="DK2" s="21"/>
      <c r="DL2" s="78"/>
      <c r="DM2" s="78"/>
    </row>
    <row r="3" spans="1:185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91" t="s">
        <v>32</v>
      </c>
      <c r="H3" s="491"/>
      <c r="I3" s="491"/>
      <c r="J3" s="491"/>
      <c r="K3" s="415" t="s">
        <v>15</v>
      </c>
      <c r="L3" s="416"/>
      <c r="M3" s="416"/>
      <c r="N3" s="417"/>
      <c r="O3" s="16" t="s">
        <v>6</v>
      </c>
      <c r="P3" s="436">
        <v>3.125E-2</v>
      </c>
      <c r="Q3" s="437"/>
      <c r="R3" s="482" t="s">
        <v>61</v>
      </c>
      <c r="S3" s="489"/>
      <c r="T3" s="489" t="s">
        <v>62</v>
      </c>
      <c r="U3" s="489"/>
      <c r="V3" s="490"/>
      <c r="W3" s="16" t="s">
        <v>7</v>
      </c>
      <c r="X3" s="436">
        <v>2.0833333333333332E-2</v>
      </c>
      <c r="Y3" s="437"/>
      <c r="Z3" s="16" t="s">
        <v>8</v>
      </c>
      <c r="AA3" s="436">
        <v>2.4305555555555556E-2</v>
      </c>
      <c r="AB3" s="437"/>
      <c r="AC3" s="482" t="s">
        <v>77</v>
      </c>
      <c r="AD3" s="483"/>
      <c r="AE3" s="62" t="s">
        <v>224</v>
      </c>
      <c r="AF3" s="24"/>
      <c r="AG3" s="24"/>
      <c r="AH3" s="484">
        <v>6.3657407407407402E-4</v>
      </c>
      <c r="AI3" s="485"/>
      <c r="AJ3" s="62" t="s">
        <v>225</v>
      </c>
      <c r="AK3" s="24"/>
      <c r="AL3" s="24"/>
      <c r="AM3" s="484">
        <v>2.0833333333333333E-3</v>
      </c>
      <c r="AN3" s="485"/>
      <c r="AO3" s="62" t="s">
        <v>226</v>
      </c>
      <c r="AP3" s="24"/>
      <c r="AQ3" s="24"/>
      <c r="AR3" s="484">
        <v>2.615740740740741E-3</v>
      </c>
      <c r="AS3" s="485"/>
      <c r="AT3" s="62" t="s">
        <v>72</v>
      </c>
      <c r="AU3" s="24"/>
      <c r="AV3" s="24"/>
      <c r="AW3" s="484">
        <v>6.3194444444444444E-3</v>
      </c>
      <c r="AX3" s="485"/>
      <c r="AY3" s="16" t="s">
        <v>42</v>
      </c>
      <c r="AZ3" s="436">
        <v>4.8611111111111112E-2</v>
      </c>
      <c r="BA3" s="437"/>
      <c r="BB3" s="482" t="s">
        <v>227</v>
      </c>
      <c r="BC3" s="483"/>
      <c r="BD3" s="62" t="s">
        <v>222</v>
      </c>
      <c r="BE3" s="24"/>
      <c r="BF3" s="24"/>
      <c r="BG3" s="484">
        <v>1.1701388888888891E-2</v>
      </c>
      <c r="BH3" s="485"/>
      <c r="BI3" s="16" t="s">
        <v>66</v>
      </c>
      <c r="BJ3" s="436">
        <v>4.8611111111111112E-2</v>
      </c>
      <c r="BK3" s="437"/>
      <c r="BL3" s="482" t="s">
        <v>78</v>
      </c>
      <c r="BM3" s="483"/>
      <c r="BN3" s="62" t="s">
        <v>228</v>
      </c>
      <c r="BO3" s="24"/>
      <c r="BP3" s="24"/>
      <c r="BQ3" s="484">
        <v>8.9004629629629625E-3</v>
      </c>
      <c r="BR3" s="485"/>
      <c r="BS3" s="62" t="s">
        <v>229</v>
      </c>
      <c r="BT3" s="24"/>
      <c r="BU3" s="24"/>
      <c r="BV3" s="484">
        <v>9.4675925925925917E-3</v>
      </c>
      <c r="BW3" s="485"/>
      <c r="BX3" s="62" t="s">
        <v>69</v>
      </c>
      <c r="BY3" s="24"/>
      <c r="BZ3" s="24"/>
      <c r="CA3" s="484">
        <v>9.5833333333333343E-3</v>
      </c>
      <c r="CB3" s="485"/>
      <c r="CC3" s="16" t="s">
        <v>73</v>
      </c>
      <c r="CD3" s="486">
        <v>4.8611111111111112E-2</v>
      </c>
      <c r="CE3" s="487"/>
      <c r="CF3" s="488"/>
      <c r="CG3" s="16" t="s">
        <v>67</v>
      </c>
      <c r="CH3" s="436">
        <v>5.5555555555555552E-2</v>
      </c>
      <c r="CI3" s="437"/>
      <c r="CJ3" s="433" t="s">
        <v>232</v>
      </c>
      <c r="CK3" s="492"/>
      <c r="CL3" s="200" t="s">
        <v>233</v>
      </c>
      <c r="CM3" s="24"/>
      <c r="CN3" s="24"/>
      <c r="CO3" s="434">
        <v>1.736111111111111E-3</v>
      </c>
      <c r="CP3" s="493"/>
      <c r="CQ3" s="434">
        <v>1.4351851851851854E-3</v>
      </c>
      <c r="CR3" s="494"/>
      <c r="CS3" s="16" t="s">
        <v>74</v>
      </c>
      <c r="CT3" s="486">
        <v>1.2499999999999999E-2</v>
      </c>
      <c r="CU3" s="487"/>
      <c r="CV3" s="488"/>
      <c r="CW3" s="16" t="s">
        <v>68</v>
      </c>
      <c r="CX3" s="436">
        <v>4.8611111111111112E-2</v>
      </c>
      <c r="CY3" s="437"/>
      <c r="CZ3" s="482" t="s">
        <v>234</v>
      </c>
      <c r="DA3" s="483"/>
      <c r="DB3" s="62" t="s">
        <v>235</v>
      </c>
      <c r="DC3" s="24"/>
      <c r="DD3" s="24"/>
      <c r="DE3" s="484">
        <v>5.9490740740740745E-3</v>
      </c>
      <c r="DF3" s="485"/>
      <c r="DG3" s="62" t="s">
        <v>223</v>
      </c>
      <c r="DH3" s="24"/>
      <c r="DI3" s="24"/>
      <c r="DJ3" s="484">
        <v>5.9953703703703697E-3</v>
      </c>
      <c r="DK3" s="485"/>
      <c r="DL3" s="495" t="s">
        <v>236</v>
      </c>
      <c r="DM3" s="496"/>
      <c r="DN3" s="16" t="s">
        <v>83</v>
      </c>
      <c r="DO3" s="24" t="s">
        <v>76</v>
      </c>
      <c r="DP3" s="499">
        <v>5.5555555555555552E-2</v>
      </c>
      <c r="DQ3" s="500"/>
      <c r="DR3" s="11"/>
      <c r="DS3" s="51" t="s">
        <v>12</v>
      </c>
      <c r="DT3" s="9" t="s">
        <v>13</v>
      </c>
      <c r="DU3" s="9" t="s">
        <v>20</v>
      </c>
      <c r="DV3" s="51" t="s">
        <v>14</v>
      </c>
      <c r="DW3" s="99"/>
      <c r="DX3" s="423" t="s">
        <v>16</v>
      </c>
      <c r="DY3" s="423" t="s">
        <v>87</v>
      </c>
      <c r="DZ3" s="423" t="s">
        <v>180</v>
      </c>
      <c r="EA3" s="423" t="s">
        <v>71</v>
      </c>
      <c r="EB3" s="420" t="s">
        <v>17</v>
      </c>
      <c r="EC3" s="421"/>
      <c r="ED3" s="422"/>
      <c r="EO3" s="23" t="s">
        <v>218</v>
      </c>
      <c r="FM3" s="23" t="s">
        <v>219</v>
      </c>
    </row>
    <row r="4" spans="1:185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59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427" t="s">
        <v>11</v>
      </c>
      <c r="Q4" s="428"/>
      <c r="R4" s="8" t="s">
        <v>63</v>
      </c>
      <c r="S4" s="29" t="s">
        <v>10</v>
      </c>
      <c r="T4" s="67" t="s">
        <v>64</v>
      </c>
      <c r="U4" s="68" t="s">
        <v>11</v>
      </c>
      <c r="V4" s="69" t="s">
        <v>19</v>
      </c>
      <c r="W4" s="29" t="s">
        <v>10</v>
      </c>
      <c r="X4" s="427" t="s">
        <v>11</v>
      </c>
      <c r="Y4" s="428"/>
      <c r="Z4" s="29" t="s">
        <v>10</v>
      </c>
      <c r="AA4" s="427" t="s">
        <v>11</v>
      </c>
      <c r="AB4" s="428"/>
      <c r="AC4" s="29" t="s">
        <v>10</v>
      </c>
      <c r="AD4" s="60" t="s">
        <v>19</v>
      </c>
      <c r="AE4" s="33" t="s">
        <v>23</v>
      </c>
      <c r="AF4" s="54"/>
      <c r="AG4" s="33"/>
      <c r="AH4" s="30" t="s">
        <v>11</v>
      </c>
      <c r="AI4" s="31"/>
      <c r="AJ4" s="33" t="s">
        <v>23</v>
      </c>
      <c r="AK4" s="54"/>
      <c r="AL4" s="33"/>
      <c r="AM4" s="30" t="s">
        <v>11</v>
      </c>
      <c r="AN4" s="31"/>
      <c r="AO4" s="33" t="s">
        <v>23</v>
      </c>
      <c r="AP4" s="54"/>
      <c r="AQ4" s="33"/>
      <c r="AR4" s="30" t="s">
        <v>11</v>
      </c>
      <c r="AS4" s="31"/>
      <c r="AT4" s="33" t="s">
        <v>23</v>
      </c>
      <c r="AU4" s="54"/>
      <c r="AV4" s="33"/>
      <c r="AW4" s="30" t="s">
        <v>11</v>
      </c>
      <c r="AX4" s="31"/>
      <c r="AY4" s="29" t="s">
        <v>10</v>
      </c>
      <c r="AZ4" s="427" t="s">
        <v>11</v>
      </c>
      <c r="BA4" s="428"/>
      <c r="BB4" s="29" t="s">
        <v>10</v>
      </c>
      <c r="BC4" s="60" t="s">
        <v>19</v>
      </c>
      <c r="BD4" s="33" t="s">
        <v>23</v>
      </c>
      <c r="BE4" s="54"/>
      <c r="BF4" s="33"/>
      <c r="BG4" s="30" t="s">
        <v>11</v>
      </c>
      <c r="BH4" s="31"/>
      <c r="BI4" s="29" t="s">
        <v>10</v>
      </c>
      <c r="BJ4" s="427" t="s">
        <v>11</v>
      </c>
      <c r="BK4" s="428"/>
      <c r="BL4" s="29" t="s">
        <v>10</v>
      </c>
      <c r="BM4" s="60" t="s">
        <v>19</v>
      </c>
      <c r="BN4" s="33" t="s">
        <v>23</v>
      </c>
      <c r="BO4" s="54"/>
      <c r="BP4" s="33"/>
      <c r="BQ4" s="30" t="s">
        <v>11</v>
      </c>
      <c r="BR4" s="31"/>
      <c r="BS4" s="33" t="s">
        <v>23</v>
      </c>
      <c r="BT4" s="54"/>
      <c r="BU4" s="33"/>
      <c r="BV4" s="30" t="s">
        <v>11</v>
      </c>
      <c r="BW4" s="31"/>
      <c r="BX4" s="33" t="s">
        <v>23</v>
      </c>
      <c r="BY4" s="54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32" t="s">
        <v>19</v>
      </c>
      <c r="CG4" s="29" t="s">
        <v>10</v>
      </c>
      <c r="CH4" s="427" t="s">
        <v>11</v>
      </c>
      <c r="CI4" s="428"/>
      <c r="CJ4" s="89" t="s">
        <v>10</v>
      </c>
      <c r="CK4" s="201" t="s">
        <v>230</v>
      </c>
      <c r="CL4" s="202" t="s">
        <v>23</v>
      </c>
      <c r="CM4" s="203"/>
      <c r="CN4" s="203"/>
      <c r="CO4" s="204" t="s">
        <v>11</v>
      </c>
      <c r="CP4" s="205"/>
      <c r="CQ4" s="203" t="s">
        <v>231</v>
      </c>
      <c r="CR4" s="203" t="s">
        <v>231</v>
      </c>
      <c r="CS4" s="29" t="s">
        <v>10</v>
      </c>
      <c r="CT4" s="427" t="s">
        <v>11</v>
      </c>
      <c r="CU4" s="428"/>
      <c r="CV4" s="32" t="s">
        <v>19</v>
      </c>
      <c r="CW4" s="29" t="s">
        <v>10</v>
      </c>
      <c r="CX4" s="427" t="s">
        <v>11</v>
      </c>
      <c r="CY4" s="428"/>
      <c r="CZ4" s="29" t="s">
        <v>10</v>
      </c>
      <c r="DA4" s="60" t="s">
        <v>19</v>
      </c>
      <c r="DB4" s="33" t="s">
        <v>23</v>
      </c>
      <c r="DC4" s="54"/>
      <c r="DD4" s="33"/>
      <c r="DE4" s="30" t="s">
        <v>11</v>
      </c>
      <c r="DF4" s="31"/>
      <c r="DG4" s="33" t="s">
        <v>23</v>
      </c>
      <c r="DH4" s="54"/>
      <c r="DI4" s="33"/>
      <c r="DJ4" s="30" t="s">
        <v>11</v>
      </c>
      <c r="DK4" s="31"/>
      <c r="DL4" s="119"/>
      <c r="DM4" s="119" t="s">
        <v>237</v>
      </c>
      <c r="DN4" s="89" t="s">
        <v>10</v>
      </c>
      <c r="DO4" s="90"/>
      <c r="DP4" s="497" t="s">
        <v>11</v>
      </c>
      <c r="DQ4" s="498"/>
      <c r="DR4" s="12"/>
      <c r="DS4" s="8" t="s">
        <v>5</v>
      </c>
      <c r="DT4" s="8" t="s">
        <v>5</v>
      </c>
      <c r="DU4" s="8" t="s">
        <v>5</v>
      </c>
      <c r="DV4" s="8" t="s">
        <v>5</v>
      </c>
      <c r="DW4" s="100"/>
      <c r="DX4" s="424"/>
      <c r="DY4" s="424"/>
      <c r="DZ4" s="424"/>
      <c r="EA4" s="424"/>
      <c r="EB4" s="15" t="s">
        <v>43</v>
      </c>
      <c r="EC4" s="15" t="s">
        <v>193</v>
      </c>
      <c r="ED4" s="15" t="s">
        <v>194</v>
      </c>
      <c r="EG4" s="13" t="s">
        <v>195</v>
      </c>
      <c r="EH4" s="13" t="s">
        <v>196</v>
      </c>
      <c r="EJ4" s="13" t="s">
        <v>197</v>
      </c>
      <c r="EK4" s="13" t="s">
        <v>198</v>
      </c>
      <c r="EO4" s="13" t="s">
        <v>15</v>
      </c>
      <c r="EP4" s="13" t="s">
        <v>6</v>
      </c>
      <c r="EQ4" s="13" t="s">
        <v>208</v>
      </c>
      <c r="ER4" s="13" t="s">
        <v>7</v>
      </c>
      <c r="ES4" s="13" t="s">
        <v>8</v>
      </c>
      <c r="ET4" s="13" t="s">
        <v>209</v>
      </c>
      <c r="EU4" s="13" t="s">
        <v>42</v>
      </c>
      <c r="EV4" s="13" t="s">
        <v>299</v>
      </c>
      <c r="EW4" s="13" t="s">
        <v>66</v>
      </c>
      <c r="EX4" s="13" t="s">
        <v>210</v>
      </c>
      <c r="EY4" s="13" t="s">
        <v>67</v>
      </c>
      <c r="EZ4" s="13" t="s">
        <v>211</v>
      </c>
      <c r="FA4" s="13" t="s">
        <v>68</v>
      </c>
      <c r="FB4" s="13" t="s">
        <v>212</v>
      </c>
      <c r="FC4" s="13" t="s">
        <v>213</v>
      </c>
      <c r="FD4" s="13" t="s">
        <v>83</v>
      </c>
      <c r="FE4" s="13" t="s">
        <v>214</v>
      </c>
      <c r="FF4" s="13" t="s">
        <v>215</v>
      </c>
      <c r="FG4" s="13" t="s">
        <v>216</v>
      </c>
      <c r="FH4" s="13" t="s">
        <v>217</v>
      </c>
      <c r="FK4" s="13" t="s">
        <v>15</v>
      </c>
      <c r="FL4" s="13" t="s">
        <v>6</v>
      </c>
      <c r="FM4" s="13" t="s">
        <v>208</v>
      </c>
      <c r="FN4" s="13" t="s">
        <v>7</v>
      </c>
      <c r="FO4" s="13" t="s">
        <v>8</v>
      </c>
      <c r="FP4" s="13" t="s">
        <v>209</v>
      </c>
      <c r="FQ4" s="13" t="s">
        <v>42</v>
      </c>
      <c r="FR4" s="13" t="s">
        <v>66</v>
      </c>
      <c r="FS4" s="13" t="s">
        <v>210</v>
      </c>
      <c r="FT4" s="13" t="s">
        <v>67</v>
      </c>
      <c r="FU4" s="13" t="s">
        <v>211</v>
      </c>
      <c r="FV4" s="13" t="s">
        <v>68</v>
      </c>
      <c r="FW4" s="13" t="s">
        <v>212</v>
      </c>
      <c r="FX4" s="13" t="s">
        <v>213</v>
      </c>
      <c r="FY4" s="13" t="s">
        <v>83</v>
      </c>
      <c r="FZ4" s="13" t="s">
        <v>214</v>
      </c>
      <c r="GA4" s="13" t="s">
        <v>215</v>
      </c>
      <c r="GB4" s="13" t="s">
        <v>216</v>
      </c>
      <c r="GC4" s="13" t="s">
        <v>217</v>
      </c>
    </row>
    <row r="5" spans="1:185" s="41" customFormat="1" ht="13.5" thickBot="1" x14ac:dyDescent="0.25">
      <c r="A5" s="132"/>
      <c r="B5" s="34">
        <v>21</v>
      </c>
      <c r="C5" s="10">
        <v>21</v>
      </c>
      <c r="D5" s="37" t="s">
        <v>243</v>
      </c>
      <c r="E5" s="37" t="s">
        <v>117</v>
      </c>
      <c r="F5" s="37"/>
      <c r="G5" s="43">
        <v>0.30625000000000002</v>
      </c>
      <c r="H5" s="47">
        <v>0.30625000000000002</v>
      </c>
      <c r="I5" s="58" t="s">
        <v>44</v>
      </c>
      <c r="J5" s="52">
        <v>0</v>
      </c>
      <c r="K5" s="43">
        <v>0.389583333333332</v>
      </c>
      <c r="L5" s="47">
        <v>0.389583333333332</v>
      </c>
      <c r="M5" s="42" t="s">
        <v>44</v>
      </c>
      <c r="N5" s="38">
        <v>0</v>
      </c>
      <c r="O5" s="73">
        <v>0.42083333333333334</v>
      </c>
      <c r="P5" s="42" t="s">
        <v>44</v>
      </c>
      <c r="Q5" s="38">
        <v>0</v>
      </c>
      <c r="R5" s="43">
        <v>0.43611111111111112</v>
      </c>
      <c r="S5" s="47">
        <v>0.43611111111111112</v>
      </c>
      <c r="T5" s="70">
        <v>54.3</v>
      </c>
      <c r="U5" s="71">
        <v>54.3</v>
      </c>
      <c r="V5" s="72"/>
      <c r="W5" s="115">
        <v>0.44166666666666665</v>
      </c>
      <c r="X5" s="42" t="s">
        <v>44</v>
      </c>
      <c r="Y5" s="38">
        <v>0</v>
      </c>
      <c r="Z5" s="49">
        <v>0.46597222222222168</v>
      </c>
      <c r="AA5" s="42" t="s">
        <v>44</v>
      </c>
      <c r="AB5" s="38">
        <v>0</v>
      </c>
      <c r="AC5" s="53">
        <v>0.46875</v>
      </c>
      <c r="AD5" s="61"/>
      <c r="AE5" s="55">
        <v>0.46940972222222221</v>
      </c>
      <c r="AF5" s="35">
        <v>6.5972222222221433E-4</v>
      </c>
      <c r="AG5" s="35">
        <v>2.314814814814031E-5</v>
      </c>
      <c r="AH5" s="44" t="s">
        <v>301</v>
      </c>
      <c r="AI5" s="45">
        <v>2</v>
      </c>
      <c r="AJ5" s="55">
        <v>0.4707986111111111</v>
      </c>
      <c r="AK5" s="35">
        <v>2.0486111111110983E-3</v>
      </c>
      <c r="AL5" s="35">
        <v>3.4722222222235023E-5</v>
      </c>
      <c r="AM5" s="44" t="s">
        <v>45</v>
      </c>
      <c r="AN5" s="45">
        <v>3</v>
      </c>
      <c r="AO5" s="55">
        <v>0.47134259259259265</v>
      </c>
      <c r="AP5" s="35">
        <v>2.5925925925926463E-3</v>
      </c>
      <c r="AQ5" s="35">
        <v>2.3148148148094665E-5</v>
      </c>
      <c r="AR5" s="44" t="s">
        <v>45</v>
      </c>
      <c r="AS5" s="45">
        <v>2</v>
      </c>
      <c r="AT5" s="55">
        <v>0.47554398148148147</v>
      </c>
      <c r="AU5" s="35">
        <v>6.7939814814814703E-3</v>
      </c>
      <c r="AV5" s="35">
        <v>4.7453703703702593E-4</v>
      </c>
      <c r="AW5" s="44" t="s">
        <v>301</v>
      </c>
      <c r="AX5" s="45">
        <v>41</v>
      </c>
      <c r="AY5" s="49">
        <v>0.51736111111111105</v>
      </c>
      <c r="AZ5" s="42" t="s">
        <v>44</v>
      </c>
      <c r="BA5" s="38">
        <v>0</v>
      </c>
      <c r="BB5" s="53">
        <v>0.52777777777777779</v>
      </c>
      <c r="BC5" s="61"/>
      <c r="BD5" s="55">
        <v>0.53947916666666662</v>
      </c>
      <c r="BE5" s="35">
        <v>1.1701388888888831E-2</v>
      </c>
      <c r="BF5" s="35">
        <v>6.0715321659188248E-17</v>
      </c>
      <c r="BG5" s="44" t="s">
        <v>44</v>
      </c>
      <c r="BH5" s="45">
        <v>0</v>
      </c>
      <c r="BI5" s="197">
        <v>0.57638888888888895</v>
      </c>
      <c r="BJ5" s="42" t="s">
        <v>44</v>
      </c>
      <c r="BK5" s="38">
        <v>0</v>
      </c>
      <c r="BL5" s="53">
        <v>0.57777777777777783</v>
      </c>
      <c r="BM5" s="61">
        <v>180</v>
      </c>
      <c r="BN5" s="55"/>
      <c r="BO5" s="35">
        <v>-0.57777777777777783</v>
      </c>
      <c r="BP5" s="35">
        <v>0.58667824074074082</v>
      </c>
      <c r="BQ5" s="44"/>
      <c r="BR5" s="45">
        <v>300</v>
      </c>
      <c r="BS5" s="55">
        <v>0.59122685185185186</v>
      </c>
      <c r="BT5" s="35">
        <v>1.344907407407403E-2</v>
      </c>
      <c r="BU5" s="35">
        <v>3.9814814814814383E-3</v>
      </c>
      <c r="BV5" s="44" t="s">
        <v>301</v>
      </c>
      <c r="BW5" s="45">
        <v>344</v>
      </c>
      <c r="BX5" s="55">
        <v>0.59145833333333331</v>
      </c>
      <c r="BY5" s="35">
        <v>1.3680555555555474E-2</v>
      </c>
      <c r="BZ5" s="35">
        <v>4.0972222222221393E-3</v>
      </c>
      <c r="CA5" s="44" t="s">
        <v>301</v>
      </c>
      <c r="CB5" s="45">
        <v>354</v>
      </c>
      <c r="CC5" s="85">
        <v>0.62847222222222221</v>
      </c>
      <c r="CD5" s="86"/>
      <c r="CE5" s="38">
        <v>0</v>
      </c>
      <c r="CF5" s="88"/>
      <c r="CG5" s="49">
        <v>0.63194444444444442</v>
      </c>
      <c r="CH5" s="42" t="s">
        <v>44</v>
      </c>
      <c r="CI5" s="38">
        <v>0</v>
      </c>
      <c r="CJ5" s="206">
        <v>0.63750000000000007</v>
      </c>
      <c r="CK5" s="207"/>
      <c r="CL5" s="208">
        <v>0.63938657407407407</v>
      </c>
      <c r="CM5" s="209">
        <v>1.8865740740739989E-3</v>
      </c>
      <c r="CN5" s="209">
        <v>1.5046296296288789E-4</v>
      </c>
      <c r="CO5" s="210" t="s">
        <v>301</v>
      </c>
      <c r="CP5" s="211">
        <v>13</v>
      </c>
      <c r="CQ5" s="212"/>
      <c r="CR5" s="212"/>
      <c r="CS5" s="85">
        <v>0.65069444444444446</v>
      </c>
      <c r="CT5" s="86"/>
      <c r="CU5" s="38">
        <v>0</v>
      </c>
      <c r="CV5" s="88"/>
      <c r="CW5" s="49"/>
      <c r="CX5" s="42" t="s">
        <v>44</v>
      </c>
      <c r="CY5" s="38">
        <v>0</v>
      </c>
      <c r="CZ5" s="53">
        <v>0.68958333333333333</v>
      </c>
      <c r="DA5" s="61"/>
      <c r="DB5" s="55">
        <v>0.69559027777777782</v>
      </c>
      <c r="DC5" s="35">
        <v>6.0069444444444953E-3</v>
      </c>
      <c r="DD5" s="35">
        <v>5.7870370370420761E-5</v>
      </c>
      <c r="DE5" s="44" t="s">
        <v>301</v>
      </c>
      <c r="DF5" s="45">
        <v>5</v>
      </c>
      <c r="DG5" s="55">
        <v>0.69570601851851854</v>
      </c>
      <c r="DH5" s="35">
        <v>6.1226851851852171E-3</v>
      </c>
      <c r="DI5" s="35">
        <v>1.2731481481484744E-4</v>
      </c>
      <c r="DJ5" s="44" t="s">
        <v>301</v>
      </c>
      <c r="DK5" s="45">
        <v>11</v>
      </c>
      <c r="DL5" s="237"/>
      <c r="DM5" s="216"/>
      <c r="DN5" s="91">
        <v>0.7402777777777777</v>
      </c>
      <c r="DO5" s="95">
        <v>8.3333333333333297E-3</v>
      </c>
      <c r="DP5" s="42" t="s">
        <v>44</v>
      </c>
      <c r="DQ5" s="38">
        <v>0</v>
      </c>
      <c r="DR5" s="74"/>
      <c r="DS5" s="39">
        <v>1309.3</v>
      </c>
      <c r="DT5" s="46">
        <v>0</v>
      </c>
      <c r="DU5" s="40"/>
      <c r="DV5" s="63">
        <v>1309.3</v>
      </c>
      <c r="DW5" s="132"/>
      <c r="DX5" s="227" t="s">
        <v>297</v>
      </c>
      <c r="DY5" s="228" t="s">
        <v>177</v>
      </c>
      <c r="DZ5" s="228">
        <v>125</v>
      </c>
      <c r="EA5" s="229" t="s">
        <v>292</v>
      </c>
      <c r="EB5" s="96"/>
      <c r="EC5" s="97"/>
      <c r="ED5" s="98"/>
      <c r="EE5" s="22"/>
      <c r="EF5" s="22"/>
      <c r="EG5" s="41">
        <v>1.1100000000000001</v>
      </c>
      <c r="EH5" s="41" t="s">
        <v>197</v>
      </c>
      <c r="EI5" s="151">
        <v>60.273000000000003</v>
      </c>
      <c r="EJ5" s="41">
        <v>60.273000000000003</v>
      </c>
      <c r="EK5" s="41">
        <v>9999</v>
      </c>
      <c r="EL5" s="22"/>
      <c r="EM5" s="22"/>
      <c r="EN5" s="41">
        <v>21</v>
      </c>
      <c r="EO5" s="195">
        <v>0</v>
      </c>
      <c r="EP5" s="195">
        <v>0</v>
      </c>
      <c r="EQ5" s="196">
        <v>54.3</v>
      </c>
      <c r="ER5" s="195">
        <v>0</v>
      </c>
      <c r="ES5" s="195">
        <v>0</v>
      </c>
      <c r="ET5" s="195">
        <v>48</v>
      </c>
      <c r="EU5" s="195">
        <v>0</v>
      </c>
      <c r="EV5" s="195">
        <v>900</v>
      </c>
      <c r="EW5" s="195">
        <v>0</v>
      </c>
      <c r="EX5" s="195">
        <v>1178</v>
      </c>
      <c r="EY5" s="195">
        <v>0</v>
      </c>
      <c r="EZ5" s="195">
        <v>13</v>
      </c>
      <c r="FA5" s="195">
        <v>0</v>
      </c>
      <c r="FB5" s="196">
        <v>16</v>
      </c>
      <c r="FC5" s="195"/>
      <c r="FD5" s="195"/>
      <c r="FE5" s="195"/>
      <c r="FF5" s="195"/>
      <c r="FG5" s="196"/>
      <c r="FH5" s="195"/>
      <c r="FI5" s="22"/>
      <c r="FJ5" s="41">
        <v>21</v>
      </c>
      <c r="FK5" s="195">
        <v>0</v>
      </c>
      <c r="FL5" s="195">
        <v>0</v>
      </c>
      <c r="FM5" s="195">
        <v>54.3</v>
      </c>
      <c r="FN5" s="195">
        <v>54.3</v>
      </c>
      <c r="FO5" s="195">
        <v>54.3</v>
      </c>
      <c r="FP5" s="195">
        <v>102.3</v>
      </c>
      <c r="FQ5" s="195">
        <v>102.3</v>
      </c>
      <c r="FR5" s="195">
        <v>102.3</v>
      </c>
      <c r="FS5" s="195">
        <v>1280.3</v>
      </c>
      <c r="FT5" s="195">
        <v>1280.3</v>
      </c>
      <c r="FU5" s="195">
        <v>1293.3</v>
      </c>
      <c r="FV5" s="195">
        <v>1293.3</v>
      </c>
      <c r="FW5" s="195">
        <v>1309.3</v>
      </c>
      <c r="FX5" s="195">
        <v>1309.3</v>
      </c>
      <c r="FY5" s="195">
        <v>1309.3</v>
      </c>
      <c r="FZ5" s="195">
        <v>1309.3</v>
      </c>
      <c r="GA5" s="195">
        <v>1309.3</v>
      </c>
      <c r="GB5" s="195">
        <v>1309.3</v>
      </c>
      <c r="GC5" s="195">
        <v>1309.3</v>
      </c>
    </row>
    <row r="6" spans="1:185" s="41" customFormat="1" ht="13.5" thickBot="1" x14ac:dyDescent="0.25">
      <c r="A6" s="131"/>
      <c r="B6" s="34">
        <v>5</v>
      </c>
      <c r="C6" s="10">
        <v>5</v>
      </c>
      <c r="D6" s="37" t="s">
        <v>239</v>
      </c>
      <c r="E6" s="37" t="s">
        <v>28</v>
      </c>
      <c r="F6" s="37"/>
      <c r="G6" s="43">
        <v>0.29513888888888901</v>
      </c>
      <c r="H6" s="47">
        <v>0.29513888888888901</v>
      </c>
      <c r="I6" s="58" t="s">
        <v>44</v>
      </c>
      <c r="J6" s="52">
        <v>0</v>
      </c>
      <c r="K6" s="43">
        <v>0.37847222222222199</v>
      </c>
      <c r="L6" s="47">
        <v>0.37847222222222199</v>
      </c>
      <c r="M6" s="42" t="s">
        <v>44</v>
      </c>
      <c r="N6" s="38">
        <v>0</v>
      </c>
      <c r="O6" s="73">
        <v>0.40972222222222199</v>
      </c>
      <c r="P6" s="42" t="s">
        <v>44</v>
      </c>
      <c r="Q6" s="38">
        <v>0</v>
      </c>
      <c r="R6" s="43">
        <v>0.4152777777777778</v>
      </c>
      <c r="S6" s="47">
        <v>0.41597222222222219</v>
      </c>
      <c r="T6" s="70">
        <v>52</v>
      </c>
      <c r="U6" s="71">
        <v>52</v>
      </c>
      <c r="V6" s="72"/>
      <c r="W6" s="115">
        <v>0.4305555555555553</v>
      </c>
      <c r="X6" s="42" t="s">
        <v>44</v>
      </c>
      <c r="Y6" s="38">
        <v>0</v>
      </c>
      <c r="Z6" s="49">
        <v>0.45486111111111066</v>
      </c>
      <c r="AA6" s="42" t="s">
        <v>44</v>
      </c>
      <c r="AB6" s="38">
        <v>0</v>
      </c>
      <c r="AC6" s="53">
        <v>0.45694444444444399</v>
      </c>
      <c r="AD6" s="61"/>
      <c r="AE6" s="55">
        <v>0.45763888888888887</v>
      </c>
      <c r="AF6" s="35">
        <v>6.9444444444488607E-4</v>
      </c>
      <c r="AG6" s="35">
        <v>5.7870370370812049E-5</v>
      </c>
      <c r="AH6" s="44" t="s">
        <v>301</v>
      </c>
      <c r="AI6" s="45">
        <v>5</v>
      </c>
      <c r="AJ6" s="55">
        <v>0.45915509259259263</v>
      </c>
      <c r="AK6" s="35">
        <v>2.2106481481486417E-3</v>
      </c>
      <c r="AL6" s="35">
        <v>1.2731481481530844E-4</v>
      </c>
      <c r="AM6" s="44" t="s">
        <v>301</v>
      </c>
      <c r="AN6" s="45">
        <v>11</v>
      </c>
      <c r="AO6" s="55">
        <v>0.4597222222222222</v>
      </c>
      <c r="AP6" s="35">
        <v>2.777777777778212E-3</v>
      </c>
      <c r="AQ6" s="35">
        <v>1.6203703703747104E-4</v>
      </c>
      <c r="AR6" s="44" t="s">
        <v>301</v>
      </c>
      <c r="AS6" s="45">
        <v>14</v>
      </c>
      <c r="AT6" s="55">
        <v>0.46364583333333331</v>
      </c>
      <c r="AU6" s="35">
        <v>6.7013888888893258E-3</v>
      </c>
      <c r="AV6" s="35">
        <v>3.8194444444488145E-4</v>
      </c>
      <c r="AW6" s="44" t="s">
        <v>301</v>
      </c>
      <c r="AX6" s="45">
        <v>33</v>
      </c>
      <c r="AY6" s="49">
        <v>0.50555555555555554</v>
      </c>
      <c r="AZ6" s="42" t="s">
        <v>44</v>
      </c>
      <c r="BA6" s="38">
        <v>0</v>
      </c>
      <c r="BB6" s="53">
        <v>0.51875000000000004</v>
      </c>
      <c r="BC6" s="61"/>
      <c r="BD6" s="55">
        <v>0.53092592592592591</v>
      </c>
      <c r="BE6" s="35">
        <v>1.2175925925925868E-2</v>
      </c>
      <c r="BF6" s="35">
        <v>4.7453703703697649E-4</v>
      </c>
      <c r="BG6" s="44" t="s">
        <v>301</v>
      </c>
      <c r="BH6" s="45">
        <v>41</v>
      </c>
      <c r="BI6" s="197">
        <v>0.5673611111111112</v>
      </c>
      <c r="BJ6" s="42" t="s">
        <v>44</v>
      </c>
      <c r="BK6" s="38">
        <v>0</v>
      </c>
      <c r="BL6" s="53">
        <v>0.56874999999999998</v>
      </c>
      <c r="BM6" s="61">
        <v>180</v>
      </c>
      <c r="BN6" s="55">
        <v>0.57986111111111105</v>
      </c>
      <c r="BO6" s="35">
        <v>1.1111111111111072E-2</v>
      </c>
      <c r="BP6" s="35">
        <v>2.2106481481481092E-3</v>
      </c>
      <c r="BQ6" s="44" t="s">
        <v>301</v>
      </c>
      <c r="BR6" s="45">
        <v>191</v>
      </c>
      <c r="BS6" s="55">
        <v>0.58089120370370373</v>
      </c>
      <c r="BT6" s="35">
        <v>1.2141203703703751E-2</v>
      </c>
      <c r="BU6" s="35">
        <v>2.6736111111111596E-3</v>
      </c>
      <c r="BV6" s="44" t="s">
        <v>301</v>
      </c>
      <c r="BW6" s="45">
        <v>231</v>
      </c>
      <c r="BX6" s="55">
        <v>0.58112268518518517</v>
      </c>
      <c r="BY6" s="35">
        <v>1.2372685185185195E-2</v>
      </c>
      <c r="BZ6" s="35">
        <v>2.7893518518518606E-3</v>
      </c>
      <c r="CA6" s="44" t="s">
        <v>301</v>
      </c>
      <c r="CB6" s="45">
        <v>241</v>
      </c>
      <c r="CC6" s="85">
        <v>0.61736111111111114</v>
      </c>
      <c r="CD6" s="86"/>
      <c r="CE6" s="38">
        <v>0</v>
      </c>
      <c r="CF6" s="88"/>
      <c r="CG6" s="49">
        <v>0.62291666666666667</v>
      </c>
      <c r="CH6" s="42" t="s">
        <v>44</v>
      </c>
      <c r="CI6" s="38">
        <v>0</v>
      </c>
      <c r="CJ6" s="206">
        <v>0.62916666666666665</v>
      </c>
      <c r="CK6" s="213"/>
      <c r="CL6" s="208">
        <v>0.64725694444444437</v>
      </c>
      <c r="CM6" s="214">
        <v>1.8090277777777719E-2</v>
      </c>
      <c r="CN6" s="214">
        <v>1.6354166666666607E-2</v>
      </c>
      <c r="CO6" s="210" t="s">
        <v>301</v>
      </c>
      <c r="CP6" s="211">
        <v>1413</v>
      </c>
      <c r="CQ6" s="215"/>
      <c r="CR6" s="215"/>
      <c r="CS6" s="85">
        <v>0.65347222222222223</v>
      </c>
      <c r="CT6" s="86"/>
      <c r="CU6" s="38">
        <v>0</v>
      </c>
      <c r="CV6" s="88"/>
      <c r="CW6" s="49"/>
      <c r="CX6" s="42" t="s">
        <v>44</v>
      </c>
      <c r="CY6" s="38">
        <v>0</v>
      </c>
      <c r="CZ6" s="53">
        <v>0.67986111111111114</v>
      </c>
      <c r="DA6" s="61"/>
      <c r="DB6" s="55">
        <v>0.6858912037037036</v>
      </c>
      <c r="DC6" s="35">
        <v>6.030092592592462E-3</v>
      </c>
      <c r="DD6" s="35">
        <v>8.101851851838749E-5</v>
      </c>
      <c r="DE6" s="44" t="s">
        <v>301</v>
      </c>
      <c r="DF6" s="45">
        <v>7</v>
      </c>
      <c r="DG6" s="55">
        <v>0.68597222222222232</v>
      </c>
      <c r="DH6" s="35">
        <v>6.1111111111111782E-3</v>
      </c>
      <c r="DI6" s="35">
        <v>1.1574074074080856E-4</v>
      </c>
      <c r="DJ6" s="44" t="s">
        <v>301</v>
      </c>
      <c r="DK6" s="45">
        <v>10</v>
      </c>
      <c r="DL6" s="238"/>
      <c r="DM6" s="52"/>
      <c r="DN6" s="91">
        <v>0.73055555555555562</v>
      </c>
      <c r="DO6" s="95">
        <v>8.3333333333333297E-3</v>
      </c>
      <c r="DP6" s="42" t="s">
        <v>44</v>
      </c>
      <c r="DQ6" s="38">
        <v>0</v>
      </c>
      <c r="DR6" s="64"/>
      <c r="DS6" s="39">
        <v>2429</v>
      </c>
      <c r="DT6" s="46">
        <v>0</v>
      </c>
      <c r="DU6" s="40"/>
      <c r="DV6" s="63">
        <v>2429</v>
      </c>
      <c r="DW6" s="43"/>
      <c r="DX6" s="225" t="s">
        <v>43</v>
      </c>
      <c r="DY6" s="226" t="s">
        <v>178</v>
      </c>
      <c r="DZ6" s="226">
        <v>114</v>
      </c>
      <c r="EA6" s="104" t="s">
        <v>300</v>
      </c>
      <c r="EB6" s="77"/>
      <c r="EC6" s="56"/>
      <c r="ED6" s="36"/>
      <c r="EG6" s="41">
        <v>1.08</v>
      </c>
      <c r="EH6" s="41" t="s">
        <v>197</v>
      </c>
      <c r="EI6" s="151">
        <v>56.160000000000004</v>
      </c>
      <c r="EJ6" s="41">
        <v>56.160000000000004</v>
      </c>
      <c r="EK6" s="41">
        <v>9999</v>
      </c>
      <c r="EN6" s="41">
        <v>5</v>
      </c>
      <c r="EO6" s="195">
        <v>0</v>
      </c>
      <c r="EP6" s="195">
        <v>0</v>
      </c>
      <c r="EQ6" s="196">
        <v>52</v>
      </c>
      <c r="ER6" s="195">
        <v>0</v>
      </c>
      <c r="ES6" s="195">
        <v>0</v>
      </c>
      <c r="ET6" s="195">
        <v>63</v>
      </c>
      <c r="EU6" s="195">
        <v>0</v>
      </c>
      <c r="EV6" s="195">
        <v>41</v>
      </c>
      <c r="EW6" s="195">
        <v>0</v>
      </c>
      <c r="EX6" s="195">
        <v>843</v>
      </c>
      <c r="EY6" s="195">
        <v>0</v>
      </c>
      <c r="EZ6" s="195">
        <v>1413</v>
      </c>
      <c r="FA6" s="195">
        <v>0</v>
      </c>
      <c r="FB6" s="196">
        <v>17</v>
      </c>
      <c r="FC6" s="195"/>
      <c r="FD6" s="195"/>
      <c r="FE6" s="195"/>
      <c r="FF6" s="195"/>
      <c r="FG6" s="196"/>
      <c r="FH6" s="195"/>
      <c r="FJ6" s="41">
        <v>5</v>
      </c>
      <c r="FK6" s="195">
        <v>0</v>
      </c>
      <c r="FL6" s="195">
        <v>0</v>
      </c>
      <c r="FM6" s="195">
        <v>52</v>
      </c>
      <c r="FN6" s="195">
        <v>52</v>
      </c>
      <c r="FO6" s="195">
        <v>52</v>
      </c>
      <c r="FP6" s="195">
        <v>115</v>
      </c>
      <c r="FQ6" s="195">
        <v>115</v>
      </c>
      <c r="FR6" s="195">
        <v>115</v>
      </c>
      <c r="FS6" s="195">
        <v>958</v>
      </c>
      <c r="FT6" s="195">
        <v>958</v>
      </c>
      <c r="FU6" s="195">
        <v>2371</v>
      </c>
      <c r="FV6" s="195">
        <v>2371</v>
      </c>
      <c r="FW6" s="195">
        <v>2388</v>
      </c>
      <c r="FX6" s="195">
        <v>2388</v>
      </c>
      <c r="FY6" s="195">
        <v>2388</v>
      </c>
      <c r="FZ6" s="195">
        <v>2388</v>
      </c>
      <c r="GA6" s="195">
        <v>2388</v>
      </c>
      <c r="GB6" s="195">
        <v>2388</v>
      </c>
      <c r="GC6" s="195">
        <v>2388</v>
      </c>
    </row>
    <row r="7" spans="1:185" s="41" customFormat="1" ht="13.5" collapsed="1" thickBot="1" x14ac:dyDescent="0.25">
      <c r="A7" s="131"/>
      <c r="B7" s="34">
        <v>7</v>
      </c>
      <c r="C7" s="10">
        <v>7</v>
      </c>
      <c r="D7" s="37" t="s">
        <v>35</v>
      </c>
      <c r="E7" s="37" t="s">
        <v>99</v>
      </c>
      <c r="F7" s="37"/>
      <c r="G7" s="43">
        <v>0.296527777777778</v>
      </c>
      <c r="H7" s="47">
        <v>0.296527777777778</v>
      </c>
      <c r="I7" s="58" t="s">
        <v>44</v>
      </c>
      <c r="J7" s="52">
        <v>0</v>
      </c>
      <c r="K7" s="43">
        <v>0.37986111111111098</v>
      </c>
      <c r="L7" s="47">
        <v>0.37986111111111098</v>
      </c>
      <c r="M7" s="42" t="s">
        <v>44</v>
      </c>
      <c r="N7" s="38">
        <v>0</v>
      </c>
      <c r="O7" s="73">
        <v>0.41111111111111098</v>
      </c>
      <c r="P7" s="42" t="s">
        <v>44</v>
      </c>
      <c r="Q7" s="38">
        <v>0</v>
      </c>
      <c r="R7" s="43">
        <v>0.41250000000000003</v>
      </c>
      <c r="S7" s="47">
        <v>0.41805555555555557</v>
      </c>
      <c r="T7" s="70">
        <v>58.4</v>
      </c>
      <c r="U7" s="71">
        <v>58.4</v>
      </c>
      <c r="V7" s="72"/>
      <c r="W7" s="115">
        <v>0.4319444444444443</v>
      </c>
      <c r="X7" s="42" t="s">
        <v>44</v>
      </c>
      <c r="Y7" s="38">
        <v>0</v>
      </c>
      <c r="Z7" s="49">
        <v>0.45624999999999966</v>
      </c>
      <c r="AA7" s="42" t="s">
        <v>44</v>
      </c>
      <c r="AB7" s="38">
        <v>0</v>
      </c>
      <c r="AC7" s="53">
        <v>0.45833333333333298</v>
      </c>
      <c r="AD7" s="61"/>
      <c r="AE7" s="55">
        <v>0.45902777777777781</v>
      </c>
      <c r="AF7" s="35">
        <v>6.9444444444483056E-4</v>
      </c>
      <c r="AG7" s="35">
        <v>5.7870370370756538E-5</v>
      </c>
      <c r="AH7" s="44" t="s">
        <v>301</v>
      </c>
      <c r="AI7" s="45">
        <v>5</v>
      </c>
      <c r="AJ7" s="55">
        <v>0.46030092592592592</v>
      </c>
      <c r="AK7" s="35">
        <v>1.9675925925929372E-3</v>
      </c>
      <c r="AL7" s="35">
        <v>1.1574074074039613E-4</v>
      </c>
      <c r="AM7" s="44" t="s">
        <v>45</v>
      </c>
      <c r="AN7" s="45">
        <v>10</v>
      </c>
      <c r="AO7" s="55">
        <v>0.46089120370370368</v>
      </c>
      <c r="AP7" s="35">
        <v>2.5578703703706962E-3</v>
      </c>
      <c r="AQ7" s="35">
        <v>5.787037037004476E-5</v>
      </c>
      <c r="AR7" s="44" t="s">
        <v>45</v>
      </c>
      <c r="AS7" s="45">
        <v>5</v>
      </c>
      <c r="AT7" s="55">
        <v>0.46480324074074075</v>
      </c>
      <c r="AU7" s="35">
        <v>6.4699074074077711E-3</v>
      </c>
      <c r="AV7" s="35">
        <v>1.5046296296332678E-4</v>
      </c>
      <c r="AW7" s="44" t="s">
        <v>301</v>
      </c>
      <c r="AX7" s="45">
        <v>13</v>
      </c>
      <c r="AY7" s="49">
        <v>0.50694444444444442</v>
      </c>
      <c r="AZ7" s="42" t="s">
        <v>44</v>
      </c>
      <c r="BA7" s="38">
        <v>0</v>
      </c>
      <c r="BB7" s="53">
        <v>0.52083333333333337</v>
      </c>
      <c r="BC7" s="61"/>
      <c r="BD7" s="55">
        <v>0.53244212962962967</v>
      </c>
      <c r="BE7" s="35">
        <v>1.1608796296296298E-2</v>
      </c>
      <c r="BF7" s="35">
        <v>9.2592592592593767E-5</v>
      </c>
      <c r="BG7" s="44" t="s">
        <v>45</v>
      </c>
      <c r="BH7" s="45">
        <v>8</v>
      </c>
      <c r="BI7" s="197">
        <v>0.56944444444444453</v>
      </c>
      <c r="BJ7" s="42" t="s">
        <v>44</v>
      </c>
      <c r="BK7" s="38">
        <v>0</v>
      </c>
      <c r="BL7" s="53">
        <v>0.5708333333333333</v>
      </c>
      <c r="BM7" s="61">
        <v>180</v>
      </c>
      <c r="BN7" s="55"/>
      <c r="BO7" s="35">
        <v>-0.5708333333333333</v>
      </c>
      <c r="BP7" s="35">
        <v>0.57973379629629629</v>
      </c>
      <c r="BQ7" s="44"/>
      <c r="BR7" s="45">
        <v>300</v>
      </c>
      <c r="BS7" s="55"/>
      <c r="BT7" s="35">
        <v>-0.5708333333333333</v>
      </c>
      <c r="BU7" s="35">
        <v>0.58030092592592586</v>
      </c>
      <c r="BV7" s="44"/>
      <c r="BW7" s="45">
        <v>300</v>
      </c>
      <c r="BX7" s="55">
        <v>0.58148148148148149</v>
      </c>
      <c r="BY7" s="35">
        <v>1.0648148148148184E-2</v>
      </c>
      <c r="BZ7" s="35">
        <v>1.06481481481485E-3</v>
      </c>
      <c r="CA7" s="44" t="s">
        <v>301</v>
      </c>
      <c r="CB7" s="45">
        <v>92</v>
      </c>
      <c r="CC7" s="85">
        <v>0.6166666666666667</v>
      </c>
      <c r="CD7" s="86"/>
      <c r="CE7" s="38">
        <v>120</v>
      </c>
      <c r="CF7" s="88"/>
      <c r="CG7" s="49">
        <v>0.625</v>
      </c>
      <c r="CH7" s="42" t="s">
        <v>44</v>
      </c>
      <c r="CI7" s="38">
        <v>0</v>
      </c>
      <c r="CJ7" s="206">
        <v>0.63124999999999998</v>
      </c>
      <c r="CK7" s="213"/>
      <c r="CL7" s="208">
        <v>0.63344907407407403</v>
      </c>
      <c r="CM7" s="214">
        <v>2.1990740740740478E-3</v>
      </c>
      <c r="CN7" s="214">
        <v>4.6296296296293674E-4</v>
      </c>
      <c r="CO7" s="210" t="s">
        <v>301</v>
      </c>
      <c r="CP7" s="211">
        <v>40</v>
      </c>
      <c r="CQ7" s="215"/>
      <c r="CR7" s="215"/>
      <c r="CS7" s="85">
        <v>0.64583333333333337</v>
      </c>
      <c r="CT7" s="86"/>
      <c r="CU7" s="38">
        <v>0</v>
      </c>
      <c r="CV7" s="88"/>
      <c r="CW7" s="49"/>
      <c r="CX7" s="42" t="s">
        <v>44</v>
      </c>
      <c r="CY7" s="38">
        <v>0</v>
      </c>
      <c r="CZ7" s="53">
        <v>0.68194444444444446</v>
      </c>
      <c r="DA7" s="61"/>
      <c r="DB7" s="55">
        <v>0.68797453703703704</v>
      </c>
      <c r="DC7" s="35">
        <v>6.030092592592573E-3</v>
      </c>
      <c r="DD7" s="35">
        <v>8.1018518518498513E-5</v>
      </c>
      <c r="DE7" s="44" t="s">
        <v>301</v>
      </c>
      <c r="DF7" s="45">
        <v>7</v>
      </c>
      <c r="DG7" s="55">
        <v>0.68805555555555553</v>
      </c>
      <c r="DH7" s="35">
        <v>6.1111111111110672E-3</v>
      </c>
      <c r="DI7" s="35">
        <v>1.1574074074069754E-4</v>
      </c>
      <c r="DJ7" s="44" t="s">
        <v>301</v>
      </c>
      <c r="DK7" s="45">
        <v>10</v>
      </c>
      <c r="DL7" s="238"/>
      <c r="DM7" s="52"/>
      <c r="DN7" s="91">
        <v>0.73263888888888884</v>
      </c>
      <c r="DO7" s="95">
        <v>8.3333333333333297E-3</v>
      </c>
      <c r="DP7" s="42" t="s">
        <v>44</v>
      </c>
      <c r="DQ7" s="38">
        <v>0</v>
      </c>
      <c r="DR7" s="64"/>
      <c r="DS7" s="39">
        <v>1028.4000000000001</v>
      </c>
      <c r="DT7" s="46">
        <v>120</v>
      </c>
      <c r="DU7" s="40"/>
      <c r="DV7" s="63">
        <v>1148.4000000000001</v>
      </c>
      <c r="DW7" s="43"/>
      <c r="DX7" s="225" t="s">
        <v>43</v>
      </c>
      <c r="DY7" s="226" t="s">
        <v>178</v>
      </c>
      <c r="DZ7" s="226">
        <v>78</v>
      </c>
      <c r="EA7" s="104" t="s">
        <v>292</v>
      </c>
      <c r="EB7" s="77"/>
      <c r="EC7" s="56"/>
      <c r="ED7" s="36"/>
      <c r="EG7" s="41">
        <v>1.05</v>
      </c>
      <c r="EH7" s="41" t="s">
        <v>197</v>
      </c>
      <c r="EI7" s="151">
        <v>61.32</v>
      </c>
      <c r="EJ7" s="41">
        <v>61.32</v>
      </c>
      <c r="EK7" s="41">
        <v>9999</v>
      </c>
      <c r="EN7" s="41">
        <v>7</v>
      </c>
      <c r="EO7" s="195">
        <v>0</v>
      </c>
      <c r="EP7" s="195">
        <v>0</v>
      </c>
      <c r="EQ7" s="196">
        <v>58.4</v>
      </c>
      <c r="ER7" s="195">
        <v>0</v>
      </c>
      <c r="ES7" s="195">
        <v>0</v>
      </c>
      <c r="ET7" s="195">
        <v>33</v>
      </c>
      <c r="EU7" s="195">
        <v>0</v>
      </c>
      <c r="EV7" s="195">
        <v>8</v>
      </c>
      <c r="EW7" s="195">
        <v>0</v>
      </c>
      <c r="EX7" s="195">
        <v>872</v>
      </c>
      <c r="EY7" s="195">
        <v>0</v>
      </c>
      <c r="EZ7" s="195">
        <v>40</v>
      </c>
      <c r="FA7" s="195">
        <v>0</v>
      </c>
      <c r="FB7" s="196">
        <v>17</v>
      </c>
      <c r="FC7" s="195"/>
      <c r="FD7" s="195"/>
      <c r="FE7" s="195"/>
      <c r="FF7" s="195"/>
      <c r="FG7" s="196"/>
      <c r="FH7" s="195"/>
      <c r="FJ7" s="41">
        <v>7</v>
      </c>
      <c r="FK7" s="195">
        <v>0</v>
      </c>
      <c r="FL7" s="195">
        <v>0</v>
      </c>
      <c r="FM7" s="195">
        <v>58.4</v>
      </c>
      <c r="FN7" s="195">
        <v>58.4</v>
      </c>
      <c r="FO7" s="195">
        <v>58.4</v>
      </c>
      <c r="FP7" s="195">
        <v>91.4</v>
      </c>
      <c r="FQ7" s="195">
        <v>91.4</v>
      </c>
      <c r="FR7" s="195">
        <v>91.4</v>
      </c>
      <c r="FS7" s="195">
        <v>963.4</v>
      </c>
      <c r="FT7" s="195">
        <v>963.4</v>
      </c>
      <c r="FU7" s="195">
        <v>1003.4</v>
      </c>
      <c r="FV7" s="195">
        <v>1003.4</v>
      </c>
      <c r="FW7" s="195">
        <v>1020.4</v>
      </c>
      <c r="FX7" s="195">
        <v>1020.4</v>
      </c>
      <c r="FY7" s="195">
        <v>1020.4</v>
      </c>
      <c r="FZ7" s="195">
        <v>1020.4</v>
      </c>
      <c r="GA7" s="195">
        <v>1020.4</v>
      </c>
      <c r="GB7" s="195">
        <v>1020.4</v>
      </c>
      <c r="GC7" s="195">
        <v>1020.4</v>
      </c>
    </row>
    <row r="8" spans="1:185" s="41" customFormat="1" ht="13.5" thickBot="1" x14ac:dyDescent="0.25">
      <c r="A8" s="132"/>
      <c r="B8" s="34">
        <v>44</v>
      </c>
      <c r="C8" s="10">
        <v>44</v>
      </c>
      <c r="D8" s="37" t="s">
        <v>255</v>
      </c>
      <c r="E8" s="37" t="s">
        <v>281</v>
      </c>
      <c r="F8" s="37"/>
      <c r="G8" s="43">
        <v>0.32222222222222202</v>
      </c>
      <c r="H8" s="47">
        <v>0.32222222222222202</v>
      </c>
      <c r="I8" s="58" t="s">
        <v>44</v>
      </c>
      <c r="J8" s="52">
        <v>0</v>
      </c>
      <c r="K8" s="43">
        <v>0.405555555555553</v>
      </c>
      <c r="L8" s="47">
        <v>0.405555555555553</v>
      </c>
      <c r="M8" s="42" t="s">
        <v>44</v>
      </c>
      <c r="N8" s="38">
        <v>0</v>
      </c>
      <c r="O8" s="73">
        <v>0.4368055555555555</v>
      </c>
      <c r="P8" s="42" t="s">
        <v>44</v>
      </c>
      <c r="Q8" s="38">
        <v>0</v>
      </c>
      <c r="R8" s="43">
        <v>0.44375000000000003</v>
      </c>
      <c r="S8" s="47">
        <v>0.45902777777777781</v>
      </c>
      <c r="T8" s="70">
        <v>60.3</v>
      </c>
      <c r="U8" s="71">
        <v>60.3</v>
      </c>
      <c r="V8" s="72"/>
      <c r="W8" s="115">
        <v>0.45763888888888882</v>
      </c>
      <c r="X8" s="42" t="s">
        <v>44</v>
      </c>
      <c r="Y8" s="38">
        <v>0</v>
      </c>
      <c r="Z8" s="49">
        <v>0.48194444444444445</v>
      </c>
      <c r="AA8" s="42" t="s">
        <v>44</v>
      </c>
      <c r="AB8" s="38">
        <v>0</v>
      </c>
      <c r="AC8" s="53">
        <v>0.48472222222222222</v>
      </c>
      <c r="AD8" s="61">
        <v>300</v>
      </c>
      <c r="AE8" s="55">
        <v>0.48561342592592593</v>
      </c>
      <c r="AF8" s="35">
        <v>8.9120370370371349E-4</v>
      </c>
      <c r="AG8" s="35">
        <v>2.5462962962963947E-4</v>
      </c>
      <c r="AH8" s="44" t="s">
        <v>301</v>
      </c>
      <c r="AI8" s="45">
        <v>22</v>
      </c>
      <c r="AJ8" s="55">
        <v>0.48743055555555559</v>
      </c>
      <c r="AK8" s="35">
        <v>2.7083333333333681E-3</v>
      </c>
      <c r="AL8" s="35">
        <v>6.2500000000003482E-4</v>
      </c>
      <c r="AM8" s="44" t="s">
        <v>301</v>
      </c>
      <c r="AN8" s="45">
        <v>54</v>
      </c>
      <c r="AO8" s="55">
        <v>0.48813657407407413</v>
      </c>
      <c r="AP8" s="35">
        <v>3.4143518518519045E-3</v>
      </c>
      <c r="AQ8" s="35">
        <v>7.9861111111116352E-4</v>
      </c>
      <c r="AR8" s="44" t="s">
        <v>301</v>
      </c>
      <c r="AS8" s="45">
        <v>69</v>
      </c>
      <c r="AT8" s="55">
        <v>0.49576388888888889</v>
      </c>
      <c r="AU8" s="35">
        <v>1.1041666666666672E-2</v>
      </c>
      <c r="AV8" s="35">
        <v>4.7222222222222275E-3</v>
      </c>
      <c r="AW8" s="44" t="s">
        <v>301</v>
      </c>
      <c r="AX8" s="45">
        <v>408</v>
      </c>
      <c r="AY8" s="49">
        <v>0.53333333333333333</v>
      </c>
      <c r="AZ8" s="42" t="s">
        <v>44</v>
      </c>
      <c r="BA8" s="38">
        <v>0</v>
      </c>
      <c r="BB8" s="53">
        <v>0.54236111111111118</v>
      </c>
      <c r="BC8" s="61"/>
      <c r="BD8" s="55">
        <v>0.55668981481481483</v>
      </c>
      <c r="BE8" s="35">
        <v>1.4328703703703649E-2</v>
      </c>
      <c r="BF8" s="35">
        <v>2.6273148148147577E-3</v>
      </c>
      <c r="BG8" s="44" t="s">
        <v>301</v>
      </c>
      <c r="BH8" s="45">
        <v>227</v>
      </c>
      <c r="BI8" s="197">
        <v>0.59097222222222234</v>
      </c>
      <c r="BJ8" s="42" t="s">
        <v>44</v>
      </c>
      <c r="BK8" s="38">
        <v>0</v>
      </c>
      <c r="BL8" s="53">
        <v>0.59513888888888888</v>
      </c>
      <c r="BM8" s="61">
        <v>180</v>
      </c>
      <c r="BN8" s="55">
        <v>0.60717592592592595</v>
      </c>
      <c r="BO8" s="35">
        <v>1.2037037037037068E-2</v>
      </c>
      <c r="BP8" s="35">
        <v>3.1365740740741058E-3</v>
      </c>
      <c r="BQ8" s="44" t="s">
        <v>301</v>
      </c>
      <c r="BR8" s="45">
        <v>271</v>
      </c>
      <c r="BS8" s="55">
        <v>0.61138888888888887</v>
      </c>
      <c r="BT8" s="35">
        <v>1.6249999999999987E-2</v>
      </c>
      <c r="BU8" s="35">
        <v>6.782407407407395E-3</v>
      </c>
      <c r="BV8" s="44" t="s">
        <v>301</v>
      </c>
      <c r="BW8" s="45">
        <v>586</v>
      </c>
      <c r="BX8" s="55">
        <v>0.61163194444444446</v>
      </c>
      <c r="BY8" s="35">
        <v>1.649305555555558E-2</v>
      </c>
      <c r="BZ8" s="35">
        <v>6.9097222222222459E-3</v>
      </c>
      <c r="CA8" s="44" t="s">
        <v>301</v>
      </c>
      <c r="CB8" s="45">
        <v>597</v>
      </c>
      <c r="CC8" s="85">
        <v>0.64374999999999993</v>
      </c>
      <c r="CD8" s="86"/>
      <c r="CE8" s="38">
        <v>0</v>
      </c>
      <c r="CF8" s="88"/>
      <c r="CG8" s="49">
        <v>0.64097222222222217</v>
      </c>
      <c r="CH8" s="42" t="s">
        <v>45</v>
      </c>
      <c r="CI8" s="38">
        <v>480</v>
      </c>
      <c r="CJ8" s="206">
        <v>0.66597222222222219</v>
      </c>
      <c r="CK8" s="213"/>
      <c r="CL8" s="208">
        <v>0.6684606481481481</v>
      </c>
      <c r="CM8" s="214">
        <v>2.4884259259259078E-3</v>
      </c>
      <c r="CN8" s="214">
        <v>7.5231481481479682E-4</v>
      </c>
      <c r="CO8" s="210" t="s">
        <v>301</v>
      </c>
      <c r="CP8" s="211">
        <v>65</v>
      </c>
      <c r="CQ8" s="215"/>
      <c r="CR8" s="215"/>
      <c r="CS8" s="85">
        <v>0.67847222222222225</v>
      </c>
      <c r="CT8" s="86"/>
      <c r="CU8" s="38">
        <v>0</v>
      </c>
      <c r="CV8" s="88"/>
      <c r="CW8" s="49"/>
      <c r="CX8" s="42" t="s">
        <v>44</v>
      </c>
      <c r="CY8" s="38">
        <v>0</v>
      </c>
      <c r="CZ8" s="53">
        <v>0.71736111111111101</v>
      </c>
      <c r="DA8" s="61"/>
      <c r="DB8" s="55">
        <v>0.7233680555555555</v>
      </c>
      <c r="DC8" s="35">
        <v>6.0069444444444953E-3</v>
      </c>
      <c r="DD8" s="35">
        <v>5.7870370370420761E-5</v>
      </c>
      <c r="DE8" s="44" t="s">
        <v>301</v>
      </c>
      <c r="DF8" s="45">
        <v>5</v>
      </c>
      <c r="DG8" s="55">
        <v>0.72350694444444441</v>
      </c>
      <c r="DH8" s="35">
        <v>6.1458333333334059E-3</v>
      </c>
      <c r="DI8" s="35">
        <v>1.5046296296303621E-4</v>
      </c>
      <c r="DJ8" s="44" t="s">
        <v>301</v>
      </c>
      <c r="DK8" s="45">
        <v>13</v>
      </c>
      <c r="DL8" s="238"/>
      <c r="DM8" s="52"/>
      <c r="DN8" s="91">
        <v>0.7729166666666667</v>
      </c>
      <c r="DO8" s="95">
        <v>8.3333333333333297E-3</v>
      </c>
      <c r="DP8" s="42" t="s">
        <v>44</v>
      </c>
      <c r="DQ8" s="38">
        <v>0</v>
      </c>
      <c r="DR8" s="65"/>
      <c r="DS8" s="39">
        <v>2857.3</v>
      </c>
      <c r="DT8" s="46">
        <v>480</v>
      </c>
      <c r="DU8" s="40"/>
      <c r="DV8" s="63">
        <v>3337.3</v>
      </c>
      <c r="DW8" s="128"/>
      <c r="DX8" s="225" t="s">
        <v>296</v>
      </c>
      <c r="DY8" s="226" t="s">
        <v>178</v>
      </c>
      <c r="DZ8" s="226">
        <v>97</v>
      </c>
      <c r="EA8" s="104"/>
      <c r="EB8" s="77"/>
      <c r="EC8" s="56"/>
      <c r="ED8" s="36"/>
      <c r="EE8" s="22"/>
      <c r="EF8" s="22"/>
      <c r="EG8" s="41">
        <v>1.05</v>
      </c>
      <c r="EH8" s="41" t="s">
        <v>197</v>
      </c>
      <c r="EI8" s="151">
        <v>63.314999999999998</v>
      </c>
      <c r="EJ8" s="41">
        <v>63.314999999999998</v>
      </c>
      <c r="EK8" s="41">
        <v>9999</v>
      </c>
      <c r="EL8" s="22"/>
      <c r="EM8" s="22"/>
      <c r="EN8" s="41">
        <v>44</v>
      </c>
      <c r="EO8" s="195">
        <v>0</v>
      </c>
      <c r="EP8" s="195">
        <v>0</v>
      </c>
      <c r="EQ8" s="196">
        <v>60.3</v>
      </c>
      <c r="ER8" s="195">
        <v>0</v>
      </c>
      <c r="ES8" s="195">
        <v>0</v>
      </c>
      <c r="ET8" s="195">
        <v>853</v>
      </c>
      <c r="EU8" s="195">
        <v>0</v>
      </c>
      <c r="EV8" s="195">
        <v>227</v>
      </c>
      <c r="EW8" s="195">
        <v>0</v>
      </c>
      <c r="EX8" s="195">
        <v>1634</v>
      </c>
      <c r="EY8" s="195">
        <v>480</v>
      </c>
      <c r="EZ8" s="195">
        <v>65</v>
      </c>
      <c r="FA8" s="195">
        <v>0</v>
      </c>
      <c r="FB8" s="196">
        <v>18</v>
      </c>
      <c r="FC8" s="195"/>
      <c r="FD8" s="195"/>
      <c r="FE8" s="195"/>
      <c r="FF8" s="195"/>
      <c r="FG8" s="196"/>
      <c r="FH8" s="195"/>
      <c r="FI8" s="22"/>
      <c r="FJ8" s="41">
        <v>44</v>
      </c>
      <c r="FK8" s="195">
        <v>0</v>
      </c>
      <c r="FL8" s="195">
        <v>0</v>
      </c>
      <c r="FM8" s="195">
        <v>60.3</v>
      </c>
      <c r="FN8" s="195">
        <v>60.3</v>
      </c>
      <c r="FO8" s="195">
        <v>60.3</v>
      </c>
      <c r="FP8" s="195">
        <v>913.3</v>
      </c>
      <c r="FQ8" s="195">
        <v>913.3</v>
      </c>
      <c r="FR8" s="195">
        <v>913.3</v>
      </c>
      <c r="FS8" s="195">
        <v>2547.3000000000002</v>
      </c>
      <c r="FT8" s="195">
        <v>3027.3</v>
      </c>
      <c r="FU8" s="195">
        <v>3092.3</v>
      </c>
      <c r="FV8" s="195">
        <v>3092.3</v>
      </c>
      <c r="FW8" s="195">
        <v>3110.3</v>
      </c>
      <c r="FX8" s="195">
        <v>3110.3</v>
      </c>
      <c r="FY8" s="195">
        <v>3110.3</v>
      </c>
      <c r="FZ8" s="195">
        <v>3110.3</v>
      </c>
      <c r="GA8" s="195">
        <v>3110.3</v>
      </c>
      <c r="GB8" s="195">
        <v>3110.3</v>
      </c>
      <c r="GC8" s="195">
        <v>3110.3</v>
      </c>
    </row>
    <row r="9" spans="1:185" s="41" customFormat="1" ht="13.5" thickBot="1" x14ac:dyDescent="0.25">
      <c r="A9" s="132"/>
      <c r="B9" s="34">
        <v>53</v>
      </c>
      <c r="C9" s="10">
        <v>53</v>
      </c>
      <c r="D9" s="233" t="s">
        <v>36</v>
      </c>
      <c r="E9" s="233" t="s">
        <v>37</v>
      </c>
      <c r="F9" s="37"/>
      <c r="G9" s="43">
        <v>0.328472222222222</v>
      </c>
      <c r="H9" s="47">
        <v>0.32847222222222222</v>
      </c>
      <c r="I9" s="58" t="s">
        <v>44</v>
      </c>
      <c r="J9" s="52">
        <v>0</v>
      </c>
      <c r="K9" s="43">
        <v>0.41180555555555298</v>
      </c>
      <c r="L9" s="47">
        <v>0.41180555555555298</v>
      </c>
      <c r="M9" s="42" t="s">
        <v>44</v>
      </c>
      <c r="N9" s="38">
        <v>0</v>
      </c>
      <c r="O9" s="73">
        <v>0.44305555555555598</v>
      </c>
      <c r="P9" s="42" t="s">
        <v>44</v>
      </c>
      <c r="Q9" s="38">
        <v>0</v>
      </c>
      <c r="R9" s="43">
        <v>0.44444444444444442</v>
      </c>
      <c r="S9" s="47">
        <v>0.46249999999999997</v>
      </c>
      <c r="T9" s="70">
        <v>57.3</v>
      </c>
      <c r="U9" s="71">
        <v>57.3</v>
      </c>
      <c r="V9" s="72"/>
      <c r="W9" s="115">
        <v>0.46388888888888929</v>
      </c>
      <c r="X9" s="42" t="s">
        <v>44</v>
      </c>
      <c r="Y9" s="38">
        <v>0</v>
      </c>
      <c r="Z9" s="49">
        <v>0.48819444444444449</v>
      </c>
      <c r="AA9" s="42" t="s">
        <v>44</v>
      </c>
      <c r="AB9" s="38">
        <v>0</v>
      </c>
      <c r="AC9" s="53">
        <v>0.4916666666666667</v>
      </c>
      <c r="AD9" s="61">
        <v>600</v>
      </c>
      <c r="AE9" s="55">
        <v>0.49237268518518523</v>
      </c>
      <c r="AF9" s="35">
        <v>7.0601851851853636E-4</v>
      </c>
      <c r="AG9" s="35">
        <v>6.9444444444462347E-5</v>
      </c>
      <c r="AH9" s="44" t="s">
        <v>301</v>
      </c>
      <c r="AI9" s="45">
        <v>6</v>
      </c>
      <c r="AJ9" s="55">
        <v>0.49365740740740738</v>
      </c>
      <c r="AK9" s="35">
        <v>1.9907407407406819E-3</v>
      </c>
      <c r="AL9" s="35">
        <v>9.2592592592651447E-5</v>
      </c>
      <c r="AM9" s="44" t="s">
        <v>45</v>
      </c>
      <c r="AN9" s="45">
        <v>8</v>
      </c>
      <c r="AO9" s="55">
        <v>0.49427083333333338</v>
      </c>
      <c r="AP9" s="35">
        <v>2.6041666666666852E-3</v>
      </c>
      <c r="AQ9" s="35">
        <v>1.1574074074055789E-5</v>
      </c>
      <c r="AR9" s="44" t="s">
        <v>45</v>
      </c>
      <c r="AS9" s="45">
        <v>1</v>
      </c>
      <c r="AT9" s="55">
        <v>0.50059027777777776</v>
      </c>
      <c r="AU9" s="35">
        <v>8.9236111111110628E-3</v>
      </c>
      <c r="AV9" s="35">
        <v>2.6041666666666184E-3</v>
      </c>
      <c r="AW9" s="44" t="s">
        <v>301</v>
      </c>
      <c r="AX9" s="45">
        <v>225</v>
      </c>
      <c r="AY9" s="49">
        <v>0.54027777777777775</v>
      </c>
      <c r="AZ9" s="42" t="s">
        <v>44</v>
      </c>
      <c r="BA9" s="38">
        <v>0</v>
      </c>
      <c r="BB9" s="53">
        <v>0.54861111111111105</v>
      </c>
      <c r="BC9" s="61"/>
      <c r="BD9" s="55">
        <v>0.5615162037037037</v>
      </c>
      <c r="BE9" s="35">
        <v>1.2905092592592649E-2</v>
      </c>
      <c r="BF9" s="35">
        <v>1.2037037037037571E-3</v>
      </c>
      <c r="BG9" s="44" t="s">
        <v>301</v>
      </c>
      <c r="BH9" s="45">
        <v>104</v>
      </c>
      <c r="BI9" s="197">
        <v>0.59722222222222221</v>
      </c>
      <c r="BJ9" s="42" t="s">
        <v>44</v>
      </c>
      <c r="BK9" s="38">
        <v>0</v>
      </c>
      <c r="BL9" s="53">
        <v>0.60069444444444442</v>
      </c>
      <c r="BM9" s="61">
        <v>180</v>
      </c>
      <c r="BN9" s="55">
        <v>0.61302083333333335</v>
      </c>
      <c r="BO9" s="35">
        <v>1.2326388888888928E-2</v>
      </c>
      <c r="BP9" s="35">
        <v>3.4259259259259659E-3</v>
      </c>
      <c r="BQ9" s="44" t="s">
        <v>301</v>
      </c>
      <c r="BR9" s="45">
        <v>296</v>
      </c>
      <c r="BS9" s="55">
        <v>0.61409722222222218</v>
      </c>
      <c r="BT9" s="35">
        <v>1.3402777777777763E-2</v>
      </c>
      <c r="BU9" s="35">
        <v>3.9351851851851718E-3</v>
      </c>
      <c r="BV9" s="44" t="s">
        <v>301</v>
      </c>
      <c r="BW9" s="45">
        <v>340</v>
      </c>
      <c r="BX9" s="55">
        <v>0.61474537037037036</v>
      </c>
      <c r="BY9" s="35">
        <v>1.4050925925925939E-2</v>
      </c>
      <c r="BZ9" s="35">
        <v>4.4675925925926046E-3</v>
      </c>
      <c r="CA9" s="44" t="s">
        <v>301</v>
      </c>
      <c r="CB9" s="45">
        <v>386</v>
      </c>
      <c r="CC9" s="85">
        <v>0.65138888888888891</v>
      </c>
      <c r="CD9" s="86"/>
      <c r="CE9" s="38">
        <v>0</v>
      </c>
      <c r="CF9" s="88"/>
      <c r="CG9" s="49">
        <v>0.65416666666666667</v>
      </c>
      <c r="CH9" s="42" t="s">
        <v>301</v>
      </c>
      <c r="CI9" s="38">
        <v>120</v>
      </c>
      <c r="CJ9" s="206">
        <v>0.67152777777777783</v>
      </c>
      <c r="CK9" s="213"/>
      <c r="CL9" s="208">
        <v>0.67365740740740743</v>
      </c>
      <c r="CM9" s="214">
        <v>2.1296296296295925E-3</v>
      </c>
      <c r="CN9" s="214">
        <v>3.9351851851848144E-4</v>
      </c>
      <c r="CO9" s="210" t="s">
        <v>301</v>
      </c>
      <c r="CP9" s="211">
        <v>34</v>
      </c>
      <c r="CQ9" s="215"/>
      <c r="CR9" s="215"/>
      <c r="CS9" s="85">
        <v>0.68541666666666667</v>
      </c>
      <c r="CT9" s="86"/>
      <c r="CU9" s="38">
        <v>0</v>
      </c>
      <c r="CV9" s="88"/>
      <c r="CW9" s="49"/>
      <c r="CX9" s="42" t="s">
        <v>44</v>
      </c>
      <c r="CY9" s="38">
        <v>0</v>
      </c>
      <c r="CZ9" s="53">
        <v>0.72499999999999998</v>
      </c>
      <c r="DA9" s="61"/>
      <c r="DB9" s="55">
        <v>0.73101851851851851</v>
      </c>
      <c r="DC9" s="35">
        <v>6.0185185185185341E-3</v>
      </c>
      <c r="DD9" s="35">
        <v>6.9444444444459637E-5</v>
      </c>
      <c r="DE9" s="44" t="s">
        <v>301</v>
      </c>
      <c r="DF9" s="45">
        <v>6</v>
      </c>
      <c r="DG9" s="55">
        <v>0.73113425925925923</v>
      </c>
      <c r="DH9" s="35">
        <v>6.134259259259256E-3</v>
      </c>
      <c r="DI9" s="35">
        <v>1.3888888888888631E-4</v>
      </c>
      <c r="DJ9" s="44" t="s">
        <v>301</v>
      </c>
      <c r="DK9" s="45">
        <v>12</v>
      </c>
      <c r="DL9" s="238"/>
      <c r="DM9" s="52"/>
      <c r="DN9" s="91">
        <v>0.77708333333333324</v>
      </c>
      <c r="DO9" s="95">
        <v>8.3333333333333297E-3</v>
      </c>
      <c r="DP9" s="42" t="s">
        <v>44</v>
      </c>
      <c r="DQ9" s="38">
        <v>0</v>
      </c>
      <c r="DR9" s="65"/>
      <c r="DS9" s="39">
        <v>2255.3000000000002</v>
      </c>
      <c r="DT9" s="46">
        <v>120</v>
      </c>
      <c r="DU9" s="40"/>
      <c r="DV9" s="63">
        <v>2375.3000000000002</v>
      </c>
      <c r="DW9" s="128"/>
      <c r="DX9" s="225" t="s">
        <v>43</v>
      </c>
      <c r="DY9" s="226" t="s">
        <v>178</v>
      </c>
      <c r="DZ9" s="226">
        <v>68</v>
      </c>
      <c r="EA9" s="104"/>
      <c r="EB9" s="77"/>
      <c r="EC9" s="56"/>
      <c r="ED9" s="36"/>
      <c r="EE9" s="22"/>
      <c r="EF9" s="22"/>
      <c r="EG9" s="41">
        <v>1.05</v>
      </c>
      <c r="EH9" s="41" t="s">
        <v>197</v>
      </c>
      <c r="EI9" s="151">
        <v>60.164999999999999</v>
      </c>
      <c r="EJ9" s="41">
        <v>60.164999999999999</v>
      </c>
      <c r="EK9" s="41">
        <v>9999</v>
      </c>
      <c r="EL9" s="22"/>
      <c r="EM9" s="22"/>
      <c r="EN9" s="41">
        <v>53</v>
      </c>
      <c r="EO9" s="195">
        <v>0</v>
      </c>
      <c r="EP9" s="195">
        <v>0</v>
      </c>
      <c r="EQ9" s="196">
        <v>57.3</v>
      </c>
      <c r="ER9" s="195">
        <v>0</v>
      </c>
      <c r="ES9" s="195">
        <v>0</v>
      </c>
      <c r="ET9" s="195">
        <v>840</v>
      </c>
      <c r="EU9" s="195">
        <v>0</v>
      </c>
      <c r="EV9" s="195">
        <v>104</v>
      </c>
      <c r="EW9" s="195">
        <v>0</v>
      </c>
      <c r="EX9" s="195">
        <v>1202</v>
      </c>
      <c r="EY9" s="195">
        <v>120</v>
      </c>
      <c r="EZ9" s="195">
        <v>34</v>
      </c>
      <c r="FA9" s="195">
        <v>0</v>
      </c>
      <c r="FB9" s="196">
        <v>18</v>
      </c>
      <c r="FC9" s="195"/>
      <c r="FD9" s="195"/>
      <c r="FE9" s="195"/>
      <c r="FF9" s="195"/>
      <c r="FG9" s="196"/>
      <c r="FH9" s="195"/>
      <c r="FI9" s="22"/>
      <c r="FJ9" s="41">
        <v>53</v>
      </c>
      <c r="FK9" s="195">
        <v>0</v>
      </c>
      <c r="FL9" s="195">
        <v>0</v>
      </c>
      <c r="FM9" s="195">
        <v>57.3</v>
      </c>
      <c r="FN9" s="195">
        <v>57.3</v>
      </c>
      <c r="FO9" s="195">
        <v>57.3</v>
      </c>
      <c r="FP9" s="195">
        <v>897.3</v>
      </c>
      <c r="FQ9" s="195">
        <v>897.3</v>
      </c>
      <c r="FR9" s="195">
        <v>897.3</v>
      </c>
      <c r="FS9" s="195">
        <v>2099.3000000000002</v>
      </c>
      <c r="FT9" s="195">
        <v>2219.3000000000002</v>
      </c>
      <c r="FU9" s="195">
        <v>2253.3000000000002</v>
      </c>
      <c r="FV9" s="195">
        <v>2253.3000000000002</v>
      </c>
      <c r="FW9" s="195">
        <v>2271.3000000000002</v>
      </c>
      <c r="FX9" s="195">
        <v>2271.3000000000002</v>
      </c>
      <c r="FY9" s="195">
        <v>2271.3000000000002</v>
      </c>
      <c r="FZ9" s="195">
        <v>2271.3000000000002</v>
      </c>
      <c r="GA9" s="195">
        <v>2271.3000000000002</v>
      </c>
      <c r="GB9" s="195">
        <v>2271.3000000000002</v>
      </c>
      <c r="GC9" s="195">
        <v>2271.3000000000002</v>
      </c>
    </row>
    <row r="10" spans="1:185" s="41" customFormat="1" ht="13.5" thickBot="1" x14ac:dyDescent="0.25">
      <c r="A10" s="132"/>
      <c r="B10" s="34">
        <v>16</v>
      </c>
      <c r="C10" s="10">
        <v>16</v>
      </c>
      <c r="D10" s="37" t="s">
        <v>109</v>
      </c>
      <c r="E10" s="37" t="s">
        <v>110</v>
      </c>
      <c r="F10" s="37"/>
      <c r="G10" s="43">
        <v>0.30277777777777798</v>
      </c>
      <c r="H10" s="47">
        <v>0.30277777777777798</v>
      </c>
      <c r="I10" s="58" t="s">
        <v>44</v>
      </c>
      <c r="J10" s="52">
        <v>0</v>
      </c>
      <c r="K10" s="43">
        <v>0.38611111111111002</v>
      </c>
      <c r="L10" s="47">
        <v>0.38611111111111002</v>
      </c>
      <c r="M10" s="42" t="s">
        <v>44</v>
      </c>
      <c r="N10" s="38">
        <v>0</v>
      </c>
      <c r="O10" s="73">
        <v>0.41736111111111113</v>
      </c>
      <c r="P10" s="42" t="s">
        <v>44</v>
      </c>
      <c r="Q10" s="38">
        <v>0</v>
      </c>
      <c r="R10" s="43">
        <v>0.41805555555555557</v>
      </c>
      <c r="S10" s="47">
        <v>0.4236111111111111</v>
      </c>
      <c r="T10" s="70">
        <v>56.9</v>
      </c>
      <c r="U10" s="71">
        <v>56.9</v>
      </c>
      <c r="V10" s="72"/>
      <c r="W10" s="115">
        <v>0.43819444444444444</v>
      </c>
      <c r="X10" s="42" t="s">
        <v>44</v>
      </c>
      <c r="Y10" s="38">
        <v>0</v>
      </c>
      <c r="Z10" s="49">
        <v>0.46250000000000002</v>
      </c>
      <c r="AA10" s="42" t="s">
        <v>44</v>
      </c>
      <c r="AB10" s="38">
        <v>0</v>
      </c>
      <c r="AC10" s="53">
        <v>0.46458333333333335</v>
      </c>
      <c r="AD10" s="61"/>
      <c r="AE10" s="55">
        <v>0.46535879629629634</v>
      </c>
      <c r="AF10" s="35">
        <v>7.7546296296299166E-4</v>
      </c>
      <c r="AG10" s="35">
        <v>1.3888888888891765E-4</v>
      </c>
      <c r="AH10" s="44" t="s">
        <v>301</v>
      </c>
      <c r="AI10" s="45">
        <v>12</v>
      </c>
      <c r="AJ10" s="55">
        <v>0.46679398148148149</v>
      </c>
      <c r="AK10" s="35">
        <v>2.2106481481481421E-3</v>
      </c>
      <c r="AL10" s="35">
        <v>1.2731481481480884E-4</v>
      </c>
      <c r="AM10" s="44" t="s">
        <v>301</v>
      </c>
      <c r="AN10" s="45">
        <v>11</v>
      </c>
      <c r="AO10" s="55">
        <v>0.46734953703703702</v>
      </c>
      <c r="AP10" s="35">
        <v>2.7662037037036735E-3</v>
      </c>
      <c r="AQ10" s="35">
        <v>1.5046296296293256E-4</v>
      </c>
      <c r="AR10" s="44" t="s">
        <v>301</v>
      </c>
      <c r="AS10" s="45">
        <v>13</v>
      </c>
      <c r="AT10" s="55">
        <v>0.4713310185185185</v>
      </c>
      <c r="AU10" s="35">
        <v>6.7476851851851483E-3</v>
      </c>
      <c r="AV10" s="35">
        <v>4.2824074074070389E-4</v>
      </c>
      <c r="AW10" s="44" t="s">
        <v>301</v>
      </c>
      <c r="AX10" s="45">
        <v>37</v>
      </c>
      <c r="AY10" s="49">
        <v>0.5131944444444444</v>
      </c>
      <c r="AZ10" s="42" t="s">
        <v>44</v>
      </c>
      <c r="BA10" s="38">
        <v>0</v>
      </c>
      <c r="BB10" s="53">
        <v>0.52569444444444446</v>
      </c>
      <c r="BC10" s="61"/>
      <c r="BD10" s="55">
        <v>0.53729166666666661</v>
      </c>
      <c r="BE10" s="35">
        <v>1.1597222222222148E-2</v>
      </c>
      <c r="BF10" s="35">
        <v>1.0416666666674367E-4</v>
      </c>
      <c r="BG10" s="44" t="s">
        <v>45</v>
      </c>
      <c r="BH10" s="45">
        <v>9</v>
      </c>
      <c r="BI10" s="197">
        <v>0.57430555555555562</v>
      </c>
      <c r="BJ10" s="42" t="s">
        <v>44</v>
      </c>
      <c r="BK10" s="38">
        <v>0</v>
      </c>
      <c r="BL10" s="53">
        <v>0.57708333333333328</v>
      </c>
      <c r="BM10" s="61">
        <v>180</v>
      </c>
      <c r="BN10" s="55"/>
      <c r="BO10" s="35">
        <v>-0.57708333333333328</v>
      </c>
      <c r="BP10" s="35">
        <v>0.58598379629629627</v>
      </c>
      <c r="BQ10" s="44"/>
      <c r="BR10" s="45">
        <v>300</v>
      </c>
      <c r="BS10" s="55">
        <v>0.58826388888888892</v>
      </c>
      <c r="BT10" s="35">
        <v>1.1180555555555638E-2</v>
      </c>
      <c r="BU10" s="35">
        <v>1.7129629629630463E-3</v>
      </c>
      <c r="BV10" s="44" t="s">
        <v>301</v>
      </c>
      <c r="BW10" s="45">
        <v>148</v>
      </c>
      <c r="BX10" s="55">
        <v>0.58849537037037036</v>
      </c>
      <c r="BY10" s="35">
        <v>1.1412037037037082E-2</v>
      </c>
      <c r="BZ10" s="35">
        <v>1.8287037037037473E-3</v>
      </c>
      <c r="CA10" s="44" t="s">
        <v>301</v>
      </c>
      <c r="CB10" s="45">
        <v>158</v>
      </c>
      <c r="CC10" s="85">
        <v>0.62430555555555556</v>
      </c>
      <c r="CD10" s="86"/>
      <c r="CE10" s="38">
        <v>0</v>
      </c>
      <c r="CF10" s="88"/>
      <c r="CG10" s="49">
        <v>0.62986111111111109</v>
      </c>
      <c r="CH10" s="42" t="s">
        <v>44</v>
      </c>
      <c r="CI10" s="38">
        <v>0</v>
      </c>
      <c r="CJ10" s="206">
        <v>0.63541666666666663</v>
      </c>
      <c r="CK10" s="213"/>
      <c r="CL10" s="208">
        <v>0.63734953703703701</v>
      </c>
      <c r="CM10" s="214">
        <v>1.9328703703703765E-3</v>
      </c>
      <c r="CN10" s="214">
        <v>1.9675925925926544E-4</v>
      </c>
      <c r="CO10" s="210" t="s">
        <v>301</v>
      </c>
      <c r="CP10" s="211">
        <v>17</v>
      </c>
      <c r="CQ10" s="215"/>
      <c r="CR10" s="215"/>
      <c r="CS10" s="85">
        <v>0.64930555555555558</v>
      </c>
      <c r="CT10" s="86"/>
      <c r="CU10" s="38">
        <v>0</v>
      </c>
      <c r="CV10" s="88"/>
      <c r="CW10" s="49"/>
      <c r="CX10" s="42" t="s">
        <v>44</v>
      </c>
      <c r="CY10" s="38">
        <v>0</v>
      </c>
      <c r="CZ10" s="53">
        <v>0.68680555555555556</v>
      </c>
      <c r="DA10" s="61"/>
      <c r="DB10" s="55">
        <v>0.69283564814814813</v>
      </c>
      <c r="DC10" s="35">
        <v>6.030092592592573E-3</v>
      </c>
      <c r="DD10" s="35">
        <v>8.1018518518498513E-5</v>
      </c>
      <c r="DE10" s="44" t="s">
        <v>301</v>
      </c>
      <c r="DF10" s="45">
        <v>7</v>
      </c>
      <c r="DG10" s="55">
        <v>0.69293981481481481</v>
      </c>
      <c r="DH10" s="35">
        <v>6.134259259259256E-3</v>
      </c>
      <c r="DI10" s="35">
        <v>1.3888888888888631E-4</v>
      </c>
      <c r="DJ10" s="44" t="s">
        <v>301</v>
      </c>
      <c r="DK10" s="45">
        <v>12</v>
      </c>
      <c r="DL10" s="238"/>
      <c r="DM10" s="52"/>
      <c r="DN10" s="91">
        <v>0.73819444444444438</v>
      </c>
      <c r="DO10" s="95">
        <v>8.3333333333333297E-3</v>
      </c>
      <c r="DP10" s="42" t="s">
        <v>44</v>
      </c>
      <c r="DQ10" s="38">
        <v>0</v>
      </c>
      <c r="DR10" s="65"/>
      <c r="DS10" s="39">
        <v>960.9</v>
      </c>
      <c r="DT10" s="46">
        <v>0</v>
      </c>
      <c r="DU10" s="40"/>
      <c r="DV10" s="63">
        <v>960.9</v>
      </c>
      <c r="DW10" s="128"/>
      <c r="DX10" s="225" t="s">
        <v>297</v>
      </c>
      <c r="DY10" s="226" t="s">
        <v>178</v>
      </c>
      <c r="DZ10" s="226">
        <v>77</v>
      </c>
      <c r="EA10" s="104" t="s">
        <v>292</v>
      </c>
      <c r="EB10" s="77"/>
      <c r="EC10" s="56"/>
      <c r="ED10" s="36"/>
      <c r="EE10" s="22"/>
      <c r="EF10" s="22"/>
      <c r="EG10" s="41">
        <v>1.05</v>
      </c>
      <c r="EH10" s="41" t="s">
        <v>197</v>
      </c>
      <c r="EI10" s="151">
        <v>59.745000000000005</v>
      </c>
      <c r="EJ10" s="41">
        <v>59.745000000000005</v>
      </c>
      <c r="EK10" s="41">
        <v>9999</v>
      </c>
      <c r="EL10" s="22"/>
      <c r="EM10" s="22"/>
      <c r="EN10" s="41">
        <v>16</v>
      </c>
      <c r="EO10" s="195">
        <v>0</v>
      </c>
      <c r="EP10" s="195">
        <v>0</v>
      </c>
      <c r="EQ10" s="196">
        <v>56.9</v>
      </c>
      <c r="ER10" s="195">
        <v>0</v>
      </c>
      <c r="ES10" s="195">
        <v>0</v>
      </c>
      <c r="ET10" s="195">
        <v>73</v>
      </c>
      <c r="EU10" s="195">
        <v>0</v>
      </c>
      <c r="EV10" s="195">
        <v>9</v>
      </c>
      <c r="EW10" s="195">
        <v>0</v>
      </c>
      <c r="EX10" s="195">
        <v>786</v>
      </c>
      <c r="EY10" s="195">
        <v>0</v>
      </c>
      <c r="EZ10" s="195">
        <v>17</v>
      </c>
      <c r="FA10" s="195">
        <v>0</v>
      </c>
      <c r="FB10" s="196">
        <v>19</v>
      </c>
      <c r="FC10" s="195"/>
      <c r="FD10" s="195"/>
      <c r="FE10" s="195"/>
      <c r="FF10" s="195"/>
      <c r="FG10" s="196"/>
      <c r="FH10" s="195"/>
      <c r="FI10" s="22"/>
      <c r="FJ10" s="41">
        <v>16</v>
      </c>
      <c r="FK10" s="195">
        <v>0</v>
      </c>
      <c r="FL10" s="195">
        <v>0</v>
      </c>
      <c r="FM10" s="195">
        <v>56.9</v>
      </c>
      <c r="FN10" s="195">
        <v>56.9</v>
      </c>
      <c r="FO10" s="195">
        <v>56.9</v>
      </c>
      <c r="FP10" s="195">
        <v>129.9</v>
      </c>
      <c r="FQ10" s="195">
        <v>129.9</v>
      </c>
      <c r="FR10" s="195">
        <v>129.9</v>
      </c>
      <c r="FS10" s="195">
        <v>915.9</v>
      </c>
      <c r="FT10" s="195">
        <v>915.9</v>
      </c>
      <c r="FU10" s="195">
        <v>932.9</v>
      </c>
      <c r="FV10" s="195">
        <v>932.9</v>
      </c>
      <c r="FW10" s="195">
        <v>951.9</v>
      </c>
      <c r="FX10" s="195">
        <v>951.9</v>
      </c>
      <c r="FY10" s="195">
        <v>951.9</v>
      </c>
      <c r="FZ10" s="195">
        <v>951.9</v>
      </c>
      <c r="GA10" s="195">
        <v>951.9</v>
      </c>
      <c r="GB10" s="195">
        <v>951.9</v>
      </c>
      <c r="GC10" s="195">
        <v>951.9</v>
      </c>
    </row>
    <row r="11" spans="1:185" s="41" customFormat="1" ht="13.5" thickBot="1" x14ac:dyDescent="0.25">
      <c r="A11" s="132"/>
      <c r="B11" s="34">
        <v>8</v>
      </c>
      <c r="C11" s="10">
        <v>8</v>
      </c>
      <c r="D11" s="37" t="s">
        <v>92</v>
      </c>
      <c r="E11" s="37" t="s">
        <v>265</v>
      </c>
      <c r="F11" s="37"/>
      <c r="G11" s="43">
        <v>0.297222222222222</v>
      </c>
      <c r="H11" s="47">
        <v>0.297222222222222</v>
      </c>
      <c r="I11" s="58" t="s">
        <v>44</v>
      </c>
      <c r="J11" s="52">
        <v>0</v>
      </c>
      <c r="K11" s="43">
        <v>0.38055555555555498</v>
      </c>
      <c r="L11" s="47">
        <v>0.38055555555555498</v>
      </c>
      <c r="M11" s="42" t="s">
        <v>44</v>
      </c>
      <c r="N11" s="38">
        <v>0</v>
      </c>
      <c r="O11" s="73">
        <v>0.41180555555555498</v>
      </c>
      <c r="P11" s="42" t="s">
        <v>44</v>
      </c>
      <c r="Q11" s="38">
        <v>0</v>
      </c>
      <c r="R11" s="43">
        <v>0.4145833333333333</v>
      </c>
      <c r="S11" s="47">
        <v>0.41875000000000001</v>
      </c>
      <c r="T11" s="70">
        <v>53.6</v>
      </c>
      <c r="U11" s="71">
        <v>53.6</v>
      </c>
      <c r="V11" s="72"/>
      <c r="W11" s="115">
        <v>0.4326388888888883</v>
      </c>
      <c r="X11" s="42" t="s">
        <v>44</v>
      </c>
      <c r="Y11" s="38">
        <v>0</v>
      </c>
      <c r="Z11" s="49">
        <v>0.45694444444444465</v>
      </c>
      <c r="AA11" s="42" t="s">
        <v>44</v>
      </c>
      <c r="AB11" s="38">
        <v>0</v>
      </c>
      <c r="AC11" s="53">
        <v>0.45902777777777798</v>
      </c>
      <c r="AD11" s="61"/>
      <c r="AE11" s="55">
        <v>0.45968750000000003</v>
      </c>
      <c r="AF11" s="35">
        <v>6.5972222222204779E-4</v>
      </c>
      <c r="AG11" s="35">
        <v>2.3148148147973777E-5</v>
      </c>
      <c r="AH11" s="44" t="s">
        <v>301</v>
      </c>
      <c r="AI11" s="45">
        <v>2</v>
      </c>
      <c r="AJ11" s="55">
        <v>0.46140046296296294</v>
      </c>
      <c r="AK11" s="35">
        <v>2.372685185184964E-3</v>
      </c>
      <c r="AL11" s="35">
        <v>2.8935185185163066E-4</v>
      </c>
      <c r="AM11" s="44" t="s">
        <v>301</v>
      </c>
      <c r="AN11" s="45">
        <v>25</v>
      </c>
      <c r="AO11" s="55">
        <v>0.46195601851851853</v>
      </c>
      <c r="AP11" s="35">
        <v>2.9282407407405509E-3</v>
      </c>
      <c r="AQ11" s="35">
        <v>3.1249999999980989E-4</v>
      </c>
      <c r="AR11" s="44" t="s">
        <v>301</v>
      </c>
      <c r="AS11" s="45">
        <v>27</v>
      </c>
      <c r="AT11" s="55">
        <v>0.46660879629629631</v>
      </c>
      <c r="AU11" s="35">
        <v>7.5810185185183343E-3</v>
      </c>
      <c r="AV11" s="35">
        <v>1.2615740740738899E-3</v>
      </c>
      <c r="AW11" s="44" t="s">
        <v>301</v>
      </c>
      <c r="AX11" s="45">
        <v>109</v>
      </c>
      <c r="AY11" s="49">
        <v>0.50763888888888886</v>
      </c>
      <c r="AZ11" s="42" t="s">
        <v>44</v>
      </c>
      <c r="BA11" s="38">
        <v>0</v>
      </c>
      <c r="BB11" s="53">
        <v>0.52152777777777781</v>
      </c>
      <c r="BC11" s="61"/>
      <c r="BD11" s="55">
        <v>0.54135416666666669</v>
      </c>
      <c r="BE11" s="35">
        <v>1.982638888888888E-2</v>
      </c>
      <c r="BF11" s="35">
        <v>8.1249999999999881E-3</v>
      </c>
      <c r="BG11" s="44" t="s">
        <v>301</v>
      </c>
      <c r="BH11" s="45">
        <v>702</v>
      </c>
      <c r="BI11" s="197">
        <v>0.57013888888888897</v>
      </c>
      <c r="BJ11" s="42" t="s">
        <v>44</v>
      </c>
      <c r="BK11" s="38">
        <v>0</v>
      </c>
      <c r="BL11" s="53">
        <v>0.57152777777777775</v>
      </c>
      <c r="BM11" s="61">
        <v>180</v>
      </c>
      <c r="BN11" s="55"/>
      <c r="BO11" s="35">
        <v>-0.57152777777777775</v>
      </c>
      <c r="BP11" s="35">
        <v>0.58042824074074073</v>
      </c>
      <c r="BQ11" s="44"/>
      <c r="BR11" s="45">
        <v>300</v>
      </c>
      <c r="BS11" s="55">
        <v>0.58579861111111109</v>
      </c>
      <c r="BT11" s="35">
        <v>1.4270833333333344E-2</v>
      </c>
      <c r="BU11" s="35">
        <v>4.803240740740752E-3</v>
      </c>
      <c r="BV11" s="44" t="s">
        <v>301</v>
      </c>
      <c r="BW11" s="45">
        <v>415</v>
      </c>
      <c r="BX11" s="55">
        <v>0.58598379629629627</v>
      </c>
      <c r="BY11" s="35">
        <v>1.4456018518518521E-2</v>
      </c>
      <c r="BZ11" s="35">
        <v>4.8726851851851865E-3</v>
      </c>
      <c r="CA11" s="44" t="s">
        <v>301</v>
      </c>
      <c r="CB11" s="45">
        <v>421</v>
      </c>
      <c r="CC11" s="85">
        <v>0.62013888888888891</v>
      </c>
      <c r="CD11" s="86"/>
      <c r="CE11" s="38">
        <v>0</v>
      </c>
      <c r="CF11" s="88"/>
      <c r="CG11" s="49">
        <v>0.79375000000000007</v>
      </c>
      <c r="CH11" s="42" t="s">
        <v>301</v>
      </c>
      <c r="CI11" s="38">
        <v>120</v>
      </c>
      <c r="CJ11" s="206">
        <v>0.63263888888888886</v>
      </c>
      <c r="CK11" s="213"/>
      <c r="CL11" s="208">
        <v>0.63451388888888893</v>
      </c>
      <c r="CM11" s="214">
        <v>1.8750000000000711E-3</v>
      </c>
      <c r="CN11" s="214">
        <v>1.3888888888896004E-4</v>
      </c>
      <c r="CO11" s="210" t="s">
        <v>301</v>
      </c>
      <c r="CP11" s="211">
        <v>12</v>
      </c>
      <c r="CQ11" s="215"/>
      <c r="CR11" s="215"/>
      <c r="CS11" s="85">
        <v>0.64583333333333337</v>
      </c>
      <c r="CT11" s="86"/>
      <c r="CU11" s="38">
        <v>0</v>
      </c>
      <c r="CV11" s="88"/>
      <c r="CW11" s="49"/>
      <c r="CX11" s="42" t="s">
        <v>44</v>
      </c>
      <c r="CY11" s="38">
        <v>0</v>
      </c>
      <c r="CZ11" s="53">
        <v>0.68472222222222223</v>
      </c>
      <c r="DA11" s="61"/>
      <c r="DB11" s="55">
        <v>0.69077546296296299</v>
      </c>
      <c r="DC11" s="35">
        <v>6.0532407407407618E-3</v>
      </c>
      <c r="DD11" s="35">
        <v>1.0416666666668729E-4</v>
      </c>
      <c r="DE11" s="44" t="s">
        <v>301</v>
      </c>
      <c r="DF11" s="45">
        <v>9</v>
      </c>
      <c r="DG11" s="55">
        <v>0.69084490740740734</v>
      </c>
      <c r="DH11" s="35">
        <v>6.1226851851851061E-3</v>
      </c>
      <c r="DI11" s="35">
        <v>1.2731481481473642E-4</v>
      </c>
      <c r="DJ11" s="44" t="s">
        <v>301</v>
      </c>
      <c r="DK11" s="45">
        <v>11</v>
      </c>
      <c r="DL11" s="238"/>
      <c r="DM11" s="52"/>
      <c r="DN11" s="91">
        <v>0.7368055555555556</v>
      </c>
      <c r="DO11" s="95">
        <v>8.3333333333333297E-3</v>
      </c>
      <c r="DP11" s="42" t="s">
        <v>44</v>
      </c>
      <c r="DQ11" s="38">
        <v>0</v>
      </c>
      <c r="DR11" s="64"/>
      <c r="DS11" s="39">
        <v>2266.6</v>
      </c>
      <c r="DT11" s="46">
        <v>120</v>
      </c>
      <c r="DU11" s="40"/>
      <c r="DV11" s="63">
        <v>2386.6</v>
      </c>
      <c r="DW11" s="43"/>
      <c r="DX11" s="225" t="s">
        <v>43</v>
      </c>
      <c r="DY11" s="226" t="s">
        <v>177</v>
      </c>
      <c r="DZ11" s="226">
        <v>150</v>
      </c>
      <c r="EA11" s="104" t="s">
        <v>291</v>
      </c>
      <c r="EB11" s="77"/>
      <c r="EC11" s="56"/>
      <c r="ED11" s="36"/>
      <c r="EG11" s="41">
        <v>1.1299999999999999</v>
      </c>
      <c r="EH11" s="41" t="s">
        <v>197</v>
      </c>
      <c r="EI11" s="151">
        <v>60.567999999999998</v>
      </c>
      <c r="EJ11" s="41">
        <v>60.567999999999998</v>
      </c>
      <c r="EK11" s="41">
        <v>9999</v>
      </c>
      <c r="EN11" s="41">
        <v>8</v>
      </c>
      <c r="EO11" s="195">
        <v>0</v>
      </c>
      <c r="EP11" s="195">
        <v>0</v>
      </c>
      <c r="EQ11" s="196">
        <v>53.6</v>
      </c>
      <c r="ER11" s="195">
        <v>0</v>
      </c>
      <c r="ES11" s="195">
        <v>0</v>
      </c>
      <c r="ET11" s="195">
        <v>163</v>
      </c>
      <c r="EU11" s="195">
        <v>0</v>
      </c>
      <c r="EV11" s="195">
        <v>702</v>
      </c>
      <c r="EW11" s="195">
        <v>0</v>
      </c>
      <c r="EX11" s="195">
        <v>1316</v>
      </c>
      <c r="EY11" s="195">
        <v>120</v>
      </c>
      <c r="EZ11" s="195">
        <v>12</v>
      </c>
      <c r="FA11" s="195">
        <v>0</v>
      </c>
      <c r="FB11" s="196">
        <v>20</v>
      </c>
      <c r="FC11" s="195"/>
      <c r="FD11" s="195"/>
      <c r="FE11" s="195"/>
      <c r="FF11" s="195"/>
      <c r="FG11" s="196"/>
      <c r="FH11" s="195"/>
      <c r="FJ11" s="41">
        <v>8</v>
      </c>
      <c r="FK11" s="195">
        <v>0</v>
      </c>
      <c r="FL11" s="195">
        <v>0</v>
      </c>
      <c r="FM11" s="195">
        <v>53.6</v>
      </c>
      <c r="FN11" s="195">
        <v>53.6</v>
      </c>
      <c r="FO11" s="195">
        <v>53.6</v>
      </c>
      <c r="FP11" s="195">
        <v>216.6</v>
      </c>
      <c r="FQ11" s="195">
        <v>216.6</v>
      </c>
      <c r="FR11" s="195">
        <v>216.6</v>
      </c>
      <c r="FS11" s="195">
        <v>1532.6</v>
      </c>
      <c r="FT11" s="195">
        <v>1652.6</v>
      </c>
      <c r="FU11" s="195">
        <v>1664.6</v>
      </c>
      <c r="FV11" s="195">
        <v>1664.6</v>
      </c>
      <c r="FW11" s="195">
        <v>1684.6</v>
      </c>
      <c r="FX11" s="195">
        <v>1684.6</v>
      </c>
      <c r="FY11" s="195">
        <v>1684.6</v>
      </c>
      <c r="FZ11" s="195">
        <v>1684.6</v>
      </c>
      <c r="GA11" s="195">
        <v>1684.6</v>
      </c>
      <c r="GB11" s="195">
        <v>1684.6</v>
      </c>
      <c r="GC11" s="195">
        <v>1684.6</v>
      </c>
    </row>
    <row r="12" spans="1:185" s="41" customFormat="1" ht="13.5" thickBot="1" x14ac:dyDescent="0.25">
      <c r="A12" s="132"/>
      <c r="B12" s="34">
        <v>51</v>
      </c>
      <c r="C12" s="10">
        <v>51</v>
      </c>
      <c r="D12" s="37" t="s">
        <v>260</v>
      </c>
      <c r="E12" s="37" t="s">
        <v>286</v>
      </c>
      <c r="F12" s="37"/>
      <c r="G12" s="43">
        <v>0.327083333333333</v>
      </c>
      <c r="H12" s="47"/>
      <c r="I12" s="58" t="s">
        <v>44</v>
      </c>
      <c r="J12" s="52">
        <v>0</v>
      </c>
      <c r="K12" s="43">
        <v>0.41041666666666399</v>
      </c>
      <c r="L12" s="47">
        <v>0.41041666666666399</v>
      </c>
      <c r="M12" s="42" t="s">
        <v>44</v>
      </c>
      <c r="N12" s="38">
        <v>0</v>
      </c>
      <c r="O12" s="73">
        <v>0.44166666666666698</v>
      </c>
      <c r="P12" s="42" t="s">
        <v>44</v>
      </c>
      <c r="Q12" s="38">
        <v>0</v>
      </c>
      <c r="R12" s="43">
        <v>0.44444444444444442</v>
      </c>
      <c r="S12" s="47">
        <v>0.46458333333333335</v>
      </c>
      <c r="T12" s="70">
        <v>56.2</v>
      </c>
      <c r="U12" s="71">
        <v>56.2</v>
      </c>
      <c r="V12" s="72"/>
      <c r="W12" s="115">
        <v>0.4625000000000003</v>
      </c>
      <c r="X12" s="42" t="s">
        <v>44</v>
      </c>
      <c r="Y12" s="38">
        <v>0</v>
      </c>
      <c r="Z12" s="49">
        <v>0.49444444444444441</v>
      </c>
      <c r="AA12" s="42" t="s">
        <v>44</v>
      </c>
      <c r="AB12" s="38">
        <v>0</v>
      </c>
      <c r="AC12" s="53">
        <v>0.49652777777777773</v>
      </c>
      <c r="AD12" s="61">
        <v>600</v>
      </c>
      <c r="AE12" s="55">
        <v>0.49740740740740735</v>
      </c>
      <c r="AF12" s="35">
        <v>8.796296296296191E-4</v>
      </c>
      <c r="AG12" s="35">
        <v>2.4305555555554509E-4</v>
      </c>
      <c r="AH12" s="44" t="s">
        <v>301</v>
      </c>
      <c r="AI12" s="45">
        <v>21</v>
      </c>
      <c r="AJ12" s="55">
        <v>0.4990046296296296</v>
      </c>
      <c r="AK12" s="35">
        <v>2.476851851851869E-3</v>
      </c>
      <c r="AL12" s="35">
        <v>3.9351851851853565E-4</v>
      </c>
      <c r="AM12" s="44" t="s">
        <v>301</v>
      </c>
      <c r="AN12" s="45">
        <v>34</v>
      </c>
      <c r="AO12" s="55">
        <v>0.49971064814814814</v>
      </c>
      <c r="AP12" s="35">
        <v>3.1828703703704053E-3</v>
      </c>
      <c r="AQ12" s="35">
        <v>5.6712962962966436E-4</v>
      </c>
      <c r="AR12" s="44" t="s">
        <v>301</v>
      </c>
      <c r="AS12" s="45">
        <v>49</v>
      </c>
      <c r="AT12" s="55">
        <v>0.50767361111111109</v>
      </c>
      <c r="AU12" s="35">
        <v>1.1145833333333355E-2</v>
      </c>
      <c r="AV12" s="35">
        <v>4.8263888888889104E-3</v>
      </c>
      <c r="AW12" s="44" t="s">
        <v>301</v>
      </c>
      <c r="AX12" s="45">
        <v>417</v>
      </c>
      <c r="AY12" s="49">
        <v>0.54513888888888895</v>
      </c>
      <c r="AZ12" s="42" t="s">
        <v>44</v>
      </c>
      <c r="BA12" s="38">
        <v>0</v>
      </c>
      <c r="BB12" s="53">
        <v>0.55069444444444449</v>
      </c>
      <c r="BC12" s="61"/>
      <c r="BD12" s="55"/>
      <c r="BE12" s="35">
        <v>-0.55069444444444449</v>
      </c>
      <c r="BF12" s="35">
        <v>0.56239583333333343</v>
      </c>
      <c r="BG12" s="44"/>
      <c r="BH12" s="45">
        <v>900</v>
      </c>
      <c r="BI12" s="197">
        <v>0.59930555555555565</v>
      </c>
      <c r="BJ12" s="42" t="s">
        <v>44</v>
      </c>
      <c r="BK12" s="38">
        <v>0</v>
      </c>
      <c r="BL12" s="53">
        <v>0.60972222222222217</v>
      </c>
      <c r="BM12" s="61">
        <v>180</v>
      </c>
      <c r="BN12" s="55">
        <v>0.62357638888888889</v>
      </c>
      <c r="BO12" s="35">
        <v>1.3854166666666723E-2</v>
      </c>
      <c r="BP12" s="35">
        <v>4.9537037037037605E-3</v>
      </c>
      <c r="BQ12" s="44" t="s">
        <v>301</v>
      </c>
      <c r="BR12" s="45">
        <v>428</v>
      </c>
      <c r="BS12" s="55">
        <v>0.62472222222222229</v>
      </c>
      <c r="BT12" s="35">
        <v>1.5000000000000124E-2</v>
      </c>
      <c r="BU12" s="35">
        <v>5.5324074074075327E-3</v>
      </c>
      <c r="BV12" s="44" t="s">
        <v>301</v>
      </c>
      <c r="BW12" s="45">
        <v>478</v>
      </c>
      <c r="BX12" s="55">
        <v>0.62528935185185186</v>
      </c>
      <c r="BY12" s="35">
        <v>1.5567129629629695E-2</v>
      </c>
      <c r="BZ12" s="35">
        <v>5.9837962962963603E-3</v>
      </c>
      <c r="CA12" s="44" t="s">
        <v>301</v>
      </c>
      <c r="CB12" s="45">
        <v>517</v>
      </c>
      <c r="CC12" s="85">
        <v>0.65902777777777777</v>
      </c>
      <c r="CD12" s="86"/>
      <c r="CE12" s="38">
        <v>0</v>
      </c>
      <c r="CF12" s="88"/>
      <c r="CG12" s="49">
        <v>0.66597222222222219</v>
      </c>
      <c r="CH12" s="42" t="s">
        <v>301</v>
      </c>
      <c r="CI12" s="38">
        <v>960</v>
      </c>
      <c r="CJ12" s="206">
        <v>0.6743055555555556</v>
      </c>
      <c r="CK12" s="213"/>
      <c r="CL12" s="208">
        <v>0.67655092592592592</v>
      </c>
      <c r="CM12" s="214">
        <v>2.2453703703703143E-3</v>
      </c>
      <c r="CN12" s="214">
        <v>5.0925925925920327E-4</v>
      </c>
      <c r="CO12" s="210" t="s">
        <v>301</v>
      </c>
      <c r="CP12" s="211">
        <v>44</v>
      </c>
      <c r="CQ12" s="215"/>
      <c r="CR12" s="215"/>
      <c r="CS12" s="85">
        <v>0.68819444444444444</v>
      </c>
      <c r="CT12" s="86"/>
      <c r="CU12" s="38">
        <v>0</v>
      </c>
      <c r="CV12" s="88"/>
      <c r="CW12" s="49"/>
      <c r="CX12" s="42" t="s">
        <v>44</v>
      </c>
      <c r="CY12" s="38">
        <v>0</v>
      </c>
      <c r="CZ12" s="53">
        <v>0.72777777777777775</v>
      </c>
      <c r="DA12" s="61"/>
      <c r="DB12" s="55">
        <v>0.73380787037037043</v>
      </c>
      <c r="DC12" s="35">
        <v>6.030092592592684E-3</v>
      </c>
      <c r="DD12" s="35">
        <v>8.1018518518609535E-5</v>
      </c>
      <c r="DE12" s="44" t="s">
        <v>301</v>
      </c>
      <c r="DF12" s="45">
        <v>7</v>
      </c>
      <c r="DG12" s="55">
        <v>0.73393518518518519</v>
      </c>
      <c r="DH12" s="35">
        <v>6.1574074074074447E-3</v>
      </c>
      <c r="DI12" s="35">
        <v>1.6203703703707509E-4</v>
      </c>
      <c r="DJ12" s="44" t="s">
        <v>301</v>
      </c>
      <c r="DK12" s="45">
        <v>14</v>
      </c>
      <c r="DL12" s="238"/>
      <c r="DM12" s="52"/>
      <c r="DN12" s="91">
        <v>0.77916666666666667</v>
      </c>
      <c r="DO12" s="95">
        <v>8.3333333333333297E-3</v>
      </c>
      <c r="DP12" s="42" t="s">
        <v>44</v>
      </c>
      <c r="DQ12" s="38">
        <v>0</v>
      </c>
      <c r="DR12" s="65"/>
      <c r="DS12" s="39">
        <v>3745.2</v>
      </c>
      <c r="DT12" s="46">
        <v>960</v>
      </c>
      <c r="DU12" s="40"/>
      <c r="DV12" s="63">
        <v>4705.2</v>
      </c>
      <c r="DW12" s="128"/>
      <c r="DX12" s="225" t="s">
        <v>296</v>
      </c>
      <c r="DY12" s="226" t="s">
        <v>178</v>
      </c>
      <c r="DZ12" s="226">
        <v>80.3</v>
      </c>
      <c r="EA12" s="104"/>
      <c r="EB12" s="77"/>
      <c r="EC12" s="56"/>
      <c r="ED12" s="36"/>
      <c r="EE12" s="22"/>
      <c r="EF12" s="22"/>
      <c r="EG12" s="41">
        <v>1.05</v>
      </c>
      <c r="EH12" s="41" t="s">
        <v>198</v>
      </c>
      <c r="EI12" s="151">
        <v>59.010000000000005</v>
      </c>
      <c r="EJ12" s="41">
        <v>9999</v>
      </c>
      <c r="EK12" s="41">
        <v>59.010000000000005</v>
      </c>
      <c r="EL12" s="22"/>
      <c r="EM12" s="22"/>
      <c r="EN12" s="41">
        <v>51</v>
      </c>
      <c r="EO12" s="195">
        <v>0</v>
      </c>
      <c r="EP12" s="195">
        <v>0</v>
      </c>
      <c r="EQ12" s="196">
        <v>56.2</v>
      </c>
      <c r="ER12" s="195">
        <v>0</v>
      </c>
      <c r="ES12" s="195">
        <v>0</v>
      </c>
      <c r="ET12" s="195">
        <v>1121</v>
      </c>
      <c r="EU12" s="195">
        <v>0</v>
      </c>
      <c r="EV12" s="195">
        <v>900</v>
      </c>
      <c r="EW12" s="195">
        <v>0</v>
      </c>
      <c r="EX12" s="195">
        <v>1603</v>
      </c>
      <c r="EY12" s="195">
        <v>960</v>
      </c>
      <c r="EZ12" s="195">
        <v>44</v>
      </c>
      <c r="FA12" s="195">
        <v>0</v>
      </c>
      <c r="FB12" s="196">
        <v>21</v>
      </c>
      <c r="FC12" s="195"/>
      <c r="FD12" s="195"/>
      <c r="FE12" s="195"/>
      <c r="FF12" s="195"/>
      <c r="FG12" s="196"/>
      <c r="FH12" s="195"/>
      <c r="FI12" s="22"/>
      <c r="FJ12" s="41">
        <v>51</v>
      </c>
      <c r="FK12" s="195">
        <v>0</v>
      </c>
      <c r="FL12" s="195">
        <v>0</v>
      </c>
      <c r="FM12" s="195">
        <v>56.2</v>
      </c>
      <c r="FN12" s="195">
        <v>56.2</v>
      </c>
      <c r="FO12" s="195">
        <v>56.2</v>
      </c>
      <c r="FP12" s="195">
        <v>1177.2</v>
      </c>
      <c r="FQ12" s="195">
        <v>1177.2</v>
      </c>
      <c r="FR12" s="195">
        <v>1177.2</v>
      </c>
      <c r="FS12" s="195">
        <v>2780.2</v>
      </c>
      <c r="FT12" s="195">
        <v>3740.2</v>
      </c>
      <c r="FU12" s="195">
        <v>3784.2</v>
      </c>
      <c r="FV12" s="195">
        <v>3784.2</v>
      </c>
      <c r="FW12" s="195">
        <v>3805.2</v>
      </c>
      <c r="FX12" s="195">
        <v>3805.2</v>
      </c>
      <c r="FY12" s="195">
        <v>3805.2</v>
      </c>
      <c r="FZ12" s="195">
        <v>3805.2</v>
      </c>
      <c r="GA12" s="195">
        <v>3805.2</v>
      </c>
      <c r="GB12" s="195">
        <v>3805.2</v>
      </c>
      <c r="GC12" s="195">
        <v>3805.2</v>
      </c>
    </row>
    <row r="13" spans="1:185" s="41" customFormat="1" ht="13.5" thickBot="1" x14ac:dyDescent="0.25">
      <c r="A13" s="132"/>
      <c r="B13" s="34">
        <v>22</v>
      </c>
      <c r="C13" s="10">
        <v>22</v>
      </c>
      <c r="D13" s="37" t="s">
        <v>157</v>
      </c>
      <c r="E13" s="37" t="s">
        <v>169</v>
      </c>
      <c r="F13" s="37"/>
      <c r="G13" s="43">
        <v>0.30694444444444402</v>
      </c>
      <c r="H13" s="47">
        <v>0.30694444444444402</v>
      </c>
      <c r="I13" s="58" t="s">
        <v>44</v>
      </c>
      <c r="J13" s="52">
        <v>0</v>
      </c>
      <c r="K13" s="43">
        <v>0.390277777777777</v>
      </c>
      <c r="L13" s="47">
        <v>0.390277777777777</v>
      </c>
      <c r="M13" s="42" t="s">
        <v>44</v>
      </c>
      <c r="N13" s="38">
        <v>0</v>
      </c>
      <c r="O13" s="73">
        <v>0.421527777777778</v>
      </c>
      <c r="P13" s="42" t="s">
        <v>44</v>
      </c>
      <c r="Q13" s="38">
        <v>0</v>
      </c>
      <c r="R13" s="43">
        <v>0.43124999999999997</v>
      </c>
      <c r="S13" s="47">
        <v>0.43194444444444446</v>
      </c>
      <c r="T13" s="70">
        <v>59.6</v>
      </c>
      <c r="U13" s="71">
        <v>59.6</v>
      </c>
      <c r="V13" s="72"/>
      <c r="W13" s="115">
        <v>0.44236111111111132</v>
      </c>
      <c r="X13" s="42" t="s">
        <v>44</v>
      </c>
      <c r="Y13" s="38">
        <v>0</v>
      </c>
      <c r="Z13" s="49">
        <v>0.46666666666666667</v>
      </c>
      <c r="AA13" s="42" t="s">
        <v>44</v>
      </c>
      <c r="AB13" s="38">
        <v>0</v>
      </c>
      <c r="AC13" s="53">
        <v>0.469444444444444</v>
      </c>
      <c r="AD13" s="61">
        <v>1500</v>
      </c>
      <c r="AE13" s="55">
        <v>0.47027777777777779</v>
      </c>
      <c r="AF13" s="35">
        <v>8.3333333333379667E-4</v>
      </c>
      <c r="AG13" s="35">
        <v>1.9675925925972265E-4</v>
      </c>
      <c r="AH13" s="44" t="s">
        <v>301</v>
      </c>
      <c r="AI13" s="45">
        <v>17</v>
      </c>
      <c r="AJ13" s="55">
        <v>0.47100694444444446</v>
      </c>
      <c r="AK13" s="35">
        <v>1.5625000000004663E-3</v>
      </c>
      <c r="AL13" s="35">
        <v>5.2083333333286701E-4</v>
      </c>
      <c r="AM13" s="44" t="s">
        <v>45</v>
      </c>
      <c r="AN13" s="45">
        <v>45</v>
      </c>
      <c r="AO13" s="55">
        <v>0.47202546296296299</v>
      </c>
      <c r="AP13" s="35">
        <v>2.581018518518996E-3</v>
      </c>
      <c r="AQ13" s="35">
        <v>3.4722222221744963E-5</v>
      </c>
      <c r="AR13" s="44" t="s">
        <v>45</v>
      </c>
      <c r="AS13" s="45">
        <v>3</v>
      </c>
      <c r="AT13" s="55">
        <v>0.48472222222222222</v>
      </c>
      <c r="AU13" s="35">
        <v>1.5277777777778223E-2</v>
      </c>
      <c r="AV13" s="35">
        <v>8.9583333333337796E-3</v>
      </c>
      <c r="AW13" s="44" t="s">
        <v>301</v>
      </c>
      <c r="AX13" s="45">
        <v>774</v>
      </c>
      <c r="AY13" s="49">
        <v>0.52222222222222225</v>
      </c>
      <c r="AZ13" s="42" t="s">
        <v>301</v>
      </c>
      <c r="BA13" s="38">
        <v>360</v>
      </c>
      <c r="BB13" s="53">
        <v>0.53055555555555556</v>
      </c>
      <c r="BC13" s="61"/>
      <c r="BD13" s="55">
        <v>0.54427083333333337</v>
      </c>
      <c r="BE13" s="35">
        <v>1.3715277777777812E-2</v>
      </c>
      <c r="BF13" s="35">
        <v>2.0138888888889209E-3</v>
      </c>
      <c r="BG13" s="44" t="s">
        <v>301</v>
      </c>
      <c r="BH13" s="45">
        <v>174</v>
      </c>
      <c r="BI13" s="197">
        <v>0.57916666666666672</v>
      </c>
      <c r="BJ13" s="42" t="s">
        <v>44</v>
      </c>
      <c r="BK13" s="38">
        <v>0</v>
      </c>
      <c r="BL13" s="53">
        <v>0.58402777777777781</v>
      </c>
      <c r="BM13" s="61">
        <v>180</v>
      </c>
      <c r="BN13" s="55"/>
      <c r="BO13" s="35">
        <v>-0.58402777777777781</v>
      </c>
      <c r="BP13" s="35">
        <v>0.5929282407407408</v>
      </c>
      <c r="BQ13" s="44"/>
      <c r="BR13" s="45">
        <v>300</v>
      </c>
      <c r="BS13" s="55"/>
      <c r="BT13" s="35">
        <v>-0.58402777777777781</v>
      </c>
      <c r="BU13" s="35">
        <v>0.59349537037037037</v>
      </c>
      <c r="BV13" s="44"/>
      <c r="BW13" s="45">
        <v>300</v>
      </c>
      <c r="BX13" s="55">
        <v>0.59517361111111111</v>
      </c>
      <c r="BY13" s="35">
        <v>1.1145833333333299E-2</v>
      </c>
      <c r="BZ13" s="35">
        <v>1.562499999999965E-3</v>
      </c>
      <c r="CA13" s="44" t="s">
        <v>301</v>
      </c>
      <c r="CB13" s="45">
        <v>135</v>
      </c>
      <c r="CC13" s="85">
        <v>0.63263888888888886</v>
      </c>
      <c r="CD13" s="86"/>
      <c r="CE13" s="38">
        <v>0</v>
      </c>
      <c r="CF13" s="88"/>
      <c r="CG13" s="49">
        <v>0.63611111111111118</v>
      </c>
      <c r="CH13" s="42" t="s">
        <v>301</v>
      </c>
      <c r="CI13" s="38">
        <v>120</v>
      </c>
      <c r="CJ13" s="206">
        <v>0.65</v>
      </c>
      <c r="CK13" s="213"/>
      <c r="CL13" s="208">
        <v>0.65231481481481479</v>
      </c>
      <c r="CM13" s="214">
        <v>2.3148148148147696E-3</v>
      </c>
      <c r="CN13" s="214">
        <v>5.7870370370365857E-4</v>
      </c>
      <c r="CO13" s="210" t="s">
        <v>301</v>
      </c>
      <c r="CP13" s="211">
        <v>50</v>
      </c>
      <c r="CQ13" s="215"/>
      <c r="CR13" s="215"/>
      <c r="CS13" s="85">
        <v>0.65972222222222221</v>
      </c>
      <c r="CT13" s="86"/>
      <c r="CU13" s="38">
        <v>240</v>
      </c>
      <c r="CV13" s="88"/>
      <c r="CW13" s="49"/>
      <c r="CX13" s="42" t="s">
        <v>44</v>
      </c>
      <c r="CY13" s="38">
        <v>0</v>
      </c>
      <c r="CZ13" s="53">
        <v>0.70000000000000007</v>
      </c>
      <c r="DA13" s="61"/>
      <c r="DB13" s="55">
        <v>0.70579861111111108</v>
      </c>
      <c r="DC13" s="35">
        <v>5.7986111111110183E-3</v>
      </c>
      <c r="DD13" s="35">
        <v>1.5046296296305616E-4</v>
      </c>
      <c r="DE13" s="44" t="s">
        <v>45</v>
      </c>
      <c r="DF13" s="45">
        <v>13</v>
      </c>
      <c r="DG13" s="55">
        <v>0.70589120370370362</v>
      </c>
      <c r="DH13" s="35">
        <v>5.8912037037035514E-3</v>
      </c>
      <c r="DI13" s="35">
        <v>1.0416666666681826E-4</v>
      </c>
      <c r="DJ13" s="44" t="s">
        <v>45</v>
      </c>
      <c r="DK13" s="45">
        <v>9</v>
      </c>
      <c r="DL13" s="238" t="s">
        <v>313</v>
      </c>
      <c r="DM13" s="52">
        <v>300</v>
      </c>
      <c r="DN13" s="91">
        <v>0.75624999999999998</v>
      </c>
      <c r="DO13" s="95">
        <v>8.3333333333333297E-3</v>
      </c>
      <c r="DP13" s="42" t="s">
        <v>301</v>
      </c>
      <c r="DQ13" s="38">
        <v>60</v>
      </c>
      <c r="DR13" s="74"/>
      <c r="DS13" s="39">
        <v>3559.6</v>
      </c>
      <c r="DT13" s="46">
        <v>1080</v>
      </c>
      <c r="DU13" s="40"/>
      <c r="DV13" s="63">
        <v>4639.6000000000004</v>
      </c>
      <c r="DW13" s="132"/>
      <c r="DX13" s="225" t="s">
        <v>297</v>
      </c>
      <c r="DY13" s="226" t="s">
        <v>178</v>
      </c>
      <c r="DZ13" s="226">
        <v>201</v>
      </c>
      <c r="EA13" s="104"/>
      <c r="EB13" s="77"/>
      <c r="EC13" s="56"/>
      <c r="ED13" s="36"/>
      <c r="EE13" s="22"/>
      <c r="EF13" s="22"/>
      <c r="EG13" s="41">
        <v>1.1100000000000001</v>
      </c>
      <c r="EH13" s="41" t="s">
        <v>197</v>
      </c>
      <c r="EI13" s="151">
        <v>66.156000000000006</v>
      </c>
      <c r="EJ13" s="41">
        <v>66.156000000000006</v>
      </c>
      <c r="EK13" s="41">
        <v>9999</v>
      </c>
      <c r="EL13" s="22"/>
      <c r="EM13" s="22"/>
      <c r="EN13" s="41">
        <v>22</v>
      </c>
      <c r="EO13" s="195">
        <v>0</v>
      </c>
      <c r="EP13" s="195">
        <v>0</v>
      </c>
      <c r="EQ13" s="196">
        <v>59.6</v>
      </c>
      <c r="ER13" s="195">
        <v>0</v>
      </c>
      <c r="ES13" s="195">
        <v>0</v>
      </c>
      <c r="ET13" s="195">
        <v>2339</v>
      </c>
      <c r="EU13" s="195">
        <v>360</v>
      </c>
      <c r="EV13" s="195">
        <v>174</v>
      </c>
      <c r="EW13" s="195">
        <v>0</v>
      </c>
      <c r="EX13" s="195">
        <v>915</v>
      </c>
      <c r="EY13" s="195">
        <v>120</v>
      </c>
      <c r="EZ13" s="195">
        <v>50</v>
      </c>
      <c r="FA13" s="195">
        <v>0</v>
      </c>
      <c r="FB13" s="196">
        <v>22</v>
      </c>
      <c r="FC13" s="195"/>
      <c r="FD13" s="195"/>
      <c r="FE13" s="195"/>
      <c r="FF13" s="195"/>
      <c r="FG13" s="196"/>
      <c r="FH13" s="195"/>
      <c r="FI13" s="22"/>
      <c r="FJ13" s="41">
        <v>22</v>
      </c>
      <c r="FK13" s="195">
        <v>0</v>
      </c>
      <c r="FL13" s="195">
        <v>0</v>
      </c>
      <c r="FM13" s="195">
        <v>59.6</v>
      </c>
      <c r="FN13" s="195">
        <v>59.6</v>
      </c>
      <c r="FO13" s="195">
        <v>59.6</v>
      </c>
      <c r="FP13" s="195">
        <v>2398.6</v>
      </c>
      <c r="FQ13" s="195">
        <v>2758.6</v>
      </c>
      <c r="FR13" s="195">
        <v>2758.6</v>
      </c>
      <c r="FS13" s="195">
        <v>3673.6</v>
      </c>
      <c r="FT13" s="195">
        <v>3793.6</v>
      </c>
      <c r="FU13" s="195">
        <v>3843.6</v>
      </c>
      <c r="FV13" s="195">
        <v>3843.6</v>
      </c>
      <c r="FW13" s="195">
        <v>3865.6</v>
      </c>
      <c r="FX13" s="195">
        <v>3865.6</v>
      </c>
      <c r="FY13" s="195">
        <v>3865.6</v>
      </c>
      <c r="FZ13" s="195">
        <v>3865.6</v>
      </c>
      <c r="GA13" s="195">
        <v>3865.6</v>
      </c>
      <c r="GB13" s="195">
        <v>3865.6</v>
      </c>
      <c r="GC13" s="195">
        <v>3865.6</v>
      </c>
    </row>
    <row r="14" spans="1:185" s="41" customFormat="1" ht="13.5" thickBot="1" x14ac:dyDescent="0.25">
      <c r="A14" s="132"/>
      <c r="B14" s="34">
        <v>28</v>
      </c>
      <c r="C14" s="10">
        <v>28</v>
      </c>
      <c r="D14" s="37" t="s">
        <v>49</v>
      </c>
      <c r="E14" s="37" t="s">
        <v>57</v>
      </c>
      <c r="F14" s="37"/>
      <c r="G14" s="43">
        <v>0.311111111111113</v>
      </c>
      <c r="H14" s="47">
        <v>0.31111111111111101</v>
      </c>
      <c r="I14" s="58" t="s">
        <v>44</v>
      </c>
      <c r="J14" s="52">
        <v>0</v>
      </c>
      <c r="K14" s="43">
        <v>0.39444444444444299</v>
      </c>
      <c r="L14" s="47">
        <v>0.39444444444444299</v>
      </c>
      <c r="M14" s="42" t="s">
        <v>44</v>
      </c>
      <c r="N14" s="38">
        <v>0</v>
      </c>
      <c r="O14" s="73">
        <v>0.42569444444444399</v>
      </c>
      <c r="P14" s="42" t="s">
        <v>44</v>
      </c>
      <c r="Q14" s="38">
        <v>0</v>
      </c>
      <c r="R14" s="43">
        <v>0.42777777777777781</v>
      </c>
      <c r="S14" s="47">
        <v>0.4381944444444445</v>
      </c>
      <c r="T14" s="70">
        <v>58.5</v>
      </c>
      <c r="U14" s="71">
        <v>58.5</v>
      </c>
      <c r="V14" s="72"/>
      <c r="W14" s="115">
        <v>0.4465277777777773</v>
      </c>
      <c r="X14" s="42" t="s">
        <v>44</v>
      </c>
      <c r="Y14" s="38">
        <v>0</v>
      </c>
      <c r="Z14" s="49">
        <v>0.47083333333333333</v>
      </c>
      <c r="AA14" s="42" t="s">
        <v>44</v>
      </c>
      <c r="AB14" s="38">
        <v>0</v>
      </c>
      <c r="AC14" s="53">
        <v>0.47361111111111115</v>
      </c>
      <c r="AD14" s="61"/>
      <c r="AE14" s="55">
        <v>0.47438657407407409</v>
      </c>
      <c r="AF14" s="35">
        <v>7.7546296296293615E-4</v>
      </c>
      <c r="AG14" s="35">
        <v>1.3888888888886214E-4</v>
      </c>
      <c r="AH14" s="44" t="s">
        <v>301</v>
      </c>
      <c r="AI14" s="45">
        <v>12</v>
      </c>
      <c r="AJ14" s="55">
        <v>0.47597222222222224</v>
      </c>
      <c r="AK14" s="35">
        <v>2.3611111111110916E-3</v>
      </c>
      <c r="AL14" s="35">
        <v>2.7777777777775832E-4</v>
      </c>
      <c r="AM14" s="44" t="s">
        <v>301</v>
      </c>
      <c r="AN14" s="45">
        <v>24</v>
      </c>
      <c r="AO14" s="55">
        <v>0.47663194444444446</v>
      </c>
      <c r="AP14" s="35">
        <v>3.0208333333333059E-3</v>
      </c>
      <c r="AQ14" s="35">
        <v>4.0509259259256499E-4</v>
      </c>
      <c r="AR14" s="44" t="s">
        <v>301</v>
      </c>
      <c r="AS14" s="45">
        <v>35</v>
      </c>
      <c r="AT14" s="55">
        <v>0.48054398148148153</v>
      </c>
      <c r="AU14" s="35">
        <v>6.9328703703703809E-3</v>
      </c>
      <c r="AV14" s="35">
        <v>6.1342592592593653E-4</v>
      </c>
      <c r="AW14" s="44" t="s">
        <v>301</v>
      </c>
      <c r="AX14" s="45">
        <v>53</v>
      </c>
      <c r="AY14" s="49">
        <v>0.52222222222222225</v>
      </c>
      <c r="AZ14" s="42" t="s">
        <v>44</v>
      </c>
      <c r="BA14" s="38">
        <v>0</v>
      </c>
      <c r="BB14" s="53">
        <v>0.53194444444444444</v>
      </c>
      <c r="BC14" s="61"/>
      <c r="BD14" s="55">
        <v>0.54390046296296302</v>
      </c>
      <c r="BE14" s="35">
        <v>1.1956018518518574E-2</v>
      </c>
      <c r="BF14" s="35">
        <v>2.5462962962968273E-4</v>
      </c>
      <c r="BG14" s="44" t="s">
        <v>301</v>
      </c>
      <c r="BH14" s="45">
        <v>22</v>
      </c>
      <c r="BI14" s="197">
        <v>0.5805555555555556</v>
      </c>
      <c r="BJ14" s="42" t="s">
        <v>44</v>
      </c>
      <c r="BK14" s="38">
        <v>0</v>
      </c>
      <c r="BL14" s="53">
        <v>0.58263888888888882</v>
      </c>
      <c r="BM14" s="61">
        <v>180</v>
      </c>
      <c r="BN14" s="55"/>
      <c r="BO14" s="35">
        <v>-0.58263888888888882</v>
      </c>
      <c r="BP14" s="35">
        <v>0.5915393518518518</v>
      </c>
      <c r="BQ14" s="44"/>
      <c r="BR14" s="45">
        <v>300</v>
      </c>
      <c r="BS14" s="55">
        <v>0.5933680555555555</v>
      </c>
      <c r="BT14" s="35">
        <v>1.0729166666666679E-2</v>
      </c>
      <c r="BU14" s="35">
        <v>1.2615740740740868E-3</v>
      </c>
      <c r="BV14" s="44" t="s">
        <v>301</v>
      </c>
      <c r="BW14" s="45">
        <v>109</v>
      </c>
      <c r="BX14" s="55">
        <v>0.5935879629629629</v>
      </c>
      <c r="BY14" s="35">
        <v>1.0949074074074083E-2</v>
      </c>
      <c r="BZ14" s="35">
        <v>1.365740740740749E-3</v>
      </c>
      <c r="CA14" s="44" t="s">
        <v>301</v>
      </c>
      <c r="CB14" s="45">
        <v>118</v>
      </c>
      <c r="CC14" s="85">
        <v>0.63124999999999998</v>
      </c>
      <c r="CD14" s="86"/>
      <c r="CE14" s="38">
        <v>0</v>
      </c>
      <c r="CF14" s="88"/>
      <c r="CG14" s="49">
        <v>0.63611111111111118</v>
      </c>
      <c r="CH14" s="42" t="s">
        <v>44</v>
      </c>
      <c r="CI14" s="38">
        <v>0</v>
      </c>
      <c r="CJ14" s="206">
        <v>0.64236111111111105</v>
      </c>
      <c r="CK14" s="213"/>
      <c r="CL14" s="208">
        <v>0.64451388888888894</v>
      </c>
      <c r="CM14" s="214">
        <v>2.1527777777778923E-3</v>
      </c>
      <c r="CN14" s="214">
        <v>4.1666666666678124E-4</v>
      </c>
      <c r="CO14" s="210" t="s">
        <v>301</v>
      </c>
      <c r="CP14" s="211">
        <v>36</v>
      </c>
      <c r="CQ14" s="215"/>
      <c r="CR14" s="215"/>
      <c r="CS14" s="85">
        <v>0.65555555555555556</v>
      </c>
      <c r="CT14" s="86"/>
      <c r="CU14" s="38">
        <v>0</v>
      </c>
      <c r="CV14" s="88"/>
      <c r="CW14" s="49"/>
      <c r="CX14" s="42" t="s">
        <v>44</v>
      </c>
      <c r="CY14" s="38">
        <v>0</v>
      </c>
      <c r="CZ14" s="53">
        <v>0.69513888888888886</v>
      </c>
      <c r="DA14" s="61"/>
      <c r="DB14" s="55">
        <v>0.70120370370370377</v>
      </c>
      <c r="DC14" s="35">
        <v>6.0648148148149117E-3</v>
      </c>
      <c r="DD14" s="35">
        <v>1.1574074074083718E-4</v>
      </c>
      <c r="DE14" s="44" t="s">
        <v>301</v>
      </c>
      <c r="DF14" s="45">
        <v>10</v>
      </c>
      <c r="DG14" s="55">
        <v>0.7012962962962962</v>
      </c>
      <c r="DH14" s="35">
        <v>6.1574074074073337E-3</v>
      </c>
      <c r="DI14" s="35">
        <v>1.6203703703696407E-4</v>
      </c>
      <c r="DJ14" s="44" t="s">
        <v>301</v>
      </c>
      <c r="DK14" s="45">
        <v>14</v>
      </c>
      <c r="DL14" s="238"/>
      <c r="DM14" s="52"/>
      <c r="DN14" s="91">
        <v>0.74652777777777779</v>
      </c>
      <c r="DO14" s="95">
        <v>8.3333333333333297E-3</v>
      </c>
      <c r="DP14" s="42" t="s">
        <v>44</v>
      </c>
      <c r="DQ14" s="38">
        <v>0</v>
      </c>
      <c r="DR14" s="65"/>
      <c r="DS14" s="39">
        <v>971.5</v>
      </c>
      <c r="DT14" s="46">
        <v>0</v>
      </c>
      <c r="DU14" s="40"/>
      <c r="DV14" s="63">
        <v>971.5</v>
      </c>
      <c r="DW14" s="128"/>
      <c r="DX14" s="225" t="s">
        <v>43</v>
      </c>
      <c r="DY14" s="226" t="s">
        <v>178</v>
      </c>
      <c r="DZ14" s="226">
        <v>77</v>
      </c>
      <c r="EA14" s="104"/>
      <c r="EB14" s="77"/>
      <c r="EC14" s="56"/>
      <c r="ED14" s="36"/>
      <c r="EE14" s="22"/>
      <c r="EF14" s="22"/>
      <c r="EG14" s="41">
        <v>1.05</v>
      </c>
      <c r="EH14" s="41" t="s">
        <v>197</v>
      </c>
      <c r="EI14" s="151">
        <v>61.425000000000004</v>
      </c>
      <c r="EJ14" s="41">
        <v>61.425000000000004</v>
      </c>
      <c r="EK14" s="41">
        <v>9999</v>
      </c>
      <c r="EL14" s="22"/>
      <c r="EM14" s="22"/>
      <c r="EN14" s="41">
        <v>28</v>
      </c>
      <c r="EO14" s="195">
        <v>0</v>
      </c>
      <c r="EP14" s="195">
        <v>0</v>
      </c>
      <c r="EQ14" s="196">
        <v>58.5</v>
      </c>
      <c r="ER14" s="195">
        <v>0</v>
      </c>
      <c r="ES14" s="195">
        <v>0</v>
      </c>
      <c r="ET14" s="195">
        <v>124</v>
      </c>
      <c r="EU14" s="195">
        <v>0</v>
      </c>
      <c r="EV14" s="195">
        <v>22</v>
      </c>
      <c r="EW14" s="195">
        <v>0</v>
      </c>
      <c r="EX14" s="195">
        <v>707</v>
      </c>
      <c r="EY14" s="195">
        <v>0</v>
      </c>
      <c r="EZ14" s="195">
        <v>36</v>
      </c>
      <c r="FA14" s="195">
        <v>0</v>
      </c>
      <c r="FB14" s="196">
        <v>24</v>
      </c>
      <c r="FC14" s="195"/>
      <c r="FD14" s="195"/>
      <c r="FE14" s="195"/>
      <c r="FF14" s="195"/>
      <c r="FG14" s="196"/>
      <c r="FH14" s="195"/>
      <c r="FI14" s="22"/>
      <c r="FJ14" s="41">
        <v>28</v>
      </c>
      <c r="FK14" s="195">
        <v>0</v>
      </c>
      <c r="FL14" s="195">
        <v>0</v>
      </c>
      <c r="FM14" s="195">
        <v>58.5</v>
      </c>
      <c r="FN14" s="195">
        <v>58.5</v>
      </c>
      <c r="FO14" s="195">
        <v>58.5</v>
      </c>
      <c r="FP14" s="195">
        <v>182.5</v>
      </c>
      <c r="FQ14" s="195">
        <v>182.5</v>
      </c>
      <c r="FR14" s="195">
        <v>182.5</v>
      </c>
      <c r="FS14" s="195">
        <v>889.5</v>
      </c>
      <c r="FT14" s="195">
        <v>889.5</v>
      </c>
      <c r="FU14" s="195">
        <v>925.5</v>
      </c>
      <c r="FV14" s="195">
        <v>925.5</v>
      </c>
      <c r="FW14" s="195">
        <v>949.5</v>
      </c>
      <c r="FX14" s="195">
        <v>949.5</v>
      </c>
      <c r="FY14" s="195">
        <v>949.5</v>
      </c>
      <c r="FZ14" s="195">
        <v>949.5</v>
      </c>
      <c r="GA14" s="195">
        <v>949.5</v>
      </c>
      <c r="GB14" s="195">
        <v>949.5</v>
      </c>
      <c r="GC14" s="195">
        <v>949.5</v>
      </c>
    </row>
    <row r="15" spans="1:185" s="41" customFormat="1" ht="13.5" collapsed="1" thickBot="1" x14ac:dyDescent="0.25">
      <c r="A15" s="132"/>
      <c r="B15" s="34">
        <v>23</v>
      </c>
      <c r="C15" s="10">
        <v>23</v>
      </c>
      <c r="D15" s="37" t="s">
        <v>142</v>
      </c>
      <c r="E15" s="37" t="s">
        <v>268</v>
      </c>
      <c r="F15" s="37"/>
      <c r="G15" s="43">
        <v>0.30763888888888902</v>
      </c>
      <c r="H15" s="47">
        <v>0.30763888888888902</v>
      </c>
      <c r="I15" s="58" t="s">
        <v>44</v>
      </c>
      <c r="J15" s="52">
        <v>0</v>
      </c>
      <c r="K15" s="43">
        <v>0.390972222222221</v>
      </c>
      <c r="L15" s="47">
        <v>0.390972222222221</v>
      </c>
      <c r="M15" s="42" t="s">
        <v>44</v>
      </c>
      <c r="N15" s="38">
        <v>0</v>
      </c>
      <c r="O15" s="73">
        <v>0.422222222222222</v>
      </c>
      <c r="P15" s="42" t="s">
        <v>44</v>
      </c>
      <c r="Q15" s="38">
        <v>0</v>
      </c>
      <c r="R15" s="43">
        <v>0.42430555555555555</v>
      </c>
      <c r="S15" s="47">
        <v>0.43402777777777773</v>
      </c>
      <c r="T15" s="70">
        <v>63.6</v>
      </c>
      <c r="U15" s="71">
        <v>63.6</v>
      </c>
      <c r="V15" s="72"/>
      <c r="W15" s="115">
        <v>0.44305555555555531</v>
      </c>
      <c r="X15" s="42" t="s">
        <v>44</v>
      </c>
      <c r="Y15" s="38">
        <v>0</v>
      </c>
      <c r="Z15" s="49">
        <v>0.46736111111111067</v>
      </c>
      <c r="AA15" s="42" t="s">
        <v>44</v>
      </c>
      <c r="AB15" s="38">
        <v>0</v>
      </c>
      <c r="AC15" s="53">
        <v>0.47013888888888899</v>
      </c>
      <c r="AD15" s="61">
        <v>300</v>
      </c>
      <c r="AE15" s="55">
        <v>0.47098379629629633</v>
      </c>
      <c r="AF15" s="35">
        <v>8.4490740740733594E-4</v>
      </c>
      <c r="AG15" s="35">
        <v>2.0833333333326192E-4</v>
      </c>
      <c r="AH15" s="44" t="s">
        <v>301</v>
      </c>
      <c r="AI15" s="45">
        <v>18</v>
      </c>
      <c r="AJ15" s="55">
        <v>0.4727777777777778</v>
      </c>
      <c r="AK15" s="35">
        <v>2.6388888888888018E-3</v>
      </c>
      <c r="AL15" s="35">
        <v>5.5555555555546849E-4</v>
      </c>
      <c r="AM15" s="44" t="s">
        <v>301</v>
      </c>
      <c r="AN15" s="45">
        <v>48</v>
      </c>
      <c r="AO15" s="55">
        <v>0.47342592592592592</v>
      </c>
      <c r="AP15" s="35">
        <v>3.2870370370369217E-3</v>
      </c>
      <c r="AQ15" s="35">
        <v>6.7129629629618078E-4</v>
      </c>
      <c r="AR15" s="44" t="s">
        <v>301</v>
      </c>
      <c r="AS15" s="45">
        <v>58</v>
      </c>
      <c r="AT15" s="55">
        <v>0.48013888888888889</v>
      </c>
      <c r="AU15" s="35">
        <v>9.9999999999998979E-3</v>
      </c>
      <c r="AV15" s="35">
        <v>3.6805555555554535E-3</v>
      </c>
      <c r="AW15" s="44" t="s">
        <v>301</v>
      </c>
      <c r="AX15" s="45">
        <v>318</v>
      </c>
      <c r="AY15" s="49">
        <v>0.51874999999999993</v>
      </c>
      <c r="AZ15" s="42" t="s">
        <v>44</v>
      </c>
      <c r="BA15" s="38">
        <v>0</v>
      </c>
      <c r="BB15" s="53">
        <v>0.52847222222222223</v>
      </c>
      <c r="BC15" s="61"/>
      <c r="BD15" s="55">
        <v>0.55328703703703697</v>
      </c>
      <c r="BE15" s="35">
        <v>2.4814814814814734E-2</v>
      </c>
      <c r="BF15" s="35">
        <v>1.3113425925925843E-2</v>
      </c>
      <c r="BG15" s="44" t="s">
        <v>301</v>
      </c>
      <c r="BH15" s="45">
        <v>1133</v>
      </c>
      <c r="BI15" s="197">
        <v>0.57708333333333339</v>
      </c>
      <c r="BJ15" s="42" t="s">
        <v>44</v>
      </c>
      <c r="BK15" s="38">
        <v>0</v>
      </c>
      <c r="BL15" s="53">
        <v>0.5805555555555556</v>
      </c>
      <c r="BM15" s="61">
        <v>180</v>
      </c>
      <c r="BN15" s="55"/>
      <c r="BO15" s="35">
        <v>-0.5805555555555556</v>
      </c>
      <c r="BP15" s="35">
        <v>0.58945601851851859</v>
      </c>
      <c r="BQ15" s="44"/>
      <c r="BR15" s="45">
        <v>300</v>
      </c>
      <c r="BS15" s="55">
        <v>0.59266203703703701</v>
      </c>
      <c r="BT15" s="35">
        <v>1.2106481481481413E-2</v>
      </c>
      <c r="BU15" s="35">
        <v>2.6388888888888209E-3</v>
      </c>
      <c r="BV15" s="44" t="s">
        <v>301</v>
      </c>
      <c r="BW15" s="45">
        <v>228</v>
      </c>
      <c r="BX15" s="55">
        <v>0.59289351851851857</v>
      </c>
      <c r="BY15" s="35">
        <v>1.2337962962962967E-2</v>
      </c>
      <c r="BZ15" s="35">
        <v>2.7546296296296329E-3</v>
      </c>
      <c r="CA15" s="44" t="s">
        <v>301</v>
      </c>
      <c r="CB15" s="45">
        <v>238</v>
      </c>
      <c r="CC15" s="85">
        <v>0.62708333333333333</v>
      </c>
      <c r="CD15" s="86"/>
      <c r="CE15" s="38">
        <v>0</v>
      </c>
      <c r="CF15" s="88"/>
      <c r="CG15" s="49">
        <v>0.63402777777777775</v>
      </c>
      <c r="CH15" s="42" t="s">
        <v>301</v>
      </c>
      <c r="CI15" s="38">
        <v>120</v>
      </c>
      <c r="CJ15" s="206">
        <v>0.64027777777777783</v>
      </c>
      <c r="CK15" s="213"/>
      <c r="CL15" s="208">
        <v>0.64268518518518525</v>
      </c>
      <c r="CM15" s="214">
        <v>2.4074074074074137E-3</v>
      </c>
      <c r="CN15" s="214">
        <v>6.7129629629630264E-4</v>
      </c>
      <c r="CO15" s="210" t="s">
        <v>301</v>
      </c>
      <c r="CP15" s="211">
        <v>58</v>
      </c>
      <c r="CQ15" s="215"/>
      <c r="CR15" s="215"/>
      <c r="CS15" s="85">
        <v>0.65277777777777779</v>
      </c>
      <c r="CT15" s="86"/>
      <c r="CU15" s="38">
        <v>0</v>
      </c>
      <c r="CV15" s="88"/>
      <c r="CW15" s="49"/>
      <c r="CX15" s="42" t="s">
        <v>44</v>
      </c>
      <c r="CY15" s="38">
        <v>0</v>
      </c>
      <c r="CZ15" s="53">
        <v>0.69236111111111109</v>
      </c>
      <c r="DA15" s="61"/>
      <c r="DB15" s="55">
        <v>0.698125</v>
      </c>
      <c r="DC15" s="35">
        <v>5.7638888888889017E-3</v>
      </c>
      <c r="DD15" s="35">
        <v>1.8518518518517279E-4</v>
      </c>
      <c r="DE15" s="44" t="s">
        <v>45</v>
      </c>
      <c r="DF15" s="45">
        <v>16</v>
      </c>
      <c r="DG15" s="55">
        <v>0.69824074074074083</v>
      </c>
      <c r="DH15" s="35">
        <v>5.8796296296297346E-3</v>
      </c>
      <c r="DI15" s="35">
        <v>1.1574074074063509E-4</v>
      </c>
      <c r="DJ15" s="44" t="s">
        <v>45</v>
      </c>
      <c r="DK15" s="45">
        <v>10</v>
      </c>
      <c r="DL15" s="238"/>
      <c r="DM15" s="52"/>
      <c r="DN15" s="91">
        <v>0.74791666666666667</v>
      </c>
      <c r="DO15" s="95">
        <v>8.3333333333333297E-3</v>
      </c>
      <c r="DP15" s="42" t="s">
        <v>44</v>
      </c>
      <c r="DQ15" s="38">
        <v>0</v>
      </c>
      <c r="DR15" s="74"/>
      <c r="DS15" s="39">
        <v>2968.6</v>
      </c>
      <c r="DT15" s="46">
        <v>120</v>
      </c>
      <c r="DU15" s="40"/>
      <c r="DV15" s="63">
        <v>3088.6</v>
      </c>
      <c r="DW15" s="132"/>
      <c r="DX15" s="225" t="s">
        <v>296</v>
      </c>
      <c r="DY15" s="226" t="s">
        <v>178</v>
      </c>
      <c r="DZ15" s="226">
        <v>90</v>
      </c>
      <c r="EA15" s="104" t="s">
        <v>294</v>
      </c>
      <c r="EB15" s="77"/>
      <c r="EC15" s="56"/>
      <c r="ED15" s="36"/>
      <c r="EE15" s="22"/>
      <c r="EF15" s="22"/>
      <c r="EG15" s="41">
        <v>1.05</v>
      </c>
      <c r="EH15" s="41" t="s">
        <v>198</v>
      </c>
      <c r="EI15" s="151">
        <v>66.78</v>
      </c>
      <c r="EJ15" s="41">
        <v>9999</v>
      </c>
      <c r="EK15" s="41">
        <v>66.78</v>
      </c>
      <c r="EL15" s="22"/>
      <c r="EM15" s="22"/>
      <c r="EN15" s="41">
        <v>23</v>
      </c>
      <c r="EO15" s="195">
        <v>0</v>
      </c>
      <c r="EP15" s="195">
        <v>0</v>
      </c>
      <c r="EQ15" s="196">
        <v>63.6</v>
      </c>
      <c r="ER15" s="195">
        <v>0</v>
      </c>
      <c r="ES15" s="195">
        <v>0</v>
      </c>
      <c r="ET15" s="195">
        <v>742</v>
      </c>
      <c r="EU15" s="195">
        <v>0</v>
      </c>
      <c r="EV15" s="195">
        <v>1133</v>
      </c>
      <c r="EW15" s="195">
        <v>0</v>
      </c>
      <c r="EX15" s="195">
        <v>946</v>
      </c>
      <c r="EY15" s="195">
        <v>120</v>
      </c>
      <c r="EZ15" s="195">
        <v>58</v>
      </c>
      <c r="FA15" s="195">
        <v>0</v>
      </c>
      <c r="FB15" s="196">
        <v>26</v>
      </c>
      <c r="FC15" s="195"/>
      <c r="FD15" s="195"/>
      <c r="FE15" s="195"/>
      <c r="FF15" s="195"/>
      <c r="FG15" s="196"/>
      <c r="FH15" s="195"/>
      <c r="FI15" s="22"/>
      <c r="FJ15" s="41">
        <v>23</v>
      </c>
      <c r="FK15" s="195">
        <v>0</v>
      </c>
      <c r="FL15" s="195">
        <v>0</v>
      </c>
      <c r="FM15" s="195">
        <v>63.6</v>
      </c>
      <c r="FN15" s="195">
        <v>63.6</v>
      </c>
      <c r="FO15" s="195">
        <v>63.6</v>
      </c>
      <c r="FP15" s="195">
        <v>805.6</v>
      </c>
      <c r="FQ15" s="195">
        <v>805.6</v>
      </c>
      <c r="FR15" s="195">
        <v>805.6</v>
      </c>
      <c r="FS15" s="195">
        <v>1751.6</v>
      </c>
      <c r="FT15" s="195">
        <v>1871.6</v>
      </c>
      <c r="FU15" s="195">
        <v>1929.6</v>
      </c>
      <c r="FV15" s="195">
        <v>1929.6</v>
      </c>
      <c r="FW15" s="195">
        <v>1955.6</v>
      </c>
      <c r="FX15" s="195">
        <v>1955.6</v>
      </c>
      <c r="FY15" s="195">
        <v>1955.6</v>
      </c>
      <c r="FZ15" s="195">
        <v>1955.6</v>
      </c>
      <c r="GA15" s="195">
        <v>1955.6</v>
      </c>
      <c r="GB15" s="195">
        <v>1955.6</v>
      </c>
      <c r="GC15" s="195">
        <v>1955.6</v>
      </c>
    </row>
    <row r="16" spans="1:185" s="41" customFormat="1" ht="13.5" collapsed="1" thickBot="1" x14ac:dyDescent="0.25">
      <c r="A16" s="132"/>
      <c r="B16" s="34">
        <v>19</v>
      </c>
      <c r="C16" s="10">
        <v>19</v>
      </c>
      <c r="D16" s="37" t="s">
        <v>242</v>
      </c>
      <c r="E16" s="37" t="s">
        <v>96</v>
      </c>
      <c r="F16" s="37"/>
      <c r="G16" s="43">
        <v>0.30486111111111103</v>
      </c>
      <c r="H16" s="47">
        <v>0.30486111111111103</v>
      </c>
      <c r="I16" s="58" t="s">
        <v>44</v>
      </c>
      <c r="J16" s="52">
        <v>0</v>
      </c>
      <c r="K16" s="43">
        <v>0.38819444444444401</v>
      </c>
      <c r="L16" s="47">
        <v>0.38819444444444401</v>
      </c>
      <c r="M16" s="42" t="s">
        <v>44</v>
      </c>
      <c r="N16" s="38">
        <v>0</v>
      </c>
      <c r="O16" s="73">
        <v>0.4201388888888889</v>
      </c>
      <c r="P16" s="42" t="s">
        <v>44</v>
      </c>
      <c r="Q16" s="38">
        <v>0</v>
      </c>
      <c r="R16" s="43">
        <v>0.4291666666666667</v>
      </c>
      <c r="S16" s="47">
        <v>0.42986111111111108</v>
      </c>
      <c r="T16" s="70">
        <v>58.5</v>
      </c>
      <c r="U16" s="71">
        <v>58.5</v>
      </c>
      <c r="V16" s="72"/>
      <c r="W16" s="115">
        <v>0.44097222222222221</v>
      </c>
      <c r="X16" s="42" t="s">
        <v>44</v>
      </c>
      <c r="Y16" s="38">
        <v>0</v>
      </c>
      <c r="Z16" s="49">
        <v>0.46527777777777779</v>
      </c>
      <c r="AA16" s="42" t="s">
        <v>44</v>
      </c>
      <c r="AB16" s="38">
        <v>0</v>
      </c>
      <c r="AC16" s="53">
        <v>0.46736111111111112</v>
      </c>
      <c r="AD16" s="61"/>
      <c r="AE16" s="55">
        <v>0.46803240740740742</v>
      </c>
      <c r="AF16" s="35">
        <v>6.7129629629630871E-4</v>
      </c>
      <c r="AG16" s="35">
        <v>3.4722222222234697E-5</v>
      </c>
      <c r="AH16" s="44" t="s">
        <v>301</v>
      </c>
      <c r="AI16" s="45">
        <v>3</v>
      </c>
      <c r="AJ16" s="55">
        <v>0.46921296296296294</v>
      </c>
      <c r="AK16" s="35">
        <v>1.8518518518518268E-3</v>
      </c>
      <c r="AL16" s="35">
        <v>2.3148148148150654E-4</v>
      </c>
      <c r="AM16" s="44" t="s">
        <v>45</v>
      </c>
      <c r="AN16" s="45">
        <v>20</v>
      </c>
      <c r="AO16" s="55">
        <v>0.4698032407407407</v>
      </c>
      <c r="AP16" s="35">
        <v>2.4421296296295858E-3</v>
      </c>
      <c r="AQ16" s="35">
        <v>1.7361111111115516E-4</v>
      </c>
      <c r="AR16" s="44" t="s">
        <v>45</v>
      </c>
      <c r="AS16" s="45">
        <v>15</v>
      </c>
      <c r="AT16" s="55">
        <v>0.47409722222222223</v>
      </c>
      <c r="AU16" s="35">
        <v>6.7361111111111094E-3</v>
      </c>
      <c r="AV16" s="35">
        <v>4.1666666666666501E-4</v>
      </c>
      <c r="AW16" s="44" t="s">
        <v>301</v>
      </c>
      <c r="AX16" s="45">
        <v>36</v>
      </c>
      <c r="AY16" s="49">
        <v>0.51597222222222217</v>
      </c>
      <c r="AZ16" s="42" t="s">
        <v>44</v>
      </c>
      <c r="BA16" s="38">
        <v>0</v>
      </c>
      <c r="BB16" s="53">
        <v>0.52638888888888891</v>
      </c>
      <c r="BC16" s="61"/>
      <c r="BD16" s="55">
        <v>0.53858796296296296</v>
      </c>
      <c r="BE16" s="35">
        <v>1.2199074074074057E-2</v>
      </c>
      <c r="BF16" s="35">
        <v>4.9768518518516526E-4</v>
      </c>
      <c r="BG16" s="44" t="s">
        <v>301</v>
      </c>
      <c r="BH16" s="45">
        <v>43</v>
      </c>
      <c r="BI16" s="197">
        <v>0.57500000000000007</v>
      </c>
      <c r="BJ16" s="42" t="s">
        <v>44</v>
      </c>
      <c r="BK16" s="38">
        <v>0</v>
      </c>
      <c r="BL16" s="53">
        <v>0.57916666666666672</v>
      </c>
      <c r="BM16" s="61"/>
      <c r="BN16" s="55">
        <v>0.59030092592592587</v>
      </c>
      <c r="BO16" s="35">
        <v>1.1134259259259149E-2</v>
      </c>
      <c r="BP16" s="35">
        <v>2.2337962962961869E-3</v>
      </c>
      <c r="BQ16" s="44" t="s">
        <v>301</v>
      </c>
      <c r="BR16" s="45">
        <v>193</v>
      </c>
      <c r="BS16" s="55">
        <v>0.59128472222222228</v>
      </c>
      <c r="BT16" s="35">
        <v>1.2118055555555562E-2</v>
      </c>
      <c r="BU16" s="35">
        <v>2.6504629629629708E-3</v>
      </c>
      <c r="BV16" s="44" t="s">
        <v>301</v>
      </c>
      <c r="BW16" s="45">
        <v>229</v>
      </c>
      <c r="BX16" s="55">
        <v>0.59151620370370372</v>
      </c>
      <c r="BY16" s="35">
        <v>1.2349537037037006E-2</v>
      </c>
      <c r="BZ16" s="35">
        <v>2.7662037037036718E-3</v>
      </c>
      <c r="CA16" s="44" t="s">
        <v>301</v>
      </c>
      <c r="CB16" s="45">
        <v>239</v>
      </c>
      <c r="CC16" s="85">
        <v>0.62708333333333333</v>
      </c>
      <c r="CD16" s="86"/>
      <c r="CE16" s="38">
        <v>0</v>
      </c>
      <c r="CF16" s="88"/>
      <c r="CG16" s="49">
        <v>0.63055555555555554</v>
      </c>
      <c r="CH16" s="42" t="s">
        <v>44</v>
      </c>
      <c r="CI16" s="38">
        <v>0</v>
      </c>
      <c r="CJ16" s="206">
        <v>0.63611111111111118</v>
      </c>
      <c r="CK16" s="213"/>
      <c r="CL16" s="208">
        <v>0.63831018518518523</v>
      </c>
      <c r="CM16" s="214">
        <v>2.1990740740740478E-3</v>
      </c>
      <c r="CN16" s="214">
        <v>4.6296296296293674E-4</v>
      </c>
      <c r="CO16" s="210" t="s">
        <v>301</v>
      </c>
      <c r="CP16" s="211">
        <v>40</v>
      </c>
      <c r="CQ16" s="215"/>
      <c r="CR16" s="215"/>
      <c r="CS16" s="85">
        <v>0.65</v>
      </c>
      <c r="CT16" s="86"/>
      <c r="CU16" s="38">
        <v>0</v>
      </c>
      <c r="CV16" s="88"/>
      <c r="CW16" s="49"/>
      <c r="CX16" s="42" t="s">
        <v>44</v>
      </c>
      <c r="CY16" s="38">
        <v>0</v>
      </c>
      <c r="CZ16" s="53">
        <v>0.6875</v>
      </c>
      <c r="DA16" s="61"/>
      <c r="DB16" s="55">
        <v>0.69326388888888879</v>
      </c>
      <c r="DC16" s="35">
        <v>5.7638888888887907E-3</v>
      </c>
      <c r="DD16" s="35">
        <v>1.8518518518528381E-4</v>
      </c>
      <c r="DE16" s="44" t="s">
        <v>45</v>
      </c>
      <c r="DF16" s="45">
        <v>16</v>
      </c>
      <c r="DG16" s="55">
        <v>0.69336805555555558</v>
      </c>
      <c r="DH16" s="35">
        <v>5.8680555555555847E-3</v>
      </c>
      <c r="DI16" s="35">
        <v>1.2731481481478499E-4</v>
      </c>
      <c r="DJ16" s="44" t="s">
        <v>45</v>
      </c>
      <c r="DK16" s="45">
        <v>11</v>
      </c>
      <c r="DL16" s="238"/>
      <c r="DM16" s="52"/>
      <c r="DN16" s="91">
        <v>0.7402777777777777</v>
      </c>
      <c r="DO16" s="95">
        <v>8.3333333333333297E-3</v>
      </c>
      <c r="DP16" s="42" t="s">
        <v>44</v>
      </c>
      <c r="DQ16" s="38">
        <v>0</v>
      </c>
      <c r="DR16" s="65"/>
      <c r="DS16" s="39">
        <v>903.5</v>
      </c>
      <c r="DT16" s="46">
        <v>0</v>
      </c>
      <c r="DU16" s="40"/>
      <c r="DV16" s="63">
        <v>903.5</v>
      </c>
      <c r="DW16" s="132"/>
      <c r="DX16" s="225" t="s">
        <v>297</v>
      </c>
      <c r="DY16" s="226" t="s">
        <v>178</v>
      </c>
      <c r="DZ16" s="226">
        <v>90</v>
      </c>
      <c r="EA16" s="104" t="s">
        <v>293</v>
      </c>
      <c r="EB16" s="77"/>
      <c r="EC16" s="56"/>
      <c r="ED16" s="36"/>
      <c r="EE16" s="22"/>
      <c r="EF16" s="22"/>
      <c r="EG16" s="41">
        <v>1.05</v>
      </c>
      <c r="EH16" s="41" t="s">
        <v>197</v>
      </c>
      <c r="EI16" s="151">
        <v>61.425000000000004</v>
      </c>
      <c r="EJ16" s="41">
        <v>61.425000000000004</v>
      </c>
      <c r="EK16" s="41">
        <v>9999</v>
      </c>
      <c r="EL16" s="22"/>
      <c r="EM16" s="22"/>
      <c r="EN16" s="41">
        <v>19</v>
      </c>
      <c r="EO16" s="195">
        <v>0</v>
      </c>
      <c r="EP16" s="195">
        <v>0</v>
      </c>
      <c r="EQ16" s="196">
        <v>58.5</v>
      </c>
      <c r="ER16" s="195">
        <v>0</v>
      </c>
      <c r="ES16" s="195">
        <v>0</v>
      </c>
      <c r="ET16" s="195">
        <v>74</v>
      </c>
      <c r="EU16" s="195">
        <v>0</v>
      </c>
      <c r="EV16" s="195">
        <v>43</v>
      </c>
      <c r="EW16" s="195">
        <v>0</v>
      </c>
      <c r="EX16" s="195">
        <v>661</v>
      </c>
      <c r="EY16" s="195">
        <v>0</v>
      </c>
      <c r="EZ16" s="195">
        <v>40</v>
      </c>
      <c r="FA16" s="195">
        <v>0</v>
      </c>
      <c r="FB16" s="196">
        <v>27</v>
      </c>
      <c r="FC16" s="195"/>
      <c r="FD16" s="195"/>
      <c r="FE16" s="195"/>
      <c r="FF16" s="195"/>
      <c r="FG16" s="196"/>
      <c r="FH16" s="195"/>
      <c r="FI16" s="22"/>
      <c r="FJ16" s="41">
        <v>19</v>
      </c>
      <c r="FK16" s="195">
        <v>0</v>
      </c>
      <c r="FL16" s="195">
        <v>0</v>
      </c>
      <c r="FM16" s="195">
        <v>58.5</v>
      </c>
      <c r="FN16" s="195">
        <v>58.5</v>
      </c>
      <c r="FO16" s="195">
        <v>58.5</v>
      </c>
      <c r="FP16" s="195">
        <v>132.5</v>
      </c>
      <c r="FQ16" s="195">
        <v>132.5</v>
      </c>
      <c r="FR16" s="195">
        <v>132.5</v>
      </c>
      <c r="FS16" s="195">
        <v>793.5</v>
      </c>
      <c r="FT16" s="195">
        <v>793.5</v>
      </c>
      <c r="FU16" s="195">
        <v>833.5</v>
      </c>
      <c r="FV16" s="195">
        <v>833.5</v>
      </c>
      <c r="FW16" s="195">
        <v>860.5</v>
      </c>
      <c r="FX16" s="195">
        <v>860.5</v>
      </c>
      <c r="FY16" s="195">
        <v>860.5</v>
      </c>
      <c r="FZ16" s="195">
        <v>860.5</v>
      </c>
      <c r="GA16" s="195">
        <v>860.5</v>
      </c>
      <c r="GB16" s="195">
        <v>860.5</v>
      </c>
      <c r="GC16" s="195">
        <v>860.5</v>
      </c>
    </row>
    <row r="17" spans="1:185" s="41" customFormat="1" ht="13.5" collapsed="1" thickBot="1" x14ac:dyDescent="0.25">
      <c r="A17" s="132"/>
      <c r="B17" s="34">
        <v>54</v>
      </c>
      <c r="C17" s="10">
        <v>54</v>
      </c>
      <c r="D17" s="233" t="s">
        <v>104</v>
      </c>
      <c r="E17" s="233" t="s">
        <v>41</v>
      </c>
      <c r="F17" s="37"/>
      <c r="G17" s="43">
        <v>0.329166666666666</v>
      </c>
      <c r="H17" s="47">
        <v>0.32916666666666666</v>
      </c>
      <c r="I17" s="58" t="s">
        <v>44</v>
      </c>
      <c r="J17" s="52">
        <v>0</v>
      </c>
      <c r="K17" s="43">
        <v>0.41249999999999698</v>
      </c>
      <c r="L17" s="47">
        <v>0.41249999999999698</v>
      </c>
      <c r="M17" s="42" t="s">
        <v>44</v>
      </c>
      <c r="N17" s="38">
        <v>0</v>
      </c>
      <c r="O17" s="73">
        <v>0.44444444444444442</v>
      </c>
      <c r="P17" s="42" t="s">
        <v>44</v>
      </c>
      <c r="Q17" s="38">
        <v>0</v>
      </c>
      <c r="R17" s="43">
        <v>0.44722222222222219</v>
      </c>
      <c r="S17" s="47">
        <v>0.4597222222222222</v>
      </c>
      <c r="T17" s="70">
        <v>57.5</v>
      </c>
      <c r="U17" s="71">
        <v>57.5</v>
      </c>
      <c r="V17" s="72"/>
      <c r="W17" s="115">
        <v>0.46527777777777773</v>
      </c>
      <c r="X17" s="42" t="s">
        <v>44</v>
      </c>
      <c r="Y17" s="38">
        <v>0</v>
      </c>
      <c r="Z17" s="49">
        <v>0.48958333333333337</v>
      </c>
      <c r="AA17" s="42" t="s">
        <v>44</v>
      </c>
      <c r="AB17" s="38">
        <v>0</v>
      </c>
      <c r="AC17" s="53">
        <v>0.49236111111111108</v>
      </c>
      <c r="AD17" s="61"/>
      <c r="AE17" s="55">
        <v>0.49300925925925926</v>
      </c>
      <c r="AF17" s="35">
        <v>6.4814814814817545E-4</v>
      </c>
      <c r="AG17" s="35">
        <v>1.1574074074101434E-5</v>
      </c>
      <c r="AH17" s="44" t="s">
        <v>301</v>
      </c>
      <c r="AI17" s="45">
        <v>1</v>
      </c>
      <c r="AJ17" s="55">
        <v>0.49436342592592591</v>
      </c>
      <c r="AK17" s="35">
        <v>2.0023148148148318E-3</v>
      </c>
      <c r="AL17" s="35">
        <v>8.1018518518501548E-5</v>
      </c>
      <c r="AM17" s="44" t="s">
        <v>45</v>
      </c>
      <c r="AN17" s="45">
        <v>7</v>
      </c>
      <c r="AO17" s="55">
        <v>0.49496527777777777</v>
      </c>
      <c r="AP17" s="35">
        <v>2.6041666666666852E-3</v>
      </c>
      <c r="AQ17" s="35">
        <v>1.1574074074055789E-5</v>
      </c>
      <c r="AR17" s="44" t="s">
        <v>45</v>
      </c>
      <c r="AS17" s="45">
        <v>1</v>
      </c>
      <c r="AT17" s="55">
        <v>0.4991666666666667</v>
      </c>
      <c r="AU17" s="35">
        <v>6.8055555555556202E-3</v>
      </c>
      <c r="AV17" s="35">
        <v>4.8611111111117582E-4</v>
      </c>
      <c r="AW17" s="44" t="s">
        <v>301</v>
      </c>
      <c r="AX17" s="45">
        <v>42</v>
      </c>
      <c r="AY17" s="49">
        <v>0.54097222222222219</v>
      </c>
      <c r="AZ17" s="42" t="s">
        <v>44</v>
      </c>
      <c r="BA17" s="38">
        <v>0</v>
      </c>
      <c r="BB17" s="53">
        <v>0.5493055555555556</v>
      </c>
      <c r="BC17" s="61"/>
      <c r="BD17" s="55">
        <v>0.56099537037037039</v>
      </c>
      <c r="BE17" s="35">
        <v>1.1689814814814792E-2</v>
      </c>
      <c r="BF17" s="35">
        <v>1.1574074074099591E-5</v>
      </c>
      <c r="BG17" s="44" t="s">
        <v>45</v>
      </c>
      <c r="BH17" s="45">
        <v>1</v>
      </c>
      <c r="BI17" s="197">
        <v>0.59791666666666676</v>
      </c>
      <c r="BJ17" s="42" t="s">
        <v>44</v>
      </c>
      <c r="BK17" s="38">
        <v>0</v>
      </c>
      <c r="BL17" s="53">
        <v>0.60138888888888886</v>
      </c>
      <c r="BM17" s="61"/>
      <c r="BN17" s="55">
        <v>0.61175925925925922</v>
      </c>
      <c r="BO17" s="35">
        <v>1.0370370370370363E-2</v>
      </c>
      <c r="BP17" s="35">
        <v>1.4699074074074007E-3</v>
      </c>
      <c r="BQ17" s="44" t="s">
        <v>301</v>
      </c>
      <c r="BR17" s="45">
        <v>127</v>
      </c>
      <c r="BS17" s="55">
        <v>0.61275462962962968</v>
      </c>
      <c r="BT17" s="35">
        <v>1.1365740740740815E-2</v>
      </c>
      <c r="BU17" s="35">
        <v>1.8981481481482234E-3</v>
      </c>
      <c r="BV17" s="44" t="s">
        <v>301</v>
      </c>
      <c r="BW17" s="45">
        <v>164</v>
      </c>
      <c r="BX17" s="55">
        <v>0.6130902777777778</v>
      </c>
      <c r="BY17" s="35">
        <v>1.1701388888888942E-2</v>
      </c>
      <c r="BZ17" s="35">
        <v>2.1180555555556074E-3</v>
      </c>
      <c r="CA17" s="44" t="s">
        <v>301</v>
      </c>
      <c r="CB17" s="45">
        <v>183</v>
      </c>
      <c r="CC17" s="85">
        <v>0.64861111111111114</v>
      </c>
      <c r="CD17" s="86"/>
      <c r="CE17" s="38">
        <v>0</v>
      </c>
      <c r="CF17" s="88"/>
      <c r="CG17" s="49">
        <v>0.65347222222222223</v>
      </c>
      <c r="CH17" s="42" t="s">
        <v>44</v>
      </c>
      <c r="CI17" s="38">
        <v>0</v>
      </c>
      <c r="CJ17" s="206">
        <v>0.6694444444444444</v>
      </c>
      <c r="CK17" s="213"/>
      <c r="CL17" s="208">
        <v>0.67133101851851851</v>
      </c>
      <c r="CM17" s="214">
        <v>1.8865740740741099E-3</v>
      </c>
      <c r="CN17" s="214">
        <v>1.5046296296299892E-4</v>
      </c>
      <c r="CO17" s="210" t="s">
        <v>301</v>
      </c>
      <c r="CP17" s="211">
        <v>13</v>
      </c>
      <c r="CQ17" s="215"/>
      <c r="CR17" s="215"/>
      <c r="CS17" s="85">
        <v>0.68541666666666667</v>
      </c>
      <c r="CT17" s="86"/>
      <c r="CU17" s="38">
        <v>0</v>
      </c>
      <c r="CV17" s="88"/>
      <c r="CW17" s="49"/>
      <c r="CX17" s="42" t="s">
        <v>44</v>
      </c>
      <c r="CY17" s="38">
        <v>0</v>
      </c>
      <c r="CZ17" s="53">
        <v>0.72013888888888899</v>
      </c>
      <c r="DA17" s="61"/>
      <c r="DB17" s="55">
        <v>0.7258796296296296</v>
      </c>
      <c r="DC17" s="35">
        <v>5.7407407407406019E-3</v>
      </c>
      <c r="DD17" s="35">
        <v>2.0833333333347259E-4</v>
      </c>
      <c r="DE17" s="44" t="s">
        <v>45</v>
      </c>
      <c r="DF17" s="45">
        <v>18</v>
      </c>
      <c r="DG17" s="55">
        <v>0.72598379629629628</v>
      </c>
      <c r="DH17" s="35">
        <v>5.8449074074072849E-3</v>
      </c>
      <c r="DI17" s="35">
        <v>1.5046296296308478E-4</v>
      </c>
      <c r="DJ17" s="44" t="s">
        <v>45</v>
      </c>
      <c r="DK17" s="45">
        <v>13</v>
      </c>
      <c r="DL17" s="238"/>
      <c r="DM17" s="52"/>
      <c r="DN17" s="91">
        <v>0.7729166666666667</v>
      </c>
      <c r="DO17" s="95">
        <v>8.3333333333333297E-3</v>
      </c>
      <c r="DP17" s="42" t="s">
        <v>44</v>
      </c>
      <c r="DQ17" s="38">
        <v>0</v>
      </c>
      <c r="DR17" s="65"/>
      <c r="DS17" s="39">
        <v>627.5</v>
      </c>
      <c r="DT17" s="46">
        <v>0</v>
      </c>
      <c r="DU17" s="40"/>
      <c r="DV17" s="63">
        <v>627.5</v>
      </c>
      <c r="DW17" s="128"/>
      <c r="DX17" s="225" t="s">
        <v>295</v>
      </c>
      <c r="DY17" s="226" t="s">
        <v>178</v>
      </c>
      <c r="DZ17" s="226">
        <v>102</v>
      </c>
      <c r="EA17" s="104" t="s">
        <v>300</v>
      </c>
      <c r="EB17" s="77"/>
      <c r="EC17" s="56"/>
      <c r="ED17" s="36"/>
      <c r="EE17" s="22"/>
      <c r="EF17" s="22"/>
      <c r="EG17" s="41">
        <v>1.08</v>
      </c>
      <c r="EH17" s="41" t="s">
        <v>197</v>
      </c>
      <c r="EI17" s="151">
        <v>62.1</v>
      </c>
      <c r="EJ17" s="41">
        <v>62.1</v>
      </c>
      <c r="EK17" s="41">
        <v>9999</v>
      </c>
      <c r="EL17" s="22"/>
      <c r="EM17" s="22"/>
      <c r="EN17" s="41">
        <v>54</v>
      </c>
      <c r="EO17" s="195">
        <v>0</v>
      </c>
      <c r="EP17" s="195">
        <v>0</v>
      </c>
      <c r="EQ17" s="196">
        <v>57.5</v>
      </c>
      <c r="ER17" s="195">
        <v>0</v>
      </c>
      <c r="ES17" s="195">
        <v>0</v>
      </c>
      <c r="ET17" s="195">
        <v>51</v>
      </c>
      <c r="EU17" s="195">
        <v>0</v>
      </c>
      <c r="EV17" s="195">
        <v>1</v>
      </c>
      <c r="EW17" s="195">
        <v>0</v>
      </c>
      <c r="EX17" s="195">
        <v>474</v>
      </c>
      <c r="EY17" s="195">
        <v>0</v>
      </c>
      <c r="EZ17" s="195">
        <v>13</v>
      </c>
      <c r="FA17" s="195">
        <v>0</v>
      </c>
      <c r="FB17" s="196">
        <v>31</v>
      </c>
      <c r="FC17" s="195"/>
      <c r="FD17" s="195"/>
      <c r="FE17" s="195"/>
      <c r="FF17" s="195"/>
      <c r="FG17" s="196"/>
      <c r="FH17" s="195"/>
      <c r="FI17" s="22"/>
      <c r="FJ17" s="41">
        <v>54</v>
      </c>
      <c r="FK17" s="195">
        <v>0</v>
      </c>
      <c r="FL17" s="195">
        <v>0</v>
      </c>
      <c r="FM17" s="195">
        <v>57.5</v>
      </c>
      <c r="FN17" s="195">
        <v>57.5</v>
      </c>
      <c r="FO17" s="195">
        <v>57.5</v>
      </c>
      <c r="FP17" s="195">
        <v>108.5</v>
      </c>
      <c r="FQ17" s="195">
        <v>108.5</v>
      </c>
      <c r="FR17" s="195">
        <v>108.5</v>
      </c>
      <c r="FS17" s="195">
        <v>582.5</v>
      </c>
      <c r="FT17" s="195">
        <v>582.5</v>
      </c>
      <c r="FU17" s="195">
        <v>595.5</v>
      </c>
      <c r="FV17" s="195">
        <v>595.5</v>
      </c>
      <c r="FW17" s="195">
        <v>626.5</v>
      </c>
      <c r="FX17" s="195">
        <v>626.5</v>
      </c>
      <c r="FY17" s="195">
        <v>626.5</v>
      </c>
      <c r="FZ17" s="195">
        <v>626.5</v>
      </c>
      <c r="GA17" s="195">
        <v>626.5</v>
      </c>
      <c r="GB17" s="195">
        <v>626.5</v>
      </c>
      <c r="GC17" s="195">
        <v>626.5</v>
      </c>
    </row>
    <row r="18" spans="1:185" ht="13.5" thickBot="1" x14ac:dyDescent="0.25">
      <c r="A18" s="131"/>
      <c r="B18" s="34">
        <v>1</v>
      </c>
      <c r="C18" s="10">
        <v>1</v>
      </c>
      <c r="D18" s="37" t="s">
        <v>105</v>
      </c>
      <c r="E18" s="37" t="s">
        <v>264</v>
      </c>
      <c r="F18" s="37"/>
      <c r="G18" s="43">
        <v>0.29236111111111113</v>
      </c>
      <c r="H18" s="47">
        <v>0.29236111111111113</v>
      </c>
      <c r="I18" s="58" t="s">
        <v>44</v>
      </c>
      <c r="J18" s="52">
        <v>0</v>
      </c>
      <c r="K18" s="43">
        <v>0.3756944444444445</v>
      </c>
      <c r="L18" s="47">
        <v>0.3756944444444445</v>
      </c>
      <c r="M18" s="42" t="s">
        <v>44</v>
      </c>
      <c r="N18" s="38">
        <v>0</v>
      </c>
      <c r="O18" s="73">
        <v>0.4069444444444445</v>
      </c>
      <c r="P18" s="42" t="s">
        <v>44</v>
      </c>
      <c r="Q18" s="38">
        <v>0</v>
      </c>
      <c r="R18" s="43">
        <v>0.41319444444444442</v>
      </c>
      <c r="S18" s="47">
        <v>0.41319444444444442</v>
      </c>
      <c r="T18" s="70">
        <v>56.2</v>
      </c>
      <c r="U18" s="71">
        <v>56.2</v>
      </c>
      <c r="V18" s="72"/>
      <c r="W18" s="115">
        <v>0.42777777777777781</v>
      </c>
      <c r="X18" s="42" t="s">
        <v>44</v>
      </c>
      <c r="Y18" s="38">
        <v>0</v>
      </c>
      <c r="Z18" s="49">
        <v>0.45208333333333334</v>
      </c>
      <c r="AA18" s="42" t="s">
        <v>44</v>
      </c>
      <c r="AB18" s="38">
        <v>0</v>
      </c>
      <c r="AC18" s="53">
        <v>0.45416666666666666</v>
      </c>
      <c r="AD18" s="61">
        <v>300</v>
      </c>
      <c r="AE18" s="55">
        <v>0.45482638888888888</v>
      </c>
      <c r="AF18" s="35">
        <v>6.5972222222221433E-4</v>
      </c>
      <c r="AG18" s="35">
        <v>2.314814814814031E-5</v>
      </c>
      <c r="AH18" s="44" t="s">
        <v>301</v>
      </c>
      <c r="AI18" s="45">
        <v>2</v>
      </c>
      <c r="AJ18" s="55">
        <v>0.45561342592592591</v>
      </c>
      <c r="AK18" s="35">
        <v>1.4467592592592449E-3</v>
      </c>
      <c r="AL18" s="35">
        <v>6.3657407407408844E-4</v>
      </c>
      <c r="AM18" s="44" t="s">
        <v>45</v>
      </c>
      <c r="AN18" s="45">
        <v>55</v>
      </c>
      <c r="AO18" s="55">
        <v>0.45620370370370367</v>
      </c>
      <c r="AP18" s="35">
        <v>2.0370370370370039E-3</v>
      </c>
      <c r="AQ18" s="35">
        <v>5.7870370370373707E-4</v>
      </c>
      <c r="AR18" s="44" t="s">
        <v>45</v>
      </c>
      <c r="AS18" s="45">
        <v>50</v>
      </c>
      <c r="AT18" s="55">
        <v>0.46143518518518517</v>
      </c>
      <c r="AU18" s="35">
        <v>7.2685185185185075E-3</v>
      </c>
      <c r="AV18" s="35">
        <v>9.4907407407406313E-4</v>
      </c>
      <c r="AW18" s="44" t="s">
        <v>301</v>
      </c>
      <c r="AX18" s="45">
        <v>82</v>
      </c>
      <c r="AY18" s="49">
        <v>0.50277777777777777</v>
      </c>
      <c r="AZ18" s="42" t="s">
        <v>44</v>
      </c>
      <c r="BA18" s="38">
        <v>0</v>
      </c>
      <c r="BB18" s="53">
        <v>0.51666666666666672</v>
      </c>
      <c r="BC18" s="61"/>
      <c r="BD18" s="55">
        <v>0.5284375</v>
      </c>
      <c r="BE18" s="35">
        <v>1.1770833333333286E-2</v>
      </c>
      <c r="BF18" s="35">
        <v>6.9444444444394585E-5</v>
      </c>
      <c r="BG18" s="44" t="s">
        <v>301</v>
      </c>
      <c r="BH18" s="45">
        <v>6</v>
      </c>
      <c r="BI18" s="197">
        <v>0.56527777777777788</v>
      </c>
      <c r="BJ18" s="42" t="s">
        <v>44</v>
      </c>
      <c r="BK18" s="38">
        <v>0</v>
      </c>
      <c r="BL18" s="53">
        <v>0.56666666666666665</v>
      </c>
      <c r="BM18" s="61">
        <v>180</v>
      </c>
      <c r="BN18" s="55"/>
      <c r="BO18" s="35">
        <v>-0.56666666666666665</v>
      </c>
      <c r="BP18" s="35">
        <v>0.57556712962962964</v>
      </c>
      <c r="BQ18" s="44"/>
      <c r="BR18" s="45">
        <v>300</v>
      </c>
      <c r="BS18" s="55">
        <v>0.5767592592592593</v>
      </c>
      <c r="BT18" s="35">
        <v>1.0092592592592653E-2</v>
      </c>
      <c r="BU18" s="35">
        <v>6.2500000000006127E-4</v>
      </c>
      <c r="BV18" s="44" t="s">
        <v>301</v>
      </c>
      <c r="BW18" s="45">
        <v>54</v>
      </c>
      <c r="BX18" s="55">
        <v>0.57695601851851852</v>
      </c>
      <c r="BY18" s="35">
        <v>1.0289351851851869E-2</v>
      </c>
      <c r="BZ18" s="35">
        <v>7.0601851851853463E-4</v>
      </c>
      <c r="CA18" s="44" t="s">
        <v>301</v>
      </c>
      <c r="CB18" s="45">
        <v>61</v>
      </c>
      <c r="CC18" s="85">
        <v>0.61527777777777781</v>
      </c>
      <c r="CD18" s="86"/>
      <c r="CE18" s="38">
        <v>0</v>
      </c>
      <c r="CF18" s="88"/>
      <c r="CG18" s="49">
        <v>0.62083333333333335</v>
      </c>
      <c r="CH18" s="42" t="s">
        <v>44</v>
      </c>
      <c r="CI18" s="38">
        <v>0</v>
      </c>
      <c r="CJ18" s="206">
        <v>0.62708333333333333</v>
      </c>
      <c r="CK18" s="213"/>
      <c r="CL18" s="208">
        <v>0.62887731481481479</v>
      </c>
      <c r="CM18" s="214">
        <v>1.7939814814814659E-3</v>
      </c>
      <c r="CN18" s="214">
        <v>5.7870370370354841E-5</v>
      </c>
      <c r="CO18" s="210" t="s">
        <v>301</v>
      </c>
      <c r="CP18" s="211">
        <v>5</v>
      </c>
      <c r="CQ18" s="215"/>
      <c r="CR18" s="215"/>
      <c r="CS18" s="85">
        <v>0.64097222222222217</v>
      </c>
      <c r="CT18" s="86"/>
      <c r="CU18" s="38">
        <v>0</v>
      </c>
      <c r="CV18" s="88"/>
      <c r="CW18" s="49"/>
      <c r="CX18" s="42" t="s">
        <v>44</v>
      </c>
      <c r="CY18" s="38">
        <v>0</v>
      </c>
      <c r="CZ18" s="53">
        <v>0.67708333333333337</v>
      </c>
      <c r="DA18" s="61"/>
      <c r="DB18" s="55">
        <v>0.68322916666666667</v>
      </c>
      <c r="DC18" s="35">
        <v>6.1458333333332948E-3</v>
      </c>
      <c r="DD18" s="35">
        <v>1.9675925925922034E-4</v>
      </c>
      <c r="DE18" s="44" t="s">
        <v>301</v>
      </c>
      <c r="DF18" s="45">
        <v>17</v>
      </c>
      <c r="DG18" s="55">
        <v>0.68327546296296304</v>
      </c>
      <c r="DH18" s="35">
        <v>6.1921296296296724E-3</v>
      </c>
      <c r="DI18" s="35">
        <v>1.9675925925930274E-4</v>
      </c>
      <c r="DJ18" s="44" t="s">
        <v>301</v>
      </c>
      <c r="DK18" s="45">
        <v>17</v>
      </c>
      <c r="DL18" s="238"/>
      <c r="DM18" s="52"/>
      <c r="DN18" s="91">
        <v>0.72916666666666663</v>
      </c>
      <c r="DO18" s="95">
        <v>8.3333333333333332E-3</v>
      </c>
      <c r="DP18" s="42" t="s">
        <v>44</v>
      </c>
      <c r="DQ18" s="38">
        <v>0</v>
      </c>
      <c r="DR18" s="64"/>
      <c r="DS18" s="39">
        <v>1185.2</v>
      </c>
      <c r="DT18" s="46">
        <v>0</v>
      </c>
      <c r="DU18" s="40"/>
      <c r="DV18" s="63">
        <v>1185.2</v>
      </c>
      <c r="DW18" s="43"/>
      <c r="DX18" s="225" t="s">
        <v>295</v>
      </c>
      <c r="DY18" s="226" t="s">
        <v>177</v>
      </c>
      <c r="DZ18" s="226">
        <v>230</v>
      </c>
      <c r="EA18" s="104" t="s">
        <v>291</v>
      </c>
      <c r="EB18" s="77"/>
      <c r="EC18" s="56"/>
      <c r="ED18" s="36"/>
      <c r="EE18" s="41"/>
      <c r="EF18" s="41"/>
      <c r="EG18" s="41">
        <v>1.1299999999999999</v>
      </c>
      <c r="EH18" s="41" t="s">
        <v>197</v>
      </c>
      <c r="EI18" s="151">
        <v>63.506</v>
      </c>
      <c r="EJ18" s="41">
        <v>63.506</v>
      </c>
      <c r="EK18" s="41">
        <v>9999</v>
      </c>
      <c r="EL18" s="41"/>
      <c r="EM18" s="41"/>
      <c r="EN18" s="41">
        <v>1</v>
      </c>
      <c r="EO18" s="195">
        <v>0</v>
      </c>
      <c r="EP18" s="195">
        <v>0</v>
      </c>
      <c r="EQ18" s="196">
        <v>56.2</v>
      </c>
      <c r="ER18" s="195">
        <v>0</v>
      </c>
      <c r="ES18" s="195">
        <v>0</v>
      </c>
      <c r="ET18" s="195">
        <v>489</v>
      </c>
      <c r="EU18" s="195">
        <v>0</v>
      </c>
      <c r="EV18" s="195">
        <v>6</v>
      </c>
      <c r="EW18" s="195">
        <v>0</v>
      </c>
      <c r="EX18" s="195">
        <v>595</v>
      </c>
      <c r="EY18" s="195">
        <v>0</v>
      </c>
      <c r="EZ18" s="195">
        <v>5</v>
      </c>
      <c r="FA18" s="195">
        <v>0</v>
      </c>
      <c r="FB18" s="196">
        <v>34</v>
      </c>
      <c r="FC18" s="195"/>
      <c r="FD18" s="195"/>
      <c r="FE18" s="195"/>
      <c r="FF18" s="195"/>
      <c r="FG18" s="196"/>
      <c r="FH18" s="195"/>
      <c r="FI18" s="41"/>
      <c r="FJ18" s="41">
        <v>1</v>
      </c>
      <c r="FK18" s="195">
        <v>0</v>
      </c>
      <c r="FL18" s="195">
        <v>0</v>
      </c>
      <c r="FM18" s="195">
        <v>56.2</v>
      </c>
      <c r="FN18" s="195">
        <v>56.2</v>
      </c>
      <c r="FO18" s="195">
        <v>56.2</v>
      </c>
      <c r="FP18" s="195">
        <v>545.20000000000005</v>
      </c>
      <c r="FQ18" s="195">
        <v>545.20000000000005</v>
      </c>
      <c r="FR18" s="195">
        <v>545.20000000000005</v>
      </c>
      <c r="FS18" s="195">
        <v>1140.2</v>
      </c>
      <c r="FT18" s="195">
        <v>1140.2</v>
      </c>
      <c r="FU18" s="195">
        <v>1145.2</v>
      </c>
      <c r="FV18" s="195">
        <v>1145.2</v>
      </c>
      <c r="FW18" s="195">
        <v>1179.2</v>
      </c>
      <c r="FX18" s="195">
        <v>1179.2</v>
      </c>
      <c r="FY18" s="195">
        <v>1179.2</v>
      </c>
      <c r="FZ18" s="195">
        <v>1179.2</v>
      </c>
      <c r="GA18" s="195">
        <v>1179.2</v>
      </c>
      <c r="GB18" s="195">
        <v>1179.2</v>
      </c>
      <c r="GC18" s="195">
        <v>1179.2</v>
      </c>
    </row>
    <row r="19" spans="1:185" ht="13.5" thickBot="1" x14ac:dyDescent="0.25">
      <c r="A19" s="132"/>
      <c r="B19" s="34">
        <v>39</v>
      </c>
      <c r="C19" s="10">
        <v>39</v>
      </c>
      <c r="D19" s="37" t="s">
        <v>251</v>
      </c>
      <c r="E19" s="37" t="s">
        <v>278</v>
      </c>
      <c r="F19" s="37"/>
      <c r="G19" s="43">
        <v>0.31874999999999998</v>
      </c>
      <c r="H19" s="47">
        <v>0.31874999999999998</v>
      </c>
      <c r="I19" s="58" t="s">
        <v>44</v>
      </c>
      <c r="J19" s="52">
        <v>0</v>
      </c>
      <c r="K19" s="43">
        <v>0.40208333333333102</v>
      </c>
      <c r="L19" s="47">
        <v>0.40208333333333102</v>
      </c>
      <c r="M19" s="42" t="s">
        <v>44</v>
      </c>
      <c r="N19" s="38">
        <v>0</v>
      </c>
      <c r="O19" s="73">
        <v>0.43333333333333302</v>
      </c>
      <c r="P19" s="42" t="s">
        <v>44</v>
      </c>
      <c r="Q19" s="38">
        <v>0</v>
      </c>
      <c r="R19" s="43">
        <v>0.4465277777777778</v>
      </c>
      <c r="S19" s="47">
        <v>0.45</v>
      </c>
      <c r="T19" s="70">
        <v>61.6</v>
      </c>
      <c r="U19" s="71">
        <v>61.6</v>
      </c>
      <c r="V19" s="72"/>
      <c r="W19" s="115">
        <v>0.45416666666666633</v>
      </c>
      <c r="X19" s="42" t="s">
        <v>44</v>
      </c>
      <c r="Y19" s="38">
        <v>0</v>
      </c>
      <c r="Z19" s="49">
        <v>0.47847222222222224</v>
      </c>
      <c r="AA19" s="42" t="s">
        <v>44</v>
      </c>
      <c r="AB19" s="38">
        <v>0</v>
      </c>
      <c r="AC19" s="53">
        <v>0.48125000000000001</v>
      </c>
      <c r="AD19" s="61">
        <v>300</v>
      </c>
      <c r="AE19" s="55">
        <v>0.48207175925925921</v>
      </c>
      <c r="AF19" s="35">
        <v>8.2175925925920268E-4</v>
      </c>
      <c r="AG19" s="35">
        <v>1.8518518518512866E-4</v>
      </c>
      <c r="AH19" s="44" t="s">
        <v>301</v>
      </c>
      <c r="AI19" s="45">
        <v>16</v>
      </c>
      <c r="AJ19" s="55">
        <v>0.48351851851851851</v>
      </c>
      <c r="AK19" s="35">
        <v>2.2685185185185031E-3</v>
      </c>
      <c r="AL19" s="35">
        <v>1.8518518518516975E-4</v>
      </c>
      <c r="AM19" s="44" t="s">
        <v>301</v>
      </c>
      <c r="AN19" s="45">
        <v>16</v>
      </c>
      <c r="AO19" s="55">
        <v>0.48418981481481477</v>
      </c>
      <c r="AP19" s="35">
        <v>2.9398148148147563E-3</v>
      </c>
      <c r="AQ19" s="35">
        <v>3.240740740740153E-4</v>
      </c>
      <c r="AR19" s="44" t="s">
        <v>301</v>
      </c>
      <c r="AS19" s="45">
        <v>28</v>
      </c>
      <c r="AT19" s="55">
        <v>0.48885416666666665</v>
      </c>
      <c r="AU19" s="35">
        <v>7.6041666666666341E-3</v>
      </c>
      <c r="AV19" s="35">
        <v>1.2847222222221897E-3</v>
      </c>
      <c r="AW19" s="44" t="s">
        <v>301</v>
      </c>
      <c r="AX19" s="45">
        <v>111</v>
      </c>
      <c r="AY19" s="49">
        <v>0.52986111111111112</v>
      </c>
      <c r="AZ19" s="42" t="s">
        <v>44</v>
      </c>
      <c r="BA19" s="38">
        <v>0</v>
      </c>
      <c r="BB19" s="53">
        <v>0.53749999999999998</v>
      </c>
      <c r="BC19" s="61"/>
      <c r="BD19" s="55">
        <v>0.55157407407407411</v>
      </c>
      <c r="BE19" s="35">
        <v>1.4074074074074128E-2</v>
      </c>
      <c r="BF19" s="35">
        <v>2.3726851851852363E-3</v>
      </c>
      <c r="BG19" s="44" t="s">
        <v>301</v>
      </c>
      <c r="BH19" s="45">
        <v>205</v>
      </c>
      <c r="BI19" s="197">
        <v>0.58611111111111114</v>
      </c>
      <c r="BJ19" s="42" t="s">
        <v>44</v>
      </c>
      <c r="BK19" s="38">
        <v>0</v>
      </c>
      <c r="BL19" s="53">
        <v>0.59097222222222223</v>
      </c>
      <c r="BM19" s="61">
        <v>180</v>
      </c>
      <c r="BN19" s="55"/>
      <c r="BO19" s="35">
        <v>-0.59097222222222223</v>
      </c>
      <c r="BP19" s="35">
        <v>0.59987268518518522</v>
      </c>
      <c r="BQ19" s="44"/>
      <c r="BR19" s="45">
        <v>300</v>
      </c>
      <c r="BS19" s="55">
        <v>0.60371527777777778</v>
      </c>
      <c r="BT19" s="35">
        <v>1.2743055555555549E-2</v>
      </c>
      <c r="BU19" s="35">
        <v>3.2754629629629575E-3</v>
      </c>
      <c r="BV19" s="44" t="s">
        <v>301</v>
      </c>
      <c r="BW19" s="45">
        <v>283</v>
      </c>
      <c r="BX19" s="55">
        <v>0.60395833333333326</v>
      </c>
      <c r="BY19" s="35">
        <v>1.2986111111111032E-2</v>
      </c>
      <c r="BZ19" s="35">
        <v>3.4027777777776973E-3</v>
      </c>
      <c r="CA19" s="44" t="s">
        <v>301</v>
      </c>
      <c r="CB19" s="45">
        <v>294</v>
      </c>
      <c r="CC19" s="85">
        <v>0.64097222222222217</v>
      </c>
      <c r="CD19" s="86"/>
      <c r="CE19" s="38">
        <v>0</v>
      </c>
      <c r="CF19" s="88"/>
      <c r="CG19" s="49">
        <v>0.64374999999999993</v>
      </c>
      <c r="CH19" s="42" t="s">
        <v>301</v>
      </c>
      <c r="CI19" s="38">
        <v>180</v>
      </c>
      <c r="CJ19" s="206">
        <v>0.6645833333333333</v>
      </c>
      <c r="CK19" s="213"/>
      <c r="CL19" s="208">
        <v>0.66276620370370376</v>
      </c>
      <c r="CM19" s="214">
        <v>-1.8171296296295436E-3</v>
      </c>
      <c r="CN19" s="214">
        <v>3.5532407407406546E-3</v>
      </c>
      <c r="CO19" s="210" t="s">
        <v>45</v>
      </c>
      <c r="CP19" s="211">
        <v>180</v>
      </c>
      <c r="CQ19" s="215"/>
      <c r="CR19" s="215"/>
      <c r="CS19" s="85">
        <v>0.67499999999999993</v>
      </c>
      <c r="CT19" s="86"/>
      <c r="CU19" s="38">
        <v>180</v>
      </c>
      <c r="CV19" s="88"/>
      <c r="CW19" s="49"/>
      <c r="CX19" s="42" t="s">
        <v>44</v>
      </c>
      <c r="CY19" s="38">
        <v>0</v>
      </c>
      <c r="CZ19" s="53">
        <v>0.71388888888888891</v>
      </c>
      <c r="DA19" s="61"/>
      <c r="DB19" s="55">
        <v>0.71961805555555547</v>
      </c>
      <c r="DC19" s="35">
        <v>5.729166666666563E-3</v>
      </c>
      <c r="DD19" s="35">
        <v>2.1990740740751146E-4</v>
      </c>
      <c r="DE19" s="44" t="s">
        <v>45</v>
      </c>
      <c r="DF19" s="45">
        <v>19</v>
      </c>
      <c r="DG19" s="55">
        <v>0.71971064814814811</v>
      </c>
      <c r="DH19" s="35">
        <v>5.8217592592592071E-3</v>
      </c>
      <c r="DI19" s="35">
        <v>1.7361111111116254E-4</v>
      </c>
      <c r="DJ19" s="44" t="s">
        <v>45</v>
      </c>
      <c r="DK19" s="45">
        <v>15</v>
      </c>
      <c r="DL19" s="238"/>
      <c r="DM19" s="52"/>
      <c r="DN19" s="91">
        <v>0.76874999999999993</v>
      </c>
      <c r="DO19" s="95">
        <v>8.3333333333333297E-3</v>
      </c>
      <c r="DP19" s="42" t="s">
        <v>44</v>
      </c>
      <c r="DQ19" s="38">
        <v>0</v>
      </c>
      <c r="DR19" s="65"/>
      <c r="DS19" s="39">
        <v>2008.6</v>
      </c>
      <c r="DT19" s="46">
        <v>360</v>
      </c>
      <c r="DU19" s="40"/>
      <c r="DV19" s="63">
        <v>2368.6</v>
      </c>
      <c r="DW19" s="128"/>
      <c r="DX19" s="225" t="s">
        <v>43</v>
      </c>
      <c r="DY19" s="226" t="s">
        <v>177</v>
      </c>
      <c r="DZ19" s="226">
        <v>115</v>
      </c>
      <c r="EA19" s="104"/>
      <c r="EB19" s="77"/>
      <c r="EC19" s="56"/>
      <c r="ED19" s="36"/>
      <c r="EG19" s="41">
        <v>1.1100000000000001</v>
      </c>
      <c r="EH19" s="41" t="s">
        <v>198</v>
      </c>
      <c r="EI19" s="151">
        <v>68.376000000000005</v>
      </c>
      <c r="EJ19" s="41">
        <v>9999</v>
      </c>
      <c r="EK19" s="41">
        <v>68.376000000000005</v>
      </c>
      <c r="EN19" s="41">
        <v>39</v>
      </c>
      <c r="EO19" s="195">
        <v>0</v>
      </c>
      <c r="EP19" s="195">
        <v>0</v>
      </c>
      <c r="EQ19" s="196">
        <v>61.6</v>
      </c>
      <c r="ER19" s="195">
        <v>0</v>
      </c>
      <c r="ES19" s="195">
        <v>0</v>
      </c>
      <c r="ET19" s="195">
        <v>471</v>
      </c>
      <c r="EU19" s="195">
        <v>0</v>
      </c>
      <c r="EV19" s="195">
        <v>205</v>
      </c>
      <c r="EW19" s="195">
        <v>0</v>
      </c>
      <c r="EX19" s="195">
        <v>1057</v>
      </c>
      <c r="EY19" s="195">
        <v>180</v>
      </c>
      <c r="EZ19" s="195">
        <v>180</v>
      </c>
      <c r="FA19" s="195">
        <v>0</v>
      </c>
      <c r="FB19" s="196">
        <v>34</v>
      </c>
      <c r="FC19" s="195"/>
      <c r="FD19" s="195"/>
      <c r="FE19" s="195"/>
      <c r="FF19" s="195"/>
      <c r="FG19" s="196"/>
      <c r="FH19" s="195"/>
      <c r="FJ19" s="41">
        <v>39</v>
      </c>
      <c r="FK19" s="195">
        <v>0</v>
      </c>
      <c r="FL19" s="195">
        <v>0</v>
      </c>
      <c r="FM19" s="195">
        <v>61.6</v>
      </c>
      <c r="FN19" s="195">
        <v>61.6</v>
      </c>
      <c r="FO19" s="195">
        <v>61.6</v>
      </c>
      <c r="FP19" s="195">
        <v>532.6</v>
      </c>
      <c r="FQ19" s="195">
        <v>532.6</v>
      </c>
      <c r="FR19" s="195">
        <v>532.6</v>
      </c>
      <c r="FS19" s="195">
        <v>1589.6</v>
      </c>
      <c r="FT19" s="195">
        <v>1769.6</v>
      </c>
      <c r="FU19" s="195">
        <v>1949.6</v>
      </c>
      <c r="FV19" s="195">
        <v>1949.6</v>
      </c>
      <c r="FW19" s="195">
        <v>1983.6</v>
      </c>
      <c r="FX19" s="195">
        <v>1983.6</v>
      </c>
      <c r="FY19" s="195">
        <v>1983.6</v>
      </c>
      <c r="FZ19" s="195">
        <v>1983.6</v>
      </c>
      <c r="GA19" s="195">
        <v>1983.6</v>
      </c>
      <c r="GB19" s="195">
        <v>1983.6</v>
      </c>
      <c r="GC19" s="195">
        <v>1983.6</v>
      </c>
    </row>
    <row r="20" spans="1:185" ht="13.5" thickBot="1" x14ac:dyDescent="0.25">
      <c r="A20" s="132"/>
      <c r="B20" s="34">
        <v>42</v>
      </c>
      <c r="C20" s="10">
        <v>42</v>
      </c>
      <c r="D20" s="37" t="s">
        <v>253</v>
      </c>
      <c r="E20" s="37" t="s">
        <v>280</v>
      </c>
      <c r="F20" s="37"/>
      <c r="G20" s="43">
        <v>0.32083333333333303</v>
      </c>
      <c r="H20" s="47">
        <v>0.32083333333333303</v>
      </c>
      <c r="I20" s="58" t="s">
        <v>44</v>
      </c>
      <c r="J20" s="52">
        <v>0</v>
      </c>
      <c r="K20" s="43">
        <v>0.40416666666666401</v>
      </c>
      <c r="L20" s="47">
        <v>0.40416666666666401</v>
      </c>
      <c r="M20" s="42" t="s">
        <v>44</v>
      </c>
      <c r="N20" s="38">
        <v>0</v>
      </c>
      <c r="O20" s="73">
        <v>0.43541666666666662</v>
      </c>
      <c r="P20" s="42" t="s">
        <v>44</v>
      </c>
      <c r="Q20" s="38">
        <v>0</v>
      </c>
      <c r="R20" s="43">
        <v>0.4375</v>
      </c>
      <c r="S20" s="47">
        <v>0.4548611111111111</v>
      </c>
      <c r="T20" s="70">
        <v>61.7</v>
      </c>
      <c r="U20" s="71">
        <v>61.7</v>
      </c>
      <c r="V20" s="72">
        <v>15</v>
      </c>
      <c r="W20" s="115">
        <v>0.45624999999999993</v>
      </c>
      <c r="X20" s="42" t="s">
        <v>44</v>
      </c>
      <c r="Y20" s="38">
        <v>0</v>
      </c>
      <c r="Z20" s="49">
        <v>0.48055555555555557</v>
      </c>
      <c r="AA20" s="42" t="s">
        <v>44</v>
      </c>
      <c r="AB20" s="38">
        <v>0</v>
      </c>
      <c r="AC20" s="53">
        <v>0.4826388888888889</v>
      </c>
      <c r="AD20" s="61"/>
      <c r="AE20" s="55">
        <v>0.48425925925925922</v>
      </c>
      <c r="AF20" s="35">
        <v>1.6203703703703276E-3</v>
      </c>
      <c r="AG20" s="35">
        <v>9.8379629629625348E-4</v>
      </c>
      <c r="AH20" s="44" t="s">
        <v>301</v>
      </c>
      <c r="AI20" s="45">
        <v>85</v>
      </c>
      <c r="AJ20" s="55">
        <v>0.48570601851851852</v>
      </c>
      <c r="AK20" s="35">
        <v>3.067129629629628E-3</v>
      </c>
      <c r="AL20" s="35">
        <v>9.8379629629629468E-4</v>
      </c>
      <c r="AM20" s="44" t="s">
        <v>301</v>
      </c>
      <c r="AN20" s="45">
        <v>85</v>
      </c>
      <c r="AO20" s="55">
        <v>0.48640046296296297</v>
      </c>
      <c r="AP20" s="35">
        <v>3.76157407407407E-3</v>
      </c>
      <c r="AQ20" s="35">
        <v>1.145833333333329E-3</v>
      </c>
      <c r="AR20" s="44" t="s">
        <v>301</v>
      </c>
      <c r="AS20" s="45">
        <v>99</v>
      </c>
      <c r="AT20" s="55">
        <v>0.49118055555555556</v>
      </c>
      <c r="AU20" s="35">
        <v>8.5416666666666696E-3</v>
      </c>
      <c r="AV20" s="35">
        <v>2.2222222222222253E-3</v>
      </c>
      <c r="AW20" s="44" t="s">
        <v>301</v>
      </c>
      <c r="AX20" s="45">
        <v>192</v>
      </c>
      <c r="AY20" s="49">
        <v>0.53194444444444444</v>
      </c>
      <c r="AZ20" s="42" t="s">
        <v>301</v>
      </c>
      <c r="BA20" s="38">
        <v>60</v>
      </c>
      <c r="BB20" s="53">
        <v>0.5395833333333333</v>
      </c>
      <c r="BC20" s="61"/>
      <c r="BD20" s="55">
        <v>0.55254629629629626</v>
      </c>
      <c r="BE20" s="35">
        <v>1.2962962962962954E-2</v>
      </c>
      <c r="BF20" s="35">
        <v>1.2615740740740625E-3</v>
      </c>
      <c r="BG20" s="44" t="s">
        <v>301</v>
      </c>
      <c r="BH20" s="45">
        <v>109</v>
      </c>
      <c r="BI20" s="197">
        <v>0.58819444444444446</v>
      </c>
      <c r="BJ20" s="42" t="s">
        <v>44</v>
      </c>
      <c r="BK20" s="38">
        <v>0</v>
      </c>
      <c r="BL20" s="53">
        <v>0.59444444444444444</v>
      </c>
      <c r="BM20" s="61">
        <v>180</v>
      </c>
      <c r="BN20" s="55"/>
      <c r="BO20" s="35">
        <v>-0.59444444444444444</v>
      </c>
      <c r="BP20" s="35">
        <v>0.60334490740740743</v>
      </c>
      <c r="BQ20" s="44"/>
      <c r="BR20" s="45">
        <v>300</v>
      </c>
      <c r="BS20" s="55">
        <v>0.60612268518518519</v>
      </c>
      <c r="BT20" s="35">
        <v>1.1678240740740753E-2</v>
      </c>
      <c r="BU20" s="35">
        <v>2.2106481481481612E-3</v>
      </c>
      <c r="BV20" s="44" t="s">
        <v>301</v>
      </c>
      <c r="BW20" s="45">
        <v>191</v>
      </c>
      <c r="BX20" s="55">
        <v>0.60641203703703705</v>
      </c>
      <c r="BY20" s="35">
        <v>1.1967592592592613E-2</v>
      </c>
      <c r="BZ20" s="35">
        <v>2.3842592592592787E-3</v>
      </c>
      <c r="CA20" s="44" t="s">
        <v>301</v>
      </c>
      <c r="CB20" s="45">
        <v>206</v>
      </c>
      <c r="CC20" s="85">
        <v>0.63958333333333328</v>
      </c>
      <c r="CD20" s="86"/>
      <c r="CE20" s="38">
        <v>0</v>
      </c>
      <c r="CF20" s="88"/>
      <c r="CG20" s="49">
        <v>0.64374999999999993</v>
      </c>
      <c r="CH20" s="42" t="s">
        <v>44</v>
      </c>
      <c r="CI20" s="38">
        <v>0</v>
      </c>
      <c r="CJ20" s="206">
        <v>0.65625</v>
      </c>
      <c r="CK20" s="213"/>
      <c r="CL20" s="208">
        <v>0.65848379629629628</v>
      </c>
      <c r="CM20" s="214">
        <v>2.2337962962962754E-3</v>
      </c>
      <c r="CN20" s="214">
        <v>4.9768518518516439E-4</v>
      </c>
      <c r="CO20" s="210" t="s">
        <v>301</v>
      </c>
      <c r="CP20" s="211">
        <v>43</v>
      </c>
      <c r="CQ20" s="215"/>
      <c r="CR20" s="215"/>
      <c r="CS20" s="85">
        <v>0.66597222222222219</v>
      </c>
      <c r="CT20" s="86"/>
      <c r="CU20" s="38">
        <v>240</v>
      </c>
      <c r="CV20" s="88"/>
      <c r="CW20" s="49"/>
      <c r="CX20" s="42" t="s">
        <v>44</v>
      </c>
      <c r="CY20" s="38">
        <v>0</v>
      </c>
      <c r="CZ20" s="53">
        <v>0.7090277777777777</v>
      </c>
      <c r="DA20" s="61"/>
      <c r="DB20" s="55">
        <v>0.71516203703703696</v>
      </c>
      <c r="DC20" s="35">
        <v>6.134259259259256E-3</v>
      </c>
      <c r="DD20" s="35">
        <v>1.8518518518518146E-4</v>
      </c>
      <c r="DE20" s="44" t="s">
        <v>301</v>
      </c>
      <c r="DF20" s="45">
        <v>16</v>
      </c>
      <c r="DG20" s="55">
        <v>0.71530092592592587</v>
      </c>
      <c r="DH20" s="35">
        <v>6.2731481481481666E-3</v>
      </c>
      <c r="DI20" s="35">
        <v>2.7777777777779691E-4</v>
      </c>
      <c r="DJ20" s="44" t="s">
        <v>301</v>
      </c>
      <c r="DK20" s="45">
        <v>24</v>
      </c>
      <c r="DL20" s="238"/>
      <c r="DM20" s="52"/>
      <c r="DN20" s="91">
        <v>0.76388888888888884</v>
      </c>
      <c r="DO20" s="95">
        <v>8.3333333333333297E-3</v>
      </c>
      <c r="DP20" s="42" t="s">
        <v>44</v>
      </c>
      <c r="DQ20" s="38">
        <v>0</v>
      </c>
      <c r="DR20" s="65"/>
      <c r="DS20" s="39">
        <v>1606.7</v>
      </c>
      <c r="DT20" s="46">
        <v>300</v>
      </c>
      <c r="DU20" s="40"/>
      <c r="DV20" s="63">
        <v>1906.7</v>
      </c>
      <c r="DW20" s="128"/>
      <c r="DX20" s="225" t="s">
        <v>43</v>
      </c>
      <c r="DY20" s="226" t="s">
        <v>178</v>
      </c>
      <c r="DZ20" s="226">
        <v>110</v>
      </c>
      <c r="EA20" s="104"/>
      <c r="EB20" s="77"/>
      <c r="EC20" s="56"/>
      <c r="ED20" s="36"/>
      <c r="EG20" s="41">
        <v>1.08</v>
      </c>
      <c r="EH20" s="41" t="s">
        <v>197</v>
      </c>
      <c r="EI20" s="151">
        <v>82.836000000000013</v>
      </c>
      <c r="EJ20" s="41">
        <v>82.836000000000013</v>
      </c>
      <c r="EK20" s="41">
        <v>9999</v>
      </c>
      <c r="EN20" s="41">
        <v>42</v>
      </c>
      <c r="EO20" s="195">
        <v>0</v>
      </c>
      <c r="EP20" s="195">
        <v>0</v>
      </c>
      <c r="EQ20" s="196">
        <v>76.7</v>
      </c>
      <c r="ER20" s="195">
        <v>0</v>
      </c>
      <c r="ES20" s="195">
        <v>0</v>
      </c>
      <c r="ET20" s="195">
        <v>461</v>
      </c>
      <c r="EU20" s="195">
        <v>60</v>
      </c>
      <c r="EV20" s="195">
        <v>109</v>
      </c>
      <c r="EW20" s="195">
        <v>0</v>
      </c>
      <c r="EX20" s="195">
        <v>877</v>
      </c>
      <c r="EY20" s="195">
        <v>0</v>
      </c>
      <c r="EZ20" s="195">
        <v>43</v>
      </c>
      <c r="FA20" s="195">
        <v>0</v>
      </c>
      <c r="FB20" s="196">
        <v>40</v>
      </c>
      <c r="FC20" s="195"/>
      <c r="FD20" s="195"/>
      <c r="FE20" s="195"/>
      <c r="FF20" s="195"/>
      <c r="FG20" s="196"/>
      <c r="FH20" s="195"/>
      <c r="FJ20" s="41">
        <v>42</v>
      </c>
      <c r="FK20" s="195">
        <v>0</v>
      </c>
      <c r="FL20" s="195">
        <v>0</v>
      </c>
      <c r="FM20" s="195">
        <v>76.7</v>
      </c>
      <c r="FN20" s="195">
        <v>76.7</v>
      </c>
      <c r="FO20" s="195">
        <v>76.7</v>
      </c>
      <c r="FP20" s="195">
        <v>537.70000000000005</v>
      </c>
      <c r="FQ20" s="195">
        <v>597.70000000000005</v>
      </c>
      <c r="FR20" s="195">
        <v>597.70000000000005</v>
      </c>
      <c r="FS20" s="195">
        <v>1474.7</v>
      </c>
      <c r="FT20" s="195">
        <v>1474.7</v>
      </c>
      <c r="FU20" s="195">
        <v>1517.7</v>
      </c>
      <c r="FV20" s="195">
        <v>1517.7</v>
      </c>
      <c r="FW20" s="195">
        <v>1557.7</v>
      </c>
      <c r="FX20" s="195">
        <v>1557.7</v>
      </c>
      <c r="FY20" s="195">
        <v>1557.7</v>
      </c>
      <c r="FZ20" s="195">
        <v>1557.7</v>
      </c>
      <c r="GA20" s="195">
        <v>1557.7</v>
      </c>
      <c r="GB20" s="195">
        <v>1557.7</v>
      </c>
      <c r="GC20" s="195">
        <v>1557.7</v>
      </c>
    </row>
    <row r="21" spans="1:185" ht="13.5" thickBot="1" x14ac:dyDescent="0.25">
      <c r="A21" s="131"/>
      <c r="B21" s="34">
        <v>4</v>
      </c>
      <c r="C21" s="10">
        <v>4</v>
      </c>
      <c r="D21" s="37" t="s">
        <v>89</v>
      </c>
      <c r="E21" s="37" t="s">
        <v>30</v>
      </c>
      <c r="F21" s="37"/>
      <c r="G21" s="43">
        <v>0.29444444444444401</v>
      </c>
      <c r="H21" s="47">
        <v>0.29444444444444401</v>
      </c>
      <c r="I21" s="58" t="s">
        <v>44</v>
      </c>
      <c r="J21" s="52">
        <v>0</v>
      </c>
      <c r="K21" s="43">
        <v>0.37777777777777799</v>
      </c>
      <c r="L21" s="47">
        <v>0.37777777777777799</v>
      </c>
      <c r="M21" s="42" t="s">
        <v>44</v>
      </c>
      <c r="N21" s="38">
        <v>0</v>
      </c>
      <c r="O21" s="73">
        <v>0.40902777777777799</v>
      </c>
      <c r="P21" s="42" t="s">
        <v>44</v>
      </c>
      <c r="Q21" s="38">
        <v>0</v>
      </c>
      <c r="R21" s="43">
        <v>0.4145833333333333</v>
      </c>
      <c r="S21" s="47">
        <v>0.4145833333333333</v>
      </c>
      <c r="T21" s="70">
        <v>48.7</v>
      </c>
      <c r="U21" s="71">
        <v>48.7</v>
      </c>
      <c r="V21" s="72"/>
      <c r="W21" s="115">
        <v>0.4298611111111113</v>
      </c>
      <c r="X21" s="42" t="s">
        <v>44</v>
      </c>
      <c r="Y21" s="38">
        <v>0</v>
      </c>
      <c r="Z21" s="49">
        <v>0.45416666666666666</v>
      </c>
      <c r="AA21" s="42" t="s">
        <v>44</v>
      </c>
      <c r="AB21" s="38">
        <v>0</v>
      </c>
      <c r="AC21" s="53">
        <v>0.45624999999999999</v>
      </c>
      <c r="AD21" s="61"/>
      <c r="AE21" s="55">
        <v>0.45687499999999998</v>
      </c>
      <c r="AF21" s="35">
        <v>6.2499999999998668E-4</v>
      </c>
      <c r="AG21" s="35">
        <v>1.157407407408734E-5</v>
      </c>
      <c r="AH21" s="44" t="s">
        <v>45</v>
      </c>
      <c r="AI21" s="45">
        <v>1</v>
      </c>
      <c r="AJ21" s="55">
        <v>0.45831018518518518</v>
      </c>
      <c r="AK21" s="35">
        <v>2.0601851851851927E-3</v>
      </c>
      <c r="AL21" s="35">
        <v>2.3148148148140636E-5</v>
      </c>
      <c r="AM21" s="44" t="s">
        <v>45</v>
      </c>
      <c r="AN21" s="45">
        <v>2</v>
      </c>
      <c r="AO21" s="55">
        <v>0.45883101851851849</v>
      </c>
      <c r="AP21" s="35">
        <v>2.5810185185184964E-3</v>
      </c>
      <c r="AQ21" s="35">
        <v>3.4722222222244564E-5</v>
      </c>
      <c r="AR21" s="44" t="s">
        <v>45</v>
      </c>
      <c r="AS21" s="45">
        <v>3</v>
      </c>
      <c r="AT21" s="55">
        <v>0.46243055555555551</v>
      </c>
      <c r="AU21" s="35">
        <v>6.1805555555555225E-3</v>
      </c>
      <c r="AV21" s="35">
        <v>1.3888888888892188E-4</v>
      </c>
      <c r="AW21" s="44" t="s">
        <v>45</v>
      </c>
      <c r="AX21" s="45">
        <v>12</v>
      </c>
      <c r="AY21" s="49">
        <v>0.50486111111111109</v>
      </c>
      <c r="AZ21" s="42" t="s">
        <v>44</v>
      </c>
      <c r="BA21" s="38">
        <v>0</v>
      </c>
      <c r="BB21" s="53">
        <v>0.5180555555555556</v>
      </c>
      <c r="BC21" s="61"/>
      <c r="BD21" s="55">
        <v>0.53660879629629632</v>
      </c>
      <c r="BE21" s="35">
        <v>1.8553240740740717E-2</v>
      </c>
      <c r="BF21" s="35">
        <v>6.851851851851826E-3</v>
      </c>
      <c r="BG21" s="44" t="s">
        <v>301</v>
      </c>
      <c r="BH21" s="45">
        <v>592</v>
      </c>
      <c r="BI21" s="197">
        <v>0.56666666666666676</v>
      </c>
      <c r="BJ21" s="42" t="s">
        <v>44</v>
      </c>
      <c r="BK21" s="38">
        <v>0</v>
      </c>
      <c r="BL21" s="53">
        <v>0.56805555555555554</v>
      </c>
      <c r="BM21" s="61"/>
      <c r="BN21" s="55">
        <v>0.57754629629629628</v>
      </c>
      <c r="BO21" s="35">
        <v>9.490740740740744E-3</v>
      </c>
      <c r="BP21" s="35">
        <v>5.9027777777778158E-4</v>
      </c>
      <c r="BQ21" s="44" t="s">
        <v>301</v>
      </c>
      <c r="BR21" s="45">
        <v>51</v>
      </c>
      <c r="BS21" s="55">
        <v>0.57990740740740743</v>
      </c>
      <c r="BT21" s="35">
        <v>1.1851851851851891E-2</v>
      </c>
      <c r="BU21" s="35">
        <v>2.3842592592592995E-3</v>
      </c>
      <c r="BV21" s="44" t="s">
        <v>301</v>
      </c>
      <c r="BW21" s="45">
        <v>206</v>
      </c>
      <c r="BX21" s="55">
        <v>0.58013888888888887</v>
      </c>
      <c r="BY21" s="35">
        <v>1.2083333333333335E-2</v>
      </c>
      <c r="BZ21" s="35">
        <v>2.5000000000000005E-3</v>
      </c>
      <c r="CA21" s="44" t="s">
        <v>301</v>
      </c>
      <c r="CB21" s="45">
        <v>216</v>
      </c>
      <c r="CC21" s="85">
        <v>0.61736111111111114</v>
      </c>
      <c r="CD21" s="86"/>
      <c r="CE21" s="38">
        <v>0</v>
      </c>
      <c r="CF21" s="88"/>
      <c r="CG21" s="49">
        <v>0.62222222222222223</v>
      </c>
      <c r="CH21" s="42" t="s">
        <v>44</v>
      </c>
      <c r="CI21" s="38">
        <v>0</v>
      </c>
      <c r="CJ21" s="206">
        <v>0.62847222222222221</v>
      </c>
      <c r="CK21" s="213"/>
      <c r="CL21" s="208">
        <v>0.63011574074074073</v>
      </c>
      <c r="CM21" s="214">
        <v>1.6435185185185164E-3</v>
      </c>
      <c r="CN21" s="214">
        <v>9.2592592592594634E-5</v>
      </c>
      <c r="CO21" s="210" t="s">
        <v>44</v>
      </c>
      <c r="CP21" s="211">
        <v>0</v>
      </c>
      <c r="CQ21" s="215"/>
      <c r="CR21" s="215"/>
      <c r="CS21" s="85">
        <v>0.6430555555555556</v>
      </c>
      <c r="CT21" s="86"/>
      <c r="CU21" s="38">
        <v>0</v>
      </c>
      <c r="CV21" s="88"/>
      <c r="CW21" s="49"/>
      <c r="CX21" s="42" t="s">
        <v>44</v>
      </c>
      <c r="CY21" s="38">
        <v>0</v>
      </c>
      <c r="CZ21" s="53">
        <v>0.6791666666666667</v>
      </c>
      <c r="DA21" s="61"/>
      <c r="DB21" s="55">
        <v>0.6853935185185186</v>
      </c>
      <c r="DC21" s="35">
        <v>6.2268518518519E-3</v>
      </c>
      <c r="DD21" s="35">
        <v>2.7777777777782554E-4</v>
      </c>
      <c r="DE21" s="44" t="s">
        <v>301</v>
      </c>
      <c r="DF21" s="45">
        <v>24</v>
      </c>
      <c r="DG21" s="55">
        <v>0.68549768518518517</v>
      </c>
      <c r="DH21" s="35">
        <v>6.331018518518472E-3</v>
      </c>
      <c r="DI21" s="35">
        <v>3.3564814814810232E-4</v>
      </c>
      <c r="DJ21" s="44" t="s">
        <v>301</v>
      </c>
      <c r="DK21" s="45">
        <v>29</v>
      </c>
      <c r="DL21" s="238"/>
      <c r="DM21" s="52"/>
      <c r="DN21" s="91">
        <v>0.72986111111111107</v>
      </c>
      <c r="DO21" s="95">
        <v>8.3333333333333297E-3</v>
      </c>
      <c r="DP21" s="42" t="s">
        <v>44</v>
      </c>
      <c r="DQ21" s="38">
        <v>0</v>
      </c>
      <c r="DR21" s="64"/>
      <c r="DS21" s="39">
        <v>1184.7</v>
      </c>
      <c r="DT21" s="46">
        <v>0</v>
      </c>
      <c r="DU21" s="40"/>
      <c r="DV21" s="63">
        <v>1184.7</v>
      </c>
      <c r="DW21" s="43"/>
      <c r="DX21" s="225" t="s">
        <v>297</v>
      </c>
      <c r="DY21" s="226" t="s">
        <v>177</v>
      </c>
      <c r="DZ21" s="226">
        <v>295</v>
      </c>
      <c r="EA21" s="104" t="s">
        <v>291</v>
      </c>
      <c r="EB21" s="77"/>
      <c r="EC21" s="56"/>
      <c r="ED21" s="36"/>
      <c r="EE21" s="41"/>
      <c r="EF21" s="41"/>
      <c r="EG21" s="41">
        <v>1.1299999999999999</v>
      </c>
      <c r="EH21" s="41" t="s">
        <v>197</v>
      </c>
      <c r="EI21" s="151">
        <v>55.030999999999999</v>
      </c>
      <c r="EJ21" s="41">
        <v>55.030999999999999</v>
      </c>
      <c r="EK21" s="41">
        <v>9999</v>
      </c>
      <c r="EL21" s="41"/>
      <c r="EM21" s="41"/>
      <c r="EN21" s="41">
        <v>4</v>
      </c>
      <c r="EO21" s="195">
        <v>0</v>
      </c>
      <c r="EP21" s="195">
        <v>0</v>
      </c>
      <c r="EQ21" s="196">
        <v>48.7</v>
      </c>
      <c r="ER21" s="195">
        <v>0</v>
      </c>
      <c r="ES21" s="195">
        <v>0</v>
      </c>
      <c r="ET21" s="195">
        <v>18</v>
      </c>
      <c r="EU21" s="195">
        <v>0</v>
      </c>
      <c r="EV21" s="195">
        <v>592</v>
      </c>
      <c r="EW21" s="195">
        <v>0</v>
      </c>
      <c r="EX21" s="195">
        <v>473</v>
      </c>
      <c r="EY21" s="195">
        <v>0</v>
      </c>
      <c r="EZ21" s="195">
        <v>0</v>
      </c>
      <c r="FA21" s="195">
        <v>0</v>
      </c>
      <c r="FB21" s="196">
        <v>53</v>
      </c>
      <c r="FC21" s="195"/>
      <c r="FD21" s="195"/>
      <c r="FE21" s="195"/>
      <c r="FF21" s="195"/>
      <c r="FG21" s="196"/>
      <c r="FH21" s="195"/>
      <c r="FI21" s="41"/>
      <c r="FJ21" s="41">
        <v>4</v>
      </c>
      <c r="FK21" s="195">
        <v>0</v>
      </c>
      <c r="FL21" s="195">
        <v>0</v>
      </c>
      <c r="FM21" s="195">
        <v>48.7</v>
      </c>
      <c r="FN21" s="195">
        <v>48.7</v>
      </c>
      <c r="FO21" s="195">
        <v>48.7</v>
      </c>
      <c r="FP21" s="195">
        <v>66.7</v>
      </c>
      <c r="FQ21" s="195">
        <v>66.7</v>
      </c>
      <c r="FR21" s="195">
        <v>66.7</v>
      </c>
      <c r="FS21" s="195">
        <v>539.70000000000005</v>
      </c>
      <c r="FT21" s="195">
        <v>539.70000000000005</v>
      </c>
      <c r="FU21" s="195">
        <v>539.70000000000005</v>
      </c>
      <c r="FV21" s="195">
        <v>539.70000000000005</v>
      </c>
      <c r="FW21" s="195">
        <v>592.70000000000005</v>
      </c>
      <c r="FX21" s="195">
        <v>592.70000000000005</v>
      </c>
      <c r="FY21" s="195">
        <v>592.70000000000005</v>
      </c>
      <c r="FZ21" s="195">
        <v>592.70000000000005</v>
      </c>
      <c r="GA21" s="195">
        <v>592.70000000000005</v>
      </c>
      <c r="GB21" s="195">
        <v>592.70000000000005</v>
      </c>
      <c r="GC21" s="195">
        <v>592.70000000000005</v>
      </c>
    </row>
    <row r="22" spans="1:185" ht="13.5" thickBot="1" x14ac:dyDescent="0.25">
      <c r="A22" s="131"/>
      <c r="B22" s="34">
        <v>6</v>
      </c>
      <c r="C22" s="10">
        <v>6</v>
      </c>
      <c r="D22" s="37" t="s">
        <v>29</v>
      </c>
      <c r="E22" s="37" t="s">
        <v>54</v>
      </c>
      <c r="F22" s="37"/>
      <c r="G22" s="43">
        <v>0.295833333333333</v>
      </c>
      <c r="H22" s="47">
        <v>0.295833333333333</v>
      </c>
      <c r="I22" s="58" t="s">
        <v>44</v>
      </c>
      <c r="J22" s="52">
        <v>0</v>
      </c>
      <c r="K22" s="43">
        <v>0.37916666666666599</v>
      </c>
      <c r="L22" s="47">
        <v>0.37916666666666599</v>
      </c>
      <c r="M22" s="42" t="s">
        <v>44</v>
      </c>
      <c r="N22" s="38">
        <v>0</v>
      </c>
      <c r="O22" s="73">
        <v>0.41041666666666599</v>
      </c>
      <c r="P22" s="42" t="s">
        <v>44</v>
      </c>
      <c r="Q22" s="38">
        <v>0</v>
      </c>
      <c r="R22" s="43">
        <v>0.41666666666666669</v>
      </c>
      <c r="S22" s="47">
        <v>0.41666666666666669</v>
      </c>
      <c r="T22" s="70">
        <v>58.3</v>
      </c>
      <c r="U22" s="71">
        <v>58.3</v>
      </c>
      <c r="V22" s="72"/>
      <c r="W22" s="115">
        <v>0.4312499999999993</v>
      </c>
      <c r="X22" s="42" t="s">
        <v>44</v>
      </c>
      <c r="Y22" s="38">
        <v>0</v>
      </c>
      <c r="Z22" s="49">
        <v>0.45555555555555566</v>
      </c>
      <c r="AA22" s="42" t="s">
        <v>44</v>
      </c>
      <c r="AB22" s="38">
        <v>0</v>
      </c>
      <c r="AC22" s="53">
        <v>0.45763888888888898</v>
      </c>
      <c r="AD22" s="61"/>
      <c r="AE22" s="55">
        <v>0.4583564814814815</v>
      </c>
      <c r="AF22" s="35">
        <v>7.1759259259251973E-4</v>
      </c>
      <c r="AG22" s="35">
        <v>8.1018518518445712E-5</v>
      </c>
      <c r="AH22" s="44" t="s">
        <v>301</v>
      </c>
      <c r="AI22" s="45">
        <v>7</v>
      </c>
      <c r="AJ22" s="55">
        <v>0.45954861111111112</v>
      </c>
      <c r="AK22" s="35">
        <v>1.9097222222221322E-3</v>
      </c>
      <c r="AL22" s="35">
        <v>1.7361111111120113E-4</v>
      </c>
      <c r="AM22" s="44" t="s">
        <v>45</v>
      </c>
      <c r="AN22" s="45">
        <v>15</v>
      </c>
      <c r="AO22" s="55">
        <v>0.46026620370370369</v>
      </c>
      <c r="AP22" s="35">
        <v>2.6273148148147074E-3</v>
      </c>
      <c r="AQ22" s="35">
        <v>1.1574074073966451E-5</v>
      </c>
      <c r="AR22" s="44" t="s">
        <v>301</v>
      </c>
      <c r="AS22" s="45">
        <v>1</v>
      </c>
      <c r="AT22" s="55">
        <v>0.46497685185185184</v>
      </c>
      <c r="AU22" s="35">
        <v>7.3379629629628518E-3</v>
      </c>
      <c r="AV22" s="35">
        <v>1.0185185185184074E-3</v>
      </c>
      <c r="AW22" s="44" t="s">
        <v>301</v>
      </c>
      <c r="AX22" s="45">
        <v>88</v>
      </c>
      <c r="AY22" s="49">
        <v>0.50624999999999998</v>
      </c>
      <c r="AZ22" s="42" t="s">
        <v>44</v>
      </c>
      <c r="BA22" s="38">
        <v>0</v>
      </c>
      <c r="BB22" s="53">
        <v>0.52013888888888882</v>
      </c>
      <c r="BC22" s="61"/>
      <c r="BD22" s="55">
        <v>0.53185185185185191</v>
      </c>
      <c r="BE22" s="35">
        <v>1.1712962962963092E-2</v>
      </c>
      <c r="BF22" s="35">
        <v>1.1574074074200205E-5</v>
      </c>
      <c r="BG22" s="44" t="s">
        <v>301</v>
      </c>
      <c r="BH22" s="45">
        <v>1</v>
      </c>
      <c r="BI22" s="197">
        <v>0.56874999999999998</v>
      </c>
      <c r="BJ22" s="42" t="s">
        <v>44</v>
      </c>
      <c r="BK22" s="38">
        <v>0</v>
      </c>
      <c r="BL22" s="53">
        <v>0.57222222222222219</v>
      </c>
      <c r="BM22" s="61">
        <v>180</v>
      </c>
      <c r="BN22" s="55">
        <v>0.58261574074074074</v>
      </c>
      <c r="BO22" s="35">
        <v>1.0393518518518552E-2</v>
      </c>
      <c r="BP22" s="35">
        <v>1.4930555555555895E-3</v>
      </c>
      <c r="BQ22" s="44" t="s">
        <v>301</v>
      </c>
      <c r="BR22" s="45">
        <v>129</v>
      </c>
      <c r="BS22" s="55">
        <v>0.58354166666666674</v>
      </c>
      <c r="BT22" s="35">
        <v>1.1319444444444549E-2</v>
      </c>
      <c r="BU22" s="35">
        <v>1.8518518518519569E-3</v>
      </c>
      <c r="BV22" s="44" t="s">
        <v>301</v>
      </c>
      <c r="BW22" s="45">
        <v>160</v>
      </c>
      <c r="BX22" s="55">
        <v>0.58376157407407414</v>
      </c>
      <c r="BY22" s="35">
        <v>1.1539351851851953E-2</v>
      </c>
      <c r="BZ22" s="35">
        <v>1.956018518518619E-3</v>
      </c>
      <c r="CA22" s="44" t="s">
        <v>301</v>
      </c>
      <c r="CB22" s="45">
        <v>169</v>
      </c>
      <c r="CC22" s="85">
        <v>0.62083333333333335</v>
      </c>
      <c r="CD22" s="86"/>
      <c r="CE22" s="38">
        <v>0</v>
      </c>
      <c r="CF22" s="88"/>
      <c r="CG22" s="49">
        <v>0.62430555555555556</v>
      </c>
      <c r="CH22" s="42" t="s">
        <v>44</v>
      </c>
      <c r="CI22" s="38">
        <v>0</v>
      </c>
      <c r="CJ22" s="206">
        <v>0.63055555555555554</v>
      </c>
      <c r="CK22" s="213"/>
      <c r="CL22" s="208">
        <v>0.63275462962962969</v>
      </c>
      <c r="CM22" s="214">
        <v>2.1990740740741588E-3</v>
      </c>
      <c r="CN22" s="214">
        <v>4.6296296296304777E-4</v>
      </c>
      <c r="CO22" s="210" t="s">
        <v>301</v>
      </c>
      <c r="CP22" s="211">
        <v>40</v>
      </c>
      <c r="CQ22" s="215"/>
      <c r="CR22" s="215"/>
      <c r="CS22" s="85">
        <v>0.64652777777777781</v>
      </c>
      <c r="CT22" s="86"/>
      <c r="CU22" s="38">
        <v>0</v>
      </c>
      <c r="CV22" s="88"/>
      <c r="CW22" s="49"/>
      <c r="CX22" s="42" t="s">
        <v>44</v>
      </c>
      <c r="CY22" s="38">
        <v>0</v>
      </c>
      <c r="CZ22" s="53">
        <v>0.68125000000000002</v>
      </c>
      <c r="DA22" s="61"/>
      <c r="DB22" s="55">
        <v>0.6868171296296296</v>
      </c>
      <c r="DC22" s="35">
        <v>5.5671296296295747E-3</v>
      </c>
      <c r="DD22" s="35">
        <v>3.8194444444449981E-4</v>
      </c>
      <c r="DE22" s="44" t="s">
        <v>45</v>
      </c>
      <c r="DF22" s="45">
        <v>33</v>
      </c>
      <c r="DG22" s="55">
        <v>0.68690972222222213</v>
      </c>
      <c r="DH22" s="35">
        <v>5.6597222222221077E-3</v>
      </c>
      <c r="DI22" s="35">
        <v>3.3564814814826191E-4</v>
      </c>
      <c r="DJ22" s="44" t="s">
        <v>45</v>
      </c>
      <c r="DK22" s="45">
        <v>29</v>
      </c>
      <c r="DL22" s="238"/>
      <c r="DM22" s="52"/>
      <c r="DN22" s="91">
        <v>0.7319444444444444</v>
      </c>
      <c r="DO22" s="95">
        <v>8.3333333333333297E-3</v>
      </c>
      <c r="DP22" s="42" t="s">
        <v>44</v>
      </c>
      <c r="DQ22" s="38">
        <v>0</v>
      </c>
      <c r="DR22" s="64"/>
      <c r="DS22" s="39">
        <v>910.3</v>
      </c>
      <c r="DT22" s="46">
        <v>0</v>
      </c>
      <c r="DU22" s="40"/>
      <c r="DV22" s="63">
        <v>910.3</v>
      </c>
      <c r="DW22" s="43"/>
      <c r="DX22" s="225" t="s">
        <v>296</v>
      </c>
      <c r="DY22" s="226" t="s">
        <v>178</v>
      </c>
      <c r="DZ22" s="226">
        <v>76</v>
      </c>
      <c r="EA22" s="104" t="s">
        <v>291</v>
      </c>
      <c r="EB22" s="77"/>
      <c r="EC22" s="56"/>
      <c r="ED22" s="36"/>
      <c r="EE22" s="41"/>
      <c r="EF22" s="41"/>
      <c r="EG22" s="41">
        <v>1.05</v>
      </c>
      <c r="EH22" s="41" t="s">
        <v>197</v>
      </c>
      <c r="EI22" s="151">
        <v>61.214999999999996</v>
      </c>
      <c r="EJ22" s="41">
        <v>61.214999999999996</v>
      </c>
      <c r="EK22" s="41">
        <v>9999</v>
      </c>
      <c r="EL22" s="41"/>
      <c r="EM22" s="41"/>
      <c r="EN22" s="41">
        <v>6</v>
      </c>
      <c r="EO22" s="195">
        <v>0</v>
      </c>
      <c r="EP22" s="195">
        <v>0</v>
      </c>
      <c r="EQ22" s="196">
        <v>58.3</v>
      </c>
      <c r="ER22" s="195">
        <v>0</v>
      </c>
      <c r="ES22" s="195">
        <v>0</v>
      </c>
      <c r="ET22" s="195">
        <v>111</v>
      </c>
      <c r="EU22" s="195">
        <v>0</v>
      </c>
      <c r="EV22" s="195">
        <v>1</v>
      </c>
      <c r="EW22" s="195">
        <v>0</v>
      </c>
      <c r="EX22" s="195">
        <v>638</v>
      </c>
      <c r="EY22" s="195">
        <v>0</v>
      </c>
      <c r="EZ22" s="195">
        <v>40</v>
      </c>
      <c r="FA22" s="195">
        <v>0</v>
      </c>
      <c r="FB22" s="196">
        <v>62</v>
      </c>
      <c r="FC22" s="195"/>
      <c r="FD22" s="195"/>
      <c r="FE22" s="195"/>
      <c r="FF22" s="195"/>
      <c r="FG22" s="196"/>
      <c r="FH22" s="195"/>
      <c r="FI22" s="41"/>
      <c r="FJ22" s="41">
        <v>6</v>
      </c>
      <c r="FK22" s="195">
        <v>0</v>
      </c>
      <c r="FL22" s="195">
        <v>0</v>
      </c>
      <c r="FM22" s="195">
        <v>58.3</v>
      </c>
      <c r="FN22" s="195">
        <v>58.3</v>
      </c>
      <c r="FO22" s="195">
        <v>58.3</v>
      </c>
      <c r="FP22" s="195">
        <v>169.3</v>
      </c>
      <c r="FQ22" s="195">
        <v>169.3</v>
      </c>
      <c r="FR22" s="195">
        <v>169.3</v>
      </c>
      <c r="FS22" s="195">
        <v>807.3</v>
      </c>
      <c r="FT22" s="195">
        <v>807.3</v>
      </c>
      <c r="FU22" s="195">
        <v>847.3</v>
      </c>
      <c r="FV22" s="195">
        <v>847.3</v>
      </c>
      <c r="FW22" s="195">
        <v>909.3</v>
      </c>
      <c r="FX22" s="195">
        <v>909.3</v>
      </c>
      <c r="FY22" s="195">
        <v>909.3</v>
      </c>
      <c r="FZ22" s="195">
        <v>909.3</v>
      </c>
      <c r="GA22" s="195">
        <v>909.3</v>
      </c>
      <c r="GB22" s="195">
        <v>909.3</v>
      </c>
      <c r="GC22" s="195">
        <v>909.3</v>
      </c>
    </row>
    <row r="23" spans="1:185" ht="13.5" thickBot="1" x14ac:dyDescent="0.25">
      <c r="A23" s="131"/>
      <c r="B23" s="34">
        <v>9</v>
      </c>
      <c r="C23" s="10">
        <v>9</v>
      </c>
      <c r="D23" s="37" t="s">
        <v>126</v>
      </c>
      <c r="E23" s="37" t="s">
        <v>127</v>
      </c>
      <c r="F23" s="37"/>
      <c r="G23" s="43">
        <v>0.297916666666667</v>
      </c>
      <c r="H23" s="47">
        <v>0.297916666666667</v>
      </c>
      <c r="I23" s="58" t="s">
        <v>44</v>
      </c>
      <c r="J23" s="52">
        <v>0</v>
      </c>
      <c r="K23" s="43">
        <v>0.38124999999999998</v>
      </c>
      <c r="L23" s="47">
        <v>0.38124999999999998</v>
      </c>
      <c r="M23" s="42" t="s">
        <v>44</v>
      </c>
      <c r="N23" s="38">
        <v>0</v>
      </c>
      <c r="O23" s="73">
        <v>0.41249999999999998</v>
      </c>
      <c r="P23" s="42" t="s">
        <v>44</v>
      </c>
      <c r="Q23" s="38">
        <v>0</v>
      </c>
      <c r="R23" s="43">
        <v>0.41736111111111113</v>
      </c>
      <c r="S23" s="47">
        <v>0.4201388888888889</v>
      </c>
      <c r="T23" s="70">
        <v>58.6</v>
      </c>
      <c r="U23" s="71">
        <v>58.6</v>
      </c>
      <c r="V23" s="72"/>
      <c r="W23" s="115">
        <v>0.43333333333333329</v>
      </c>
      <c r="X23" s="42" t="s">
        <v>44</v>
      </c>
      <c r="Y23" s="38">
        <v>0</v>
      </c>
      <c r="Z23" s="49">
        <v>0.45763888888888865</v>
      </c>
      <c r="AA23" s="42" t="s">
        <v>44</v>
      </c>
      <c r="AB23" s="38">
        <v>0</v>
      </c>
      <c r="AC23" s="53">
        <v>0.45972222222222198</v>
      </c>
      <c r="AD23" s="61"/>
      <c r="AE23" s="55">
        <v>0.46037037037037037</v>
      </c>
      <c r="AF23" s="35">
        <v>6.481481481483975E-4</v>
      </c>
      <c r="AG23" s="35">
        <v>1.1574074074323479E-5</v>
      </c>
      <c r="AH23" s="44" t="s">
        <v>301</v>
      </c>
      <c r="AI23" s="45">
        <v>1</v>
      </c>
      <c r="AJ23" s="55">
        <v>0.46162037037037035</v>
      </c>
      <c r="AK23" s="35">
        <v>1.8981481481483709E-3</v>
      </c>
      <c r="AL23" s="35">
        <v>1.8518518518496245E-4</v>
      </c>
      <c r="AM23" s="44" t="s">
        <v>45</v>
      </c>
      <c r="AN23" s="45">
        <v>16</v>
      </c>
      <c r="AO23" s="55">
        <v>0.46217592592592593</v>
      </c>
      <c r="AP23" s="35">
        <v>2.4537037037039577E-3</v>
      </c>
      <c r="AQ23" s="35">
        <v>1.6203703703678322E-4</v>
      </c>
      <c r="AR23" s="44" t="s">
        <v>45</v>
      </c>
      <c r="AS23" s="45">
        <v>14</v>
      </c>
      <c r="AT23" s="55">
        <v>0.46657407407407409</v>
      </c>
      <c r="AU23" s="35">
        <v>6.8518518518521088E-3</v>
      </c>
      <c r="AV23" s="35">
        <v>5.3240740740766439E-4</v>
      </c>
      <c r="AW23" s="44" t="s">
        <v>301</v>
      </c>
      <c r="AX23" s="45">
        <v>46</v>
      </c>
      <c r="AY23" s="49">
        <v>0.5083333333333333</v>
      </c>
      <c r="AZ23" s="42" t="s">
        <v>44</v>
      </c>
      <c r="BA23" s="38">
        <v>0</v>
      </c>
      <c r="BB23" s="53">
        <v>0.52222222222222225</v>
      </c>
      <c r="BC23" s="61"/>
      <c r="BD23" s="55">
        <v>0.53530092592592593</v>
      </c>
      <c r="BE23" s="35">
        <v>1.3078703703703676E-2</v>
      </c>
      <c r="BF23" s="35">
        <v>1.3773148148147844E-3</v>
      </c>
      <c r="BG23" s="44" t="s">
        <v>301</v>
      </c>
      <c r="BH23" s="45">
        <v>119</v>
      </c>
      <c r="BI23" s="197">
        <v>0.57083333333333341</v>
      </c>
      <c r="BJ23" s="42" t="s">
        <v>44</v>
      </c>
      <c r="BK23" s="38">
        <v>0</v>
      </c>
      <c r="BL23" s="53">
        <v>0.57361111111111118</v>
      </c>
      <c r="BM23" s="61"/>
      <c r="BN23" s="55">
        <v>0.5859375</v>
      </c>
      <c r="BO23" s="35">
        <v>1.2326388888888817E-2</v>
      </c>
      <c r="BP23" s="35">
        <v>3.4259259259258549E-3</v>
      </c>
      <c r="BQ23" s="44" t="s">
        <v>301</v>
      </c>
      <c r="BR23" s="45">
        <v>296</v>
      </c>
      <c r="BS23" s="55">
        <v>0.58697916666666672</v>
      </c>
      <c r="BT23" s="35">
        <v>1.3368055555555536E-2</v>
      </c>
      <c r="BU23" s="35">
        <v>3.9004629629629441E-3</v>
      </c>
      <c r="BV23" s="44" t="s">
        <v>301</v>
      </c>
      <c r="BW23" s="45">
        <v>337</v>
      </c>
      <c r="BX23" s="55">
        <v>0.58718749999999997</v>
      </c>
      <c r="BY23" s="35">
        <v>1.3576388888888791E-2</v>
      </c>
      <c r="BZ23" s="35">
        <v>3.9930555555554564E-3</v>
      </c>
      <c r="CA23" s="44" t="s">
        <v>301</v>
      </c>
      <c r="CB23" s="45">
        <v>345</v>
      </c>
      <c r="CC23" s="85">
        <v>0.62152777777777779</v>
      </c>
      <c r="CD23" s="86"/>
      <c r="CE23" s="38">
        <v>0</v>
      </c>
      <c r="CF23" s="88"/>
      <c r="CG23" s="49">
        <v>0.62638888888888888</v>
      </c>
      <c r="CH23" s="42" t="s">
        <v>44</v>
      </c>
      <c r="CI23" s="38">
        <v>0</v>
      </c>
      <c r="CJ23" s="206">
        <v>0.63194444444444442</v>
      </c>
      <c r="CK23" s="213"/>
      <c r="CL23" s="208">
        <v>0.63410879629629624</v>
      </c>
      <c r="CM23" s="214">
        <v>2.1643518518518201E-3</v>
      </c>
      <c r="CN23" s="214">
        <v>4.2824074074070909E-4</v>
      </c>
      <c r="CO23" s="210" t="s">
        <v>301</v>
      </c>
      <c r="CP23" s="211">
        <v>37</v>
      </c>
      <c r="CQ23" s="215"/>
      <c r="CR23" s="215"/>
      <c r="CS23" s="85">
        <v>0.64444444444444449</v>
      </c>
      <c r="CT23" s="86"/>
      <c r="CU23" s="38">
        <v>0</v>
      </c>
      <c r="CV23" s="88"/>
      <c r="CW23" s="49"/>
      <c r="CX23" s="42" t="s">
        <v>44</v>
      </c>
      <c r="CY23" s="38">
        <v>0</v>
      </c>
      <c r="CZ23" s="53">
        <v>0.68263888888888891</v>
      </c>
      <c r="DA23" s="61"/>
      <c r="DB23" s="55">
        <v>0.68814814814814806</v>
      </c>
      <c r="DC23" s="35">
        <v>5.5092592592591583E-3</v>
      </c>
      <c r="DD23" s="35">
        <v>4.3981481481491624E-4</v>
      </c>
      <c r="DE23" s="44" t="s">
        <v>45</v>
      </c>
      <c r="DF23" s="45">
        <v>38</v>
      </c>
      <c r="DG23" s="55">
        <v>0.6882638888888889</v>
      </c>
      <c r="DH23" s="35">
        <v>5.6249999999999911E-3</v>
      </c>
      <c r="DI23" s="35">
        <v>3.7037037037037854E-4</v>
      </c>
      <c r="DJ23" s="44" t="s">
        <v>45</v>
      </c>
      <c r="DK23" s="45">
        <v>32</v>
      </c>
      <c r="DL23" s="238"/>
      <c r="DM23" s="52"/>
      <c r="DN23" s="91">
        <v>0.73263888888888884</v>
      </c>
      <c r="DO23" s="95">
        <v>8.3333333333333297E-3</v>
      </c>
      <c r="DP23" s="42" t="s">
        <v>44</v>
      </c>
      <c r="DQ23" s="38">
        <v>0</v>
      </c>
      <c r="DR23" s="64"/>
      <c r="DS23" s="39">
        <v>1339.6</v>
      </c>
      <c r="DT23" s="46">
        <v>0</v>
      </c>
      <c r="DU23" s="40"/>
      <c r="DV23" s="63">
        <v>1339.6</v>
      </c>
      <c r="DW23" s="217"/>
      <c r="DX23" s="225" t="s">
        <v>43</v>
      </c>
      <c r="DY23" s="226" t="s">
        <v>177</v>
      </c>
      <c r="DZ23" s="226">
        <v>131</v>
      </c>
      <c r="EA23" s="104"/>
      <c r="EB23" s="77"/>
      <c r="EC23" s="56"/>
      <c r="ED23" s="36"/>
      <c r="EE23" s="41"/>
      <c r="EF23" s="41"/>
      <c r="EG23" s="41">
        <v>1.1100000000000001</v>
      </c>
      <c r="EH23" s="41" t="s">
        <v>198</v>
      </c>
      <c r="EI23" s="151">
        <v>65.046000000000006</v>
      </c>
      <c r="EJ23" s="41">
        <v>9999</v>
      </c>
      <c r="EK23" s="41">
        <v>65.046000000000006</v>
      </c>
      <c r="EL23" s="41"/>
      <c r="EM23" s="41"/>
      <c r="EN23" s="41">
        <v>9</v>
      </c>
      <c r="EO23" s="195">
        <v>0</v>
      </c>
      <c r="EP23" s="195">
        <v>0</v>
      </c>
      <c r="EQ23" s="196">
        <v>58.6</v>
      </c>
      <c r="ER23" s="195">
        <v>0</v>
      </c>
      <c r="ES23" s="195">
        <v>0</v>
      </c>
      <c r="ET23" s="195">
        <v>77</v>
      </c>
      <c r="EU23" s="195">
        <v>0</v>
      </c>
      <c r="EV23" s="195">
        <v>119</v>
      </c>
      <c r="EW23" s="195">
        <v>0</v>
      </c>
      <c r="EX23" s="195">
        <v>978</v>
      </c>
      <c r="EY23" s="195">
        <v>0</v>
      </c>
      <c r="EZ23" s="195">
        <v>37</v>
      </c>
      <c r="FA23" s="195">
        <v>0</v>
      </c>
      <c r="FB23" s="196">
        <v>70</v>
      </c>
      <c r="FC23" s="195"/>
      <c r="FD23" s="195"/>
      <c r="FE23" s="195"/>
      <c r="FF23" s="195"/>
      <c r="FG23" s="196"/>
      <c r="FH23" s="195"/>
      <c r="FI23" s="41"/>
      <c r="FJ23" s="41">
        <v>9</v>
      </c>
      <c r="FK23" s="195">
        <v>0</v>
      </c>
      <c r="FL23" s="195">
        <v>0</v>
      </c>
      <c r="FM23" s="195">
        <v>58.6</v>
      </c>
      <c r="FN23" s="195">
        <v>58.6</v>
      </c>
      <c r="FO23" s="195">
        <v>58.6</v>
      </c>
      <c r="FP23" s="195">
        <v>135.6</v>
      </c>
      <c r="FQ23" s="195">
        <v>135.6</v>
      </c>
      <c r="FR23" s="195">
        <v>135.6</v>
      </c>
      <c r="FS23" s="195">
        <v>1113.5999999999999</v>
      </c>
      <c r="FT23" s="195">
        <v>1113.5999999999999</v>
      </c>
      <c r="FU23" s="195">
        <v>1150.5999999999999</v>
      </c>
      <c r="FV23" s="195">
        <v>1150.5999999999999</v>
      </c>
      <c r="FW23" s="195">
        <v>1220.5999999999999</v>
      </c>
      <c r="FX23" s="195">
        <v>1220.5999999999999</v>
      </c>
      <c r="FY23" s="195">
        <v>1220.5999999999999</v>
      </c>
      <c r="FZ23" s="195">
        <v>1220.5999999999999</v>
      </c>
      <c r="GA23" s="195">
        <v>1220.5999999999999</v>
      </c>
      <c r="GB23" s="195">
        <v>1220.5999999999999</v>
      </c>
      <c r="GC23" s="195">
        <v>1220.5999999999999</v>
      </c>
    </row>
    <row r="24" spans="1:185" ht="13.5" thickBot="1" x14ac:dyDescent="0.25">
      <c r="A24" s="131"/>
      <c r="B24" s="34">
        <v>10</v>
      </c>
      <c r="C24" s="10">
        <v>10</v>
      </c>
      <c r="D24" s="37" t="s">
        <v>70</v>
      </c>
      <c r="E24" s="37" t="s">
        <v>55</v>
      </c>
      <c r="F24" s="37"/>
      <c r="G24" s="43">
        <v>0.29861111111111099</v>
      </c>
      <c r="H24" s="47">
        <v>0.29861111111111099</v>
      </c>
      <c r="I24" s="58" t="s">
        <v>44</v>
      </c>
      <c r="J24" s="52">
        <v>0</v>
      </c>
      <c r="K24" s="43">
        <v>0.38194444444444398</v>
      </c>
      <c r="L24" s="47">
        <v>0.38194444444444398</v>
      </c>
      <c r="M24" s="42" t="s">
        <v>44</v>
      </c>
      <c r="N24" s="38">
        <v>0</v>
      </c>
      <c r="O24" s="73">
        <v>0.41319444444444398</v>
      </c>
      <c r="P24" s="42" t="s">
        <v>44</v>
      </c>
      <c r="Q24" s="38">
        <v>0</v>
      </c>
      <c r="R24" s="43">
        <v>0.4145833333333333</v>
      </c>
      <c r="S24" s="47">
        <v>0.42083333333333334</v>
      </c>
      <c r="T24" s="70">
        <v>52.3</v>
      </c>
      <c r="U24" s="71">
        <v>52.3</v>
      </c>
      <c r="V24" s="72"/>
      <c r="W24" s="115">
        <v>0.43402777777777729</v>
      </c>
      <c r="X24" s="42" t="s">
        <v>44</v>
      </c>
      <c r="Y24" s="38">
        <v>0</v>
      </c>
      <c r="Z24" s="49">
        <v>0.45833333333333365</v>
      </c>
      <c r="AA24" s="42" t="s">
        <v>44</v>
      </c>
      <c r="AB24" s="38">
        <v>0</v>
      </c>
      <c r="AC24" s="53">
        <v>0.46041666666666697</v>
      </c>
      <c r="AD24" s="61"/>
      <c r="AE24" s="55">
        <v>0.46114583333333337</v>
      </c>
      <c r="AF24" s="35">
        <v>7.2916666666639207E-4</v>
      </c>
      <c r="AG24" s="35">
        <v>9.2592592592318054E-5</v>
      </c>
      <c r="AH24" s="44" t="s">
        <v>301</v>
      </c>
      <c r="AI24" s="45">
        <v>8</v>
      </c>
      <c r="AJ24" s="55">
        <v>0.46232638888888888</v>
      </c>
      <c r="AK24" s="35">
        <v>1.9097222222219101E-3</v>
      </c>
      <c r="AL24" s="35">
        <v>1.7361111111142318E-4</v>
      </c>
      <c r="AM24" s="44" t="s">
        <v>45</v>
      </c>
      <c r="AN24" s="45">
        <v>15</v>
      </c>
      <c r="AO24" s="55">
        <v>0.4629050925925926</v>
      </c>
      <c r="AP24" s="35">
        <v>2.4884259259256303E-3</v>
      </c>
      <c r="AQ24" s="35">
        <v>1.2731481481511068E-4</v>
      </c>
      <c r="AR24" s="44" t="s">
        <v>45</v>
      </c>
      <c r="AS24" s="45">
        <v>11</v>
      </c>
      <c r="AT24" s="55">
        <v>0.46715277777777775</v>
      </c>
      <c r="AU24" s="35">
        <v>6.7361111111107763E-3</v>
      </c>
      <c r="AV24" s="35">
        <v>4.1666666666633195E-4</v>
      </c>
      <c r="AW24" s="44" t="s">
        <v>301</v>
      </c>
      <c r="AX24" s="45">
        <v>36</v>
      </c>
      <c r="AY24" s="49">
        <v>0.50902777777777775</v>
      </c>
      <c r="AZ24" s="42" t="s">
        <v>44</v>
      </c>
      <c r="BA24" s="38">
        <v>0</v>
      </c>
      <c r="BB24" s="53">
        <v>0.52361111111111114</v>
      </c>
      <c r="BC24" s="61"/>
      <c r="BD24" s="55">
        <v>0.53554398148148141</v>
      </c>
      <c r="BE24" s="35">
        <v>1.1932870370370274E-2</v>
      </c>
      <c r="BF24" s="35">
        <v>2.3148148148138294E-4</v>
      </c>
      <c r="BG24" s="44" t="s">
        <v>301</v>
      </c>
      <c r="BH24" s="45">
        <v>20</v>
      </c>
      <c r="BI24" s="197">
        <v>0.5722222222222223</v>
      </c>
      <c r="BJ24" s="42" t="s">
        <v>44</v>
      </c>
      <c r="BK24" s="38">
        <v>0</v>
      </c>
      <c r="BL24" s="53">
        <v>0.5756944444444444</v>
      </c>
      <c r="BM24" s="61">
        <v>180</v>
      </c>
      <c r="BN24" s="55"/>
      <c r="BO24" s="35">
        <v>-0.5756944444444444</v>
      </c>
      <c r="BP24" s="35">
        <v>0.58459490740740738</v>
      </c>
      <c r="BQ24" s="44"/>
      <c r="BR24" s="45">
        <v>300</v>
      </c>
      <c r="BS24" s="55"/>
      <c r="BT24" s="35">
        <v>-0.5756944444444444</v>
      </c>
      <c r="BU24" s="35">
        <v>0.58516203703703695</v>
      </c>
      <c r="BV24" s="44"/>
      <c r="BW24" s="45">
        <v>300</v>
      </c>
      <c r="BX24" s="55">
        <v>0.58744212962962961</v>
      </c>
      <c r="BY24" s="35">
        <v>1.1747685185185208E-2</v>
      </c>
      <c r="BZ24" s="35">
        <v>2.1643518518518739E-3</v>
      </c>
      <c r="CA24" s="44" t="s">
        <v>301</v>
      </c>
      <c r="CB24" s="45">
        <v>187</v>
      </c>
      <c r="CC24" s="85">
        <v>0.62291666666666667</v>
      </c>
      <c r="CD24" s="86"/>
      <c r="CE24" s="38">
        <v>0</v>
      </c>
      <c r="CF24" s="88"/>
      <c r="CG24" s="49">
        <v>0.62777777777777777</v>
      </c>
      <c r="CH24" s="42" t="s">
        <v>44</v>
      </c>
      <c r="CI24" s="38">
        <v>0</v>
      </c>
      <c r="CJ24" s="206">
        <v>0.6333333333333333</v>
      </c>
      <c r="CK24" s="213"/>
      <c r="CL24" s="208">
        <v>0.63546296296296301</v>
      </c>
      <c r="CM24" s="214">
        <v>2.1296296296297035E-3</v>
      </c>
      <c r="CN24" s="214">
        <v>3.9351851851859247E-4</v>
      </c>
      <c r="CO24" s="210" t="s">
        <v>301</v>
      </c>
      <c r="CP24" s="211">
        <v>34</v>
      </c>
      <c r="CQ24" s="215"/>
      <c r="CR24" s="215"/>
      <c r="CS24" s="85">
        <v>0.64652777777777781</v>
      </c>
      <c r="CT24" s="86"/>
      <c r="CU24" s="38">
        <v>0</v>
      </c>
      <c r="CV24" s="88"/>
      <c r="CW24" s="49"/>
      <c r="CX24" s="42" t="s">
        <v>44</v>
      </c>
      <c r="CY24" s="38">
        <v>0</v>
      </c>
      <c r="CZ24" s="53">
        <v>0.68541666666666667</v>
      </c>
      <c r="DA24" s="61"/>
      <c r="DB24" s="55">
        <v>0.69093749999999998</v>
      </c>
      <c r="DC24" s="35">
        <v>5.5208333333333082E-3</v>
      </c>
      <c r="DD24" s="35">
        <v>4.2824074074076634E-4</v>
      </c>
      <c r="DE24" s="44" t="s">
        <v>45</v>
      </c>
      <c r="DF24" s="45">
        <v>37</v>
      </c>
      <c r="DG24" s="55">
        <v>0.69103009259259263</v>
      </c>
      <c r="DH24" s="35">
        <v>5.6134259259259522E-3</v>
      </c>
      <c r="DI24" s="35">
        <v>3.8194444444441741E-4</v>
      </c>
      <c r="DJ24" s="44" t="s">
        <v>45</v>
      </c>
      <c r="DK24" s="45">
        <v>33</v>
      </c>
      <c r="DL24" s="238"/>
      <c r="DM24" s="52"/>
      <c r="DN24" s="91">
        <v>0.73819444444444438</v>
      </c>
      <c r="DO24" s="95">
        <v>8.3333333333333297E-3</v>
      </c>
      <c r="DP24" s="42" t="s">
        <v>44</v>
      </c>
      <c r="DQ24" s="38">
        <v>0</v>
      </c>
      <c r="DR24" s="217"/>
      <c r="DS24" s="39">
        <v>1213.3</v>
      </c>
      <c r="DT24" s="46">
        <v>0</v>
      </c>
      <c r="DU24" s="40"/>
      <c r="DV24" s="63">
        <v>1213.3</v>
      </c>
      <c r="DW24" s="217"/>
      <c r="DX24" s="225" t="s">
        <v>296</v>
      </c>
      <c r="DY24" s="226" t="s">
        <v>178</v>
      </c>
      <c r="DZ24" s="226">
        <v>89</v>
      </c>
      <c r="EA24" s="104" t="s">
        <v>293</v>
      </c>
      <c r="EB24" s="77"/>
      <c r="EC24" s="56"/>
      <c r="ED24" s="36"/>
      <c r="EE24" s="41"/>
      <c r="EF24" s="41"/>
      <c r="EG24" s="41">
        <v>1.05</v>
      </c>
      <c r="EH24" s="41" t="s">
        <v>197</v>
      </c>
      <c r="EI24" s="151">
        <v>54.914999999999999</v>
      </c>
      <c r="EJ24" s="41">
        <v>54.914999999999999</v>
      </c>
      <c r="EK24" s="41">
        <v>9999</v>
      </c>
      <c r="EL24" s="41"/>
      <c r="EM24" s="41"/>
      <c r="EN24" s="41">
        <v>10</v>
      </c>
      <c r="EO24" s="195">
        <v>0</v>
      </c>
      <c r="EP24" s="195">
        <v>0</v>
      </c>
      <c r="EQ24" s="196">
        <v>52.3</v>
      </c>
      <c r="ER24" s="195">
        <v>0</v>
      </c>
      <c r="ES24" s="195">
        <v>0</v>
      </c>
      <c r="ET24" s="195">
        <v>70</v>
      </c>
      <c r="EU24" s="195">
        <v>0</v>
      </c>
      <c r="EV24" s="195">
        <v>20</v>
      </c>
      <c r="EW24" s="195">
        <v>0</v>
      </c>
      <c r="EX24" s="195">
        <v>967</v>
      </c>
      <c r="EY24" s="195">
        <v>0</v>
      </c>
      <c r="EZ24" s="195">
        <v>34</v>
      </c>
      <c r="FA24" s="195">
        <v>0</v>
      </c>
      <c r="FB24" s="196">
        <v>70</v>
      </c>
      <c r="FC24" s="195"/>
      <c r="FD24" s="195"/>
      <c r="FE24" s="195"/>
      <c r="FF24" s="195"/>
      <c r="FG24" s="196"/>
      <c r="FH24" s="195"/>
      <c r="FI24" s="41"/>
      <c r="FJ24" s="41">
        <v>10</v>
      </c>
      <c r="FK24" s="195">
        <v>0</v>
      </c>
      <c r="FL24" s="195">
        <v>0</v>
      </c>
      <c r="FM24" s="195">
        <v>52.3</v>
      </c>
      <c r="FN24" s="195">
        <v>52.3</v>
      </c>
      <c r="FO24" s="195">
        <v>52.3</v>
      </c>
      <c r="FP24" s="195">
        <v>122.3</v>
      </c>
      <c r="FQ24" s="195">
        <v>122.3</v>
      </c>
      <c r="FR24" s="195">
        <v>122.3</v>
      </c>
      <c r="FS24" s="195">
        <v>1089.3</v>
      </c>
      <c r="FT24" s="195">
        <v>1089.3</v>
      </c>
      <c r="FU24" s="195">
        <v>1123.3</v>
      </c>
      <c r="FV24" s="195">
        <v>1123.3</v>
      </c>
      <c r="FW24" s="195">
        <v>1193.3</v>
      </c>
      <c r="FX24" s="195">
        <v>1193.3</v>
      </c>
      <c r="FY24" s="195">
        <v>1193.3</v>
      </c>
      <c r="FZ24" s="195">
        <v>1193.3</v>
      </c>
      <c r="GA24" s="195">
        <v>1193.3</v>
      </c>
      <c r="GB24" s="195">
        <v>1193.3</v>
      </c>
      <c r="GC24" s="195">
        <v>1193.3</v>
      </c>
    </row>
    <row r="25" spans="1:185" ht="13.5" thickBot="1" x14ac:dyDescent="0.25">
      <c r="A25" s="131"/>
      <c r="B25" s="34">
        <v>11</v>
      </c>
      <c r="C25" s="10">
        <v>11</v>
      </c>
      <c r="D25" s="37" t="s">
        <v>240</v>
      </c>
      <c r="E25" s="37" t="s">
        <v>266</v>
      </c>
      <c r="F25" s="37"/>
      <c r="G25" s="43">
        <v>0.29930555555555599</v>
      </c>
      <c r="H25" s="47">
        <v>0.29930555555555599</v>
      </c>
      <c r="I25" s="58" t="s">
        <v>44</v>
      </c>
      <c r="J25" s="52">
        <v>0</v>
      </c>
      <c r="K25" s="43">
        <v>0.38263888888888797</v>
      </c>
      <c r="L25" s="47">
        <v>0.38263888888888797</v>
      </c>
      <c r="M25" s="42" t="s">
        <v>44</v>
      </c>
      <c r="N25" s="38">
        <v>0</v>
      </c>
      <c r="O25" s="73">
        <v>0.41388888888888797</v>
      </c>
      <c r="P25" s="42" t="s">
        <v>44</v>
      </c>
      <c r="Q25" s="38">
        <v>0</v>
      </c>
      <c r="R25" s="43">
        <v>0.42430555555555555</v>
      </c>
      <c r="S25" s="47">
        <v>0.42430555555555555</v>
      </c>
      <c r="T25" s="70">
        <v>52.8</v>
      </c>
      <c r="U25" s="71">
        <v>52.8</v>
      </c>
      <c r="V25" s="72"/>
      <c r="W25" s="115">
        <v>0.43472222222222129</v>
      </c>
      <c r="X25" s="42" t="s">
        <v>44</v>
      </c>
      <c r="Y25" s="38">
        <v>0</v>
      </c>
      <c r="Z25" s="49">
        <v>0.47222222222222221</v>
      </c>
      <c r="AA25" s="42" t="s">
        <v>301</v>
      </c>
      <c r="AB25" s="38">
        <v>1140</v>
      </c>
      <c r="AC25" s="53">
        <v>0.47500000000000003</v>
      </c>
      <c r="AD25" s="61"/>
      <c r="AE25" s="55">
        <v>0.47559027777777779</v>
      </c>
      <c r="AF25" s="35">
        <v>5.9027777777775903E-4</v>
      </c>
      <c r="AG25" s="35">
        <v>4.629629629631499E-5</v>
      </c>
      <c r="AH25" s="44" t="s">
        <v>45</v>
      </c>
      <c r="AI25" s="45">
        <v>4</v>
      </c>
      <c r="AJ25" s="55">
        <v>0.47674768518518523</v>
      </c>
      <c r="AK25" s="35">
        <v>1.7476851851851993E-3</v>
      </c>
      <c r="AL25" s="35">
        <v>3.3564814814813397E-4</v>
      </c>
      <c r="AM25" s="44" t="s">
        <v>45</v>
      </c>
      <c r="AN25" s="45">
        <v>29</v>
      </c>
      <c r="AO25" s="55">
        <v>0.47748842592592594</v>
      </c>
      <c r="AP25" s="35">
        <v>2.4884259259259078E-3</v>
      </c>
      <c r="AQ25" s="35">
        <v>1.2731481481483313E-4</v>
      </c>
      <c r="AR25" s="44" t="s">
        <v>45</v>
      </c>
      <c r="AS25" s="45">
        <v>11</v>
      </c>
      <c r="AT25" s="55">
        <v>0.48267361111111112</v>
      </c>
      <c r="AU25" s="35">
        <v>7.6736111111110894E-3</v>
      </c>
      <c r="AV25" s="35">
        <v>1.354166666666645E-3</v>
      </c>
      <c r="AW25" s="44" t="s">
        <v>301</v>
      </c>
      <c r="AX25" s="45">
        <v>117</v>
      </c>
      <c r="AY25" s="49">
        <v>0.48194444444444445</v>
      </c>
      <c r="AZ25" s="42" t="s">
        <v>44</v>
      </c>
      <c r="BA25" s="38">
        <v>0</v>
      </c>
      <c r="BB25" s="53">
        <v>0.53402777777777777</v>
      </c>
      <c r="BC25" s="61"/>
      <c r="BD25" s="55">
        <v>0.54672453703703705</v>
      </c>
      <c r="BE25" s="35">
        <v>1.2696759259259283E-2</v>
      </c>
      <c r="BF25" s="35">
        <v>9.9537037037039124E-4</v>
      </c>
      <c r="BG25" s="44" t="s">
        <v>301</v>
      </c>
      <c r="BH25" s="45">
        <v>86</v>
      </c>
      <c r="BI25" s="197">
        <v>0.58263888888888893</v>
      </c>
      <c r="BJ25" s="42" t="s">
        <v>44</v>
      </c>
      <c r="BK25" s="38">
        <v>0</v>
      </c>
      <c r="BL25" s="53">
        <v>0.58472222222222225</v>
      </c>
      <c r="BM25" s="61">
        <v>180</v>
      </c>
      <c r="BN25" s="55"/>
      <c r="BO25" s="35">
        <v>-0.58472222222222225</v>
      </c>
      <c r="BP25" s="35">
        <v>0.59362268518518524</v>
      </c>
      <c r="BQ25" s="44"/>
      <c r="BR25" s="45">
        <v>300</v>
      </c>
      <c r="BS25" s="55"/>
      <c r="BT25" s="35">
        <v>-0.58472222222222225</v>
      </c>
      <c r="BU25" s="35">
        <v>0.59418981481481481</v>
      </c>
      <c r="BV25" s="44"/>
      <c r="BW25" s="45">
        <v>300</v>
      </c>
      <c r="BX25" s="55">
        <v>0.59520833333333334</v>
      </c>
      <c r="BY25" s="35">
        <v>1.0486111111111085E-2</v>
      </c>
      <c r="BZ25" s="35">
        <v>9.0277777777775063E-4</v>
      </c>
      <c r="CA25" s="44" t="s">
        <v>301</v>
      </c>
      <c r="CB25" s="45">
        <v>78</v>
      </c>
      <c r="CC25" s="85">
        <v>0.63541666666666663</v>
      </c>
      <c r="CD25" s="86"/>
      <c r="CE25" s="38">
        <v>0</v>
      </c>
      <c r="CF25" s="88"/>
      <c r="CG25" s="49">
        <v>0.6381944444444444</v>
      </c>
      <c r="CH25" s="42" t="s">
        <v>44</v>
      </c>
      <c r="CI25" s="38">
        <v>0</v>
      </c>
      <c r="CJ25" s="206">
        <v>0.64166666666666672</v>
      </c>
      <c r="CK25" s="213"/>
      <c r="CL25" s="208">
        <v>0.6439583333333333</v>
      </c>
      <c r="CM25" s="214">
        <v>2.2916666666665808E-3</v>
      </c>
      <c r="CN25" s="214">
        <v>5.5555555555546979E-4</v>
      </c>
      <c r="CO25" s="210" t="s">
        <v>301</v>
      </c>
      <c r="CP25" s="211">
        <v>48</v>
      </c>
      <c r="CQ25" s="215"/>
      <c r="CR25" s="215"/>
      <c r="CS25" s="85">
        <v>0.65208333333333335</v>
      </c>
      <c r="CT25" s="86"/>
      <c r="CU25" s="38">
        <v>180</v>
      </c>
      <c r="CV25" s="88"/>
      <c r="CW25" s="49"/>
      <c r="CX25" s="42" t="s">
        <v>44</v>
      </c>
      <c r="CY25" s="38">
        <v>0</v>
      </c>
      <c r="CZ25" s="53">
        <v>0.69444444444444453</v>
      </c>
      <c r="DA25" s="61"/>
      <c r="DB25" s="55">
        <v>0.69994212962962965</v>
      </c>
      <c r="DC25" s="35">
        <v>5.4976851851851194E-3</v>
      </c>
      <c r="DD25" s="35">
        <v>4.5138888888895511E-4</v>
      </c>
      <c r="DE25" s="44" t="s">
        <v>45</v>
      </c>
      <c r="DF25" s="45">
        <v>39</v>
      </c>
      <c r="DG25" s="55">
        <v>0.70002314814814814</v>
      </c>
      <c r="DH25" s="35">
        <v>5.5787037037036136E-3</v>
      </c>
      <c r="DI25" s="35">
        <v>4.1666666666675609E-4</v>
      </c>
      <c r="DJ25" s="44" t="s">
        <v>45</v>
      </c>
      <c r="DK25" s="45">
        <v>36</v>
      </c>
      <c r="DL25" s="238"/>
      <c r="DM25" s="52"/>
      <c r="DN25" s="91">
        <v>0.75</v>
      </c>
      <c r="DO25" s="95">
        <v>8.3333333333333297E-3</v>
      </c>
      <c r="DP25" s="42" t="s">
        <v>44</v>
      </c>
      <c r="DQ25" s="38">
        <v>0</v>
      </c>
      <c r="DR25" s="217"/>
      <c r="DS25" s="39">
        <v>1280.8</v>
      </c>
      <c r="DT25" s="46">
        <v>1320</v>
      </c>
      <c r="DU25" s="40"/>
      <c r="DV25" s="63">
        <v>2600.8000000000002</v>
      </c>
      <c r="DW25" s="217"/>
      <c r="DX25" s="225" t="s">
        <v>297</v>
      </c>
      <c r="DY25" s="226" t="s">
        <v>177</v>
      </c>
      <c r="DZ25" s="226">
        <v>256</v>
      </c>
      <c r="EA25" s="104"/>
      <c r="EB25" s="77"/>
      <c r="EC25" s="56"/>
      <c r="ED25" s="36"/>
      <c r="EE25" s="41"/>
      <c r="EF25" s="41"/>
      <c r="EG25" s="41">
        <v>1.1299999999999999</v>
      </c>
      <c r="EH25" s="41" t="s">
        <v>198</v>
      </c>
      <c r="EI25" s="151">
        <v>59.663999999999994</v>
      </c>
      <c r="EJ25" s="41">
        <v>9999</v>
      </c>
      <c r="EK25" s="41">
        <v>59.663999999999994</v>
      </c>
      <c r="EL25" s="41"/>
      <c r="EM25" s="41"/>
      <c r="EN25" s="41">
        <v>11</v>
      </c>
      <c r="EO25" s="195">
        <v>0</v>
      </c>
      <c r="EP25" s="195">
        <v>0</v>
      </c>
      <c r="EQ25" s="196">
        <v>52.8</v>
      </c>
      <c r="ER25" s="195">
        <v>0</v>
      </c>
      <c r="ES25" s="195">
        <v>1140</v>
      </c>
      <c r="ET25" s="195">
        <v>161</v>
      </c>
      <c r="EU25" s="195">
        <v>0</v>
      </c>
      <c r="EV25" s="195">
        <v>86</v>
      </c>
      <c r="EW25" s="195">
        <v>0</v>
      </c>
      <c r="EX25" s="195">
        <v>858</v>
      </c>
      <c r="EY25" s="195">
        <v>0</v>
      </c>
      <c r="EZ25" s="195">
        <v>48</v>
      </c>
      <c r="FA25" s="195">
        <v>0</v>
      </c>
      <c r="FB25" s="196">
        <v>75</v>
      </c>
      <c r="FC25" s="195"/>
      <c r="FD25" s="195"/>
      <c r="FE25" s="195"/>
      <c r="FF25" s="195"/>
      <c r="FG25" s="196"/>
      <c r="FH25" s="195"/>
      <c r="FI25" s="41"/>
      <c r="FJ25" s="41">
        <v>11</v>
      </c>
      <c r="FK25" s="195">
        <v>0</v>
      </c>
      <c r="FL25" s="195">
        <v>0</v>
      </c>
      <c r="FM25" s="195">
        <v>52.8</v>
      </c>
      <c r="FN25" s="195">
        <v>52.8</v>
      </c>
      <c r="FO25" s="195">
        <v>1192.8</v>
      </c>
      <c r="FP25" s="195">
        <v>1353.8</v>
      </c>
      <c r="FQ25" s="195">
        <v>1353.8</v>
      </c>
      <c r="FR25" s="195">
        <v>1353.8</v>
      </c>
      <c r="FS25" s="195">
        <v>2211.8000000000002</v>
      </c>
      <c r="FT25" s="195">
        <v>2211.8000000000002</v>
      </c>
      <c r="FU25" s="195">
        <v>2259.8000000000002</v>
      </c>
      <c r="FV25" s="195">
        <v>2259.8000000000002</v>
      </c>
      <c r="FW25" s="195">
        <v>2334.8000000000002</v>
      </c>
      <c r="FX25" s="195">
        <v>2334.8000000000002</v>
      </c>
      <c r="FY25" s="195">
        <v>2334.8000000000002</v>
      </c>
      <c r="FZ25" s="195">
        <v>2334.8000000000002</v>
      </c>
      <c r="GA25" s="195">
        <v>2334.8000000000002</v>
      </c>
      <c r="GB25" s="195">
        <v>2334.8000000000002</v>
      </c>
      <c r="GC25" s="195">
        <v>2334.8000000000002</v>
      </c>
    </row>
    <row r="26" spans="1:185" ht="13.5" thickBot="1" x14ac:dyDescent="0.25">
      <c r="A26" s="132"/>
      <c r="B26" s="34">
        <v>26</v>
      </c>
      <c r="C26" s="10">
        <v>26</v>
      </c>
      <c r="D26" s="37" t="s">
        <v>244</v>
      </c>
      <c r="E26" s="37" t="s">
        <v>153</v>
      </c>
      <c r="F26" s="37"/>
      <c r="G26" s="43">
        <v>0.30972222222222301</v>
      </c>
      <c r="H26" s="47">
        <v>0.30972222222222201</v>
      </c>
      <c r="I26" s="58" t="s">
        <v>44</v>
      </c>
      <c r="J26" s="52">
        <v>0</v>
      </c>
      <c r="K26" s="43">
        <v>0.39305555555555399</v>
      </c>
      <c r="L26" s="47">
        <v>0.39305555555555399</v>
      </c>
      <c r="M26" s="42" t="s">
        <v>44</v>
      </c>
      <c r="N26" s="38">
        <v>0</v>
      </c>
      <c r="O26" s="73">
        <v>0.42499999999999999</v>
      </c>
      <c r="P26" s="42" t="s">
        <v>301</v>
      </c>
      <c r="Q26" s="38">
        <v>60</v>
      </c>
      <c r="R26" s="43">
        <v>0.44027777777777777</v>
      </c>
      <c r="S26" s="47">
        <v>0.44027777777777777</v>
      </c>
      <c r="T26" s="70">
        <v>55.9</v>
      </c>
      <c r="U26" s="71">
        <v>55.9</v>
      </c>
      <c r="V26" s="72"/>
      <c r="W26" s="115">
        <v>0.4458333333333333</v>
      </c>
      <c r="X26" s="42" t="s">
        <v>44</v>
      </c>
      <c r="Y26" s="38">
        <v>0</v>
      </c>
      <c r="Z26" s="49">
        <v>0.47013888888888894</v>
      </c>
      <c r="AA26" s="42" t="s">
        <v>44</v>
      </c>
      <c r="AB26" s="38">
        <v>0</v>
      </c>
      <c r="AC26" s="53">
        <v>0.47291666666666665</v>
      </c>
      <c r="AD26" s="61">
        <v>300</v>
      </c>
      <c r="AE26" s="55">
        <v>0.47354166666666669</v>
      </c>
      <c r="AF26" s="35">
        <v>6.2500000000004219E-4</v>
      </c>
      <c r="AG26" s="35">
        <v>1.1574074074031829E-5</v>
      </c>
      <c r="AH26" s="44" t="s">
        <v>45</v>
      </c>
      <c r="AI26" s="45">
        <v>1</v>
      </c>
      <c r="AJ26" s="55">
        <v>0.47476851851851848</v>
      </c>
      <c r="AK26" s="35">
        <v>1.8518518518518268E-3</v>
      </c>
      <c r="AL26" s="35">
        <v>2.3148148148150654E-4</v>
      </c>
      <c r="AM26" s="44" t="s">
        <v>45</v>
      </c>
      <c r="AN26" s="45">
        <v>20</v>
      </c>
      <c r="AO26" s="55">
        <v>0.47535879629629635</v>
      </c>
      <c r="AP26" s="35">
        <v>2.4421296296296968E-3</v>
      </c>
      <c r="AQ26" s="35">
        <v>1.7361111111104414E-4</v>
      </c>
      <c r="AR26" s="44" t="s">
        <v>45</v>
      </c>
      <c r="AS26" s="45">
        <v>15</v>
      </c>
      <c r="AT26" s="55">
        <v>0.48469907407407403</v>
      </c>
      <c r="AU26" s="35">
        <v>1.178240740740738E-2</v>
      </c>
      <c r="AV26" s="35">
        <v>5.462962962962936E-3</v>
      </c>
      <c r="AW26" s="44" t="s">
        <v>301</v>
      </c>
      <c r="AX26" s="45">
        <v>472</v>
      </c>
      <c r="AY26" s="49">
        <v>0.5229166666666667</v>
      </c>
      <c r="AZ26" s="42" t="s">
        <v>301</v>
      </c>
      <c r="BA26" s="38">
        <v>120</v>
      </c>
      <c r="BB26" s="53">
        <v>0.53263888888888888</v>
      </c>
      <c r="BC26" s="61"/>
      <c r="BD26" s="55">
        <v>0.54461805555555554</v>
      </c>
      <c r="BE26" s="35">
        <v>1.1979166666666652E-2</v>
      </c>
      <c r="BF26" s="35">
        <v>2.7777777777776048E-4</v>
      </c>
      <c r="BG26" s="44" t="s">
        <v>301</v>
      </c>
      <c r="BH26" s="45">
        <v>24</v>
      </c>
      <c r="BI26" s="197">
        <v>0.58125000000000004</v>
      </c>
      <c r="BJ26" s="42" t="s">
        <v>44</v>
      </c>
      <c r="BK26" s="38">
        <v>0</v>
      </c>
      <c r="BL26" s="53">
        <v>0.58611111111111114</v>
      </c>
      <c r="BM26" s="61">
        <v>480</v>
      </c>
      <c r="BN26" s="55">
        <v>0.60143518518518524</v>
      </c>
      <c r="BO26" s="35">
        <v>1.5324074074074101E-2</v>
      </c>
      <c r="BP26" s="35">
        <v>6.4236111111111386E-3</v>
      </c>
      <c r="BQ26" s="44" t="s">
        <v>301</v>
      </c>
      <c r="BR26" s="45">
        <v>555</v>
      </c>
      <c r="BS26" s="55">
        <v>0.59805555555555556</v>
      </c>
      <c r="BT26" s="35">
        <v>1.1944444444444424E-2</v>
      </c>
      <c r="BU26" s="35">
        <v>2.4768518518518325E-3</v>
      </c>
      <c r="BV26" s="44" t="s">
        <v>301</v>
      </c>
      <c r="BW26" s="45">
        <v>214</v>
      </c>
      <c r="BX26" s="55">
        <v>0.60379629629629628</v>
      </c>
      <c r="BY26" s="35">
        <v>1.7685185185185137E-2</v>
      </c>
      <c r="BZ26" s="35">
        <v>8.1018518518518028E-3</v>
      </c>
      <c r="CA26" s="44" t="s">
        <v>301</v>
      </c>
      <c r="CB26" s="45">
        <v>700</v>
      </c>
      <c r="CC26" s="85">
        <v>0.6333333333333333</v>
      </c>
      <c r="CD26" s="86"/>
      <c r="CE26" s="38">
        <v>0</v>
      </c>
      <c r="CF26" s="88"/>
      <c r="CG26" s="49">
        <v>0.63680555555555551</v>
      </c>
      <c r="CH26" s="42" t="s">
        <v>44</v>
      </c>
      <c r="CI26" s="38">
        <v>0</v>
      </c>
      <c r="CJ26" s="206">
        <v>0.65069444444444446</v>
      </c>
      <c r="CK26" s="213"/>
      <c r="CL26" s="208">
        <v>0.65273148148148141</v>
      </c>
      <c r="CM26" s="214">
        <v>2.0370370370369484E-3</v>
      </c>
      <c r="CN26" s="214">
        <v>3.0092592592583737E-4</v>
      </c>
      <c r="CO26" s="210" t="s">
        <v>301</v>
      </c>
      <c r="CP26" s="211">
        <v>26</v>
      </c>
      <c r="CQ26" s="215"/>
      <c r="CR26" s="215"/>
      <c r="CS26" s="85">
        <v>0.66249999999999998</v>
      </c>
      <c r="CT26" s="86"/>
      <c r="CU26" s="38">
        <v>60</v>
      </c>
      <c r="CV26" s="88"/>
      <c r="CW26" s="49"/>
      <c r="CX26" s="42" t="s">
        <v>44</v>
      </c>
      <c r="CY26" s="38">
        <v>0</v>
      </c>
      <c r="CZ26" s="53">
        <v>0.7006944444444444</v>
      </c>
      <c r="DA26" s="61"/>
      <c r="DB26" s="55">
        <v>0.70614583333333336</v>
      </c>
      <c r="DC26" s="35">
        <v>5.4513888888889639E-3</v>
      </c>
      <c r="DD26" s="35">
        <v>4.9768518518511062E-4</v>
      </c>
      <c r="DE26" s="44" t="s">
        <v>45</v>
      </c>
      <c r="DF26" s="45">
        <v>43</v>
      </c>
      <c r="DG26" s="55">
        <v>0.70624999999999993</v>
      </c>
      <c r="DH26" s="35">
        <v>5.5555555555555358E-3</v>
      </c>
      <c r="DI26" s="35">
        <v>4.3981481481483384E-4</v>
      </c>
      <c r="DJ26" s="44" t="s">
        <v>45</v>
      </c>
      <c r="DK26" s="45">
        <v>38</v>
      </c>
      <c r="DL26" s="238"/>
      <c r="DM26" s="52"/>
      <c r="DN26" s="91">
        <v>0.75069444444444444</v>
      </c>
      <c r="DO26" s="95">
        <v>8.3333333333333297E-3</v>
      </c>
      <c r="DP26" s="42" t="s">
        <v>44</v>
      </c>
      <c r="DQ26" s="38">
        <v>0</v>
      </c>
      <c r="DS26" s="39">
        <v>2943.9</v>
      </c>
      <c r="DT26" s="46">
        <v>240</v>
      </c>
      <c r="DU26" s="40"/>
      <c r="DV26" s="63">
        <v>3183.9</v>
      </c>
      <c r="DX26" s="225" t="s">
        <v>297</v>
      </c>
      <c r="DY26" s="226" t="s">
        <v>177</v>
      </c>
      <c r="DZ26" s="226">
        <v>190</v>
      </c>
      <c r="EA26" s="104"/>
      <c r="EB26" s="77"/>
      <c r="EC26" s="56"/>
      <c r="ED26" s="36"/>
      <c r="EG26" s="41">
        <v>1.1299999999999999</v>
      </c>
      <c r="EH26" s="41" t="s">
        <v>197</v>
      </c>
      <c r="EI26" s="151">
        <v>63.166999999999994</v>
      </c>
      <c r="EJ26" s="41">
        <v>63.166999999999994</v>
      </c>
      <c r="EK26" s="41">
        <v>9999</v>
      </c>
      <c r="EN26" s="41">
        <v>26</v>
      </c>
      <c r="EO26" s="195">
        <v>0</v>
      </c>
      <c r="EP26" s="195">
        <v>60</v>
      </c>
      <c r="EQ26" s="196">
        <v>55.9</v>
      </c>
      <c r="ER26" s="195">
        <v>0</v>
      </c>
      <c r="ES26" s="195">
        <v>0</v>
      </c>
      <c r="ET26" s="195">
        <v>808</v>
      </c>
      <c r="EU26" s="195">
        <v>120</v>
      </c>
      <c r="EV26" s="195">
        <v>24</v>
      </c>
      <c r="EW26" s="195">
        <v>0</v>
      </c>
      <c r="EX26" s="195">
        <v>1949</v>
      </c>
      <c r="EY26" s="195">
        <v>0</v>
      </c>
      <c r="EZ26" s="195">
        <v>26</v>
      </c>
      <c r="FA26" s="195">
        <v>0</v>
      </c>
      <c r="FB26" s="196">
        <v>81</v>
      </c>
      <c r="FC26" s="195"/>
      <c r="FD26" s="195"/>
      <c r="FE26" s="195"/>
      <c r="FF26" s="195"/>
      <c r="FG26" s="196"/>
      <c r="FH26" s="195"/>
      <c r="FJ26" s="41">
        <v>26</v>
      </c>
      <c r="FK26" s="195">
        <v>0</v>
      </c>
      <c r="FL26" s="195">
        <v>60</v>
      </c>
      <c r="FM26" s="195">
        <v>115.9</v>
      </c>
      <c r="FN26" s="195">
        <v>115.9</v>
      </c>
      <c r="FO26" s="195">
        <v>115.9</v>
      </c>
      <c r="FP26" s="195">
        <v>923.9</v>
      </c>
      <c r="FQ26" s="195">
        <v>1043.9000000000001</v>
      </c>
      <c r="FR26" s="195">
        <v>1043.9000000000001</v>
      </c>
      <c r="FS26" s="195">
        <v>2992.9</v>
      </c>
      <c r="FT26" s="195">
        <v>2992.9</v>
      </c>
      <c r="FU26" s="195">
        <v>3018.9</v>
      </c>
      <c r="FV26" s="195">
        <v>3018.9</v>
      </c>
      <c r="FW26" s="195">
        <v>3099.9</v>
      </c>
      <c r="FX26" s="195">
        <v>3099.9</v>
      </c>
      <c r="FY26" s="195">
        <v>3099.9</v>
      </c>
      <c r="FZ26" s="195">
        <v>3099.9</v>
      </c>
      <c r="GA26" s="195">
        <v>3099.9</v>
      </c>
      <c r="GB26" s="195">
        <v>3099.9</v>
      </c>
      <c r="GC26" s="195">
        <v>3099.9</v>
      </c>
    </row>
    <row r="27" spans="1:185" ht="13.5" thickBot="1" x14ac:dyDescent="0.25">
      <c r="A27" s="132"/>
      <c r="B27" s="34">
        <v>17</v>
      </c>
      <c r="C27" s="10">
        <v>17</v>
      </c>
      <c r="D27" s="37" t="s">
        <v>154</v>
      </c>
      <c r="E27" s="37" t="s">
        <v>155</v>
      </c>
      <c r="F27" s="37"/>
      <c r="G27" s="43">
        <v>0.30347222222222198</v>
      </c>
      <c r="H27" s="47">
        <v>0.30347222222222198</v>
      </c>
      <c r="I27" s="58" t="s">
        <v>44</v>
      </c>
      <c r="J27" s="52">
        <v>0</v>
      </c>
      <c r="K27" s="43">
        <v>0.38680555555555501</v>
      </c>
      <c r="L27" s="47">
        <v>0.38680555555555501</v>
      </c>
      <c r="M27" s="42" t="s">
        <v>44</v>
      </c>
      <c r="N27" s="38">
        <v>0</v>
      </c>
      <c r="O27" s="73">
        <v>0.41805555555555557</v>
      </c>
      <c r="P27" s="42" t="s">
        <v>44</v>
      </c>
      <c r="Q27" s="38">
        <v>0</v>
      </c>
      <c r="R27" s="43">
        <v>0.41944444444444445</v>
      </c>
      <c r="S27" s="47">
        <v>0.42638888888888887</v>
      </c>
      <c r="T27" s="70">
        <v>52.5</v>
      </c>
      <c r="U27" s="71">
        <v>52.5</v>
      </c>
      <c r="V27" s="72"/>
      <c r="W27" s="115">
        <v>0.43888888888888888</v>
      </c>
      <c r="X27" s="42" t="s">
        <v>44</v>
      </c>
      <c r="Y27" s="38">
        <v>0</v>
      </c>
      <c r="Z27" s="49">
        <v>0.46319444444444441</v>
      </c>
      <c r="AA27" s="42" t="s">
        <v>44</v>
      </c>
      <c r="AB27" s="38">
        <v>0</v>
      </c>
      <c r="AC27" s="53">
        <v>0.46527777777777773</v>
      </c>
      <c r="AD27" s="61">
        <v>300</v>
      </c>
      <c r="AE27" s="55">
        <v>0.46599537037037037</v>
      </c>
      <c r="AF27" s="35">
        <v>7.1759259259263075E-4</v>
      </c>
      <c r="AG27" s="35">
        <v>8.1018518518556734E-5</v>
      </c>
      <c r="AH27" s="44" t="s">
        <v>301</v>
      </c>
      <c r="AI27" s="45">
        <v>7</v>
      </c>
      <c r="AJ27" s="55">
        <v>0.46728009259259262</v>
      </c>
      <c r="AK27" s="35">
        <v>2.0023148148148873E-3</v>
      </c>
      <c r="AL27" s="35">
        <v>8.1018518518446037E-5</v>
      </c>
      <c r="AM27" s="44" t="s">
        <v>45</v>
      </c>
      <c r="AN27" s="45">
        <v>7</v>
      </c>
      <c r="AO27" s="55">
        <v>0.4679166666666667</v>
      </c>
      <c r="AP27" s="35">
        <v>2.6388888888889683E-3</v>
      </c>
      <c r="AQ27" s="35">
        <v>2.3148148148227372E-5</v>
      </c>
      <c r="AR27" s="44" t="s">
        <v>301</v>
      </c>
      <c r="AS27" s="45">
        <v>2</v>
      </c>
      <c r="AT27" s="55"/>
      <c r="AU27" s="35">
        <v>-0.46527777777777773</v>
      </c>
      <c r="AV27" s="35">
        <v>0.47159722222222217</v>
      </c>
      <c r="AW27" s="44"/>
      <c r="AX27" s="45">
        <v>900</v>
      </c>
      <c r="AY27" s="49">
        <v>0.53611111111111109</v>
      </c>
      <c r="AZ27" s="42" t="s">
        <v>301</v>
      </c>
      <c r="BA27" s="38">
        <v>1920</v>
      </c>
      <c r="BB27" s="53">
        <v>0.54583333333333328</v>
      </c>
      <c r="BC27" s="61"/>
      <c r="BD27" s="55">
        <v>0.55971064814814808</v>
      </c>
      <c r="BE27" s="35">
        <v>1.3877314814814801E-2</v>
      </c>
      <c r="BF27" s="35">
        <v>2.1759259259259093E-3</v>
      </c>
      <c r="BG27" s="44" t="s">
        <v>301</v>
      </c>
      <c r="BH27" s="45">
        <v>188</v>
      </c>
      <c r="BI27" s="197">
        <v>0.59444444444444444</v>
      </c>
      <c r="BJ27" s="42" t="s">
        <v>44</v>
      </c>
      <c r="BK27" s="38">
        <v>0</v>
      </c>
      <c r="BL27" s="53">
        <v>0.59583333333333333</v>
      </c>
      <c r="BM27" s="61">
        <v>180</v>
      </c>
      <c r="BN27" s="55">
        <v>0.60738425925925921</v>
      </c>
      <c r="BO27" s="35">
        <v>1.1550925925925881E-2</v>
      </c>
      <c r="BP27" s="35">
        <v>2.6504629629629187E-3</v>
      </c>
      <c r="BQ27" s="44" t="s">
        <v>301</v>
      </c>
      <c r="BR27" s="45">
        <v>229</v>
      </c>
      <c r="BS27" s="55">
        <v>0.61124999999999996</v>
      </c>
      <c r="BT27" s="35">
        <v>1.5416666666666634E-2</v>
      </c>
      <c r="BU27" s="35">
        <v>5.9490740740740424E-3</v>
      </c>
      <c r="BV27" s="44" t="s">
        <v>301</v>
      </c>
      <c r="BW27" s="45">
        <v>514</v>
      </c>
      <c r="BX27" s="55">
        <v>0.61145833333333333</v>
      </c>
      <c r="BY27" s="35">
        <v>1.5625E-2</v>
      </c>
      <c r="BZ27" s="35">
        <v>6.0416666666666657E-3</v>
      </c>
      <c r="CA27" s="44" t="s">
        <v>301</v>
      </c>
      <c r="CB27" s="45">
        <v>522</v>
      </c>
      <c r="CC27" s="85">
        <v>0.63472222222222219</v>
      </c>
      <c r="CD27" s="86"/>
      <c r="CE27" s="38">
        <v>720</v>
      </c>
      <c r="CF27" s="88"/>
      <c r="CG27" s="49">
        <v>0.64236111111111105</v>
      </c>
      <c r="CH27" s="42" t="s">
        <v>45</v>
      </c>
      <c r="CI27" s="38">
        <v>660</v>
      </c>
      <c r="CJ27" s="206">
        <v>0.65416666666666667</v>
      </c>
      <c r="CK27" s="213"/>
      <c r="CL27" s="208">
        <v>0.65684027777777776</v>
      </c>
      <c r="CM27" s="214">
        <v>2.673611111111085E-3</v>
      </c>
      <c r="CN27" s="214">
        <v>9.3749999999997394E-4</v>
      </c>
      <c r="CO27" s="210" t="s">
        <v>301</v>
      </c>
      <c r="CP27" s="211">
        <v>81</v>
      </c>
      <c r="CQ27" s="215"/>
      <c r="CR27" s="215"/>
      <c r="CS27" s="85">
        <v>0.66388888888888886</v>
      </c>
      <c r="CT27" s="86"/>
      <c r="CU27" s="38">
        <v>240</v>
      </c>
      <c r="CV27" s="88"/>
      <c r="CW27" s="49"/>
      <c r="CX27" s="42" t="s">
        <v>44</v>
      </c>
      <c r="CY27" s="38">
        <v>0</v>
      </c>
      <c r="CZ27" s="53">
        <v>0.70486111111111116</v>
      </c>
      <c r="DA27" s="61"/>
      <c r="DB27" s="55">
        <v>0.71026620370370364</v>
      </c>
      <c r="DC27" s="35">
        <v>5.4050925925924753E-3</v>
      </c>
      <c r="DD27" s="35">
        <v>5.4398148148159919E-4</v>
      </c>
      <c r="DE27" s="44" t="s">
        <v>45</v>
      </c>
      <c r="DF27" s="45">
        <v>47</v>
      </c>
      <c r="DG27" s="55">
        <v>0.71035879629629628</v>
      </c>
      <c r="DH27" s="35">
        <v>5.4976851851851194E-3</v>
      </c>
      <c r="DI27" s="35">
        <v>4.9768518518525026E-4</v>
      </c>
      <c r="DJ27" s="44" t="s">
        <v>45</v>
      </c>
      <c r="DK27" s="45">
        <v>43</v>
      </c>
      <c r="DL27" s="238" t="s">
        <v>313</v>
      </c>
      <c r="DM27" s="52">
        <v>300</v>
      </c>
      <c r="DN27" s="91">
        <v>0.75555555555555554</v>
      </c>
      <c r="DO27" s="95">
        <v>8.3333333333333297E-3</v>
      </c>
      <c r="DP27" s="42" t="s">
        <v>44</v>
      </c>
      <c r="DQ27" s="38">
        <v>0</v>
      </c>
      <c r="DS27" s="39">
        <v>3072.5</v>
      </c>
      <c r="DT27" s="46">
        <v>3840</v>
      </c>
      <c r="DU27" s="40"/>
      <c r="DV27" s="63">
        <v>6912.5</v>
      </c>
      <c r="DX27" s="225" t="s">
        <v>297</v>
      </c>
      <c r="DY27" s="226" t="s">
        <v>177</v>
      </c>
      <c r="DZ27" s="226">
        <v>265</v>
      </c>
      <c r="EA27" s="104"/>
      <c r="EB27" s="77"/>
      <c r="EC27" s="56"/>
      <c r="ED27" s="36"/>
      <c r="EG27" s="41">
        <v>1.1299999999999999</v>
      </c>
      <c r="EH27" s="41" t="s">
        <v>197</v>
      </c>
      <c r="EI27" s="151">
        <v>59.324999999999996</v>
      </c>
      <c r="EJ27" s="41">
        <v>59.324999999999996</v>
      </c>
      <c r="EK27" s="41">
        <v>9999</v>
      </c>
      <c r="EN27" s="41">
        <v>17</v>
      </c>
      <c r="EO27" s="195">
        <v>0</v>
      </c>
      <c r="EP27" s="195">
        <v>0</v>
      </c>
      <c r="EQ27" s="196">
        <v>52.5</v>
      </c>
      <c r="ER27" s="195">
        <v>0</v>
      </c>
      <c r="ES27" s="195">
        <v>0</v>
      </c>
      <c r="ET27" s="195">
        <v>1216</v>
      </c>
      <c r="EU27" s="195">
        <v>1920</v>
      </c>
      <c r="EV27" s="195">
        <v>188</v>
      </c>
      <c r="EW27" s="195">
        <v>0</v>
      </c>
      <c r="EX27" s="195">
        <v>1445</v>
      </c>
      <c r="EY27" s="195">
        <v>660</v>
      </c>
      <c r="EZ27" s="195">
        <v>81</v>
      </c>
      <c r="FA27" s="195">
        <v>0</v>
      </c>
      <c r="FB27" s="196">
        <v>90</v>
      </c>
      <c r="FC27" s="195"/>
      <c r="FD27" s="195"/>
      <c r="FE27" s="195"/>
      <c r="FF27" s="195"/>
      <c r="FG27" s="196"/>
      <c r="FH27" s="195"/>
      <c r="FJ27" s="41">
        <v>17</v>
      </c>
      <c r="FK27" s="195">
        <v>0</v>
      </c>
      <c r="FL27" s="195">
        <v>0</v>
      </c>
      <c r="FM27" s="195">
        <v>52.5</v>
      </c>
      <c r="FN27" s="195">
        <v>52.5</v>
      </c>
      <c r="FO27" s="195">
        <v>52.5</v>
      </c>
      <c r="FP27" s="195">
        <v>1268.5</v>
      </c>
      <c r="FQ27" s="195">
        <v>3188.5</v>
      </c>
      <c r="FR27" s="195">
        <v>3188.5</v>
      </c>
      <c r="FS27" s="195">
        <v>4633.5</v>
      </c>
      <c r="FT27" s="195">
        <v>5293.5</v>
      </c>
      <c r="FU27" s="195">
        <v>5374.5</v>
      </c>
      <c r="FV27" s="195">
        <v>5374.5</v>
      </c>
      <c r="FW27" s="195">
        <v>5464.5</v>
      </c>
      <c r="FX27" s="195">
        <v>5464.5</v>
      </c>
      <c r="FY27" s="195">
        <v>5464.5</v>
      </c>
      <c r="FZ27" s="195">
        <v>5464.5</v>
      </c>
      <c r="GA27" s="195">
        <v>5464.5</v>
      </c>
      <c r="GB27" s="195">
        <v>5464.5</v>
      </c>
      <c r="GC27" s="195">
        <v>5464.5</v>
      </c>
    </row>
    <row r="28" spans="1:185" ht="13.5" thickBot="1" x14ac:dyDescent="0.25">
      <c r="A28" s="132"/>
      <c r="B28" s="34">
        <v>47</v>
      </c>
      <c r="C28" s="10">
        <v>47</v>
      </c>
      <c r="D28" s="37" t="s">
        <v>258</v>
      </c>
      <c r="E28" s="37" t="s">
        <v>203</v>
      </c>
      <c r="F28" s="37"/>
      <c r="G28" s="43">
        <v>0.32430555555555501</v>
      </c>
      <c r="H28" s="47">
        <v>0.32430555555555501</v>
      </c>
      <c r="I28" s="58" t="s">
        <v>44</v>
      </c>
      <c r="J28" s="52">
        <v>0</v>
      </c>
      <c r="K28" s="43">
        <v>0.407638888888886</v>
      </c>
      <c r="L28" s="47">
        <v>0.407638888888886</v>
      </c>
      <c r="M28" s="42" t="s">
        <v>44</v>
      </c>
      <c r="N28" s="38">
        <v>0</v>
      </c>
      <c r="O28" s="73">
        <v>0.43888888888888899</v>
      </c>
      <c r="P28" s="42" t="s">
        <v>44</v>
      </c>
      <c r="Q28" s="38">
        <v>0</v>
      </c>
      <c r="R28" s="43">
        <v>0.44791666666666669</v>
      </c>
      <c r="S28" s="47">
        <v>0.46111111111111108</v>
      </c>
      <c r="T28" s="70">
        <v>56.8</v>
      </c>
      <c r="U28" s="71">
        <v>56.8</v>
      </c>
      <c r="V28" s="72"/>
      <c r="W28" s="115">
        <v>0.45972222222222231</v>
      </c>
      <c r="X28" s="42" t="s">
        <v>44</v>
      </c>
      <c r="Y28" s="38">
        <v>0</v>
      </c>
      <c r="Z28" s="49">
        <v>0.48402777777777778</v>
      </c>
      <c r="AA28" s="42" t="s">
        <v>44</v>
      </c>
      <c r="AB28" s="38">
        <v>0</v>
      </c>
      <c r="AC28" s="53">
        <v>0.48680555555555555</v>
      </c>
      <c r="AD28" s="61"/>
      <c r="AE28" s="55">
        <v>0.48751157407407408</v>
      </c>
      <c r="AF28" s="35">
        <v>7.0601851851853636E-4</v>
      </c>
      <c r="AG28" s="35">
        <v>6.9444444444462347E-5</v>
      </c>
      <c r="AH28" s="44" t="s">
        <v>301</v>
      </c>
      <c r="AI28" s="45">
        <v>6</v>
      </c>
      <c r="AJ28" s="55">
        <v>0.49111111111111111</v>
      </c>
      <c r="AK28" s="35">
        <v>4.3055555555555625E-3</v>
      </c>
      <c r="AL28" s="35">
        <v>2.2222222222222292E-3</v>
      </c>
      <c r="AM28" s="44" t="s">
        <v>301</v>
      </c>
      <c r="AN28" s="45">
        <v>192</v>
      </c>
      <c r="AO28" s="55"/>
      <c r="AP28" s="35">
        <v>-0.48680555555555555</v>
      </c>
      <c r="AQ28" s="35">
        <v>0.48942129629629627</v>
      </c>
      <c r="AR28" s="44"/>
      <c r="AS28" s="45">
        <v>300</v>
      </c>
      <c r="AT28" s="55"/>
      <c r="AU28" s="35">
        <v>-0.48680555555555555</v>
      </c>
      <c r="AV28" s="35">
        <v>0.49312499999999998</v>
      </c>
      <c r="AW28" s="44"/>
      <c r="AX28" s="45">
        <v>900</v>
      </c>
      <c r="AY28" s="49">
        <v>0.53541666666666665</v>
      </c>
      <c r="AZ28" s="42" t="s">
        <v>44</v>
      </c>
      <c r="BA28" s="38">
        <v>0</v>
      </c>
      <c r="BB28" s="53">
        <v>0.54375000000000007</v>
      </c>
      <c r="BC28" s="61"/>
      <c r="BD28" s="55">
        <v>0.55663194444444442</v>
      </c>
      <c r="BE28" s="35">
        <v>1.2881944444444349E-2</v>
      </c>
      <c r="BF28" s="35">
        <v>1.1805555555554573E-3</v>
      </c>
      <c r="BG28" s="44" t="s">
        <v>301</v>
      </c>
      <c r="BH28" s="45">
        <v>102</v>
      </c>
      <c r="BI28" s="197">
        <v>0.59236111111111123</v>
      </c>
      <c r="BJ28" s="42" t="s">
        <v>44</v>
      </c>
      <c r="BK28" s="38">
        <v>0</v>
      </c>
      <c r="BL28" s="53">
        <v>0.59861111111111109</v>
      </c>
      <c r="BM28" s="61">
        <v>180</v>
      </c>
      <c r="BN28" s="55">
        <v>0.61251157407407408</v>
      </c>
      <c r="BO28" s="35">
        <v>1.3900462962962989E-2</v>
      </c>
      <c r="BP28" s="35">
        <v>5.000000000000027E-3</v>
      </c>
      <c r="BQ28" s="44" t="s">
        <v>301</v>
      </c>
      <c r="BR28" s="45">
        <v>432</v>
      </c>
      <c r="BS28" s="55">
        <v>0.61395833333333327</v>
      </c>
      <c r="BT28" s="35">
        <v>1.5347222222222179E-2</v>
      </c>
      <c r="BU28" s="35">
        <v>5.8796296296295871E-3</v>
      </c>
      <c r="BV28" s="44" t="s">
        <v>301</v>
      </c>
      <c r="BW28" s="45">
        <v>508</v>
      </c>
      <c r="BX28" s="55">
        <v>0.6141550925925926</v>
      </c>
      <c r="BY28" s="35">
        <v>1.5543981481481506E-2</v>
      </c>
      <c r="BZ28" s="35">
        <v>5.9606481481481715E-3</v>
      </c>
      <c r="CA28" s="44" t="s">
        <v>301</v>
      </c>
      <c r="CB28" s="45">
        <v>515</v>
      </c>
      <c r="CC28" s="85">
        <v>0.64583333333333337</v>
      </c>
      <c r="CD28" s="86"/>
      <c r="CE28" s="38">
        <v>0</v>
      </c>
      <c r="CF28" s="88"/>
      <c r="CG28" s="49">
        <v>0.65277777777777779</v>
      </c>
      <c r="CH28" s="42" t="s">
        <v>301</v>
      </c>
      <c r="CI28" s="38">
        <v>420</v>
      </c>
      <c r="CJ28" s="206">
        <v>0.66666666666666663</v>
      </c>
      <c r="CK28" s="213"/>
      <c r="CL28" s="208">
        <v>0.66871527777777784</v>
      </c>
      <c r="CM28" s="214">
        <v>2.0486111111112093E-3</v>
      </c>
      <c r="CN28" s="214">
        <v>3.1250000000009829E-4</v>
      </c>
      <c r="CO28" s="210" t="s">
        <v>301</v>
      </c>
      <c r="CP28" s="211">
        <v>27</v>
      </c>
      <c r="CQ28" s="215"/>
      <c r="CR28" s="215"/>
      <c r="CS28" s="85">
        <v>0.67986111111111114</v>
      </c>
      <c r="CT28" s="86"/>
      <c r="CU28" s="38">
        <v>0</v>
      </c>
      <c r="CV28" s="88"/>
      <c r="CW28" s="49"/>
      <c r="CX28" s="42" t="s">
        <v>44</v>
      </c>
      <c r="CY28" s="38">
        <v>0</v>
      </c>
      <c r="CZ28" s="53">
        <v>0.71875</v>
      </c>
      <c r="DA28" s="61"/>
      <c r="DB28" s="55">
        <v>0.72412037037037036</v>
      </c>
      <c r="DC28" s="35">
        <v>5.3703703703703587E-3</v>
      </c>
      <c r="DD28" s="35">
        <v>5.7870370370371581E-4</v>
      </c>
      <c r="DE28" s="44" t="s">
        <v>45</v>
      </c>
      <c r="DF28" s="45">
        <v>50</v>
      </c>
      <c r="DG28" s="55">
        <v>0.72425925925925927</v>
      </c>
      <c r="DH28" s="35">
        <v>5.5092592592592693E-3</v>
      </c>
      <c r="DI28" s="35">
        <v>4.8611111111110036E-4</v>
      </c>
      <c r="DJ28" s="44" t="s">
        <v>45</v>
      </c>
      <c r="DK28" s="45">
        <v>42</v>
      </c>
      <c r="DL28" s="238"/>
      <c r="DM28" s="52"/>
      <c r="DN28" s="91">
        <v>0.7715277777777777</v>
      </c>
      <c r="DO28" s="95">
        <v>8.3333333333333297E-3</v>
      </c>
      <c r="DP28" s="42" t="s">
        <v>44</v>
      </c>
      <c r="DQ28" s="38">
        <v>0</v>
      </c>
      <c r="DS28" s="39">
        <v>3310.8</v>
      </c>
      <c r="DT28" s="46">
        <v>420</v>
      </c>
      <c r="DU28" s="40"/>
      <c r="DV28" s="63">
        <v>3730.8</v>
      </c>
      <c r="DX28" s="225" t="s">
        <v>43</v>
      </c>
      <c r="DY28" s="226" t="s">
        <v>177</v>
      </c>
      <c r="DZ28" s="226">
        <v>235</v>
      </c>
      <c r="EA28" s="104"/>
      <c r="EB28" s="77"/>
      <c r="EC28" s="56"/>
      <c r="ED28" s="36"/>
      <c r="EG28" s="41">
        <v>1.1299999999999999</v>
      </c>
      <c r="EH28" s="41" t="s">
        <v>197</v>
      </c>
      <c r="EI28" s="151">
        <v>64.183999999999997</v>
      </c>
      <c r="EJ28" s="41">
        <v>64.183999999999997</v>
      </c>
      <c r="EK28" s="41">
        <v>9999</v>
      </c>
      <c r="EN28" s="41">
        <v>47</v>
      </c>
      <c r="EO28" s="195">
        <v>0</v>
      </c>
      <c r="EP28" s="195">
        <v>0</v>
      </c>
      <c r="EQ28" s="196">
        <v>56.8</v>
      </c>
      <c r="ER28" s="195">
        <v>0</v>
      </c>
      <c r="ES28" s="195">
        <v>0</v>
      </c>
      <c r="ET28" s="195">
        <v>1398</v>
      </c>
      <c r="EU28" s="195">
        <v>0</v>
      </c>
      <c r="EV28" s="195">
        <v>102</v>
      </c>
      <c r="EW28" s="195">
        <v>0</v>
      </c>
      <c r="EX28" s="195">
        <v>1635</v>
      </c>
      <c r="EY28" s="195">
        <v>420</v>
      </c>
      <c r="EZ28" s="195">
        <v>27</v>
      </c>
      <c r="FA28" s="195">
        <v>0</v>
      </c>
      <c r="FB28" s="196">
        <v>92</v>
      </c>
      <c r="FC28" s="195"/>
      <c r="FD28" s="195"/>
      <c r="FE28" s="195"/>
      <c r="FF28" s="195"/>
      <c r="FG28" s="196"/>
      <c r="FH28" s="195"/>
      <c r="FJ28" s="41">
        <v>47</v>
      </c>
      <c r="FK28" s="195">
        <v>0</v>
      </c>
      <c r="FL28" s="195">
        <v>0</v>
      </c>
      <c r="FM28" s="195">
        <v>56.8</v>
      </c>
      <c r="FN28" s="195">
        <v>56.8</v>
      </c>
      <c r="FO28" s="195">
        <v>56.8</v>
      </c>
      <c r="FP28" s="195">
        <v>1454.8</v>
      </c>
      <c r="FQ28" s="195">
        <v>1454.8</v>
      </c>
      <c r="FR28" s="195">
        <v>1454.8</v>
      </c>
      <c r="FS28" s="195">
        <v>3089.8</v>
      </c>
      <c r="FT28" s="195">
        <v>3509.8</v>
      </c>
      <c r="FU28" s="195">
        <v>3536.8</v>
      </c>
      <c r="FV28" s="195">
        <v>3536.8</v>
      </c>
      <c r="FW28" s="195">
        <v>3628.8</v>
      </c>
      <c r="FX28" s="195">
        <v>3628.8</v>
      </c>
      <c r="FY28" s="195">
        <v>3628.8</v>
      </c>
      <c r="FZ28" s="195">
        <v>3628.8</v>
      </c>
      <c r="GA28" s="195">
        <v>3628.8</v>
      </c>
      <c r="GB28" s="195">
        <v>3628.8</v>
      </c>
      <c r="GC28" s="195">
        <v>3628.8</v>
      </c>
    </row>
    <row r="29" spans="1:185" ht="13.5" thickBot="1" x14ac:dyDescent="0.25">
      <c r="A29" s="132"/>
      <c r="B29" s="34">
        <v>59</v>
      </c>
      <c r="C29" s="10">
        <v>66</v>
      </c>
      <c r="D29" s="234" t="s">
        <v>263</v>
      </c>
      <c r="E29" s="234" t="s">
        <v>290</v>
      </c>
      <c r="F29" s="37"/>
      <c r="G29" s="43">
        <v>0.33541666666666697</v>
      </c>
      <c r="H29" s="47">
        <v>0.3354166666666667</v>
      </c>
      <c r="I29" s="58" t="s">
        <v>44</v>
      </c>
      <c r="J29" s="52">
        <v>0</v>
      </c>
      <c r="K29" s="43">
        <v>0.41597222222221902</v>
      </c>
      <c r="L29" s="47">
        <v>0.41597222222221902</v>
      </c>
      <c r="M29" s="42" t="s">
        <v>44</v>
      </c>
      <c r="N29" s="38">
        <v>0</v>
      </c>
      <c r="O29" s="73">
        <v>0.44722222222222302</v>
      </c>
      <c r="P29" s="42" t="s">
        <v>44</v>
      </c>
      <c r="Q29" s="38">
        <v>0</v>
      </c>
      <c r="R29" s="43">
        <v>0.4680555555555555</v>
      </c>
      <c r="S29" s="47">
        <v>0.46875</v>
      </c>
      <c r="T29" s="70">
        <v>62.4</v>
      </c>
      <c r="U29" s="71">
        <v>62.4</v>
      </c>
      <c r="V29" s="72"/>
      <c r="W29" s="115">
        <v>0.46805555555555634</v>
      </c>
      <c r="X29" s="42" t="s">
        <v>44</v>
      </c>
      <c r="Y29" s="38">
        <v>0</v>
      </c>
      <c r="Z29" s="49">
        <v>0.49375000000000002</v>
      </c>
      <c r="AA29" s="42" t="s">
        <v>301</v>
      </c>
      <c r="AB29" s="38">
        <v>60</v>
      </c>
      <c r="AC29" s="53">
        <v>0.49583333333333335</v>
      </c>
      <c r="AD29" s="61">
        <v>600</v>
      </c>
      <c r="AE29" s="239">
        <v>0.49670138888888887</v>
      </c>
      <c r="AF29" s="35">
        <v>8.6805555555552472E-4</v>
      </c>
      <c r="AG29" s="35">
        <v>2.314814814814507E-4</v>
      </c>
      <c r="AH29" s="44" t="s">
        <v>301</v>
      </c>
      <c r="AI29" s="45">
        <v>20</v>
      </c>
      <c r="AJ29" s="55">
        <v>0.49862268518518515</v>
      </c>
      <c r="AK29" s="35">
        <v>2.7893518518518068E-3</v>
      </c>
      <c r="AL29" s="35">
        <v>7.0601851851847348E-4</v>
      </c>
      <c r="AM29" s="44" t="s">
        <v>301</v>
      </c>
      <c r="AN29" s="45">
        <v>61</v>
      </c>
      <c r="AO29" s="55">
        <v>0.49937499999999996</v>
      </c>
      <c r="AP29" s="35">
        <v>3.5416666666666097E-3</v>
      </c>
      <c r="AQ29" s="35">
        <v>9.2592592592586872E-4</v>
      </c>
      <c r="AR29" s="44" t="s">
        <v>301</v>
      </c>
      <c r="AS29" s="45">
        <v>80</v>
      </c>
      <c r="AT29" s="55"/>
      <c r="AU29" s="35">
        <v>-0.49583333333333335</v>
      </c>
      <c r="AV29" s="35">
        <v>0.50215277777777778</v>
      </c>
      <c r="AW29" s="44"/>
      <c r="AX29" s="45">
        <v>900</v>
      </c>
      <c r="AY29" s="49">
        <v>0.54999999999999993</v>
      </c>
      <c r="AZ29" s="42" t="s">
        <v>301</v>
      </c>
      <c r="BA29" s="38">
        <v>480</v>
      </c>
      <c r="BB29" s="53">
        <v>0.55208333333333337</v>
      </c>
      <c r="BC29" s="61"/>
      <c r="BD29" s="55">
        <v>0.56844907407407408</v>
      </c>
      <c r="BE29" s="35">
        <v>1.6365740740740709E-2</v>
      </c>
      <c r="BF29" s="35">
        <v>4.6643518518518171E-3</v>
      </c>
      <c r="BG29" s="44" t="s">
        <v>301</v>
      </c>
      <c r="BH29" s="45">
        <v>403</v>
      </c>
      <c r="BI29" s="197">
        <v>0.60069444444444453</v>
      </c>
      <c r="BJ29" s="42" t="s">
        <v>44</v>
      </c>
      <c r="BK29" s="38">
        <v>0</v>
      </c>
      <c r="BL29" s="53">
        <v>0.60277777777777775</v>
      </c>
      <c r="BM29" s="61">
        <v>180</v>
      </c>
      <c r="BN29" s="55">
        <v>0.61693287037037037</v>
      </c>
      <c r="BO29" s="35">
        <v>1.4155092592592622E-2</v>
      </c>
      <c r="BP29" s="35">
        <v>5.2546296296296594E-3</v>
      </c>
      <c r="BQ29" s="44" t="s">
        <v>301</v>
      </c>
      <c r="BR29" s="45">
        <v>454</v>
      </c>
      <c r="BS29" s="55">
        <v>0.61844907407407412</v>
      </c>
      <c r="BT29" s="35">
        <v>1.5671296296296378E-2</v>
      </c>
      <c r="BU29" s="35">
        <v>6.2037037037037859E-3</v>
      </c>
      <c r="BV29" s="44" t="s">
        <v>301</v>
      </c>
      <c r="BW29" s="45">
        <v>536</v>
      </c>
      <c r="BX29" s="55">
        <v>0.61873842592592598</v>
      </c>
      <c r="BY29" s="35">
        <v>1.5960648148148238E-2</v>
      </c>
      <c r="BZ29" s="35">
        <v>6.3773148148149033E-3</v>
      </c>
      <c r="CA29" s="44" t="s">
        <v>301</v>
      </c>
      <c r="CB29" s="45">
        <v>551</v>
      </c>
      <c r="CC29" s="85">
        <v>0.6479166666666667</v>
      </c>
      <c r="CD29" s="86"/>
      <c r="CE29" s="38">
        <v>120</v>
      </c>
      <c r="CF29" s="88"/>
      <c r="CG29" s="49">
        <v>0.65833333333333333</v>
      </c>
      <c r="CH29" s="42" t="s">
        <v>301</v>
      </c>
      <c r="CI29" s="38">
        <v>180</v>
      </c>
      <c r="CJ29" s="206">
        <v>0.66736111111111107</v>
      </c>
      <c r="CK29" s="213"/>
      <c r="CL29" s="208">
        <v>0.66971064814814818</v>
      </c>
      <c r="CM29" s="214">
        <v>2.3495370370371083E-3</v>
      </c>
      <c r="CN29" s="214">
        <v>6.1342592592599724E-4</v>
      </c>
      <c r="CO29" s="210" t="s">
        <v>301</v>
      </c>
      <c r="CP29" s="211">
        <v>53</v>
      </c>
      <c r="CQ29" s="215"/>
      <c r="CR29" s="215"/>
      <c r="CS29" s="85">
        <v>0.68611111111111101</v>
      </c>
      <c r="CT29" s="86"/>
      <c r="CU29" s="38">
        <v>0</v>
      </c>
      <c r="CV29" s="88"/>
      <c r="CW29" s="49"/>
      <c r="CX29" s="42" t="s">
        <v>44</v>
      </c>
      <c r="CY29" s="38">
        <v>0</v>
      </c>
      <c r="CZ29" s="53">
        <v>0.71805555555555556</v>
      </c>
      <c r="DA29" s="61"/>
      <c r="DB29" s="55">
        <v>0.72342592592592592</v>
      </c>
      <c r="DC29" s="35">
        <v>5.3703703703703587E-3</v>
      </c>
      <c r="DD29" s="35">
        <v>5.7870370370371581E-4</v>
      </c>
      <c r="DE29" s="44" t="s">
        <v>45</v>
      </c>
      <c r="DF29" s="45">
        <v>50</v>
      </c>
      <c r="DG29" s="55">
        <v>0.72356481481481483</v>
      </c>
      <c r="DH29" s="35">
        <v>5.5092592592592693E-3</v>
      </c>
      <c r="DI29" s="35">
        <v>4.8611111111110036E-4</v>
      </c>
      <c r="DJ29" s="44" t="s">
        <v>45</v>
      </c>
      <c r="DK29" s="45">
        <v>42</v>
      </c>
      <c r="DL29" s="238"/>
      <c r="DM29" s="52"/>
      <c r="DN29" s="91">
        <v>0.77361111111111114</v>
      </c>
      <c r="DO29" s="95">
        <v>8.3333333333333297E-3</v>
      </c>
      <c r="DP29" s="42" t="s">
        <v>44</v>
      </c>
      <c r="DQ29" s="38">
        <v>0</v>
      </c>
      <c r="DS29" s="39">
        <v>3992.4</v>
      </c>
      <c r="DT29" s="46">
        <v>840</v>
      </c>
      <c r="DU29" s="40"/>
      <c r="DV29" s="63">
        <v>4832.3999999999996</v>
      </c>
      <c r="DX29" s="225" t="s">
        <v>298</v>
      </c>
      <c r="DY29" s="226" t="s">
        <v>178</v>
      </c>
      <c r="DZ29" s="226">
        <v>77</v>
      </c>
      <c r="EA29" s="104"/>
      <c r="EB29" s="77"/>
      <c r="EC29" s="56"/>
      <c r="ED29" s="36"/>
      <c r="EG29" s="41">
        <v>1.05</v>
      </c>
      <c r="EH29" s="41" t="s">
        <v>197</v>
      </c>
      <c r="EI29" s="151">
        <v>65.52</v>
      </c>
      <c r="EJ29" s="41">
        <v>65.52</v>
      </c>
      <c r="EK29" s="41">
        <v>9999</v>
      </c>
      <c r="EN29" s="41">
        <v>66</v>
      </c>
      <c r="EO29" s="195">
        <v>0</v>
      </c>
      <c r="EP29" s="195">
        <v>0</v>
      </c>
      <c r="EQ29" s="196">
        <v>62.4</v>
      </c>
      <c r="ER29" s="195">
        <v>0</v>
      </c>
      <c r="ES29" s="195">
        <v>60</v>
      </c>
      <c r="ET29" s="195">
        <v>1661</v>
      </c>
      <c r="EU29" s="195">
        <v>480</v>
      </c>
      <c r="EV29" s="195">
        <v>403</v>
      </c>
      <c r="EW29" s="195">
        <v>0</v>
      </c>
      <c r="EX29" s="195">
        <v>1721</v>
      </c>
      <c r="EY29" s="195">
        <v>180</v>
      </c>
      <c r="EZ29" s="195">
        <v>53</v>
      </c>
      <c r="FA29" s="195">
        <v>0</v>
      </c>
      <c r="FB29" s="196">
        <v>92</v>
      </c>
      <c r="FC29" s="195"/>
      <c r="FD29" s="195"/>
      <c r="FE29" s="195"/>
      <c r="FF29" s="195"/>
      <c r="FG29" s="196"/>
      <c r="FH29" s="195"/>
      <c r="FJ29" s="41">
        <v>66</v>
      </c>
      <c r="FK29" s="195">
        <v>0</v>
      </c>
      <c r="FL29" s="195">
        <v>0</v>
      </c>
      <c r="FM29" s="195">
        <v>62.4</v>
      </c>
      <c r="FN29" s="195">
        <v>62.4</v>
      </c>
      <c r="FO29" s="195">
        <v>122.4</v>
      </c>
      <c r="FP29" s="195">
        <v>1783.4</v>
      </c>
      <c r="FQ29" s="195">
        <v>2263.4</v>
      </c>
      <c r="FR29" s="195">
        <v>2263.4</v>
      </c>
      <c r="FS29" s="195">
        <v>3984.4</v>
      </c>
      <c r="FT29" s="195">
        <v>4164.3999999999996</v>
      </c>
      <c r="FU29" s="195">
        <v>4217.3999999999996</v>
      </c>
      <c r="FV29" s="195">
        <v>4217.3999999999996</v>
      </c>
      <c r="FW29" s="195">
        <v>4309.3999999999996</v>
      </c>
      <c r="FX29" s="195">
        <v>4309.3999999999996</v>
      </c>
      <c r="FY29" s="195">
        <v>4309.3999999999996</v>
      </c>
      <c r="FZ29" s="195">
        <v>4309.3999999999996</v>
      </c>
      <c r="GA29" s="195">
        <v>4309.3999999999996</v>
      </c>
      <c r="GB29" s="195">
        <v>4309.3999999999996</v>
      </c>
      <c r="GC29" s="195">
        <v>4309.3999999999996</v>
      </c>
    </row>
    <row r="30" spans="1:185" ht="13.5" thickBot="1" x14ac:dyDescent="0.25">
      <c r="A30" s="132"/>
      <c r="B30" s="34">
        <v>20</v>
      </c>
      <c r="C30" s="10">
        <v>20</v>
      </c>
      <c r="D30" s="37" t="s">
        <v>147</v>
      </c>
      <c r="E30" s="37" t="s">
        <v>148</v>
      </c>
      <c r="F30" s="37"/>
      <c r="G30" s="43">
        <v>0.30555555555555602</v>
      </c>
      <c r="H30" s="47">
        <v>0.30555555555555602</v>
      </c>
      <c r="I30" s="58" t="s">
        <v>44</v>
      </c>
      <c r="J30" s="52">
        <v>0</v>
      </c>
      <c r="K30" s="43">
        <v>0.38888888888888801</v>
      </c>
      <c r="L30" s="47">
        <v>0.38888888888888801</v>
      </c>
      <c r="M30" s="42" t="s">
        <v>44</v>
      </c>
      <c r="N30" s="38">
        <v>0</v>
      </c>
      <c r="O30" s="73">
        <v>0.42013888888888901</v>
      </c>
      <c r="P30" s="42" t="s">
        <v>44</v>
      </c>
      <c r="Q30" s="38">
        <v>0</v>
      </c>
      <c r="R30" s="43">
        <v>0.42986111111111108</v>
      </c>
      <c r="S30" s="47">
        <v>0.43055555555555558</v>
      </c>
      <c r="T30" s="70">
        <v>60.1</v>
      </c>
      <c r="U30" s="71">
        <v>60.1</v>
      </c>
      <c r="V30" s="72"/>
      <c r="W30" s="115">
        <v>0.44097222222222232</v>
      </c>
      <c r="X30" s="42" t="s">
        <v>44</v>
      </c>
      <c r="Y30" s="38">
        <v>0</v>
      </c>
      <c r="Z30" s="49">
        <v>0.46527777777777768</v>
      </c>
      <c r="AA30" s="42" t="s">
        <v>44</v>
      </c>
      <c r="AB30" s="38">
        <v>0</v>
      </c>
      <c r="AC30" s="53">
        <v>0.4680555555555555</v>
      </c>
      <c r="AD30" s="61"/>
      <c r="AE30" s="55">
        <v>0.46869212962962964</v>
      </c>
      <c r="AF30" s="35">
        <v>6.3657407407413658E-4</v>
      </c>
      <c r="AG30" s="35">
        <v>6.2558465352413606E-17</v>
      </c>
      <c r="AH30" s="44" t="s">
        <v>44</v>
      </c>
      <c r="AI30" s="45">
        <v>0</v>
      </c>
      <c r="AJ30" s="55">
        <v>0.47017361111111117</v>
      </c>
      <c r="AK30" s="35">
        <v>2.1180555555556646E-3</v>
      </c>
      <c r="AL30" s="35">
        <v>3.47222222223313E-5</v>
      </c>
      <c r="AM30" s="44" t="s">
        <v>301</v>
      </c>
      <c r="AN30" s="45">
        <v>3</v>
      </c>
      <c r="AO30" s="55">
        <v>0.47083333333333338</v>
      </c>
      <c r="AP30" s="35">
        <v>2.7777777777778789E-3</v>
      </c>
      <c r="AQ30" s="35">
        <v>1.6203703703713797E-4</v>
      </c>
      <c r="AR30" s="44" t="s">
        <v>301</v>
      </c>
      <c r="AS30" s="45">
        <v>14</v>
      </c>
      <c r="AT30" s="55">
        <v>0.47491898148148143</v>
      </c>
      <c r="AU30" s="35">
        <v>6.8634259259259256E-3</v>
      </c>
      <c r="AV30" s="35">
        <v>5.4398148148148123E-4</v>
      </c>
      <c r="AW30" s="44" t="s">
        <v>301</v>
      </c>
      <c r="AX30" s="45">
        <v>47</v>
      </c>
      <c r="AY30" s="49">
        <v>0.51666666666666672</v>
      </c>
      <c r="AZ30" s="42" t="s">
        <v>44</v>
      </c>
      <c r="BA30" s="38">
        <v>0</v>
      </c>
      <c r="BB30" s="53">
        <v>0.52708333333333335</v>
      </c>
      <c r="BC30" s="61"/>
      <c r="BD30" s="55">
        <v>0.53881944444444441</v>
      </c>
      <c r="BE30" s="35">
        <v>1.1736111111111058E-2</v>
      </c>
      <c r="BF30" s="35">
        <v>3.4722222222166935E-5</v>
      </c>
      <c r="BG30" s="44" t="s">
        <v>301</v>
      </c>
      <c r="BH30" s="45">
        <v>3</v>
      </c>
      <c r="BI30" s="197">
        <v>0.57569444444444451</v>
      </c>
      <c r="BJ30" s="42" t="s">
        <v>44</v>
      </c>
      <c r="BK30" s="38">
        <v>0</v>
      </c>
      <c r="BL30" s="53">
        <v>0.57847222222222217</v>
      </c>
      <c r="BM30" s="61"/>
      <c r="BN30" s="55">
        <v>0.59304398148148152</v>
      </c>
      <c r="BO30" s="35">
        <v>1.4571759259259354E-2</v>
      </c>
      <c r="BP30" s="35">
        <v>5.6712962962963912E-3</v>
      </c>
      <c r="BQ30" s="44" t="s">
        <v>301</v>
      </c>
      <c r="BR30" s="45">
        <v>490</v>
      </c>
      <c r="BS30" s="55">
        <v>0.59414351851851854</v>
      </c>
      <c r="BT30" s="35">
        <v>1.5671296296296378E-2</v>
      </c>
      <c r="BU30" s="35">
        <v>6.2037037037037859E-3</v>
      </c>
      <c r="BV30" s="44" t="s">
        <v>301</v>
      </c>
      <c r="BW30" s="45">
        <v>536</v>
      </c>
      <c r="BX30" s="55">
        <v>0.59434027777777776</v>
      </c>
      <c r="BY30" s="35">
        <v>1.5868055555555594E-2</v>
      </c>
      <c r="BZ30" s="35">
        <v>6.2847222222222592E-3</v>
      </c>
      <c r="CA30" s="44" t="s">
        <v>301</v>
      </c>
      <c r="CB30" s="45">
        <v>543</v>
      </c>
      <c r="CC30" s="85">
        <v>0.62777777777777777</v>
      </c>
      <c r="CD30" s="86"/>
      <c r="CE30" s="38">
        <v>0</v>
      </c>
      <c r="CF30" s="88"/>
      <c r="CG30" s="49">
        <v>0.63124999999999998</v>
      </c>
      <c r="CH30" s="42" t="s">
        <v>44</v>
      </c>
      <c r="CI30" s="38">
        <v>0</v>
      </c>
      <c r="CJ30" s="206">
        <v>0.6381944444444444</v>
      </c>
      <c r="CK30" s="213"/>
      <c r="CL30" s="208">
        <v>0.64011574074074074</v>
      </c>
      <c r="CM30" s="214">
        <v>1.9212962962963376E-3</v>
      </c>
      <c r="CN30" s="214">
        <v>1.8518518518522657E-4</v>
      </c>
      <c r="CO30" s="210" t="s">
        <v>301</v>
      </c>
      <c r="CP30" s="211">
        <v>16</v>
      </c>
      <c r="CQ30" s="215"/>
      <c r="CR30" s="215"/>
      <c r="CS30" s="85">
        <v>0.65208333333333335</v>
      </c>
      <c r="CT30" s="86"/>
      <c r="CU30" s="38">
        <v>0</v>
      </c>
      <c r="CV30" s="88"/>
      <c r="CW30" s="49"/>
      <c r="CX30" s="42" t="s">
        <v>44</v>
      </c>
      <c r="CY30" s="38">
        <v>0</v>
      </c>
      <c r="CZ30" s="53">
        <v>0.69097222222222221</v>
      </c>
      <c r="DA30" s="61"/>
      <c r="DB30" s="55">
        <v>0.69622685185185185</v>
      </c>
      <c r="DC30" s="35">
        <v>5.2546296296296369E-3</v>
      </c>
      <c r="DD30" s="35">
        <v>6.9444444444443764E-4</v>
      </c>
      <c r="DE30" s="44" t="s">
        <v>45</v>
      </c>
      <c r="DF30" s="45">
        <v>60</v>
      </c>
      <c r="DG30" s="55">
        <v>0.69641203703703702</v>
      </c>
      <c r="DH30" s="35">
        <v>5.439814814814814E-3</v>
      </c>
      <c r="DI30" s="35">
        <v>5.5555555555555566E-4</v>
      </c>
      <c r="DJ30" s="44" t="s">
        <v>45</v>
      </c>
      <c r="DK30" s="45">
        <v>48</v>
      </c>
      <c r="DL30" s="238" t="s">
        <v>311</v>
      </c>
      <c r="DM30" s="52">
        <v>600</v>
      </c>
      <c r="DN30" s="91">
        <v>0.74444444444444446</v>
      </c>
      <c r="DO30" s="95">
        <v>8.3333333333333297E-3</v>
      </c>
      <c r="DP30" s="42" t="s">
        <v>44</v>
      </c>
      <c r="DQ30" s="38">
        <v>0</v>
      </c>
      <c r="DR30" s="75"/>
      <c r="DS30" s="39">
        <v>1820.1</v>
      </c>
      <c r="DT30" s="46">
        <v>600</v>
      </c>
      <c r="DU30" s="40"/>
      <c r="DV30" s="63">
        <v>2420.1</v>
      </c>
      <c r="DW30" s="75"/>
      <c r="DX30" s="225" t="s">
        <v>43</v>
      </c>
      <c r="DY30" s="226" t="s">
        <v>177</v>
      </c>
      <c r="DZ30" s="226">
        <v>143</v>
      </c>
      <c r="EA30" s="104"/>
      <c r="EB30" s="77"/>
      <c r="EC30" s="56"/>
      <c r="ED30" s="36"/>
      <c r="EG30" s="41">
        <v>1.1299999999999999</v>
      </c>
      <c r="EH30" s="41" t="s">
        <v>197</v>
      </c>
      <c r="EI30" s="151">
        <v>67.912999999999997</v>
      </c>
      <c r="EJ30" s="41">
        <v>67.912999999999997</v>
      </c>
      <c r="EK30" s="41">
        <v>9999</v>
      </c>
      <c r="EN30" s="41">
        <v>20</v>
      </c>
      <c r="EO30" s="195">
        <v>0</v>
      </c>
      <c r="EP30" s="195">
        <v>0</v>
      </c>
      <c r="EQ30" s="196">
        <v>60.1</v>
      </c>
      <c r="ER30" s="195">
        <v>0</v>
      </c>
      <c r="ES30" s="195">
        <v>0</v>
      </c>
      <c r="ET30" s="195">
        <v>64</v>
      </c>
      <c r="EU30" s="195">
        <v>0</v>
      </c>
      <c r="EV30" s="195">
        <v>3</v>
      </c>
      <c r="EW30" s="195">
        <v>0</v>
      </c>
      <c r="EX30" s="195">
        <v>1569</v>
      </c>
      <c r="EY30" s="195">
        <v>0</v>
      </c>
      <c r="EZ30" s="195">
        <v>16</v>
      </c>
      <c r="FA30" s="195">
        <v>0</v>
      </c>
      <c r="FB30" s="196">
        <v>108</v>
      </c>
      <c r="FC30" s="195"/>
      <c r="FD30" s="195"/>
      <c r="FE30" s="195"/>
      <c r="FF30" s="195"/>
      <c r="FG30" s="196"/>
      <c r="FH30" s="195"/>
      <c r="FJ30" s="41">
        <v>20</v>
      </c>
      <c r="FK30" s="195">
        <v>0</v>
      </c>
      <c r="FL30" s="195">
        <v>0</v>
      </c>
      <c r="FM30" s="195">
        <v>60.1</v>
      </c>
      <c r="FN30" s="195">
        <v>60.1</v>
      </c>
      <c r="FO30" s="195">
        <v>60.1</v>
      </c>
      <c r="FP30" s="195">
        <v>124.1</v>
      </c>
      <c r="FQ30" s="195">
        <v>124.1</v>
      </c>
      <c r="FR30" s="195">
        <v>124.1</v>
      </c>
      <c r="FS30" s="195">
        <v>1693.1</v>
      </c>
      <c r="FT30" s="195">
        <v>1693.1</v>
      </c>
      <c r="FU30" s="195">
        <v>1709.1</v>
      </c>
      <c r="FV30" s="195">
        <v>1709.1</v>
      </c>
      <c r="FW30" s="195">
        <v>1817.1</v>
      </c>
      <c r="FX30" s="195">
        <v>1817.1</v>
      </c>
      <c r="FY30" s="195">
        <v>1817.1</v>
      </c>
      <c r="FZ30" s="195">
        <v>1817.1</v>
      </c>
      <c r="GA30" s="195">
        <v>1817.1</v>
      </c>
      <c r="GB30" s="195">
        <v>1817.1</v>
      </c>
      <c r="GC30" s="195">
        <v>1817.1</v>
      </c>
    </row>
    <row r="31" spans="1:185" ht="13.5" thickBot="1" x14ac:dyDescent="0.25">
      <c r="A31" s="132"/>
      <c r="B31" s="34">
        <v>35</v>
      </c>
      <c r="C31" s="10">
        <v>35</v>
      </c>
      <c r="D31" s="37" t="s">
        <v>52</v>
      </c>
      <c r="E31" s="37" t="s">
        <v>275</v>
      </c>
      <c r="F31" s="37"/>
      <c r="G31" s="43">
        <v>0.31597222222222199</v>
      </c>
      <c r="H31" s="47">
        <v>0.31597222222222199</v>
      </c>
      <c r="I31" s="58" t="s">
        <v>44</v>
      </c>
      <c r="J31" s="52">
        <v>0</v>
      </c>
      <c r="K31" s="43">
        <v>0.39930555555555403</v>
      </c>
      <c r="L31" s="47">
        <v>0.39930555555555403</v>
      </c>
      <c r="M31" s="42" t="s">
        <v>44</v>
      </c>
      <c r="N31" s="38">
        <v>0</v>
      </c>
      <c r="O31" s="73">
        <v>0.43055555555555558</v>
      </c>
      <c r="P31" s="42" t="s">
        <v>44</v>
      </c>
      <c r="Q31" s="38">
        <v>0</v>
      </c>
      <c r="R31" s="43">
        <v>0.43402777777777773</v>
      </c>
      <c r="S31" s="47">
        <v>0.44513888888888892</v>
      </c>
      <c r="T31" s="70">
        <v>60.3</v>
      </c>
      <c r="U31" s="71">
        <v>60.3</v>
      </c>
      <c r="V31" s="72">
        <v>5</v>
      </c>
      <c r="W31" s="115">
        <v>0.4513888888888889</v>
      </c>
      <c r="X31" s="42" t="s">
        <v>44</v>
      </c>
      <c r="Y31" s="38">
        <v>0</v>
      </c>
      <c r="Z31" s="49">
        <v>0.47569444444444448</v>
      </c>
      <c r="AA31" s="42" t="s">
        <v>44</v>
      </c>
      <c r="AB31" s="38">
        <v>0</v>
      </c>
      <c r="AC31" s="53">
        <v>0.4777777777777778</v>
      </c>
      <c r="AD31" s="61">
        <v>300</v>
      </c>
      <c r="AE31" s="55">
        <v>0.4785300925925926</v>
      </c>
      <c r="AF31" s="35">
        <v>7.5231481481480289E-4</v>
      </c>
      <c r="AG31" s="35">
        <v>1.1574074074072887E-4</v>
      </c>
      <c r="AH31" s="44" t="s">
        <v>301</v>
      </c>
      <c r="AI31" s="45">
        <v>10</v>
      </c>
      <c r="AJ31" s="55">
        <v>0.48018518518518521</v>
      </c>
      <c r="AK31" s="35">
        <v>2.4074074074074137E-3</v>
      </c>
      <c r="AL31" s="35">
        <v>3.2407407407408035E-4</v>
      </c>
      <c r="AM31" s="44" t="s">
        <v>301</v>
      </c>
      <c r="AN31" s="45">
        <v>28</v>
      </c>
      <c r="AO31" s="55">
        <v>0.48094907407407406</v>
      </c>
      <c r="AP31" s="35">
        <v>3.1712962962962554E-3</v>
      </c>
      <c r="AQ31" s="35">
        <v>5.5555555555551446E-4</v>
      </c>
      <c r="AR31" s="44" t="s">
        <v>301</v>
      </c>
      <c r="AS31" s="45">
        <v>48</v>
      </c>
      <c r="AT31" s="55">
        <v>0.49766203703703704</v>
      </c>
      <c r="AU31" s="35">
        <v>1.988425925925924E-2</v>
      </c>
      <c r="AV31" s="35">
        <v>1.3564814814814797E-2</v>
      </c>
      <c r="AW31" s="44" t="s">
        <v>301</v>
      </c>
      <c r="AX31" s="45">
        <v>1172</v>
      </c>
      <c r="AY31" s="49">
        <v>0.53263888888888888</v>
      </c>
      <c r="AZ31" s="42" t="s">
        <v>301</v>
      </c>
      <c r="BA31" s="38">
        <v>540</v>
      </c>
      <c r="BB31" s="53">
        <v>0.54027777777777775</v>
      </c>
      <c r="BC31" s="61"/>
      <c r="BD31" s="55">
        <v>0.55319444444444443</v>
      </c>
      <c r="BE31" s="35">
        <v>1.2916666666666687E-2</v>
      </c>
      <c r="BF31" s="35">
        <v>1.215277777777796E-3</v>
      </c>
      <c r="BG31" s="44" t="s">
        <v>301</v>
      </c>
      <c r="BH31" s="45">
        <v>105</v>
      </c>
      <c r="BI31" s="197">
        <v>0.58888888888888891</v>
      </c>
      <c r="BJ31" s="42" t="s">
        <v>44</v>
      </c>
      <c r="BK31" s="38">
        <v>0</v>
      </c>
      <c r="BL31" s="53">
        <v>0.58958333333333335</v>
      </c>
      <c r="BM31" s="61">
        <v>180</v>
      </c>
      <c r="BN31" s="55">
        <v>0.60219907407407403</v>
      </c>
      <c r="BO31" s="35">
        <v>1.2615740740740677E-2</v>
      </c>
      <c r="BP31" s="35">
        <v>3.715277777777715E-3</v>
      </c>
      <c r="BQ31" s="44" t="s">
        <v>301</v>
      </c>
      <c r="BR31" s="45">
        <v>321</v>
      </c>
      <c r="BS31" s="55">
        <v>0.60644675925925928</v>
      </c>
      <c r="BT31" s="35">
        <v>1.6863425925925934E-2</v>
      </c>
      <c r="BU31" s="35">
        <v>7.3958333333333428E-3</v>
      </c>
      <c r="BV31" s="44" t="s">
        <v>301</v>
      </c>
      <c r="BW31" s="45">
        <v>639</v>
      </c>
      <c r="BX31" s="55">
        <v>0.60666666666666669</v>
      </c>
      <c r="BY31" s="35">
        <v>1.7083333333333339E-2</v>
      </c>
      <c r="BZ31" s="35">
        <v>7.5000000000000049E-3</v>
      </c>
      <c r="CA31" s="44" t="s">
        <v>301</v>
      </c>
      <c r="CB31" s="45">
        <v>648</v>
      </c>
      <c r="CC31" s="85">
        <v>0.64374999999999993</v>
      </c>
      <c r="CD31" s="86"/>
      <c r="CE31" s="38">
        <v>0</v>
      </c>
      <c r="CF31" s="88"/>
      <c r="CG31" s="49">
        <v>0.64583333333333337</v>
      </c>
      <c r="CH31" s="42" t="s">
        <v>301</v>
      </c>
      <c r="CI31" s="38">
        <v>120</v>
      </c>
      <c r="CJ31" s="206">
        <v>0.66319444444444442</v>
      </c>
      <c r="CK31" s="213"/>
      <c r="CL31" s="208">
        <v>0.66842592592592587</v>
      </c>
      <c r="CM31" s="214">
        <v>5.2314814814814481E-3</v>
      </c>
      <c r="CN31" s="214">
        <v>3.4953703703703371E-3</v>
      </c>
      <c r="CO31" s="210" t="s">
        <v>301</v>
      </c>
      <c r="CP31" s="211">
        <v>302</v>
      </c>
      <c r="CQ31" s="215"/>
      <c r="CR31" s="215"/>
      <c r="CS31" s="85">
        <v>0.67569444444444438</v>
      </c>
      <c r="CT31" s="86"/>
      <c r="CU31" s="38">
        <v>0</v>
      </c>
      <c r="CV31" s="88"/>
      <c r="CW31" s="49"/>
      <c r="CX31" s="42" t="s">
        <v>44</v>
      </c>
      <c r="CY31" s="38">
        <v>0</v>
      </c>
      <c r="CZ31" s="53">
        <v>0.71319444444444446</v>
      </c>
      <c r="DA31" s="61"/>
      <c r="DB31" s="55">
        <v>0.71840277777777783</v>
      </c>
      <c r="DC31" s="35">
        <v>5.2083333333333703E-3</v>
      </c>
      <c r="DD31" s="35">
        <v>7.4074074074070417E-4</v>
      </c>
      <c r="DE31" s="44" t="s">
        <v>45</v>
      </c>
      <c r="DF31" s="45">
        <v>64</v>
      </c>
      <c r="DG31" s="55">
        <v>0.71851851851851845</v>
      </c>
      <c r="DH31" s="35">
        <v>5.3240740740739811E-3</v>
      </c>
      <c r="DI31" s="35">
        <v>6.7129629629638851E-4</v>
      </c>
      <c r="DJ31" s="44" t="s">
        <v>45</v>
      </c>
      <c r="DK31" s="45">
        <v>58</v>
      </c>
      <c r="DL31" s="238"/>
      <c r="DM31" s="52"/>
      <c r="DN31" s="91">
        <v>0.76388888888888884</v>
      </c>
      <c r="DO31" s="95">
        <v>8.3333333333333297E-3</v>
      </c>
      <c r="DP31" s="42" t="s">
        <v>44</v>
      </c>
      <c r="DQ31" s="38">
        <v>0</v>
      </c>
      <c r="DS31" s="39">
        <v>3940.3</v>
      </c>
      <c r="DT31" s="46">
        <v>660</v>
      </c>
      <c r="DU31" s="40"/>
      <c r="DV31" s="63">
        <v>4600.3</v>
      </c>
      <c r="DX31" s="225" t="s">
        <v>296</v>
      </c>
      <c r="DY31" s="226" t="s">
        <v>178</v>
      </c>
      <c r="DZ31" s="226">
        <v>60</v>
      </c>
      <c r="EA31" s="104" t="s">
        <v>294</v>
      </c>
      <c r="EB31" s="77"/>
      <c r="EC31" s="56"/>
      <c r="ED31" s="36"/>
      <c r="EG31" s="41">
        <v>1.05</v>
      </c>
      <c r="EH31" s="41" t="s">
        <v>197</v>
      </c>
      <c r="EI31" s="151">
        <v>68.564999999999998</v>
      </c>
      <c r="EJ31" s="41">
        <v>68.564999999999998</v>
      </c>
      <c r="EK31" s="41">
        <v>9999</v>
      </c>
      <c r="EN31" s="41">
        <v>35</v>
      </c>
      <c r="EO31" s="195">
        <v>0</v>
      </c>
      <c r="EP31" s="195">
        <v>0</v>
      </c>
      <c r="EQ31" s="196">
        <v>65.3</v>
      </c>
      <c r="ER31" s="195">
        <v>0</v>
      </c>
      <c r="ES31" s="195">
        <v>0</v>
      </c>
      <c r="ET31" s="195">
        <v>1558</v>
      </c>
      <c r="EU31" s="195">
        <v>540</v>
      </c>
      <c r="EV31" s="195">
        <v>105</v>
      </c>
      <c r="EW31" s="195">
        <v>0</v>
      </c>
      <c r="EX31" s="195">
        <v>1788</v>
      </c>
      <c r="EY31" s="195">
        <v>120</v>
      </c>
      <c r="EZ31" s="195">
        <v>302</v>
      </c>
      <c r="FA31" s="195">
        <v>0</v>
      </c>
      <c r="FB31" s="196">
        <v>122</v>
      </c>
      <c r="FC31" s="195"/>
      <c r="FD31" s="195"/>
      <c r="FE31" s="195"/>
      <c r="FF31" s="195"/>
      <c r="FG31" s="196"/>
      <c r="FH31" s="195"/>
      <c r="FJ31" s="41">
        <v>35</v>
      </c>
      <c r="FK31" s="195">
        <v>0</v>
      </c>
      <c r="FL31" s="195">
        <v>0</v>
      </c>
      <c r="FM31" s="195">
        <v>65.3</v>
      </c>
      <c r="FN31" s="195">
        <v>65.3</v>
      </c>
      <c r="FO31" s="195">
        <v>65.3</v>
      </c>
      <c r="FP31" s="195">
        <v>1623.3</v>
      </c>
      <c r="FQ31" s="195">
        <v>2163.3000000000002</v>
      </c>
      <c r="FR31" s="195">
        <v>2163.3000000000002</v>
      </c>
      <c r="FS31" s="195">
        <v>3951.3</v>
      </c>
      <c r="FT31" s="195">
        <v>4071.3</v>
      </c>
      <c r="FU31" s="195">
        <v>4373.3</v>
      </c>
      <c r="FV31" s="195">
        <v>4373.3</v>
      </c>
      <c r="FW31" s="195">
        <v>4495.3</v>
      </c>
      <c r="FX31" s="195">
        <v>4495.3</v>
      </c>
      <c r="FY31" s="195">
        <v>4495.3</v>
      </c>
      <c r="FZ31" s="195">
        <v>4495.3</v>
      </c>
      <c r="GA31" s="195">
        <v>4495.3</v>
      </c>
      <c r="GB31" s="195">
        <v>4495.3</v>
      </c>
      <c r="GC31" s="195">
        <v>4495.3</v>
      </c>
    </row>
    <row r="32" spans="1:185" ht="13.5" thickBot="1" x14ac:dyDescent="0.25">
      <c r="A32" s="132"/>
      <c r="B32" s="34">
        <v>37</v>
      </c>
      <c r="C32" s="10">
        <v>37</v>
      </c>
      <c r="D32" s="37" t="s">
        <v>39</v>
      </c>
      <c r="E32" s="37" t="s">
        <v>40</v>
      </c>
      <c r="F32" s="37"/>
      <c r="G32" s="43">
        <v>0.31736111111111098</v>
      </c>
      <c r="H32" s="47">
        <v>0.31736111111111098</v>
      </c>
      <c r="I32" s="58" t="s">
        <v>44</v>
      </c>
      <c r="J32" s="52">
        <v>0</v>
      </c>
      <c r="K32" s="43">
        <v>0.40069444444444202</v>
      </c>
      <c r="L32" s="47">
        <v>0.40069444444444202</v>
      </c>
      <c r="M32" s="42" t="s">
        <v>44</v>
      </c>
      <c r="N32" s="38">
        <v>0</v>
      </c>
      <c r="O32" s="73">
        <v>0.43194444444444446</v>
      </c>
      <c r="P32" s="42" t="s">
        <v>44</v>
      </c>
      <c r="Q32" s="38">
        <v>0</v>
      </c>
      <c r="R32" s="43">
        <v>0.43472222222222223</v>
      </c>
      <c r="S32" s="47">
        <v>0.44791666666666669</v>
      </c>
      <c r="T32" s="70">
        <v>60.4</v>
      </c>
      <c r="U32" s="71">
        <v>60.4</v>
      </c>
      <c r="V32" s="72"/>
      <c r="W32" s="115">
        <v>0.45277777777777778</v>
      </c>
      <c r="X32" s="42" t="s">
        <v>44</v>
      </c>
      <c r="Y32" s="38">
        <v>0</v>
      </c>
      <c r="Z32" s="49">
        <v>0.47708333333333336</v>
      </c>
      <c r="AA32" s="42" t="s">
        <v>44</v>
      </c>
      <c r="AB32" s="38">
        <v>0</v>
      </c>
      <c r="AC32" s="53">
        <v>0.47986111111111113</v>
      </c>
      <c r="AD32" s="61"/>
      <c r="AE32" s="55">
        <v>0.48059027777777774</v>
      </c>
      <c r="AF32" s="35">
        <v>7.2916666666661412E-4</v>
      </c>
      <c r="AG32" s="35">
        <v>9.2592592592540099E-5</v>
      </c>
      <c r="AH32" s="44" t="s">
        <v>301</v>
      </c>
      <c r="AI32" s="45">
        <v>8</v>
      </c>
      <c r="AJ32" s="55">
        <v>0.48214120370370367</v>
      </c>
      <c r="AK32" s="35">
        <v>2.2800925925925419E-3</v>
      </c>
      <c r="AL32" s="35">
        <v>1.9675925925920863E-4</v>
      </c>
      <c r="AM32" s="44" t="s">
        <v>301</v>
      </c>
      <c r="AN32" s="45">
        <v>17</v>
      </c>
      <c r="AO32" s="55">
        <v>0.48283564814814817</v>
      </c>
      <c r="AP32" s="35">
        <v>2.9745370370370394E-3</v>
      </c>
      <c r="AQ32" s="35">
        <v>3.5879629629629846E-4</v>
      </c>
      <c r="AR32" s="44" t="s">
        <v>301</v>
      </c>
      <c r="AS32" s="45">
        <v>31</v>
      </c>
      <c r="AT32" s="55">
        <v>0.48851851851851852</v>
      </c>
      <c r="AU32" s="35">
        <v>8.6574074074073915E-3</v>
      </c>
      <c r="AV32" s="35">
        <v>2.3379629629629471E-3</v>
      </c>
      <c r="AW32" s="44" t="s">
        <v>301</v>
      </c>
      <c r="AX32" s="45">
        <v>202</v>
      </c>
      <c r="AY32" s="49">
        <v>0.53125</v>
      </c>
      <c r="AZ32" s="42" t="s">
        <v>301</v>
      </c>
      <c r="BA32" s="38">
        <v>240</v>
      </c>
      <c r="BB32" s="53">
        <v>0.53888888888888886</v>
      </c>
      <c r="BC32" s="61"/>
      <c r="BD32" s="55">
        <v>0.55274305555555558</v>
      </c>
      <c r="BE32" s="35">
        <v>1.3854166666666723E-2</v>
      </c>
      <c r="BF32" s="35">
        <v>2.1527777777778315E-3</v>
      </c>
      <c r="BG32" s="44" t="s">
        <v>301</v>
      </c>
      <c r="BH32" s="45">
        <v>186</v>
      </c>
      <c r="BI32" s="197">
        <v>0.58750000000000002</v>
      </c>
      <c r="BJ32" s="42" t="s">
        <v>44</v>
      </c>
      <c r="BK32" s="38">
        <v>0</v>
      </c>
      <c r="BL32" s="53">
        <v>0.58888888888888891</v>
      </c>
      <c r="BM32" s="61"/>
      <c r="BN32" s="55">
        <v>0.60152777777777777</v>
      </c>
      <c r="BO32" s="35">
        <v>1.2638888888888866E-2</v>
      </c>
      <c r="BP32" s="35">
        <v>3.7384259259259037E-3</v>
      </c>
      <c r="BQ32" s="44" t="s">
        <v>301</v>
      </c>
      <c r="BR32" s="45">
        <v>323</v>
      </c>
      <c r="BS32" s="55"/>
      <c r="BT32" s="35">
        <v>-0.58888888888888891</v>
      </c>
      <c r="BU32" s="35">
        <v>0.59835648148148146</v>
      </c>
      <c r="BV32" s="44"/>
      <c r="BW32" s="45">
        <v>300</v>
      </c>
      <c r="BX32" s="55">
        <v>0.60612268518518519</v>
      </c>
      <c r="BY32" s="35">
        <v>1.7233796296296289E-2</v>
      </c>
      <c r="BZ32" s="35">
        <v>7.6504629629629544E-3</v>
      </c>
      <c r="CA32" s="44" t="s">
        <v>301</v>
      </c>
      <c r="CB32" s="45">
        <v>661</v>
      </c>
      <c r="CC32" s="85">
        <v>0.6381944444444444</v>
      </c>
      <c r="CD32" s="86"/>
      <c r="CE32" s="38">
        <v>0</v>
      </c>
      <c r="CF32" s="88"/>
      <c r="CG32" s="49">
        <v>0.6430555555555556</v>
      </c>
      <c r="CH32" s="42" t="s">
        <v>44</v>
      </c>
      <c r="CI32" s="38">
        <v>0</v>
      </c>
      <c r="CJ32" s="206">
        <v>0.65902777777777777</v>
      </c>
      <c r="CK32" s="213"/>
      <c r="CL32" s="208">
        <v>0.66136574074074073</v>
      </c>
      <c r="CM32" s="214">
        <v>2.3379629629629584E-3</v>
      </c>
      <c r="CN32" s="214">
        <v>6.0185185185184734E-4</v>
      </c>
      <c r="CO32" s="210" t="s">
        <v>301</v>
      </c>
      <c r="CP32" s="211">
        <v>52</v>
      </c>
      <c r="CQ32" s="215"/>
      <c r="CR32" s="215"/>
      <c r="CS32" s="85">
        <v>0.67152777777777783</v>
      </c>
      <c r="CT32" s="86"/>
      <c r="CU32" s="38">
        <v>0</v>
      </c>
      <c r="CV32" s="88"/>
      <c r="CW32" s="49"/>
      <c r="CX32" s="42" t="s">
        <v>44</v>
      </c>
      <c r="CY32" s="38">
        <v>0</v>
      </c>
      <c r="CZ32" s="53">
        <v>0.71111111111111114</v>
      </c>
      <c r="DA32" s="61"/>
      <c r="DB32" s="55">
        <v>0.7177662037037037</v>
      </c>
      <c r="DC32" s="35">
        <v>6.6550925925925597E-3</v>
      </c>
      <c r="DD32" s="35">
        <v>7.0601851851848519E-4</v>
      </c>
      <c r="DE32" s="44" t="s">
        <v>301</v>
      </c>
      <c r="DF32" s="45">
        <v>61</v>
      </c>
      <c r="DG32" s="55">
        <v>0.71787037037037038</v>
      </c>
      <c r="DH32" s="35">
        <v>6.7592592592592426E-3</v>
      </c>
      <c r="DI32" s="35">
        <v>7.6388888888887299E-4</v>
      </c>
      <c r="DJ32" s="44" t="s">
        <v>301</v>
      </c>
      <c r="DK32" s="45">
        <v>66</v>
      </c>
      <c r="DL32" s="238"/>
      <c r="DM32" s="52"/>
      <c r="DN32" s="91">
        <v>0.7631944444444444</v>
      </c>
      <c r="DO32" s="95">
        <v>8.3333333333333297E-3</v>
      </c>
      <c r="DP32" s="42" t="s">
        <v>44</v>
      </c>
      <c r="DQ32" s="38">
        <v>0</v>
      </c>
      <c r="DS32" s="39">
        <v>1967.4</v>
      </c>
      <c r="DT32" s="46">
        <v>240</v>
      </c>
      <c r="DU32" s="40"/>
      <c r="DV32" s="63">
        <v>2207.4</v>
      </c>
      <c r="DX32" s="225" t="s">
        <v>297</v>
      </c>
      <c r="DY32" s="226" t="s">
        <v>178</v>
      </c>
      <c r="DZ32" s="226">
        <v>89</v>
      </c>
      <c r="EA32" s="104"/>
      <c r="EB32" s="77"/>
      <c r="EC32" s="56"/>
      <c r="ED32" s="36"/>
      <c r="EG32" s="41">
        <v>1.05</v>
      </c>
      <c r="EH32" s="41" t="s">
        <v>197</v>
      </c>
      <c r="EI32" s="151">
        <v>63.42</v>
      </c>
      <c r="EJ32" s="41">
        <v>63.42</v>
      </c>
      <c r="EK32" s="41">
        <v>9999</v>
      </c>
      <c r="EN32" s="41">
        <v>37</v>
      </c>
      <c r="EO32" s="195">
        <v>0</v>
      </c>
      <c r="EP32" s="195">
        <v>0</v>
      </c>
      <c r="EQ32" s="196">
        <v>60.4</v>
      </c>
      <c r="ER32" s="195">
        <v>0</v>
      </c>
      <c r="ES32" s="195">
        <v>0</v>
      </c>
      <c r="ET32" s="195">
        <v>258</v>
      </c>
      <c r="EU32" s="195">
        <v>240</v>
      </c>
      <c r="EV32" s="195">
        <v>186</v>
      </c>
      <c r="EW32" s="195">
        <v>0</v>
      </c>
      <c r="EX32" s="195">
        <v>1284</v>
      </c>
      <c r="EY32" s="195">
        <v>0</v>
      </c>
      <c r="EZ32" s="195">
        <v>52</v>
      </c>
      <c r="FA32" s="195">
        <v>0</v>
      </c>
      <c r="FB32" s="196">
        <v>127</v>
      </c>
      <c r="FC32" s="195"/>
      <c r="FD32" s="195"/>
      <c r="FE32" s="195"/>
      <c r="FF32" s="195"/>
      <c r="FG32" s="196"/>
      <c r="FH32" s="195"/>
      <c r="FJ32" s="41">
        <v>37</v>
      </c>
      <c r="FK32" s="195">
        <v>0</v>
      </c>
      <c r="FL32" s="195">
        <v>0</v>
      </c>
      <c r="FM32" s="195">
        <v>60.4</v>
      </c>
      <c r="FN32" s="195">
        <v>60.4</v>
      </c>
      <c r="FO32" s="195">
        <v>60.4</v>
      </c>
      <c r="FP32" s="195">
        <v>318.39999999999998</v>
      </c>
      <c r="FQ32" s="195">
        <v>558.4</v>
      </c>
      <c r="FR32" s="195">
        <v>558.4</v>
      </c>
      <c r="FS32" s="195">
        <v>1842.4</v>
      </c>
      <c r="FT32" s="195">
        <v>1842.4</v>
      </c>
      <c r="FU32" s="195">
        <v>1894.4</v>
      </c>
      <c r="FV32" s="195">
        <v>1894.4</v>
      </c>
      <c r="FW32" s="195">
        <v>2021.4</v>
      </c>
      <c r="FX32" s="195">
        <v>2021.4</v>
      </c>
      <c r="FY32" s="195">
        <v>2021.4</v>
      </c>
      <c r="FZ32" s="195">
        <v>2021.4</v>
      </c>
      <c r="GA32" s="195">
        <v>2021.4</v>
      </c>
      <c r="GB32" s="195">
        <v>2021.4</v>
      </c>
      <c r="GC32" s="195">
        <v>2021.4</v>
      </c>
    </row>
    <row r="33" spans="1:185" ht="13.5" thickBot="1" x14ac:dyDescent="0.25">
      <c r="A33" s="132"/>
      <c r="B33" s="34">
        <v>25</v>
      </c>
      <c r="C33" s="10">
        <v>25</v>
      </c>
      <c r="D33" s="37" t="s">
        <v>163</v>
      </c>
      <c r="E33" s="37" t="s">
        <v>164</v>
      </c>
      <c r="F33" s="37"/>
      <c r="G33" s="43">
        <v>0.30902777777777801</v>
      </c>
      <c r="H33" s="47">
        <v>0.30902777777777801</v>
      </c>
      <c r="I33" s="58" t="s">
        <v>44</v>
      </c>
      <c r="J33" s="52">
        <v>0</v>
      </c>
      <c r="K33" s="43">
        <v>0.39236111111110999</v>
      </c>
      <c r="L33" s="47">
        <v>0.39236111111110999</v>
      </c>
      <c r="M33" s="42" t="s">
        <v>44</v>
      </c>
      <c r="N33" s="38">
        <v>0</v>
      </c>
      <c r="O33" s="73">
        <v>0.42361111111111099</v>
      </c>
      <c r="P33" s="42" t="s">
        <v>44</v>
      </c>
      <c r="Q33" s="38">
        <v>0</v>
      </c>
      <c r="R33" s="43">
        <v>0.42499999999999999</v>
      </c>
      <c r="S33" s="47">
        <v>0.43541666666666662</v>
      </c>
      <c r="T33" s="70">
        <v>65.7</v>
      </c>
      <c r="U33" s="71">
        <v>65.7</v>
      </c>
      <c r="V33" s="72"/>
      <c r="W33" s="115">
        <v>0.44444444444444431</v>
      </c>
      <c r="X33" s="42" t="s">
        <v>44</v>
      </c>
      <c r="Y33" s="38">
        <v>0</v>
      </c>
      <c r="Z33" s="49">
        <v>0.46874999999999967</v>
      </c>
      <c r="AA33" s="42" t="s">
        <v>44</v>
      </c>
      <c r="AB33" s="38">
        <v>0</v>
      </c>
      <c r="AC33" s="53">
        <v>0.47152777777777699</v>
      </c>
      <c r="AD33" s="61"/>
      <c r="AE33" s="240">
        <v>0.47236111111111106</v>
      </c>
      <c r="AF33" s="35">
        <v>2.2916666666674135E-3</v>
      </c>
      <c r="AG33" s="35">
        <v>1.6550925925933394E-3</v>
      </c>
      <c r="AH33" s="44" t="s">
        <v>301</v>
      </c>
      <c r="AI33" s="45">
        <v>143</v>
      </c>
      <c r="AJ33" s="55">
        <v>0.4738194444444444</v>
      </c>
      <c r="AK33" s="35">
        <v>2.986111111111911E-3</v>
      </c>
      <c r="AL33" s="35">
        <v>9.0277777777857766E-4</v>
      </c>
      <c r="AM33" s="44" t="s">
        <v>301</v>
      </c>
      <c r="AN33" s="45">
        <v>78</v>
      </c>
      <c r="AO33" s="55">
        <v>0.4745138888888889</v>
      </c>
      <c r="AP33" s="35">
        <v>2.986111111111911E-3</v>
      </c>
      <c r="AQ33" s="35">
        <v>3.7037037037117001E-4</v>
      </c>
      <c r="AR33" s="44" t="s">
        <v>301</v>
      </c>
      <c r="AS33" s="45">
        <v>32</v>
      </c>
      <c r="AT33" s="55">
        <v>0.47931712962962963</v>
      </c>
      <c r="AU33" s="35">
        <v>7.7893518518526439E-3</v>
      </c>
      <c r="AV33" s="35">
        <v>1.4699074074081995E-3</v>
      </c>
      <c r="AW33" s="44" t="s">
        <v>301</v>
      </c>
      <c r="AX33" s="45">
        <v>127</v>
      </c>
      <c r="AY33" s="49">
        <v>0.52013888888888882</v>
      </c>
      <c r="AZ33" s="42" t="s">
        <v>44</v>
      </c>
      <c r="BA33" s="38">
        <v>0</v>
      </c>
      <c r="BB33" s="53">
        <v>0.52916666666666667</v>
      </c>
      <c r="BC33" s="61"/>
      <c r="BD33" s="55">
        <v>0.55164351851851856</v>
      </c>
      <c r="BE33" s="35">
        <v>2.2476851851851887E-2</v>
      </c>
      <c r="BF33" s="35">
        <v>1.0775462962962995E-2</v>
      </c>
      <c r="BG33" s="44" t="s">
        <v>301</v>
      </c>
      <c r="BH33" s="45">
        <v>931</v>
      </c>
      <c r="BI33" s="197">
        <v>0.57777777777777783</v>
      </c>
      <c r="BJ33" s="42" t="s">
        <v>44</v>
      </c>
      <c r="BK33" s="38">
        <v>0</v>
      </c>
      <c r="BL33" s="53">
        <v>0.57986111111111105</v>
      </c>
      <c r="BM33" s="61">
        <v>180</v>
      </c>
      <c r="BN33" s="55"/>
      <c r="BO33" s="35">
        <v>-0.57986111111111105</v>
      </c>
      <c r="BP33" s="35">
        <v>0.58876157407407403</v>
      </c>
      <c r="BQ33" s="44"/>
      <c r="BR33" s="45">
        <v>300</v>
      </c>
      <c r="BS33" s="55">
        <v>0.59255787037037033</v>
      </c>
      <c r="BT33" s="35">
        <v>1.2696759259259283E-2</v>
      </c>
      <c r="BU33" s="35">
        <v>3.2291666666666909E-3</v>
      </c>
      <c r="BV33" s="44" t="s">
        <v>301</v>
      </c>
      <c r="BW33" s="45">
        <v>279</v>
      </c>
      <c r="BX33" s="55">
        <v>0.59274305555555562</v>
      </c>
      <c r="BY33" s="35">
        <v>1.2881944444444571E-2</v>
      </c>
      <c r="BZ33" s="35">
        <v>3.2986111111112364E-3</v>
      </c>
      <c r="CA33" s="44" t="s">
        <v>301</v>
      </c>
      <c r="CB33" s="45">
        <v>285</v>
      </c>
      <c r="CC33" s="85">
        <v>0.625</v>
      </c>
      <c r="CD33" s="86"/>
      <c r="CE33" s="38">
        <v>120</v>
      </c>
      <c r="CF33" s="88"/>
      <c r="CG33" s="49">
        <v>0.6333333333333333</v>
      </c>
      <c r="CH33" s="42" t="s">
        <v>44</v>
      </c>
      <c r="CI33" s="38">
        <v>0</v>
      </c>
      <c r="CJ33" s="206">
        <v>0.63888888888888895</v>
      </c>
      <c r="CK33" s="213"/>
      <c r="CL33" s="208">
        <v>0.64131944444444444</v>
      </c>
      <c r="CM33" s="214">
        <v>2.4305555555554914E-3</v>
      </c>
      <c r="CN33" s="214">
        <v>6.9444444444438039E-4</v>
      </c>
      <c r="CO33" s="210" t="s">
        <v>301</v>
      </c>
      <c r="CP33" s="211">
        <v>60</v>
      </c>
      <c r="CQ33" s="215"/>
      <c r="CR33" s="215"/>
      <c r="CS33" s="85">
        <v>0.65208333333333335</v>
      </c>
      <c r="CT33" s="86"/>
      <c r="CU33" s="38">
        <v>0</v>
      </c>
      <c r="CV33" s="88"/>
      <c r="CW33" s="49"/>
      <c r="CX33" s="42" t="s">
        <v>44</v>
      </c>
      <c r="CY33" s="38">
        <v>0</v>
      </c>
      <c r="CZ33" s="53">
        <v>0.69166666666666676</v>
      </c>
      <c r="DA33" s="61"/>
      <c r="DB33" s="55">
        <v>0.69680555555555557</v>
      </c>
      <c r="DC33" s="35">
        <v>5.138888888888804E-3</v>
      </c>
      <c r="DD33" s="35">
        <v>8.1018518518527049E-4</v>
      </c>
      <c r="DE33" s="44" t="s">
        <v>45</v>
      </c>
      <c r="DF33" s="45">
        <v>70</v>
      </c>
      <c r="DG33" s="55">
        <v>0.6968981481481481</v>
      </c>
      <c r="DH33" s="35">
        <v>5.2314814814813371E-3</v>
      </c>
      <c r="DI33" s="35">
        <v>7.6388888888903259E-4</v>
      </c>
      <c r="DJ33" s="44" t="s">
        <v>45</v>
      </c>
      <c r="DK33" s="45">
        <v>66</v>
      </c>
      <c r="DL33" s="238"/>
      <c r="DM33" s="52"/>
      <c r="DN33" s="91">
        <v>0.74722222222222223</v>
      </c>
      <c r="DO33" s="95">
        <v>8.3333333333333297E-3</v>
      </c>
      <c r="DP33" s="42" t="s">
        <v>44</v>
      </c>
      <c r="DQ33" s="38">
        <v>0</v>
      </c>
      <c r="DR33" s="75"/>
      <c r="DS33" s="39">
        <v>2616.6999999999998</v>
      </c>
      <c r="DT33" s="46">
        <v>120</v>
      </c>
      <c r="DU33" s="40"/>
      <c r="DV33" s="63">
        <v>2736.7</v>
      </c>
      <c r="DW33" s="75"/>
      <c r="DX33" s="225" t="s">
        <v>297</v>
      </c>
      <c r="DY33" s="226" t="s">
        <v>178</v>
      </c>
      <c r="DZ33" s="226">
        <v>109</v>
      </c>
      <c r="EA33" s="104" t="s">
        <v>292</v>
      </c>
      <c r="EB33" s="77"/>
      <c r="EC33" s="56"/>
      <c r="ED33" s="36"/>
      <c r="EG33" s="41">
        <v>1.08</v>
      </c>
      <c r="EH33" s="41" t="s">
        <v>197</v>
      </c>
      <c r="EI33" s="151">
        <v>70.956000000000003</v>
      </c>
      <c r="EJ33" s="41">
        <v>70.956000000000003</v>
      </c>
      <c r="EK33" s="41">
        <v>9999</v>
      </c>
      <c r="EN33" s="41">
        <v>25</v>
      </c>
      <c r="EO33" s="195">
        <v>0</v>
      </c>
      <c r="EP33" s="195">
        <v>0</v>
      </c>
      <c r="EQ33" s="196">
        <v>65.7</v>
      </c>
      <c r="ER33" s="195">
        <v>0</v>
      </c>
      <c r="ES33" s="195">
        <v>0</v>
      </c>
      <c r="ET33" s="195">
        <v>380</v>
      </c>
      <c r="EU33" s="195">
        <v>0</v>
      </c>
      <c r="EV33" s="195">
        <v>931</v>
      </c>
      <c r="EW33" s="195">
        <v>0</v>
      </c>
      <c r="EX33" s="195">
        <v>1044</v>
      </c>
      <c r="EY33" s="195">
        <v>0</v>
      </c>
      <c r="EZ33" s="195">
        <v>60</v>
      </c>
      <c r="FA33" s="195">
        <v>0</v>
      </c>
      <c r="FB33" s="196">
        <v>136</v>
      </c>
      <c r="FC33" s="195"/>
      <c r="FD33" s="195"/>
      <c r="FE33" s="195"/>
      <c r="FF33" s="195"/>
      <c r="FG33" s="196"/>
      <c r="FH33" s="195"/>
      <c r="FJ33" s="41">
        <v>25</v>
      </c>
      <c r="FK33" s="195">
        <v>0</v>
      </c>
      <c r="FL33" s="195">
        <v>0</v>
      </c>
      <c r="FM33" s="195">
        <v>65.7</v>
      </c>
      <c r="FN33" s="195">
        <v>65.7</v>
      </c>
      <c r="FO33" s="195">
        <v>65.7</v>
      </c>
      <c r="FP33" s="195">
        <v>445.7</v>
      </c>
      <c r="FQ33" s="195">
        <v>445.7</v>
      </c>
      <c r="FR33" s="195">
        <v>445.7</v>
      </c>
      <c r="FS33" s="195">
        <v>1489.7</v>
      </c>
      <c r="FT33" s="195">
        <v>1489.7</v>
      </c>
      <c r="FU33" s="195">
        <v>1549.7</v>
      </c>
      <c r="FV33" s="195">
        <v>1549.7</v>
      </c>
      <c r="FW33" s="195">
        <v>1685.7</v>
      </c>
      <c r="FX33" s="195">
        <v>1685.7</v>
      </c>
      <c r="FY33" s="195">
        <v>1685.7</v>
      </c>
      <c r="FZ33" s="195">
        <v>1685.7</v>
      </c>
      <c r="GA33" s="195">
        <v>1685.7</v>
      </c>
      <c r="GB33" s="195">
        <v>1685.7</v>
      </c>
      <c r="GC33" s="195">
        <v>1685.7</v>
      </c>
    </row>
    <row r="34" spans="1:185" ht="13.5" thickBot="1" x14ac:dyDescent="0.25">
      <c r="A34" s="132"/>
      <c r="B34" s="34">
        <v>38</v>
      </c>
      <c r="C34" s="10">
        <v>38</v>
      </c>
      <c r="D34" s="37" t="s">
        <v>47</v>
      </c>
      <c r="E34" s="37" t="s">
        <v>277</v>
      </c>
      <c r="F34" s="37"/>
      <c r="G34" s="43">
        <v>0.31805555555555598</v>
      </c>
      <c r="H34" s="47">
        <v>0.31805555555555598</v>
      </c>
      <c r="I34" s="58" t="s">
        <v>44</v>
      </c>
      <c r="J34" s="52">
        <v>0</v>
      </c>
      <c r="K34" s="43">
        <v>0.40138888888888702</v>
      </c>
      <c r="L34" s="47">
        <v>0.40138888888888702</v>
      </c>
      <c r="M34" s="42" t="s">
        <v>44</v>
      </c>
      <c r="N34" s="38">
        <v>0</v>
      </c>
      <c r="O34" s="73">
        <v>0.43263888888888885</v>
      </c>
      <c r="P34" s="42" t="s">
        <v>44</v>
      </c>
      <c r="Q34" s="38">
        <v>0</v>
      </c>
      <c r="R34" s="43">
        <v>0.43958333333333338</v>
      </c>
      <c r="S34" s="47">
        <v>0.44861111111111113</v>
      </c>
      <c r="T34" s="70">
        <v>63.7</v>
      </c>
      <c r="U34" s="71">
        <v>63.7</v>
      </c>
      <c r="V34" s="72"/>
      <c r="W34" s="115">
        <v>0.45347222222222217</v>
      </c>
      <c r="X34" s="42" t="s">
        <v>44</v>
      </c>
      <c r="Y34" s="38">
        <v>0</v>
      </c>
      <c r="Z34" s="49">
        <v>0.4777777777777778</v>
      </c>
      <c r="AA34" s="42" t="s">
        <v>44</v>
      </c>
      <c r="AB34" s="38">
        <v>0</v>
      </c>
      <c r="AC34" s="53">
        <v>0.48055555555555557</v>
      </c>
      <c r="AD34" s="61">
        <v>600</v>
      </c>
      <c r="AE34" s="55">
        <v>0.48130787037037037</v>
      </c>
      <c r="AF34" s="35">
        <v>7.5231481481480289E-4</v>
      </c>
      <c r="AG34" s="35">
        <v>1.1574074074072887E-4</v>
      </c>
      <c r="AH34" s="44" t="s">
        <v>301</v>
      </c>
      <c r="AI34" s="45">
        <v>10</v>
      </c>
      <c r="AJ34" s="55">
        <v>0.48254629629629631</v>
      </c>
      <c r="AK34" s="35">
        <v>1.9907407407407374E-3</v>
      </c>
      <c r="AL34" s="35">
        <v>9.2592592592595935E-5</v>
      </c>
      <c r="AM34" s="44" t="s">
        <v>45</v>
      </c>
      <c r="AN34" s="45">
        <v>8</v>
      </c>
      <c r="AO34" s="55">
        <v>0.48318287037037039</v>
      </c>
      <c r="AP34" s="35">
        <v>2.6273148148148184E-3</v>
      </c>
      <c r="AQ34" s="35">
        <v>1.1574074074077473E-5</v>
      </c>
      <c r="AR34" s="44" t="s">
        <v>301</v>
      </c>
      <c r="AS34" s="45">
        <v>1</v>
      </c>
      <c r="AT34" s="55">
        <v>0.48829861111111111</v>
      </c>
      <c r="AU34" s="35">
        <v>7.7430555555555447E-3</v>
      </c>
      <c r="AV34" s="35">
        <v>1.4236111111111003E-3</v>
      </c>
      <c r="AW34" s="44" t="s">
        <v>301</v>
      </c>
      <c r="AX34" s="45">
        <v>123</v>
      </c>
      <c r="AY34" s="49">
        <v>0.53125</v>
      </c>
      <c r="AZ34" s="42" t="s">
        <v>301</v>
      </c>
      <c r="BA34" s="38">
        <v>180</v>
      </c>
      <c r="BB34" s="53">
        <v>0.53819444444444442</v>
      </c>
      <c r="BC34" s="61"/>
      <c r="BD34" s="55">
        <v>0.57119212962962962</v>
      </c>
      <c r="BE34" s="35">
        <v>3.2997685185185199E-2</v>
      </c>
      <c r="BF34" s="35">
        <v>2.1296296296296306E-2</v>
      </c>
      <c r="BG34" s="44" t="s">
        <v>301</v>
      </c>
      <c r="BH34" s="45">
        <v>1840</v>
      </c>
      <c r="BI34" s="197">
        <v>0.58680555555555558</v>
      </c>
      <c r="BJ34" s="42" t="s">
        <v>44</v>
      </c>
      <c r="BK34" s="38">
        <v>0</v>
      </c>
      <c r="BL34" s="53">
        <v>0.59722222222222221</v>
      </c>
      <c r="BM34" s="61">
        <v>180</v>
      </c>
      <c r="BN34" s="55"/>
      <c r="BO34" s="35">
        <v>-0.59722222222222221</v>
      </c>
      <c r="BP34" s="35">
        <v>0.60612268518518519</v>
      </c>
      <c r="BQ34" s="44"/>
      <c r="BR34" s="45">
        <v>300</v>
      </c>
      <c r="BS34" s="55">
        <v>0.61438657407407404</v>
      </c>
      <c r="BT34" s="35">
        <v>1.7164351851851833E-2</v>
      </c>
      <c r="BU34" s="35">
        <v>7.6967592592592417E-3</v>
      </c>
      <c r="BV34" s="44" t="s">
        <v>301</v>
      </c>
      <c r="BW34" s="45">
        <v>665</v>
      </c>
      <c r="BX34" s="55">
        <v>0.61478009259259259</v>
      </c>
      <c r="BY34" s="35">
        <v>1.7557870370370376E-2</v>
      </c>
      <c r="BZ34" s="35">
        <v>7.9745370370370421E-3</v>
      </c>
      <c r="CA34" s="44" t="s">
        <v>301</v>
      </c>
      <c r="CB34" s="45">
        <v>689</v>
      </c>
      <c r="CC34" s="85">
        <v>0.6479166666666667</v>
      </c>
      <c r="CD34" s="86"/>
      <c r="CE34" s="38">
        <v>0</v>
      </c>
      <c r="CF34" s="88"/>
      <c r="CG34" s="49">
        <v>0.625</v>
      </c>
      <c r="CH34" s="42" t="s">
        <v>45</v>
      </c>
      <c r="CI34" s="38">
        <v>1500</v>
      </c>
      <c r="CJ34" s="206">
        <v>0.67013888888888884</v>
      </c>
      <c r="CK34" s="213"/>
      <c r="CL34" s="208">
        <v>0.6725578703703704</v>
      </c>
      <c r="CM34" s="214">
        <v>2.4189814814815636E-3</v>
      </c>
      <c r="CN34" s="214">
        <v>6.8287037037045254E-4</v>
      </c>
      <c r="CO34" s="210" t="s">
        <v>301</v>
      </c>
      <c r="CP34" s="211">
        <v>59</v>
      </c>
      <c r="CQ34" s="215"/>
      <c r="CR34" s="215"/>
      <c r="CS34" s="85">
        <v>0.68263888888888891</v>
      </c>
      <c r="CT34" s="86"/>
      <c r="CU34" s="38">
        <v>0</v>
      </c>
      <c r="CV34" s="88"/>
      <c r="CW34" s="49"/>
      <c r="CX34" s="42" t="s">
        <v>44</v>
      </c>
      <c r="CY34" s="38">
        <v>0</v>
      </c>
      <c r="CZ34" s="53">
        <v>0.72222222222222221</v>
      </c>
      <c r="DA34" s="61"/>
      <c r="DB34" s="55">
        <v>0.7289930555555556</v>
      </c>
      <c r="DC34" s="35">
        <v>6.7708333333333925E-3</v>
      </c>
      <c r="DD34" s="35">
        <v>8.2175925925931804E-4</v>
      </c>
      <c r="DE34" s="44" t="s">
        <v>301</v>
      </c>
      <c r="DF34" s="45">
        <v>71</v>
      </c>
      <c r="DG34" s="55">
        <v>0.72923611111111108</v>
      </c>
      <c r="DH34" s="35">
        <v>7.0138888888888751E-3</v>
      </c>
      <c r="DI34" s="35">
        <v>1.0185185185185054E-3</v>
      </c>
      <c r="DJ34" s="44" t="s">
        <v>301</v>
      </c>
      <c r="DK34" s="45">
        <v>88</v>
      </c>
      <c r="DL34" s="238"/>
      <c r="DM34" s="52"/>
      <c r="DN34" s="91">
        <v>0.77430555555555547</v>
      </c>
      <c r="DO34" s="95">
        <v>8.3333333333333297E-3</v>
      </c>
      <c r="DP34" s="42" t="s">
        <v>44</v>
      </c>
      <c r="DQ34" s="38">
        <v>0</v>
      </c>
      <c r="DS34" s="39">
        <v>4697.7</v>
      </c>
      <c r="DT34" s="46">
        <v>1680</v>
      </c>
      <c r="DU34" s="40"/>
      <c r="DV34" s="63">
        <v>6377.7</v>
      </c>
      <c r="DX34" s="225" t="s">
        <v>43</v>
      </c>
      <c r="DY34" s="226" t="s">
        <v>177</v>
      </c>
      <c r="DZ34" s="226">
        <v>122</v>
      </c>
      <c r="EA34" s="104"/>
      <c r="EB34" s="77"/>
      <c r="EC34" s="56"/>
      <c r="ED34" s="36"/>
      <c r="EG34" s="41">
        <v>1.1100000000000001</v>
      </c>
      <c r="EH34" s="41" t="s">
        <v>198</v>
      </c>
      <c r="EI34" s="151">
        <v>70.707000000000008</v>
      </c>
      <c r="EJ34" s="41">
        <v>9999</v>
      </c>
      <c r="EK34" s="41">
        <v>70.707000000000008</v>
      </c>
      <c r="EN34" s="41">
        <v>38</v>
      </c>
      <c r="EO34" s="195">
        <v>0</v>
      </c>
      <c r="EP34" s="195">
        <v>0</v>
      </c>
      <c r="EQ34" s="196">
        <v>63.7</v>
      </c>
      <c r="ER34" s="195">
        <v>0</v>
      </c>
      <c r="ES34" s="195">
        <v>0</v>
      </c>
      <c r="ET34" s="195">
        <v>742</v>
      </c>
      <c r="EU34" s="195">
        <v>180</v>
      </c>
      <c r="EV34" s="195">
        <v>1840</v>
      </c>
      <c r="EW34" s="195">
        <v>0</v>
      </c>
      <c r="EX34" s="195">
        <v>1834</v>
      </c>
      <c r="EY34" s="195">
        <v>1500</v>
      </c>
      <c r="EZ34" s="195">
        <v>59</v>
      </c>
      <c r="FA34" s="195">
        <v>0</v>
      </c>
      <c r="FB34" s="196">
        <v>159</v>
      </c>
      <c r="FC34" s="195"/>
      <c r="FD34" s="195"/>
      <c r="FE34" s="195"/>
      <c r="FF34" s="195"/>
      <c r="FG34" s="196"/>
      <c r="FH34" s="195"/>
      <c r="FJ34" s="41">
        <v>38</v>
      </c>
      <c r="FK34" s="195">
        <v>0</v>
      </c>
      <c r="FL34" s="195">
        <v>0</v>
      </c>
      <c r="FM34" s="195">
        <v>63.7</v>
      </c>
      <c r="FN34" s="195">
        <v>63.7</v>
      </c>
      <c r="FO34" s="195">
        <v>63.7</v>
      </c>
      <c r="FP34" s="195">
        <v>805.7</v>
      </c>
      <c r="FQ34" s="195">
        <v>985.7</v>
      </c>
      <c r="FR34" s="195">
        <v>985.7</v>
      </c>
      <c r="FS34" s="195">
        <v>2819.7</v>
      </c>
      <c r="FT34" s="195">
        <v>4319.7</v>
      </c>
      <c r="FU34" s="195">
        <v>4378.7</v>
      </c>
      <c r="FV34" s="195">
        <v>4378.7</v>
      </c>
      <c r="FW34" s="195">
        <v>4537.7</v>
      </c>
      <c r="FX34" s="195">
        <v>4537.7</v>
      </c>
      <c r="FY34" s="195">
        <v>4537.7</v>
      </c>
      <c r="FZ34" s="195">
        <v>4537.7</v>
      </c>
      <c r="GA34" s="195">
        <v>4537.7</v>
      </c>
      <c r="GB34" s="195">
        <v>4537.7</v>
      </c>
      <c r="GC34" s="195">
        <v>4537.7</v>
      </c>
    </row>
    <row r="35" spans="1:185" ht="13.5" thickBot="1" x14ac:dyDescent="0.25">
      <c r="A35" s="132"/>
      <c r="B35" s="34">
        <v>27</v>
      </c>
      <c r="C35" s="10">
        <v>27</v>
      </c>
      <c r="D35" s="37" t="s">
        <v>171</v>
      </c>
      <c r="E35" s="37" t="s">
        <v>269</v>
      </c>
      <c r="F35" s="37"/>
      <c r="G35" s="43">
        <v>0.31041666666666801</v>
      </c>
      <c r="H35" s="47">
        <v>0.31041666666666701</v>
      </c>
      <c r="I35" s="58" t="s">
        <v>44</v>
      </c>
      <c r="J35" s="52">
        <v>0</v>
      </c>
      <c r="K35" s="43">
        <v>0.39374999999999799</v>
      </c>
      <c r="L35" s="47">
        <v>0.39374999999999799</v>
      </c>
      <c r="M35" s="42" t="s">
        <v>44</v>
      </c>
      <c r="N35" s="38">
        <v>0</v>
      </c>
      <c r="O35" s="73">
        <v>0.42499999999999899</v>
      </c>
      <c r="P35" s="42" t="s">
        <v>44</v>
      </c>
      <c r="Q35" s="38">
        <v>0</v>
      </c>
      <c r="R35" s="43">
        <v>0.43263888888888885</v>
      </c>
      <c r="S35" s="47">
        <v>0.43263888888888885</v>
      </c>
      <c r="T35" s="70">
        <v>58.7</v>
      </c>
      <c r="U35" s="71">
        <v>58.7</v>
      </c>
      <c r="V35" s="72"/>
      <c r="W35" s="115">
        <v>0.4458333333333323</v>
      </c>
      <c r="X35" s="42" t="s">
        <v>44</v>
      </c>
      <c r="Y35" s="38">
        <v>0</v>
      </c>
      <c r="Z35" s="49">
        <v>0.47013888888888894</v>
      </c>
      <c r="AA35" s="42" t="s">
        <v>44</v>
      </c>
      <c r="AB35" s="38">
        <v>0</v>
      </c>
      <c r="AC35" s="53">
        <v>0.47222222222222227</v>
      </c>
      <c r="AD35" s="61"/>
      <c r="AE35" s="55">
        <v>0.47290509259259261</v>
      </c>
      <c r="AF35" s="35">
        <v>6.8287037037034759E-4</v>
      </c>
      <c r="AG35" s="35">
        <v>4.6296296296273573E-5</v>
      </c>
      <c r="AH35" s="44" t="s">
        <v>301</v>
      </c>
      <c r="AI35" s="45">
        <v>4</v>
      </c>
      <c r="AJ35" s="55">
        <v>0.47413194444444445</v>
      </c>
      <c r="AK35" s="35">
        <v>1.9097222222221877E-3</v>
      </c>
      <c r="AL35" s="35">
        <v>1.7361111111114562E-4</v>
      </c>
      <c r="AM35" s="44" t="s">
        <v>45</v>
      </c>
      <c r="AN35" s="45">
        <v>15</v>
      </c>
      <c r="AO35" s="55">
        <v>0.47487268518518522</v>
      </c>
      <c r="AP35" s="35">
        <v>2.6504629629629517E-3</v>
      </c>
      <c r="AQ35" s="35">
        <v>3.4722222222210736E-5</v>
      </c>
      <c r="AR35" s="44" t="s">
        <v>301</v>
      </c>
      <c r="AS35" s="45">
        <v>3</v>
      </c>
      <c r="AT35" s="55">
        <v>0.4798263888888889</v>
      </c>
      <c r="AU35" s="35">
        <v>7.6041666666666341E-3</v>
      </c>
      <c r="AV35" s="35">
        <v>1.2847222222221897E-3</v>
      </c>
      <c r="AW35" s="44" t="s">
        <v>301</v>
      </c>
      <c r="AX35" s="45">
        <v>111</v>
      </c>
      <c r="AY35" s="49">
        <v>0.52083333333333337</v>
      </c>
      <c r="AZ35" s="42" t="s">
        <v>44</v>
      </c>
      <c r="BA35" s="38">
        <v>0</v>
      </c>
      <c r="BB35" s="53">
        <v>0.53125</v>
      </c>
      <c r="BC35" s="61"/>
      <c r="BD35" s="55">
        <v>0.55755787037037041</v>
      </c>
      <c r="BE35" s="35">
        <v>2.6307870370370412E-2</v>
      </c>
      <c r="BF35" s="35">
        <v>1.4606481481481521E-2</v>
      </c>
      <c r="BG35" s="44" t="s">
        <v>301</v>
      </c>
      <c r="BH35" s="45">
        <v>1262</v>
      </c>
      <c r="BI35" s="197">
        <v>0.57986111111111116</v>
      </c>
      <c r="BJ35" s="42" t="s">
        <v>44</v>
      </c>
      <c r="BK35" s="38">
        <v>0</v>
      </c>
      <c r="BL35" s="53">
        <v>0.58124999999999993</v>
      </c>
      <c r="BM35" s="61">
        <v>180</v>
      </c>
      <c r="BN35" s="55"/>
      <c r="BO35" s="35">
        <v>-0.58124999999999993</v>
      </c>
      <c r="BP35" s="35">
        <v>0.59015046296296292</v>
      </c>
      <c r="BQ35" s="44"/>
      <c r="BR35" s="45">
        <v>300</v>
      </c>
      <c r="BS35" s="55">
        <v>0.59351851851851845</v>
      </c>
      <c r="BT35" s="35">
        <v>1.2268518518518512E-2</v>
      </c>
      <c r="BU35" s="35">
        <v>2.8009259259259203E-3</v>
      </c>
      <c r="BV35" s="44" t="s">
        <v>301</v>
      </c>
      <c r="BW35" s="45">
        <v>242</v>
      </c>
      <c r="BX35" s="55">
        <v>0.59371527777777777</v>
      </c>
      <c r="BY35" s="35">
        <v>1.2465277777777839E-2</v>
      </c>
      <c r="BZ35" s="35">
        <v>2.8819444444445046E-3</v>
      </c>
      <c r="CA35" s="44" t="s">
        <v>301</v>
      </c>
      <c r="CB35" s="45">
        <v>249</v>
      </c>
      <c r="CC35" s="85">
        <v>0.63194444444444442</v>
      </c>
      <c r="CD35" s="86"/>
      <c r="CE35" s="38">
        <v>0</v>
      </c>
      <c r="CF35" s="88"/>
      <c r="CG35" s="49">
        <v>0.63541666666666663</v>
      </c>
      <c r="CH35" s="42" t="s">
        <v>44</v>
      </c>
      <c r="CI35" s="38">
        <v>0</v>
      </c>
      <c r="CJ35" s="206">
        <v>0.64097222222222217</v>
      </c>
      <c r="CK35" s="213"/>
      <c r="CL35" s="208">
        <v>0.64291666666666669</v>
      </c>
      <c r="CM35" s="214">
        <v>1.9444444444445264E-3</v>
      </c>
      <c r="CN35" s="214">
        <v>2.0833333333341534E-4</v>
      </c>
      <c r="CO35" s="210" t="s">
        <v>301</v>
      </c>
      <c r="CP35" s="211">
        <v>18</v>
      </c>
      <c r="CQ35" s="215"/>
      <c r="CR35" s="215"/>
      <c r="CS35" s="85">
        <v>0.65625</v>
      </c>
      <c r="CT35" s="86"/>
      <c r="CU35" s="38">
        <v>0</v>
      </c>
      <c r="CV35" s="88"/>
      <c r="CW35" s="49"/>
      <c r="CX35" s="42" t="s">
        <v>44</v>
      </c>
      <c r="CY35" s="38">
        <v>0</v>
      </c>
      <c r="CZ35" s="53">
        <v>0.69374999999999998</v>
      </c>
      <c r="DA35" s="61"/>
      <c r="DB35" s="55">
        <v>0.69870370370370372</v>
      </c>
      <c r="DC35" s="35">
        <v>4.9537037037037379E-3</v>
      </c>
      <c r="DD35" s="35">
        <v>9.9537037037033659E-4</v>
      </c>
      <c r="DE35" s="44" t="s">
        <v>45</v>
      </c>
      <c r="DF35" s="45">
        <v>86</v>
      </c>
      <c r="DG35" s="55">
        <v>0.69887731481481474</v>
      </c>
      <c r="DH35" s="35">
        <v>5.1273148148147651E-3</v>
      </c>
      <c r="DI35" s="35">
        <v>8.6805555555560451E-4</v>
      </c>
      <c r="DJ35" s="44" t="s">
        <v>45</v>
      </c>
      <c r="DK35" s="45">
        <v>75</v>
      </c>
      <c r="DL35" s="238"/>
      <c r="DM35" s="52"/>
      <c r="DN35" s="91">
        <v>0.74722222222222223</v>
      </c>
      <c r="DO35" s="95">
        <v>8.3333333333333297E-3</v>
      </c>
      <c r="DP35" s="42" t="s">
        <v>44</v>
      </c>
      <c r="DQ35" s="38">
        <v>0</v>
      </c>
      <c r="DS35" s="39">
        <v>2603.6999999999998</v>
      </c>
      <c r="DT35" s="46">
        <v>0</v>
      </c>
      <c r="DU35" s="40"/>
      <c r="DV35" s="63">
        <v>2603.6999999999998</v>
      </c>
      <c r="DX35" s="225" t="s">
        <v>297</v>
      </c>
      <c r="DY35" s="226" t="s">
        <v>178</v>
      </c>
      <c r="DZ35" s="226">
        <v>98</v>
      </c>
      <c r="EA35" s="104" t="s">
        <v>293</v>
      </c>
      <c r="EB35" s="77"/>
      <c r="EC35" s="56"/>
      <c r="ED35" s="36"/>
      <c r="EG35" s="41">
        <v>1.05</v>
      </c>
      <c r="EH35" s="41" t="s">
        <v>197</v>
      </c>
      <c r="EI35" s="151">
        <v>61.635000000000005</v>
      </c>
      <c r="EJ35" s="41">
        <v>61.635000000000005</v>
      </c>
      <c r="EK35" s="41">
        <v>9999</v>
      </c>
      <c r="EN35" s="41">
        <v>27</v>
      </c>
      <c r="EO35" s="195">
        <v>0</v>
      </c>
      <c r="EP35" s="195">
        <v>0</v>
      </c>
      <c r="EQ35" s="196">
        <v>58.7</v>
      </c>
      <c r="ER35" s="195">
        <v>0</v>
      </c>
      <c r="ES35" s="195">
        <v>0</v>
      </c>
      <c r="ET35" s="195">
        <v>133</v>
      </c>
      <c r="EU35" s="195">
        <v>0</v>
      </c>
      <c r="EV35" s="195">
        <v>1262</v>
      </c>
      <c r="EW35" s="195">
        <v>0</v>
      </c>
      <c r="EX35" s="195">
        <v>971</v>
      </c>
      <c r="EY35" s="195">
        <v>0</v>
      </c>
      <c r="EZ35" s="195">
        <v>18</v>
      </c>
      <c r="FA35" s="195">
        <v>0</v>
      </c>
      <c r="FB35" s="196">
        <v>161</v>
      </c>
      <c r="FC35" s="195"/>
      <c r="FD35" s="195"/>
      <c r="FE35" s="195"/>
      <c r="FF35" s="195"/>
      <c r="FG35" s="196"/>
      <c r="FH35" s="195"/>
      <c r="FJ35" s="41">
        <v>27</v>
      </c>
      <c r="FK35" s="195">
        <v>0</v>
      </c>
      <c r="FL35" s="195">
        <v>0</v>
      </c>
      <c r="FM35" s="195">
        <v>58.7</v>
      </c>
      <c r="FN35" s="195">
        <v>58.7</v>
      </c>
      <c r="FO35" s="195">
        <v>58.7</v>
      </c>
      <c r="FP35" s="195">
        <v>191.7</v>
      </c>
      <c r="FQ35" s="195">
        <v>191.7</v>
      </c>
      <c r="FR35" s="195">
        <v>191.7</v>
      </c>
      <c r="FS35" s="195">
        <v>1162.7</v>
      </c>
      <c r="FT35" s="195">
        <v>1162.7</v>
      </c>
      <c r="FU35" s="195">
        <v>1180.7</v>
      </c>
      <c r="FV35" s="195">
        <v>1180.7</v>
      </c>
      <c r="FW35" s="195">
        <v>1341.7</v>
      </c>
      <c r="FX35" s="195">
        <v>1341.7</v>
      </c>
      <c r="FY35" s="195">
        <v>1341.7</v>
      </c>
      <c r="FZ35" s="195">
        <v>1341.7</v>
      </c>
      <c r="GA35" s="195">
        <v>1341.7</v>
      </c>
      <c r="GB35" s="195">
        <v>1341.7</v>
      </c>
      <c r="GC35" s="195">
        <v>1341.7</v>
      </c>
    </row>
    <row r="36" spans="1:185" ht="13.5" thickBot="1" x14ac:dyDescent="0.25">
      <c r="A36" s="132"/>
      <c r="B36" s="34">
        <v>34</v>
      </c>
      <c r="C36" s="10">
        <v>34</v>
      </c>
      <c r="D36" s="37" t="s">
        <v>249</v>
      </c>
      <c r="E36" s="37" t="s">
        <v>274</v>
      </c>
      <c r="F36" s="37"/>
      <c r="G36" s="43">
        <v>0.31527777777777799</v>
      </c>
      <c r="H36" s="47">
        <v>0.31527777777777799</v>
      </c>
      <c r="I36" s="58" t="s">
        <v>44</v>
      </c>
      <c r="J36" s="52">
        <v>0</v>
      </c>
      <c r="K36" s="43">
        <v>0.39861111111110897</v>
      </c>
      <c r="L36" s="47">
        <v>0.39861111111110897</v>
      </c>
      <c r="M36" s="42" t="s">
        <v>44</v>
      </c>
      <c r="N36" s="38">
        <v>0</v>
      </c>
      <c r="O36" s="73">
        <v>0.43055555555555558</v>
      </c>
      <c r="P36" s="42" t="s">
        <v>301</v>
      </c>
      <c r="Q36" s="38">
        <v>60</v>
      </c>
      <c r="R36" s="43">
        <v>0.43472222222222223</v>
      </c>
      <c r="S36" s="47">
        <v>0.44444444444444442</v>
      </c>
      <c r="T36" s="70">
        <v>70</v>
      </c>
      <c r="U36" s="71">
        <v>70</v>
      </c>
      <c r="V36" s="72">
        <v>5</v>
      </c>
      <c r="W36" s="115">
        <v>0.4513888888888889</v>
      </c>
      <c r="X36" s="42" t="s">
        <v>44</v>
      </c>
      <c r="Y36" s="38">
        <v>0</v>
      </c>
      <c r="Z36" s="49">
        <v>0.47569444444444448</v>
      </c>
      <c r="AA36" s="42" t="s">
        <v>44</v>
      </c>
      <c r="AB36" s="38">
        <v>0</v>
      </c>
      <c r="AC36" s="53">
        <v>0.47847222222222219</v>
      </c>
      <c r="AD36" s="61">
        <v>900</v>
      </c>
      <c r="AE36" s="55">
        <v>0.47934027777777777</v>
      </c>
      <c r="AF36" s="35">
        <v>8.6805555555558023E-4</v>
      </c>
      <c r="AG36" s="35">
        <v>2.3148148148150621E-4</v>
      </c>
      <c r="AH36" s="44" t="s">
        <v>301</v>
      </c>
      <c r="AI36" s="45">
        <v>20</v>
      </c>
      <c r="AJ36" s="55">
        <v>0.4801273148148148</v>
      </c>
      <c r="AK36" s="35">
        <v>1.6550925925926108E-3</v>
      </c>
      <c r="AL36" s="35">
        <v>4.2824074074072254E-4</v>
      </c>
      <c r="AM36" s="44" t="s">
        <v>45</v>
      </c>
      <c r="AN36" s="45">
        <v>37</v>
      </c>
      <c r="AO36" s="55">
        <v>0.48305555555555557</v>
      </c>
      <c r="AP36" s="35">
        <v>4.5833333333333837E-3</v>
      </c>
      <c r="AQ36" s="35">
        <v>1.9675925925926427E-3</v>
      </c>
      <c r="AR36" s="44" t="s">
        <v>301</v>
      </c>
      <c r="AS36" s="45">
        <v>170</v>
      </c>
      <c r="AT36" s="55">
        <v>0.46932870370370372</v>
      </c>
      <c r="AU36" s="35">
        <v>-9.1435185185184675E-3</v>
      </c>
      <c r="AV36" s="35">
        <v>1.5462962962962911E-2</v>
      </c>
      <c r="AW36" s="44" t="s">
        <v>45</v>
      </c>
      <c r="AX36" s="45">
        <v>1336</v>
      </c>
      <c r="AY36" s="49">
        <v>0.53333333333333333</v>
      </c>
      <c r="AZ36" s="42" t="s">
        <v>301</v>
      </c>
      <c r="BA36" s="38">
        <v>540</v>
      </c>
      <c r="BB36" s="53">
        <v>0.54097222222222219</v>
      </c>
      <c r="BC36" s="61"/>
      <c r="BD36" s="55">
        <v>0.56855324074074076</v>
      </c>
      <c r="BE36" s="35">
        <v>2.7581018518518574E-2</v>
      </c>
      <c r="BF36" s="35">
        <v>1.5879629629629681E-2</v>
      </c>
      <c r="BG36" s="44" t="s">
        <v>301</v>
      </c>
      <c r="BH36" s="45">
        <v>1372</v>
      </c>
      <c r="BI36" s="197">
        <v>0.58958333333333335</v>
      </c>
      <c r="BJ36" s="42" t="s">
        <v>44</v>
      </c>
      <c r="BK36" s="38">
        <v>0</v>
      </c>
      <c r="BL36" s="53">
        <v>0.59305555555555556</v>
      </c>
      <c r="BM36" s="61">
        <v>180</v>
      </c>
      <c r="BN36" s="55"/>
      <c r="BO36" s="35">
        <v>-0.59305555555555556</v>
      </c>
      <c r="BP36" s="35">
        <v>0.60195601851851854</v>
      </c>
      <c r="BQ36" s="44"/>
      <c r="BR36" s="45">
        <v>300</v>
      </c>
      <c r="BS36" s="55">
        <v>0.60671296296296295</v>
      </c>
      <c r="BT36" s="35">
        <v>1.3657407407407396E-2</v>
      </c>
      <c r="BU36" s="35">
        <v>4.1898148148148042E-3</v>
      </c>
      <c r="BV36" s="44" t="s">
        <v>301</v>
      </c>
      <c r="BW36" s="45">
        <v>362</v>
      </c>
      <c r="BX36" s="55">
        <v>0.60693287037037036</v>
      </c>
      <c r="BY36" s="35">
        <v>1.3877314814814801E-2</v>
      </c>
      <c r="BZ36" s="35">
        <v>4.2939814814814663E-3</v>
      </c>
      <c r="CA36" s="44" t="s">
        <v>301</v>
      </c>
      <c r="CB36" s="45">
        <v>371</v>
      </c>
      <c r="CC36" s="85">
        <v>0.63194444444444442</v>
      </c>
      <c r="CD36" s="86"/>
      <c r="CE36" s="38">
        <v>540</v>
      </c>
      <c r="CF36" s="88"/>
      <c r="CG36" s="49">
        <v>0.65</v>
      </c>
      <c r="CH36" s="42" t="s">
        <v>301</v>
      </c>
      <c r="CI36" s="38">
        <v>420</v>
      </c>
      <c r="CJ36" s="206">
        <v>0.65277777777777779</v>
      </c>
      <c r="CK36" s="213"/>
      <c r="CL36" s="208">
        <v>0.65679398148148149</v>
      </c>
      <c r="CM36" s="214">
        <v>4.0162037037037024E-3</v>
      </c>
      <c r="CN36" s="214">
        <v>2.2800925925925914E-3</v>
      </c>
      <c r="CO36" s="210" t="s">
        <v>301</v>
      </c>
      <c r="CP36" s="211">
        <v>197</v>
      </c>
      <c r="CQ36" s="215"/>
      <c r="CR36" s="215"/>
      <c r="CS36" s="85">
        <v>0.66388888888888886</v>
      </c>
      <c r="CT36" s="86"/>
      <c r="CU36" s="38">
        <v>120</v>
      </c>
      <c r="CV36" s="88"/>
      <c r="CW36" s="49"/>
      <c r="CX36" s="42" t="s">
        <v>44</v>
      </c>
      <c r="CY36" s="38">
        <v>0</v>
      </c>
      <c r="CZ36" s="53">
        <v>0.70277777777777783</v>
      </c>
      <c r="DA36" s="61"/>
      <c r="DB36" s="55">
        <v>0.70962962962962972</v>
      </c>
      <c r="DC36" s="35">
        <v>6.8518518518518867E-3</v>
      </c>
      <c r="DD36" s="35">
        <v>9.0277777777781221E-4</v>
      </c>
      <c r="DE36" s="44" t="s">
        <v>301</v>
      </c>
      <c r="DF36" s="45">
        <v>78</v>
      </c>
      <c r="DG36" s="55">
        <v>0.70975694444444448</v>
      </c>
      <c r="DH36" s="35">
        <v>6.9791666666666474E-3</v>
      </c>
      <c r="DI36" s="35">
        <v>9.8379629629627777E-4</v>
      </c>
      <c r="DJ36" s="44" t="s">
        <v>301</v>
      </c>
      <c r="DK36" s="45">
        <v>85</v>
      </c>
      <c r="DL36" s="238"/>
      <c r="DM36" s="52"/>
      <c r="DN36" s="91">
        <v>0.75694444444444453</v>
      </c>
      <c r="DO36" s="95">
        <v>8.3333333333333297E-3</v>
      </c>
      <c r="DP36" s="42" t="s">
        <v>44</v>
      </c>
      <c r="DQ36" s="38">
        <v>0</v>
      </c>
      <c r="DS36" s="39">
        <v>5483</v>
      </c>
      <c r="DT36" s="46">
        <v>1680</v>
      </c>
      <c r="DU36" s="40"/>
      <c r="DV36" s="63">
        <v>7163</v>
      </c>
      <c r="DX36" s="225" t="s">
        <v>43</v>
      </c>
      <c r="DY36" s="226" t="s">
        <v>178</v>
      </c>
      <c r="DZ36" s="226">
        <v>84</v>
      </c>
      <c r="EA36" s="104"/>
      <c r="EB36" s="77"/>
      <c r="EC36" s="56"/>
      <c r="ED36" s="36"/>
      <c r="EG36" s="41">
        <v>1.05</v>
      </c>
      <c r="EH36" s="41" t="s">
        <v>198</v>
      </c>
      <c r="EI36" s="151">
        <v>78.75</v>
      </c>
      <c r="EJ36" s="41">
        <v>9999</v>
      </c>
      <c r="EK36" s="41">
        <v>78.75</v>
      </c>
      <c r="EN36" s="41">
        <v>34</v>
      </c>
      <c r="EO36" s="195">
        <v>0</v>
      </c>
      <c r="EP36" s="195">
        <v>60</v>
      </c>
      <c r="EQ36" s="196">
        <v>75</v>
      </c>
      <c r="ER36" s="195">
        <v>0</v>
      </c>
      <c r="ES36" s="195">
        <v>0</v>
      </c>
      <c r="ET36" s="195">
        <v>2463</v>
      </c>
      <c r="EU36" s="195">
        <v>540</v>
      </c>
      <c r="EV36" s="195">
        <v>1372</v>
      </c>
      <c r="EW36" s="195">
        <v>0</v>
      </c>
      <c r="EX36" s="195">
        <v>1213</v>
      </c>
      <c r="EY36" s="195">
        <v>420</v>
      </c>
      <c r="EZ36" s="195">
        <v>197</v>
      </c>
      <c r="FA36" s="195">
        <v>0</v>
      </c>
      <c r="FB36" s="196">
        <v>163</v>
      </c>
      <c r="FC36" s="195"/>
      <c r="FD36" s="195"/>
      <c r="FE36" s="195"/>
      <c r="FF36" s="195"/>
      <c r="FG36" s="196"/>
      <c r="FH36" s="195"/>
      <c r="FJ36" s="41">
        <v>34</v>
      </c>
      <c r="FK36" s="195">
        <v>0</v>
      </c>
      <c r="FL36" s="195">
        <v>60</v>
      </c>
      <c r="FM36" s="195">
        <v>135</v>
      </c>
      <c r="FN36" s="195">
        <v>135</v>
      </c>
      <c r="FO36" s="195">
        <v>135</v>
      </c>
      <c r="FP36" s="195">
        <v>2598</v>
      </c>
      <c r="FQ36" s="195">
        <v>3138</v>
      </c>
      <c r="FR36" s="195">
        <v>3138</v>
      </c>
      <c r="FS36" s="195">
        <v>4351</v>
      </c>
      <c r="FT36" s="195">
        <v>4771</v>
      </c>
      <c r="FU36" s="195">
        <v>4968</v>
      </c>
      <c r="FV36" s="195">
        <v>4968</v>
      </c>
      <c r="FW36" s="195">
        <v>5131</v>
      </c>
      <c r="FX36" s="195">
        <v>5131</v>
      </c>
      <c r="FY36" s="195">
        <v>5131</v>
      </c>
      <c r="FZ36" s="195">
        <v>5131</v>
      </c>
      <c r="GA36" s="195">
        <v>5131</v>
      </c>
      <c r="GB36" s="195">
        <v>5131</v>
      </c>
      <c r="GC36" s="195">
        <v>5131</v>
      </c>
    </row>
    <row r="37" spans="1:185" ht="13.5" thickBot="1" x14ac:dyDescent="0.25">
      <c r="A37" s="132"/>
      <c r="B37" s="34">
        <v>31</v>
      </c>
      <c r="C37" s="10">
        <v>31</v>
      </c>
      <c r="D37" s="37" t="s">
        <v>246</v>
      </c>
      <c r="E37" s="37" t="s">
        <v>137</v>
      </c>
      <c r="F37" s="37"/>
      <c r="G37" s="43">
        <v>0.313194444444444</v>
      </c>
      <c r="H37" s="47">
        <v>0.313194444444444</v>
      </c>
      <c r="I37" s="58" t="s">
        <v>44</v>
      </c>
      <c r="J37" s="52">
        <v>0</v>
      </c>
      <c r="K37" s="43">
        <v>0.39652777777777598</v>
      </c>
      <c r="L37" s="47">
        <v>0.39652777777777598</v>
      </c>
      <c r="M37" s="42" t="s">
        <v>44</v>
      </c>
      <c r="N37" s="38">
        <v>0</v>
      </c>
      <c r="O37" s="73">
        <v>0.4284722222222222</v>
      </c>
      <c r="P37" s="42" t="s">
        <v>301</v>
      </c>
      <c r="Q37" s="38">
        <v>60</v>
      </c>
      <c r="R37" s="43">
        <v>0.44166666666666665</v>
      </c>
      <c r="S37" s="47">
        <v>0.44236111111111115</v>
      </c>
      <c r="T37" s="70">
        <v>63.4</v>
      </c>
      <c r="U37" s="71">
        <v>63.4</v>
      </c>
      <c r="V37" s="72"/>
      <c r="W37" s="115">
        <v>0.44930555555555551</v>
      </c>
      <c r="X37" s="42" t="s">
        <v>44</v>
      </c>
      <c r="Y37" s="38">
        <v>0</v>
      </c>
      <c r="Z37" s="49">
        <v>0.47361111111111109</v>
      </c>
      <c r="AA37" s="42" t="s">
        <v>44</v>
      </c>
      <c r="AB37" s="38">
        <v>0</v>
      </c>
      <c r="AC37" s="53">
        <v>0.47569444444444442</v>
      </c>
      <c r="AD37" s="61"/>
      <c r="AE37" s="55">
        <v>0.47652777777777783</v>
      </c>
      <c r="AF37" s="35">
        <v>8.3333333333340809E-4</v>
      </c>
      <c r="AG37" s="35">
        <v>1.9675925925933407E-4</v>
      </c>
      <c r="AH37" s="44" t="s">
        <v>301</v>
      </c>
      <c r="AI37" s="45">
        <v>17</v>
      </c>
      <c r="AJ37" s="55">
        <v>0.47803240740740738</v>
      </c>
      <c r="AK37" s="35">
        <v>2.3379629629629584E-3</v>
      </c>
      <c r="AL37" s="35">
        <v>2.5462962962962505E-4</v>
      </c>
      <c r="AM37" s="44" t="s">
        <v>301</v>
      </c>
      <c r="AN37" s="45">
        <v>22</v>
      </c>
      <c r="AO37" s="55">
        <v>0.47881944444444446</v>
      </c>
      <c r="AP37" s="35">
        <v>3.1250000000000444E-3</v>
      </c>
      <c r="AQ37" s="35">
        <v>5.0925925925930345E-4</v>
      </c>
      <c r="AR37" s="44" t="s">
        <v>301</v>
      </c>
      <c r="AS37" s="45">
        <v>44</v>
      </c>
      <c r="AT37" s="55">
        <v>0.48350694444444442</v>
      </c>
      <c r="AU37" s="35">
        <v>7.8125E-3</v>
      </c>
      <c r="AV37" s="35">
        <v>1.4930555555555556E-3</v>
      </c>
      <c r="AW37" s="44" t="s">
        <v>301</v>
      </c>
      <c r="AX37" s="45">
        <v>129</v>
      </c>
      <c r="AY37" s="49">
        <v>0.52430555555555558</v>
      </c>
      <c r="AZ37" s="42" t="s">
        <v>44</v>
      </c>
      <c r="BA37" s="38">
        <v>0</v>
      </c>
      <c r="BB37" s="53">
        <v>0.53541666666666665</v>
      </c>
      <c r="BC37" s="61"/>
      <c r="BD37" s="55">
        <v>0.55833333333333335</v>
      </c>
      <c r="BE37" s="35">
        <v>2.2916666666666696E-2</v>
      </c>
      <c r="BF37" s="35">
        <v>1.1215277777777805E-2</v>
      </c>
      <c r="BG37" s="44" t="s">
        <v>301</v>
      </c>
      <c r="BH37" s="45">
        <v>969</v>
      </c>
      <c r="BI37" s="197">
        <v>0.58402777777777781</v>
      </c>
      <c r="BJ37" s="42" t="s">
        <v>44</v>
      </c>
      <c r="BK37" s="38">
        <v>0</v>
      </c>
      <c r="BL37" s="53">
        <v>0.58680555555555558</v>
      </c>
      <c r="BM37" s="61">
        <v>180</v>
      </c>
      <c r="BN37" s="55"/>
      <c r="BO37" s="35">
        <v>-0.58680555555555558</v>
      </c>
      <c r="BP37" s="35">
        <v>0.59570601851851857</v>
      </c>
      <c r="BQ37" s="44"/>
      <c r="BR37" s="45">
        <v>300</v>
      </c>
      <c r="BS37" s="55"/>
      <c r="BT37" s="35">
        <v>-0.58680555555555558</v>
      </c>
      <c r="BU37" s="35">
        <v>0.59627314814814814</v>
      </c>
      <c r="BV37" s="44"/>
      <c r="BW37" s="45">
        <v>300</v>
      </c>
      <c r="BX37" s="55">
        <v>0.59864583333333332</v>
      </c>
      <c r="BY37" s="35">
        <v>1.1840277777777741E-2</v>
      </c>
      <c r="BZ37" s="35">
        <v>2.2569444444444069E-3</v>
      </c>
      <c r="CA37" s="44" t="s">
        <v>301</v>
      </c>
      <c r="CB37" s="45">
        <v>195</v>
      </c>
      <c r="CC37" s="85">
        <v>0.63124999999999998</v>
      </c>
      <c r="CD37" s="86"/>
      <c r="CE37" s="38">
        <v>120</v>
      </c>
      <c r="CF37" s="88"/>
      <c r="CG37" s="49">
        <v>0.64236111111111105</v>
      </c>
      <c r="CH37" s="42" t="s">
        <v>301</v>
      </c>
      <c r="CI37" s="38">
        <v>240</v>
      </c>
      <c r="CJ37" s="206">
        <v>0.64861111111111114</v>
      </c>
      <c r="CK37" s="213"/>
      <c r="CL37" s="208">
        <v>0.65083333333333326</v>
      </c>
      <c r="CM37" s="214">
        <v>2.2222222222221255E-3</v>
      </c>
      <c r="CN37" s="214">
        <v>4.8611111111101449E-4</v>
      </c>
      <c r="CO37" s="210" t="s">
        <v>301</v>
      </c>
      <c r="CP37" s="211">
        <v>42</v>
      </c>
      <c r="CQ37" s="215"/>
      <c r="CR37" s="215"/>
      <c r="CS37" s="85">
        <v>0.65972222222222221</v>
      </c>
      <c r="CT37" s="86"/>
      <c r="CU37" s="38">
        <v>120</v>
      </c>
      <c r="CV37" s="88"/>
      <c r="CW37" s="49"/>
      <c r="CX37" s="42" t="s">
        <v>44</v>
      </c>
      <c r="CY37" s="38">
        <v>0</v>
      </c>
      <c r="CZ37" s="53">
        <v>0.69861111111111107</v>
      </c>
      <c r="DA37" s="61"/>
      <c r="DB37" s="55">
        <v>0.70552083333333337</v>
      </c>
      <c r="DC37" s="35">
        <v>6.9097222222223031E-3</v>
      </c>
      <c r="DD37" s="35">
        <v>9.6064814814822864E-4</v>
      </c>
      <c r="DE37" s="44" t="s">
        <v>301</v>
      </c>
      <c r="DF37" s="45">
        <v>83</v>
      </c>
      <c r="DG37" s="55">
        <v>0.70565972222222229</v>
      </c>
      <c r="DH37" s="35">
        <v>7.0486111111112137E-3</v>
      </c>
      <c r="DI37" s="35">
        <v>1.0532407407408441E-3</v>
      </c>
      <c r="DJ37" s="44" t="s">
        <v>301</v>
      </c>
      <c r="DK37" s="45">
        <v>91</v>
      </c>
      <c r="DL37" s="238"/>
      <c r="DM37" s="52"/>
      <c r="DN37" s="91">
        <v>0.79166666666666663</v>
      </c>
      <c r="DO37" s="95">
        <v>8.3333333333333297E-3</v>
      </c>
      <c r="DP37" s="42" t="s">
        <v>301</v>
      </c>
      <c r="DQ37" s="38">
        <v>3240</v>
      </c>
      <c r="DS37" s="39">
        <v>2435.4</v>
      </c>
      <c r="DT37" s="46">
        <v>3780</v>
      </c>
      <c r="DU37" s="40"/>
      <c r="DV37" s="63">
        <v>6215.4</v>
      </c>
      <c r="DX37" s="225" t="s">
        <v>43</v>
      </c>
      <c r="DY37" s="226" t="s">
        <v>178</v>
      </c>
      <c r="DZ37" s="226">
        <v>97</v>
      </c>
      <c r="EA37" s="104" t="s">
        <v>293</v>
      </c>
      <c r="EB37" s="77"/>
      <c r="EC37" s="56"/>
      <c r="ED37" s="36"/>
      <c r="EG37" s="41">
        <v>1.05</v>
      </c>
      <c r="EH37" s="41" t="s">
        <v>197</v>
      </c>
      <c r="EI37" s="151">
        <v>66.570000000000007</v>
      </c>
      <c r="EJ37" s="41">
        <v>66.570000000000007</v>
      </c>
      <c r="EK37" s="41">
        <v>9999</v>
      </c>
      <c r="EN37" s="41">
        <v>31</v>
      </c>
      <c r="EO37" s="195">
        <v>0</v>
      </c>
      <c r="EP37" s="195">
        <v>60</v>
      </c>
      <c r="EQ37" s="196">
        <v>63.4</v>
      </c>
      <c r="ER37" s="195">
        <v>0</v>
      </c>
      <c r="ES37" s="195">
        <v>0</v>
      </c>
      <c r="ET37" s="195">
        <v>212</v>
      </c>
      <c r="EU37" s="195">
        <v>0</v>
      </c>
      <c r="EV37" s="195">
        <v>969</v>
      </c>
      <c r="EW37" s="195">
        <v>0</v>
      </c>
      <c r="EX37" s="195">
        <v>975</v>
      </c>
      <c r="EY37" s="195">
        <v>240</v>
      </c>
      <c r="EZ37" s="195">
        <v>42</v>
      </c>
      <c r="FA37" s="195">
        <v>0</v>
      </c>
      <c r="FB37" s="196">
        <v>174</v>
      </c>
      <c r="FC37" s="195"/>
      <c r="FD37" s="195"/>
      <c r="FE37" s="195"/>
      <c r="FF37" s="195"/>
      <c r="FG37" s="196"/>
      <c r="FH37" s="195"/>
      <c r="FJ37" s="41">
        <v>31</v>
      </c>
      <c r="FK37" s="195">
        <v>0</v>
      </c>
      <c r="FL37" s="195">
        <v>60</v>
      </c>
      <c r="FM37" s="195">
        <v>123.4</v>
      </c>
      <c r="FN37" s="195">
        <v>123.4</v>
      </c>
      <c r="FO37" s="195">
        <v>123.4</v>
      </c>
      <c r="FP37" s="195">
        <v>335.4</v>
      </c>
      <c r="FQ37" s="195">
        <v>335.4</v>
      </c>
      <c r="FR37" s="195">
        <v>335.4</v>
      </c>
      <c r="FS37" s="195">
        <v>1310.4000000000001</v>
      </c>
      <c r="FT37" s="195">
        <v>1550.4</v>
      </c>
      <c r="FU37" s="195">
        <v>1592.4</v>
      </c>
      <c r="FV37" s="195">
        <v>1592.4</v>
      </c>
      <c r="FW37" s="195">
        <v>1766.4</v>
      </c>
      <c r="FX37" s="195">
        <v>1766.4</v>
      </c>
      <c r="FY37" s="195">
        <v>1766.4</v>
      </c>
      <c r="FZ37" s="195">
        <v>1766.4</v>
      </c>
      <c r="GA37" s="195">
        <v>1766.4</v>
      </c>
      <c r="GB37" s="195">
        <v>1766.4</v>
      </c>
      <c r="GC37" s="195">
        <v>1766.4</v>
      </c>
    </row>
    <row r="38" spans="1:185" ht="13.5" thickBot="1" x14ac:dyDescent="0.25">
      <c r="A38" s="132"/>
      <c r="B38" s="34">
        <v>50</v>
      </c>
      <c r="C38" s="10">
        <v>50</v>
      </c>
      <c r="D38" s="37" t="s">
        <v>138</v>
      </c>
      <c r="E38" s="37" t="s">
        <v>305</v>
      </c>
      <c r="F38" s="37"/>
      <c r="G38" s="43">
        <v>0.32638888888888901</v>
      </c>
      <c r="H38" s="47">
        <v>0.32638888888888901</v>
      </c>
      <c r="I38" s="58" t="s">
        <v>44</v>
      </c>
      <c r="J38" s="52">
        <v>0</v>
      </c>
      <c r="K38" s="43">
        <v>0.40972222222221899</v>
      </c>
      <c r="L38" s="47">
        <v>0.40972222222221899</v>
      </c>
      <c r="M38" s="42" t="s">
        <v>44</v>
      </c>
      <c r="N38" s="38">
        <v>0</v>
      </c>
      <c r="O38" s="73">
        <v>0.44097222222222199</v>
      </c>
      <c r="P38" s="42" t="s">
        <v>44</v>
      </c>
      <c r="Q38" s="38">
        <v>0</v>
      </c>
      <c r="R38" s="43">
        <v>0.44166666666666665</v>
      </c>
      <c r="S38" s="47">
        <v>0.46388888888888885</v>
      </c>
      <c r="T38" s="70">
        <v>57.9</v>
      </c>
      <c r="U38" s="71">
        <v>57.9</v>
      </c>
      <c r="V38" s="72"/>
      <c r="W38" s="115">
        <v>0.4618055555555553</v>
      </c>
      <c r="X38" s="42" t="s">
        <v>44</v>
      </c>
      <c r="Y38" s="38">
        <v>0</v>
      </c>
      <c r="Z38" s="49">
        <v>0.4861111111111111</v>
      </c>
      <c r="AA38" s="42" t="s">
        <v>44</v>
      </c>
      <c r="AB38" s="38">
        <v>0</v>
      </c>
      <c r="AC38" s="53">
        <v>0.48819444444444443</v>
      </c>
      <c r="AD38" s="61"/>
      <c r="AE38" s="55">
        <v>0.48895833333333333</v>
      </c>
      <c r="AF38" s="35">
        <v>7.6388888888889728E-4</v>
      </c>
      <c r="AG38" s="35">
        <v>1.2731481481482326E-4</v>
      </c>
      <c r="AH38" s="44" t="s">
        <v>301</v>
      </c>
      <c r="AI38" s="45">
        <v>11</v>
      </c>
      <c r="AJ38" s="55">
        <v>0.49040509259259263</v>
      </c>
      <c r="AK38" s="35">
        <v>2.2106481481481977E-3</v>
      </c>
      <c r="AL38" s="35">
        <v>1.2731481481486435E-4</v>
      </c>
      <c r="AM38" s="44" t="s">
        <v>301</v>
      </c>
      <c r="AN38" s="45">
        <v>11</v>
      </c>
      <c r="AO38" s="55">
        <v>0.49106481481481484</v>
      </c>
      <c r="AP38" s="35">
        <v>2.870370370370412E-3</v>
      </c>
      <c r="AQ38" s="35">
        <v>2.5462962962967102E-4</v>
      </c>
      <c r="AR38" s="44" t="s">
        <v>301</v>
      </c>
      <c r="AS38" s="45">
        <v>22</v>
      </c>
      <c r="AT38" s="55">
        <v>0.49533564814814812</v>
      </c>
      <c r="AU38" s="35">
        <v>7.1412037037036913E-3</v>
      </c>
      <c r="AV38" s="35">
        <v>8.2175925925924691E-4</v>
      </c>
      <c r="AW38" s="44" t="s">
        <v>301</v>
      </c>
      <c r="AX38" s="45">
        <v>71</v>
      </c>
      <c r="AY38" s="49">
        <v>0.53680555555555554</v>
      </c>
      <c r="AZ38" s="42" t="s">
        <v>44</v>
      </c>
      <c r="BA38" s="38">
        <v>0</v>
      </c>
      <c r="BB38" s="53">
        <v>0.54652777777777783</v>
      </c>
      <c r="BC38" s="61"/>
      <c r="BD38" s="55">
        <v>0.55842592592592599</v>
      </c>
      <c r="BE38" s="35">
        <v>1.1898148148148158E-2</v>
      </c>
      <c r="BF38" s="35">
        <v>1.9675925925926631E-4</v>
      </c>
      <c r="BG38" s="44" t="s">
        <v>301</v>
      </c>
      <c r="BH38" s="45">
        <v>17</v>
      </c>
      <c r="BI38" s="197">
        <v>0.59513888888888899</v>
      </c>
      <c r="BJ38" s="42" t="s">
        <v>44</v>
      </c>
      <c r="BK38" s="38">
        <v>0</v>
      </c>
      <c r="BL38" s="53">
        <v>0.59791666666666665</v>
      </c>
      <c r="BM38" s="61">
        <v>180</v>
      </c>
      <c r="BN38" s="55"/>
      <c r="BO38" s="35">
        <v>-0.59791666666666665</v>
      </c>
      <c r="BP38" s="35">
        <v>0.60681712962962964</v>
      </c>
      <c r="BQ38" s="44"/>
      <c r="BR38" s="45">
        <v>300</v>
      </c>
      <c r="BS38" s="55">
        <v>0.60997685185185191</v>
      </c>
      <c r="BT38" s="35">
        <v>1.2060185185185257E-2</v>
      </c>
      <c r="BU38" s="35">
        <v>2.5925925925926654E-3</v>
      </c>
      <c r="BV38" s="44" t="s">
        <v>301</v>
      </c>
      <c r="BW38" s="45">
        <v>224</v>
      </c>
      <c r="BX38" s="55">
        <v>0.61017361111111112</v>
      </c>
      <c r="BY38" s="35">
        <v>1.2256944444444473E-2</v>
      </c>
      <c r="BZ38" s="35">
        <v>2.6736111111111387E-3</v>
      </c>
      <c r="CA38" s="44" t="s">
        <v>301</v>
      </c>
      <c r="CB38" s="45">
        <v>231</v>
      </c>
      <c r="CC38" s="85">
        <v>0.64722222222222225</v>
      </c>
      <c r="CD38" s="86"/>
      <c r="CE38" s="38">
        <v>0</v>
      </c>
      <c r="CF38" s="88"/>
      <c r="CG38" s="49">
        <v>0.65069444444444446</v>
      </c>
      <c r="CH38" s="42" t="s">
        <v>44</v>
      </c>
      <c r="CI38" s="38">
        <v>0</v>
      </c>
      <c r="CJ38" s="206">
        <v>0.6645833333333333</v>
      </c>
      <c r="CK38" s="213"/>
      <c r="CL38" s="208">
        <v>0.66668981481481471</v>
      </c>
      <c r="CM38" s="214">
        <v>2.1064814814814037E-3</v>
      </c>
      <c r="CN38" s="214">
        <v>3.7037037037029267E-4</v>
      </c>
      <c r="CO38" s="210" t="s">
        <v>301</v>
      </c>
      <c r="CP38" s="211">
        <v>32</v>
      </c>
      <c r="CQ38" s="215"/>
      <c r="CR38" s="215"/>
      <c r="CS38" s="85">
        <v>0.6791666666666667</v>
      </c>
      <c r="CT38" s="86"/>
      <c r="CU38" s="38">
        <v>0</v>
      </c>
      <c r="CV38" s="88"/>
      <c r="CW38" s="49"/>
      <c r="CX38" s="42" t="s">
        <v>44</v>
      </c>
      <c r="CY38" s="38">
        <v>0</v>
      </c>
      <c r="CZ38" s="53">
        <v>0.71527777777777779</v>
      </c>
      <c r="DA38" s="61"/>
      <c r="DB38" s="55">
        <v>0.72229166666666667</v>
      </c>
      <c r="DC38" s="35">
        <v>7.0138888888888751E-3</v>
      </c>
      <c r="DD38" s="35">
        <v>1.0648148148148006E-3</v>
      </c>
      <c r="DE38" s="44" t="s">
        <v>301</v>
      </c>
      <c r="DF38" s="45">
        <v>92</v>
      </c>
      <c r="DG38" s="55">
        <v>0.72241898148148154</v>
      </c>
      <c r="DH38" s="35">
        <v>7.1412037037037468E-3</v>
      </c>
      <c r="DI38" s="35">
        <v>1.1458333333333771E-3</v>
      </c>
      <c r="DJ38" s="44" t="s">
        <v>301</v>
      </c>
      <c r="DK38" s="45">
        <v>99</v>
      </c>
      <c r="DL38" s="238"/>
      <c r="DM38" s="52"/>
      <c r="DN38" s="91">
        <v>0.77013888888888893</v>
      </c>
      <c r="DO38" s="95">
        <v>8.3333333333333297E-3</v>
      </c>
      <c r="DP38" s="42" t="s">
        <v>44</v>
      </c>
      <c r="DQ38" s="38">
        <v>0</v>
      </c>
      <c r="DS38" s="39">
        <v>1347.9</v>
      </c>
      <c r="DT38" s="46">
        <v>0</v>
      </c>
      <c r="DU38" s="40"/>
      <c r="DV38" s="63">
        <v>1347.9</v>
      </c>
      <c r="DX38" s="225" t="s">
        <v>296</v>
      </c>
      <c r="DY38" s="226" t="s">
        <v>178</v>
      </c>
      <c r="DZ38" s="226">
        <v>67</v>
      </c>
      <c r="EA38" s="104" t="s">
        <v>294</v>
      </c>
      <c r="EB38" s="77"/>
      <c r="EC38" s="56"/>
      <c r="ED38" s="36"/>
      <c r="EG38" s="41">
        <v>1.05</v>
      </c>
      <c r="EH38" s="41" t="s">
        <v>197</v>
      </c>
      <c r="EI38" s="151">
        <v>60.795000000000002</v>
      </c>
      <c r="EJ38" s="41">
        <v>60.795000000000002</v>
      </c>
      <c r="EK38" s="41">
        <v>9999</v>
      </c>
      <c r="EN38" s="41">
        <v>50</v>
      </c>
      <c r="EO38" s="195">
        <v>0</v>
      </c>
      <c r="EP38" s="195">
        <v>0</v>
      </c>
      <c r="EQ38" s="196">
        <v>57.9</v>
      </c>
      <c r="ER38" s="195">
        <v>0</v>
      </c>
      <c r="ES38" s="195">
        <v>0</v>
      </c>
      <c r="ET38" s="195">
        <v>115</v>
      </c>
      <c r="EU38" s="195">
        <v>0</v>
      </c>
      <c r="EV38" s="195">
        <v>17</v>
      </c>
      <c r="EW38" s="195">
        <v>0</v>
      </c>
      <c r="EX38" s="195">
        <v>935</v>
      </c>
      <c r="EY38" s="195">
        <v>0</v>
      </c>
      <c r="EZ38" s="195">
        <v>32</v>
      </c>
      <c r="FA38" s="195">
        <v>0</v>
      </c>
      <c r="FB38" s="196">
        <v>191</v>
      </c>
      <c r="FC38" s="195"/>
      <c r="FD38" s="195"/>
      <c r="FE38" s="195"/>
      <c r="FF38" s="195"/>
      <c r="FG38" s="196"/>
      <c r="FH38" s="195"/>
      <c r="FJ38" s="41">
        <v>50</v>
      </c>
      <c r="FK38" s="195">
        <v>0</v>
      </c>
      <c r="FL38" s="195">
        <v>0</v>
      </c>
      <c r="FM38" s="195">
        <v>57.9</v>
      </c>
      <c r="FN38" s="195">
        <v>57.9</v>
      </c>
      <c r="FO38" s="195">
        <v>57.9</v>
      </c>
      <c r="FP38" s="195">
        <v>172.9</v>
      </c>
      <c r="FQ38" s="195">
        <v>172.9</v>
      </c>
      <c r="FR38" s="195">
        <v>172.9</v>
      </c>
      <c r="FS38" s="195">
        <v>1107.9000000000001</v>
      </c>
      <c r="FT38" s="195">
        <v>1107.9000000000001</v>
      </c>
      <c r="FU38" s="195">
        <v>1139.9000000000001</v>
      </c>
      <c r="FV38" s="195">
        <v>1139.9000000000001</v>
      </c>
      <c r="FW38" s="195">
        <v>1330.9</v>
      </c>
      <c r="FX38" s="195">
        <v>1330.9</v>
      </c>
      <c r="FY38" s="195">
        <v>1330.9</v>
      </c>
      <c r="FZ38" s="195">
        <v>1330.9</v>
      </c>
      <c r="GA38" s="195">
        <v>1330.9</v>
      </c>
      <c r="GB38" s="195">
        <v>1330.9</v>
      </c>
      <c r="GC38" s="195">
        <v>1330.9</v>
      </c>
    </row>
    <row r="39" spans="1:185" ht="13.5" thickBot="1" x14ac:dyDescent="0.25">
      <c r="A39" s="132"/>
      <c r="B39" s="34">
        <v>14</v>
      </c>
      <c r="C39" s="10">
        <v>14</v>
      </c>
      <c r="D39" s="37" t="s">
        <v>94</v>
      </c>
      <c r="E39" s="37" t="s">
        <v>95</v>
      </c>
      <c r="F39" s="37"/>
      <c r="G39" s="43">
        <v>0.30138888888888898</v>
      </c>
      <c r="H39" s="47">
        <v>0.30138888888888898</v>
      </c>
      <c r="I39" s="58" t="s">
        <v>44</v>
      </c>
      <c r="J39" s="52">
        <v>0</v>
      </c>
      <c r="K39" s="43">
        <v>0.38472222222222202</v>
      </c>
      <c r="L39" s="47">
        <v>0.38472222222222202</v>
      </c>
      <c r="M39" s="42" t="s">
        <v>44</v>
      </c>
      <c r="N39" s="38">
        <v>0</v>
      </c>
      <c r="O39" s="73">
        <v>0.41597222222222219</v>
      </c>
      <c r="P39" s="42" t="s">
        <v>44</v>
      </c>
      <c r="Q39" s="38">
        <v>0</v>
      </c>
      <c r="R39" s="43">
        <v>0.41736111111111113</v>
      </c>
      <c r="S39" s="47">
        <v>0.42222222222222222</v>
      </c>
      <c r="T39" s="70">
        <v>57.7</v>
      </c>
      <c r="U39" s="71">
        <v>57.7</v>
      </c>
      <c r="V39" s="72"/>
      <c r="W39" s="115">
        <v>0.4368055555555555</v>
      </c>
      <c r="X39" s="42" t="s">
        <v>44</v>
      </c>
      <c r="Y39" s="38">
        <v>0</v>
      </c>
      <c r="Z39" s="49">
        <v>0.46111111111111114</v>
      </c>
      <c r="AA39" s="42" t="s">
        <v>44</v>
      </c>
      <c r="AB39" s="38">
        <v>0</v>
      </c>
      <c r="AC39" s="53">
        <v>0.46319444444444446</v>
      </c>
      <c r="AD39" s="61"/>
      <c r="AE39" s="55">
        <v>0.46385416666666668</v>
      </c>
      <c r="AF39" s="35">
        <v>6.5972222222221433E-4</v>
      </c>
      <c r="AG39" s="35">
        <v>2.314814814814031E-5</v>
      </c>
      <c r="AH39" s="44" t="s">
        <v>301</v>
      </c>
      <c r="AI39" s="45">
        <v>2</v>
      </c>
      <c r="AJ39" s="55">
        <v>0.46504629629629629</v>
      </c>
      <c r="AK39" s="35">
        <v>1.8518518518518268E-3</v>
      </c>
      <c r="AL39" s="35">
        <v>2.3148148148150654E-4</v>
      </c>
      <c r="AM39" s="44" t="s">
        <v>45</v>
      </c>
      <c r="AN39" s="45">
        <v>20</v>
      </c>
      <c r="AO39" s="55">
        <v>0.4656481481481482</v>
      </c>
      <c r="AP39" s="35">
        <v>2.4537037037037357E-3</v>
      </c>
      <c r="AQ39" s="35">
        <v>1.6203703703700527E-4</v>
      </c>
      <c r="AR39" s="44" t="s">
        <v>45</v>
      </c>
      <c r="AS39" s="45">
        <v>14</v>
      </c>
      <c r="AT39" s="55">
        <v>0.46960648148148149</v>
      </c>
      <c r="AU39" s="35">
        <v>6.4120370370370217E-3</v>
      </c>
      <c r="AV39" s="35">
        <v>9.2592592592577287E-5</v>
      </c>
      <c r="AW39" s="44" t="s">
        <v>301</v>
      </c>
      <c r="AX39" s="45">
        <v>8</v>
      </c>
      <c r="AY39" s="49">
        <v>0.51180555555555551</v>
      </c>
      <c r="AZ39" s="42" t="s">
        <v>44</v>
      </c>
      <c r="BA39" s="38">
        <v>0</v>
      </c>
      <c r="BB39" s="53">
        <v>0.52430555555555558</v>
      </c>
      <c r="BC39" s="61"/>
      <c r="BD39" s="55">
        <v>0.54403935185185182</v>
      </c>
      <c r="BE39" s="35">
        <v>1.9733796296296235E-2</v>
      </c>
      <c r="BF39" s="35">
        <v>8.0324074074073441E-3</v>
      </c>
      <c r="BG39" s="44" t="s">
        <v>301</v>
      </c>
      <c r="BH39" s="45">
        <v>694</v>
      </c>
      <c r="BI39" s="197">
        <v>0.57291666666666674</v>
      </c>
      <c r="BJ39" s="42" t="s">
        <v>44</v>
      </c>
      <c r="BK39" s="38">
        <v>0</v>
      </c>
      <c r="BL39" s="53">
        <v>0.57430555555555551</v>
      </c>
      <c r="BM39" s="61">
        <v>180</v>
      </c>
      <c r="BN39" s="55"/>
      <c r="BO39" s="35">
        <v>-0.57430555555555551</v>
      </c>
      <c r="BP39" s="35">
        <v>0.5832060185185185</v>
      </c>
      <c r="BQ39" s="44"/>
      <c r="BR39" s="45">
        <v>300</v>
      </c>
      <c r="BS39" s="55">
        <v>0.58586805555555554</v>
      </c>
      <c r="BT39" s="35">
        <v>1.1562500000000031E-2</v>
      </c>
      <c r="BU39" s="35">
        <v>2.0949074074074394E-3</v>
      </c>
      <c r="BV39" s="44" t="s">
        <v>301</v>
      </c>
      <c r="BW39" s="45">
        <v>181</v>
      </c>
      <c r="BX39" s="55">
        <v>0.58618055555555559</v>
      </c>
      <c r="BY39" s="35">
        <v>1.187500000000008E-2</v>
      </c>
      <c r="BZ39" s="35">
        <v>2.2916666666667456E-3</v>
      </c>
      <c r="CA39" s="44" t="s">
        <v>301</v>
      </c>
      <c r="CB39" s="45">
        <v>198</v>
      </c>
      <c r="CC39" s="85">
        <v>0.62361111111111112</v>
      </c>
      <c r="CD39" s="86"/>
      <c r="CE39" s="38">
        <v>0</v>
      </c>
      <c r="CF39" s="88"/>
      <c r="CG39" s="49">
        <v>0.62916666666666665</v>
      </c>
      <c r="CH39" s="42" t="s">
        <v>301</v>
      </c>
      <c r="CI39" s="38">
        <v>60</v>
      </c>
      <c r="CJ39" s="206">
        <v>0.63472222222222219</v>
      </c>
      <c r="CK39" s="213"/>
      <c r="CL39" s="208">
        <v>0.63664351851851853</v>
      </c>
      <c r="CM39" s="214">
        <v>1.9212962962963376E-3</v>
      </c>
      <c r="CN39" s="214">
        <v>1.8518518518522657E-4</v>
      </c>
      <c r="CO39" s="210" t="s">
        <v>301</v>
      </c>
      <c r="CP39" s="211">
        <v>16</v>
      </c>
      <c r="CQ39" s="215"/>
      <c r="CR39" s="215"/>
      <c r="CS39" s="85">
        <v>0.65</v>
      </c>
      <c r="CT39" s="86"/>
      <c r="CU39" s="38">
        <v>0</v>
      </c>
      <c r="CV39" s="88"/>
      <c r="CW39" s="49"/>
      <c r="CX39" s="42" t="s">
        <v>44</v>
      </c>
      <c r="CY39" s="38">
        <v>0</v>
      </c>
      <c r="CZ39" s="53">
        <v>0.68611111111111101</v>
      </c>
      <c r="DA39" s="61"/>
      <c r="DB39" s="55">
        <v>0.69086805555555564</v>
      </c>
      <c r="DC39" s="35">
        <v>4.7569444444446329E-3</v>
      </c>
      <c r="DD39" s="35">
        <v>1.1921296296294416E-3</v>
      </c>
      <c r="DE39" s="44" t="s">
        <v>45</v>
      </c>
      <c r="DF39" s="45">
        <v>103</v>
      </c>
      <c r="DG39" s="55">
        <v>0.6909953703703704</v>
      </c>
      <c r="DH39" s="35">
        <v>4.8842592592593936E-3</v>
      </c>
      <c r="DI39" s="35">
        <v>1.111111111110976E-3</v>
      </c>
      <c r="DJ39" s="44" t="s">
        <v>45</v>
      </c>
      <c r="DK39" s="45">
        <v>96</v>
      </c>
      <c r="DL39" s="238"/>
      <c r="DM39" s="52"/>
      <c r="DN39" s="91">
        <v>0.73888888888888893</v>
      </c>
      <c r="DO39" s="95">
        <v>8.3333333333333297E-3</v>
      </c>
      <c r="DP39" s="42" t="s">
        <v>44</v>
      </c>
      <c r="DQ39" s="38">
        <v>0</v>
      </c>
      <c r="DS39" s="39">
        <v>1869.7</v>
      </c>
      <c r="DT39" s="46">
        <v>60</v>
      </c>
      <c r="DU39" s="40"/>
      <c r="DV39" s="63">
        <v>1929.7</v>
      </c>
      <c r="DX39" s="225" t="s">
        <v>297</v>
      </c>
      <c r="DY39" s="226" t="s">
        <v>178</v>
      </c>
      <c r="DZ39" s="226">
        <v>140</v>
      </c>
      <c r="EA39" s="104"/>
      <c r="EB39" s="77"/>
      <c r="EC39" s="56"/>
      <c r="ED39" s="36"/>
      <c r="EG39" s="41">
        <v>1.08</v>
      </c>
      <c r="EH39" s="41" t="s">
        <v>197</v>
      </c>
      <c r="EI39" s="151">
        <v>62.31600000000001</v>
      </c>
      <c r="EJ39" s="41">
        <v>62.31600000000001</v>
      </c>
      <c r="EK39" s="41">
        <v>9999</v>
      </c>
      <c r="EN39" s="41">
        <v>14</v>
      </c>
      <c r="EO39" s="195">
        <v>0</v>
      </c>
      <c r="EP39" s="195">
        <v>0</v>
      </c>
      <c r="EQ39" s="196">
        <v>57.7</v>
      </c>
      <c r="ER39" s="195">
        <v>0</v>
      </c>
      <c r="ES39" s="195">
        <v>0</v>
      </c>
      <c r="ET39" s="195">
        <v>44</v>
      </c>
      <c r="EU39" s="195">
        <v>0</v>
      </c>
      <c r="EV39" s="195">
        <v>694</v>
      </c>
      <c r="EW39" s="195">
        <v>0</v>
      </c>
      <c r="EX39" s="195">
        <v>859</v>
      </c>
      <c r="EY39" s="195">
        <v>60</v>
      </c>
      <c r="EZ39" s="195">
        <v>16</v>
      </c>
      <c r="FA39" s="195">
        <v>0</v>
      </c>
      <c r="FB39" s="196">
        <v>199</v>
      </c>
      <c r="FC39" s="195"/>
      <c r="FD39" s="195"/>
      <c r="FE39" s="195"/>
      <c r="FF39" s="195"/>
      <c r="FG39" s="196"/>
      <c r="FH39" s="195"/>
      <c r="FJ39" s="41">
        <v>14</v>
      </c>
      <c r="FK39" s="195">
        <v>0</v>
      </c>
      <c r="FL39" s="195">
        <v>0</v>
      </c>
      <c r="FM39" s="195">
        <v>57.7</v>
      </c>
      <c r="FN39" s="195">
        <v>57.7</v>
      </c>
      <c r="FO39" s="195">
        <v>57.7</v>
      </c>
      <c r="FP39" s="195">
        <v>101.7</v>
      </c>
      <c r="FQ39" s="195">
        <v>101.7</v>
      </c>
      <c r="FR39" s="195">
        <v>101.7</v>
      </c>
      <c r="FS39" s="195">
        <v>960.7</v>
      </c>
      <c r="FT39" s="195">
        <v>1020.7</v>
      </c>
      <c r="FU39" s="195">
        <v>1036.7</v>
      </c>
      <c r="FV39" s="195">
        <v>1036.7</v>
      </c>
      <c r="FW39" s="195">
        <v>1235.7</v>
      </c>
      <c r="FX39" s="195">
        <v>1235.7</v>
      </c>
      <c r="FY39" s="195">
        <v>1235.7</v>
      </c>
      <c r="FZ39" s="195">
        <v>1235.7</v>
      </c>
      <c r="GA39" s="195">
        <v>1235.7</v>
      </c>
      <c r="GB39" s="195">
        <v>1235.7</v>
      </c>
      <c r="GC39" s="195">
        <v>1235.7</v>
      </c>
    </row>
    <row r="40" spans="1:185" ht="13.5" thickBot="1" x14ac:dyDescent="0.25">
      <c r="A40" s="131"/>
      <c r="B40" s="34">
        <v>3</v>
      </c>
      <c r="C40" s="10">
        <v>3</v>
      </c>
      <c r="D40" s="37" t="s">
        <v>238</v>
      </c>
      <c r="E40" s="37" t="s">
        <v>31</v>
      </c>
      <c r="F40" s="37"/>
      <c r="G40" s="43">
        <v>0.29375000000000001</v>
      </c>
      <c r="H40" s="47">
        <v>0.29375000000000001</v>
      </c>
      <c r="I40" s="58" t="s">
        <v>44</v>
      </c>
      <c r="J40" s="52">
        <v>0</v>
      </c>
      <c r="K40" s="43">
        <v>0.37708333333333299</v>
      </c>
      <c r="L40" s="47">
        <v>0.37708333333333299</v>
      </c>
      <c r="M40" s="42" t="s">
        <v>44</v>
      </c>
      <c r="N40" s="38">
        <v>0</v>
      </c>
      <c r="O40" s="73">
        <v>0.40833333333333299</v>
      </c>
      <c r="P40" s="42" t="s">
        <v>44</v>
      </c>
      <c r="Q40" s="38">
        <v>0</v>
      </c>
      <c r="R40" s="43">
        <v>0.40902777777777777</v>
      </c>
      <c r="S40" s="47">
        <v>0.41319444444444442</v>
      </c>
      <c r="T40" s="70">
        <v>55.7</v>
      </c>
      <c r="U40" s="71">
        <v>55.7</v>
      </c>
      <c r="V40" s="72"/>
      <c r="W40" s="115">
        <v>0.42916666666666631</v>
      </c>
      <c r="X40" s="42" t="s">
        <v>44</v>
      </c>
      <c r="Y40" s="38">
        <v>0</v>
      </c>
      <c r="Z40" s="49">
        <v>0.45347222222222267</v>
      </c>
      <c r="AA40" s="42" t="s">
        <v>44</v>
      </c>
      <c r="AB40" s="38">
        <v>0</v>
      </c>
      <c r="AC40" s="53">
        <v>0.45555555555555599</v>
      </c>
      <c r="AD40" s="61"/>
      <c r="AE40" s="55">
        <v>0.45614583333333331</v>
      </c>
      <c r="AF40" s="35">
        <v>5.9027777777731494E-4</v>
      </c>
      <c r="AG40" s="35">
        <v>4.6296296296759079E-5</v>
      </c>
      <c r="AH40" s="44" t="s">
        <v>45</v>
      </c>
      <c r="AI40" s="45">
        <v>4</v>
      </c>
      <c r="AJ40" s="55">
        <v>0.45759259259259261</v>
      </c>
      <c r="AK40" s="35">
        <v>2.0370370370366153E-3</v>
      </c>
      <c r="AL40" s="35">
        <v>4.6296296296717988E-5</v>
      </c>
      <c r="AM40" s="44" t="s">
        <v>45</v>
      </c>
      <c r="AN40" s="45">
        <v>4</v>
      </c>
      <c r="AO40" s="55">
        <v>0.45820601851851855</v>
      </c>
      <c r="AP40" s="35">
        <v>2.6504629629625631E-3</v>
      </c>
      <c r="AQ40" s="35">
        <v>3.4722222221822158E-5</v>
      </c>
      <c r="AR40" s="44" t="s">
        <v>301</v>
      </c>
      <c r="AS40" s="45">
        <v>3</v>
      </c>
      <c r="AT40" s="55">
        <v>0.46211805555555557</v>
      </c>
      <c r="AU40" s="35">
        <v>6.5624999999995826E-3</v>
      </c>
      <c r="AV40" s="35">
        <v>2.4305555555513818E-4</v>
      </c>
      <c r="AW40" s="44" t="s">
        <v>301</v>
      </c>
      <c r="AX40" s="45">
        <v>21</v>
      </c>
      <c r="AY40" s="49">
        <v>0.50416666666666665</v>
      </c>
      <c r="AZ40" s="42" t="s">
        <v>44</v>
      </c>
      <c r="BA40" s="38">
        <v>0</v>
      </c>
      <c r="BB40" s="53">
        <v>0.51736111111111105</v>
      </c>
      <c r="BC40" s="61"/>
      <c r="BD40" s="55">
        <v>0.52906249999999999</v>
      </c>
      <c r="BE40" s="35">
        <v>1.1701388888888942E-2</v>
      </c>
      <c r="BF40" s="35">
        <v>5.0306980803327406E-17</v>
      </c>
      <c r="BG40" s="44" t="s">
        <v>44</v>
      </c>
      <c r="BH40" s="45">
        <v>0</v>
      </c>
      <c r="BI40" s="197">
        <v>0.56597222222222221</v>
      </c>
      <c r="BJ40" s="42" t="s">
        <v>44</v>
      </c>
      <c r="BK40" s="38">
        <v>0</v>
      </c>
      <c r="BL40" s="53">
        <v>0.56736111111111109</v>
      </c>
      <c r="BM40" s="61"/>
      <c r="BN40" s="55">
        <v>0.57725694444444442</v>
      </c>
      <c r="BO40" s="35">
        <v>9.8958333333333259E-3</v>
      </c>
      <c r="BP40" s="35">
        <v>9.9537037037036348E-4</v>
      </c>
      <c r="BQ40" s="44" t="s">
        <v>301</v>
      </c>
      <c r="BR40" s="45">
        <v>86</v>
      </c>
      <c r="BS40" s="55">
        <v>0.57804398148148151</v>
      </c>
      <c r="BT40" s="35">
        <v>1.0682870370370412E-2</v>
      </c>
      <c r="BU40" s="35">
        <v>1.2152777777778203E-3</v>
      </c>
      <c r="BV40" s="44" t="s">
        <v>301</v>
      </c>
      <c r="BW40" s="45">
        <v>105</v>
      </c>
      <c r="BX40" s="55">
        <v>0.57824074074074072</v>
      </c>
      <c r="BY40" s="35">
        <v>1.0879629629629628E-2</v>
      </c>
      <c r="BZ40" s="35">
        <v>1.2962962962962937E-3</v>
      </c>
      <c r="CA40" s="44" t="s">
        <v>301</v>
      </c>
      <c r="CB40" s="45">
        <v>112</v>
      </c>
      <c r="CC40" s="85">
        <v>0.61527777777777781</v>
      </c>
      <c r="CD40" s="86"/>
      <c r="CE40" s="38">
        <v>0</v>
      </c>
      <c r="CF40" s="88"/>
      <c r="CG40" s="49">
        <v>0.62152777777777779</v>
      </c>
      <c r="CH40" s="42" t="s">
        <v>44</v>
      </c>
      <c r="CI40" s="38">
        <v>0</v>
      </c>
      <c r="CJ40" s="206">
        <v>0.62777777777777777</v>
      </c>
      <c r="CK40" s="213"/>
      <c r="CL40" s="208">
        <v>0.62949074074074074</v>
      </c>
      <c r="CM40" s="214">
        <v>1.7129629629629717E-3</v>
      </c>
      <c r="CN40" s="214">
        <v>2.3148148148139334E-5</v>
      </c>
      <c r="CO40" s="210" t="s">
        <v>44</v>
      </c>
      <c r="CP40" s="211">
        <v>0</v>
      </c>
      <c r="CQ40" s="215"/>
      <c r="CR40" s="215"/>
      <c r="CS40" s="85">
        <v>0.64166666666666672</v>
      </c>
      <c r="CT40" s="86"/>
      <c r="CU40" s="38">
        <v>0</v>
      </c>
      <c r="CV40" s="88"/>
      <c r="CW40" s="49"/>
      <c r="CX40" s="42" t="s">
        <v>44</v>
      </c>
      <c r="CY40" s="38">
        <v>0</v>
      </c>
      <c r="CZ40" s="53">
        <v>0.67847222222222225</v>
      </c>
      <c r="DA40" s="61"/>
      <c r="DB40" s="55">
        <v>0.68298611111111107</v>
      </c>
      <c r="DC40" s="35">
        <v>4.5138888888888173E-3</v>
      </c>
      <c r="DD40" s="35">
        <v>1.4351851851852572E-3</v>
      </c>
      <c r="DE40" s="44" t="s">
        <v>45</v>
      </c>
      <c r="DF40" s="45">
        <v>124</v>
      </c>
      <c r="DG40" s="55">
        <v>0.68305555555555564</v>
      </c>
      <c r="DH40" s="35">
        <v>4.5833333333333837E-3</v>
      </c>
      <c r="DI40" s="35">
        <v>1.412037037036986E-3</v>
      </c>
      <c r="DJ40" s="44" t="s">
        <v>45</v>
      </c>
      <c r="DK40" s="45">
        <v>122</v>
      </c>
      <c r="DL40" s="238"/>
      <c r="DM40" s="52"/>
      <c r="DN40" s="91">
        <v>0.72986111111111107</v>
      </c>
      <c r="DO40" s="95">
        <v>8.3333333333333297E-3</v>
      </c>
      <c r="DP40" s="42" t="s">
        <v>44</v>
      </c>
      <c r="DQ40" s="38">
        <v>0</v>
      </c>
      <c r="DR40" s="217"/>
      <c r="DS40" s="39">
        <v>636.70000000000005</v>
      </c>
      <c r="DT40" s="46">
        <v>0</v>
      </c>
      <c r="DU40" s="40"/>
      <c r="DV40" s="63">
        <v>636.70000000000005</v>
      </c>
      <c r="DW40" s="217"/>
      <c r="DX40" s="225" t="s">
        <v>296</v>
      </c>
      <c r="DY40" s="226" t="s">
        <v>177</v>
      </c>
      <c r="DZ40" s="226">
        <v>230</v>
      </c>
      <c r="EA40" s="104" t="s">
        <v>291</v>
      </c>
      <c r="EB40" s="77"/>
      <c r="EC40" s="56"/>
      <c r="ED40" s="36"/>
      <c r="EE40" s="41"/>
      <c r="EF40" s="41"/>
      <c r="EG40" s="41">
        <v>1.1299999999999999</v>
      </c>
      <c r="EH40" s="41" t="s">
        <v>197</v>
      </c>
      <c r="EI40" s="151">
        <v>62.940999999999995</v>
      </c>
      <c r="EJ40" s="41">
        <v>62.940999999999995</v>
      </c>
      <c r="EK40" s="41">
        <v>9999</v>
      </c>
      <c r="EL40" s="41"/>
      <c r="EM40" s="41"/>
      <c r="EN40" s="41">
        <v>3</v>
      </c>
      <c r="EO40" s="195">
        <v>0</v>
      </c>
      <c r="EP40" s="195">
        <v>0</v>
      </c>
      <c r="EQ40" s="196">
        <v>55.7</v>
      </c>
      <c r="ER40" s="195">
        <v>0</v>
      </c>
      <c r="ES40" s="195">
        <v>0</v>
      </c>
      <c r="ET40" s="195">
        <v>32</v>
      </c>
      <c r="EU40" s="195">
        <v>0</v>
      </c>
      <c r="EV40" s="195">
        <v>0</v>
      </c>
      <c r="EW40" s="195">
        <v>0</v>
      </c>
      <c r="EX40" s="195">
        <v>303</v>
      </c>
      <c r="EY40" s="195">
        <v>0</v>
      </c>
      <c r="EZ40" s="195">
        <v>0</v>
      </c>
      <c r="FA40" s="195">
        <v>0</v>
      </c>
      <c r="FB40" s="196">
        <v>246</v>
      </c>
      <c r="FC40" s="195"/>
      <c r="FD40" s="195"/>
      <c r="FE40" s="195"/>
      <c r="FF40" s="195"/>
      <c r="FG40" s="196"/>
      <c r="FH40" s="195"/>
      <c r="FI40" s="41"/>
      <c r="FJ40" s="41">
        <v>3</v>
      </c>
      <c r="FK40" s="195">
        <v>0</v>
      </c>
      <c r="FL40" s="195">
        <v>0</v>
      </c>
      <c r="FM40" s="195">
        <v>55.7</v>
      </c>
      <c r="FN40" s="195">
        <v>55.7</v>
      </c>
      <c r="FO40" s="195">
        <v>55.7</v>
      </c>
      <c r="FP40" s="195">
        <v>87.7</v>
      </c>
      <c r="FQ40" s="195">
        <v>87.7</v>
      </c>
      <c r="FR40" s="195">
        <v>87.7</v>
      </c>
      <c r="FS40" s="195">
        <v>390.7</v>
      </c>
      <c r="FT40" s="195">
        <v>390.7</v>
      </c>
      <c r="FU40" s="195">
        <v>390.7</v>
      </c>
      <c r="FV40" s="195">
        <v>390.7</v>
      </c>
      <c r="FW40" s="195">
        <v>636.70000000000005</v>
      </c>
      <c r="FX40" s="195">
        <v>636.70000000000005</v>
      </c>
      <c r="FY40" s="195">
        <v>636.70000000000005</v>
      </c>
      <c r="FZ40" s="195">
        <v>636.70000000000005</v>
      </c>
      <c r="GA40" s="195">
        <v>636.70000000000005</v>
      </c>
      <c r="GB40" s="195">
        <v>636.70000000000005</v>
      </c>
      <c r="GC40" s="195">
        <v>636.70000000000005</v>
      </c>
    </row>
    <row r="41" spans="1:185" ht="13.5" thickBot="1" x14ac:dyDescent="0.25">
      <c r="A41" s="132"/>
      <c r="B41" s="34">
        <v>24</v>
      </c>
      <c r="C41" s="10">
        <v>24</v>
      </c>
      <c r="D41" s="37" t="s">
        <v>161</v>
      </c>
      <c r="E41" s="37" t="s">
        <v>160</v>
      </c>
      <c r="F41" s="37"/>
      <c r="G41" s="43">
        <v>0.30833333333333302</v>
      </c>
      <c r="H41" s="47">
        <v>0.30833333333333302</v>
      </c>
      <c r="I41" s="58" t="s">
        <v>44</v>
      </c>
      <c r="J41" s="52">
        <v>0</v>
      </c>
      <c r="K41" s="43">
        <v>0.391666666666665</v>
      </c>
      <c r="L41" s="47">
        <v>0.391666666666665</v>
      </c>
      <c r="M41" s="42" t="s">
        <v>44</v>
      </c>
      <c r="N41" s="38">
        <v>0</v>
      </c>
      <c r="O41" s="73">
        <v>0.422916666666666</v>
      </c>
      <c r="P41" s="42" t="s">
        <v>44</v>
      </c>
      <c r="Q41" s="38">
        <v>0</v>
      </c>
      <c r="R41" s="43">
        <v>0.4368055555555555</v>
      </c>
      <c r="S41" s="47">
        <v>0.4375</v>
      </c>
      <c r="T41" s="70">
        <v>55.8</v>
      </c>
      <c r="U41" s="71">
        <v>55.8</v>
      </c>
      <c r="V41" s="72"/>
      <c r="W41" s="115">
        <v>0.44374999999999931</v>
      </c>
      <c r="X41" s="42" t="s">
        <v>44</v>
      </c>
      <c r="Y41" s="38">
        <v>0</v>
      </c>
      <c r="Z41" s="49">
        <v>0.46805555555555467</v>
      </c>
      <c r="AA41" s="42" t="s">
        <v>44</v>
      </c>
      <c r="AB41" s="38">
        <v>0</v>
      </c>
      <c r="AC41" s="53">
        <v>0.47083333333333299</v>
      </c>
      <c r="AD41" s="61">
        <v>900</v>
      </c>
      <c r="AE41" s="55">
        <v>0.47146990740740741</v>
      </c>
      <c r="AF41" s="35">
        <v>6.3657407407441413E-4</v>
      </c>
      <c r="AG41" s="35">
        <v>3.4011422150870274E-16</v>
      </c>
      <c r="AH41" s="44" t="s">
        <v>44</v>
      </c>
      <c r="AI41" s="45">
        <v>0</v>
      </c>
      <c r="AJ41" s="55">
        <v>0.47206018518518517</v>
      </c>
      <c r="AK41" s="35">
        <v>1.2268518518521732E-3</v>
      </c>
      <c r="AL41" s="35">
        <v>8.5648148148116015E-4</v>
      </c>
      <c r="AM41" s="44" t="s">
        <v>45</v>
      </c>
      <c r="AN41" s="45">
        <v>74</v>
      </c>
      <c r="AO41" s="55">
        <v>0.47273148148148153</v>
      </c>
      <c r="AP41" s="35">
        <v>1.8981481481485374E-3</v>
      </c>
      <c r="AQ41" s="35">
        <v>7.1759259259220358E-4</v>
      </c>
      <c r="AR41" s="44" t="s">
        <v>45</v>
      </c>
      <c r="AS41" s="45">
        <v>62</v>
      </c>
      <c r="AT41" s="55">
        <v>0.48075231481481479</v>
      </c>
      <c r="AU41" s="35">
        <v>9.9189814814817923E-3</v>
      </c>
      <c r="AV41" s="35">
        <v>3.5995370370373479E-3</v>
      </c>
      <c r="AW41" s="44" t="s">
        <v>301</v>
      </c>
      <c r="AX41" s="45">
        <v>311</v>
      </c>
      <c r="AY41" s="49">
        <v>0.51944444444444449</v>
      </c>
      <c r="AZ41" s="42" t="s">
        <v>44</v>
      </c>
      <c r="BA41" s="38">
        <v>0</v>
      </c>
      <c r="BB41" s="53">
        <v>0.52986111111111112</v>
      </c>
      <c r="BC41" s="61"/>
      <c r="BD41" s="55">
        <v>0.55262731481481475</v>
      </c>
      <c r="BE41" s="35">
        <v>2.2766203703703636E-2</v>
      </c>
      <c r="BF41" s="35">
        <v>1.1064814814814744E-2</v>
      </c>
      <c r="BG41" s="44" t="s">
        <v>301</v>
      </c>
      <c r="BH41" s="45">
        <v>956</v>
      </c>
      <c r="BI41" s="197">
        <v>0.57847222222222228</v>
      </c>
      <c r="BJ41" s="42" t="s">
        <v>44</v>
      </c>
      <c r="BK41" s="38">
        <v>0</v>
      </c>
      <c r="BL41" s="53">
        <v>0.58194444444444449</v>
      </c>
      <c r="BM41" s="61">
        <v>480</v>
      </c>
      <c r="BN41" s="55"/>
      <c r="BO41" s="35">
        <v>-0.58194444444444449</v>
      </c>
      <c r="BP41" s="35">
        <v>0.59084490740740747</v>
      </c>
      <c r="BQ41" s="44"/>
      <c r="BR41" s="45">
        <v>300</v>
      </c>
      <c r="BS41" s="55">
        <v>0.59311342592592597</v>
      </c>
      <c r="BT41" s="35">
        <v>1.1168981481481488E-2</v>
      </c>
      <c r="BU41" s="35">
        <v>1.7013888888888964E-3</v>
      </c>
      <c r="BV41" s="44" t="s">
        <v>301</v>
      </c>
      <c r="BW41" s="45">
        <v>147</v>
      </c>
      <c r="BX41" s="55">
        <v>0.59362268518518524</v>
      </c>
      <c r="BY41" s="35">
        <v>1.1678240740740753E-2</v>
      </c>
      <c r="BZ41" s="35">
        <v>2.0949074074074186E-3</v>
      </c>
      <c r="CA41" s="44" t="s">
        <v>301</v>
      </c>
      <c r="CB41" s="45">
        <v>181</v>
      </c>
      <c r="CC41" s="85">
        <v>0.63263888888888886</v>
      </c>
      <c r="CD41" s="86"/>
      <c r="CE41" s="38">
        <v>0</v>
      </c>
      <c r="CF41" s="88"/>
      <c r="CG41" s="49">
        <v>0.63541666666666663</v>
      </c>
      <c r="CH41" s="42" t="s">
        <v>301</v>
      </c>
      <c r="CI41" s="38">
        <v>120</v>
      </c>
      <c r="CJ41" s="206">
        <v>0.64652777777777781</v>
      </c>
      <c r="CK41" s="213"/>
      <c r="CL41" s="208">
        <v>0.64922453703703698</v>
      </c>
      <c r="CM41" s="214">
        <v>2.6967592592591627E-3</v>
      </c>
      <c r="CN41" s="214">
        <v>9.606481481480517E-4</v>
      </c>
      <c r="CO41" s="210" t="s">
        <v>301</v>
      </c>
      <c r="CP41" s="211">
        <v>83</v>
      </c>
      <c r="CQ41" s="215"/>
      <c r="CR41" s="215"/>
      <c r="CS41" s="85">
        <v>0.65555555555555556</v>
      </c>
      <c r="CT41" s="86"/>
      <c r="CU41" s="38">
        <v>300</v>
      </c>
      <c r="CV41" s="88"/>
      <c r="CW41" s="49"/>
      <c r="CX41" s="42" t="s">
        <v>44</v>
      </c>
      <c r="CY41" s="38">
        <v>0</v>
      </c>
      <c r="CZ41" s="53">
        <v>0.6972222222222223</v>
      </c>
      <c r="DA41" s="61"/>
      <c r="DB41" s="55"/>
      <c r="DC41" s="35">
        <v>-0.6972222222222223</v>
      </c>
      <c r="DD41" s="35">
        <v>0.70317129629629638</v>
      </c>
      <c r="DE41" s="44"/>
      <c r="DF41" s="45">
        <v>300</v>
      </c>
      <c r="DG41" s="55">
        <v>0.70226851851851846</v>
      </c>
      <c r="DH41" s="35">
        <v>5.0462962962961599E-3</v>
      </c>
      <c r="DI41" s="35">
        <v>9.4907407407420971E-4</v>
      </c>
      <c r="DJ41" s="44" t="s">
        <v>45</v>
      </c>
      <c r="DK41" s="45">
        <v>82</v>
      </c>
      <c r="DL41" s="238"/>
      <c r="DM41" s="52"/>
      <c r="DN41" s="91">
        <v>0.75277777777777777</v>
      </c>
      <c r="DO41" s="95">
        <v>8.3333333333333297E-3</v>
      </c>
      <c r="DP41" s="42" t="s">
        <v>44</v>
      </c>
      <c r="DQ41" s="38">
        <v>0</v>
      </c>
      <c r="DR41" s="75"/>
      <c r="DS41" s="39">
        <v>3931.8</v>
      </c>
      <c r="DT41" s="46">
        <v>420</v>
      </c>
      <c r="DU41" s="40"/>
      <c r="DV41" s="63">
        <v>4351.8</v>
      </c>
      <c r="DW41" s="75"/>
      <c r="DX41" s="225" t="s">
        <v>297</v>
      </c>
      <c r="DY41" s="226" t="s">
        <v>177</v>
      </c>
      <c r="DZ41" s="226">
        <v>190</v>
      </c>
      <c r="EA41" s="104"/>
      <c r="EB41" s="77"/>
      <c r="EC41" s="56"/>
      <c r="ED41" s="36"/>
      <c r="EG41" s="41">
        <v>1.1299999999999999</v>
      </c>
      <c r="EH41" s="41" t="s">
        <v>197</v>
      </c>
      <c r="EI41" s="151">
        <v>63.053999999999988</v>
      </c>
      <c r="EJ41" s="41">
        <v>63.053999999999988</v>
      </c>
      <c r="EK41" s="41">
        <v>9999</v>
      </c>
      <c r="EN41" s="41">
        <v>24</v>
      </c>
      <c r="EO41" s="195">
        <v>0</v>
      </c>
      <c r="EP41" s="195">
        <v>0</v>
      </c>
      <c r="EQ41" s="196">
        <v>55.8</v>
      </c>
      <c r="ER41" s="195">
        <v>0</v>
      </c>
      <c r="ES41" s="195">
        <v>0</v>
      </c>
      <c r="ET41" s="195">
        <v>1347</v>
      </c>
      <c r="EU41" s="195">
        <v>0</v>
      </c>
      <c r="EV41" s="195">
        <v>956</v>
      </c>
      <c r="EW41" s="195">
        <v>0</v>
      </c>
      <c r="EX41" s="195">
        <v>1108</v>
      </c>
      <c r="EY41" s="195">
        <v>120</v>
      </c>
      <c r="EZ41" s="195">
        <v>83</v>
      </c>
      <c r="FA41" s="195">
        <v>0</v>
      </c>
      <c r="FB41" s="196">
        <v>382</v>
      </c>
      <c r="FC41" s="195"/>
      <c r="FD41" s="195"/>
      <c r="FE41" s="195"/>
      <c r="FF41" s="195"/>
      <c r="FG41" s="196"/>
      <c r="FH41" s="195"/>
      <c r="FJ41" s="41">
        <v>24</v>
      </c>
      <c r="FK41" s="195">
        <v>0</v>
      </c>
      <c r="FL41" s="195">
        <v>0</v>
      </c>
      <c r="FM41" s="195">
        <v>55.8</v>
      </c>
      <c r="FN41" s="195">
        <v>55.8</v>
      </c>
      <c r="FO41" s="195">
        <v>55.8</v>
      </c>
      <c r="FP41" s="195">
        <v>1402.8</v>
      </c>
      <c r="FQ41" s="195">
        <v>1402.8</v>
      </c>
      <c r="FR41" s="195">
        <v>1402.8</v>
      </c>
      <c r="FS41" s="195">
        <v>2510.8000000000002</v>
      </c>
      <c r="FT41" s="195">
        <v>2630.8</v>
      </c>
      <c r="FU41" s="195">
        <v>2713.8</v>
      </c>
      <c r="FV41" s="195">
        <v>2713.8</v>
      </c>
      <c r="FW41" s="195">
        <v>3095.8</v>
      </c>
      <c r="FX41" s="195">
        <v>3095.8</v>
      </c>
      <c r="FY41" s="195">
        <v>3095.8</v>
      </c>
      <c r="FZ41" s="195">
        <v>3095.8</v>
      </c>
      <c r="GA41" s="195">
        <v>3095.8</v>
      </c>
      <c r="GB41" s="195">
        <v>3095.8</v>
      </c>
      <c r="GC41" s="195">
        <v>3095.8</v>
      </c>
    </row>
    <row r="42" spans="1:185" ht="13.5" thickBot="1" x14ac:dyDescent="0.25">
      <c r="A42" s="132"/>
      <c r="B42" s="34">
        <v>45</v>
      </c>
      <c r="C42" s="10">
        <v>45</v>
      </c>
      <c r="D42" s="37" t="s">
        <v>256</v>
      </c>
      <c r="E42" s="37" t="s">
        <v>282</v>
      </c>
      <c r="F42" s="37"/>
      <c r="G42" s="43">
        <v>0.32291666666666702</v>
      </c>
      <c r="H42" s="47">
        <v>0.32291666666666702</v>
      </c>
      <c r="I42" s="58" t="s">
        <v>44</v>
      </c>
      <c r="J42" s="52">
        <v>0</v>
      </c>
      <c r="K42" s="43">
        <v>0.406249999999998</v>
      </c>
      <c r="L42" s="47">
        <v>0.406249999999998</v>
      </c>
      <c r="M42" s="42" t="s">
        <v>44</v>
      </c>
      <c r="N42" s="38">
        <v>0</v>
      </c>
      <c r="O42" s="73">
        <v>0.4375</v>
      </c>
      <c r="P42" s="42" t="s">
        <v>44</v>
      </c>
      <c r="Q42" s="38">
        <v>0</v>
      </c>
      <c r="R42" s="43">
        <v>0.44027777777777777</v>
      </c>
      <c r="S42" s="47">
        <v>0.45277777777777778</v>
      </c>
      <c r="T42" s="70">
        <v>60.3</v>
      </c>
      <c r="U42" s="71">
        <v>60.3</v>
      </c>
      <c r="V42" s="72"/>
      <c r="W42" s="115">
        <v>0.45833333333333331</v>
      </c>
      <c r="X42" s="42" t="s">
        <v>44</v>
      </c>
      <c r="Y42" s="38">
        <v>0</v>
      </c>
      <c r="Z42" s="49">
        <v>0.4826388888888889</v>
      </c>
      <c r="AA42" s="42" t="s">
        <v>44</v>
      </c>
      <c r="AB42" s="38">
        <v>0</v>
      </c>
      <c r="AC42" s="53">
        <v>0.48541666666666666</v>
      </c>
      <c r="AD42" s="61">
        <v>600</v>
      </c>
      <c r="AE42" s="55">
        <v>0.48609953703703707</v>
      </c>
      <c r="AF42" s="35">
        <v>6.828703703704031E-4</v>
      </c>
      <c r="AG42" s="35">
        <v>4.6296296296329084E-5</v>
      </c>
      <c r="AH42" s="44" t="s">
        <v>301</v>
      </c>
      <c r="AI42" s="45">
        <v>4</v>
      </c>
      <c r="AJ42" s="55">
        <v>0.486875</v>
      </c>
      <c r="AK42" s="35">
        <v>1.4583333333333393E-3</v>
      </c>
      <c r="AL42" s="35">
        <v>6.2499999999999405E-4</v>
      </c>
      <c r="AM42" s="44" t="s">
        <v>45</v>
      </c>
      <c r="AN42" s="45">
        <v>54</v>
      </c>
      <c r="AO42" s="55">
        <v>0.48927083333333332</v>
      </c>
      <c r="AP42" s="35">
        <v>3.8541666666666585E-3</v>
      </c>
      <c r="AQ42" s="35">
        <v>1.2384259259259176E-3</v>
      </c>
      <c r="AR42" s="44" t="s">
        <v>301</v>
      </c>
      <c r="AS42" s="45">
        <v>107</v>
      </c>
      <c r="AT42" s="55"/>
      <c r="AU42" s="35">
        <v>-0.48541666666666666</v>
      </c>
      <c r="AV42" s="35">
        <v>0.4917361111111111</v>
      </c>
      <c r="AW42" s="44"/>
      <c r="AX42" s="45">
        <v>900</v>
      </c>
      <c r="AY42" s="49">
        <v>0.53263888888888888</v>
      </c>
      <c r="AZ42" s="42" t="s">
        <v>45</v>
      </c>
      <c r="BA42" s="38">
        <v>120</v>
      </c>
      <c r="BB42" s="53">
        <v>0.54305555555555551</v>
      </c>
      <c r="BC42" s="61"/>
      <c r="BD42" s="55">
        <v>0.55663194444444442</v>
      </c>
      <c r="BE42" s="35">
        <v>1.3576388888888902E-2</v>
      </c>
      <c r="BF42" s="35">
        <v>1.8750000000000103E-3</v>
      </c>
      <c r="BG42" s="44" t="s">
        <v>301</v>
      </c>
      <c r="BH42" s="45">
        <v>162</v>
      </c>
      <c r="BI42" s="197">
        <v>0.59166666666666667</v>
      </c>
      <c r="BJ42" s="42" t="s">
        <v>44</v>
      </c>
      <c r="BK42" s="38">
        <v>0</v>
      </c>
      <c r="BL42" s="53">
        <v>0.59236111111111112</v>
      </c>
      <c r="BM42" s="61">
        <v>180</v>
      </c>
      <c r="BN42" s="55"/>
      <c r="BO42" s="35">
        <v>-0.59236111111111112</v>
      </c>
      <c r="BP42" s="35">
        <v>0.6012615740740741</v>
      </c>
      <c r="BQ42" s="44"/>
      <c r="BR42" s="45">
        <v>300</v>
      </c>
      <c r="BS42" s="55">
        <v>0.6037731481481482</v>
      </c>
      <c r="BT42" s="35">
        <v>1.1412037037037082E-2</v>
      </c>
      <c r="BU42" s="35">
        <v>1.9444444444444899E-3</v>
      </c>
      <c r="BV42" s="44" t="s">
        <v>301</v>
      </c>
      <c r="BW42" s="45">
        <v>168</v>
      </c>
      <c r="BX42" s="55">
        <v>0.60400462962962964</v>
      </c>
      <c r="BY42" s="35">
        <v>1.1643518518518525E-2</v>
      </c>
      <c r="BZ42" s="35">
        <v>2.0601851851851909E-3</v>
      </c>
      <c r="CA42" s="44" t="s">
        <v>301</v>
      </c>
      <c r="CB42" s="45">
        <v>178</v>
      </c>
      <c r="CC42" s="85">
        <v>0.63263888888888886</v>
      </c>
      <c r="CD42" s="86"/>
      <c r="CE42" s="38">
        <v>660</v>
      </c>
      <c r="CF42" s="88"/>
      <c r="CG42" s="49">
        <v>0.64722222222222225</v>
      </c>
      <c r="CH42" s="42" t="s">
        <v>44</v>
      </c>
      <c r="CI42" s="38">
        <v>0</v>
      </c>
      <c r="CJ42" s="206">
        <v>0.66180555555555554</v>
      </c>
      <c r="CK42" s="213"/>
      <c r="CL42" s="208">
        <v>0.66413194444444446</v>
      </c>
      <c r="CM42" s="214">
        <v>2.3263888888889195E-3</v>
      </c>
      <c r="CN42" s="214">
        <v>5.9027777777780847E-4</v>
      </c>
      <c r="CO42" s="210" t="s">
        <v>301</v>
      </c>
      <c r="CP42" s="211">
        <v>51</v>
      </c>
      <c r="CQ42" s="215"/>
      <c r="CR42" s="215"/>
      <c r="CS42" s="85">
        <v>0.67083333333333339</v>
      </c>
      <c r="CT42" s="86"/>
      <c r="CU42" s="38">
        <v>300</v>
      </c>
      <c r="CV42" s="88"/>
      <c r="CW42" s="49"/>
      <c r="CX42" s="42" t="s">
        <v>44</v>
      </c>
      <c r="CY42" s="38">
        <v>0</v>
      </c>
      <c r="CZ42" s="53">
        <v>0.7104166666666667</v>
      </c>
      <c r="DA42" s="61"/>
      <c r="DB42" s="55"/>
      <c r="DC42" s="35">
        <v>-0.7104166666666667</v>
      </c>
      <c r="DD42" s="35">
        <v>0.71636574074074078</v>
      </c>
      <c r="DE42" s="44"/>
      <c r="DF42" s="45">
        <v>300</v>
      </c>
      <c r="DG42" s="55">
        <v>0.71540509259259266</v>
      </c>
      <c r="DH42" s="35">
        <v>4.9884259259259656E-3</v>
      </c>
      <c r="DI42" s="35">
        <v>1.0069444444444041E-3</v>
      </c>
      <c r="DJ42" s="44" t="s">
        <v>45</v>
      </c>
      <c r="DK42" s="45">
        <v>87</v>
      </c>
      <c r="DL42" s="238" t="s">
        <v>312</v>
      </c>
      <c r="DM42" s="52">
        <v>300</v>
      </c>
      <c r="DN42" s="91">
        <v>0.75208333333333333</v>
      </c>
      <c r="DO42" s="95">
        <v>8.3333333333333297E-3</v>
      </c>
      <c r="DP42" s="42" t="s">
        <v>45</v>
      </c>
      <c r="DQ42" s="38">
        <v>480</v>
      </c>
      <c r="DS42" s="39">
        <v>3151.3</v>
      </c>
      <c r="DT42" s="46">
        <v>1860</v>
      </c>
      <c r="DU42" s="40"/>
      <c r="DV42" s="63">
        <v>5011.3</v>
      </c>
      <c r="DX42" s="225" t="s">
        <v>296</v>
      </c>
      <c r="DY42" s="226" t="s">
        <v>178</v>
      </c>
      <c r="DZ42" s="226">
        <v>114</v>
      </c>
      <c r="EA42" s="104"/>
      <c r="EB42" s="77"/>
      <c r="EC42" s="56"/>
      <c r="ED42" s="36"/>
      <c r="EG42" s="41">
        <v>1.08</v>
      </c>
      <c r="EH42" s="41" t="s">
        <v>197</v>
      </c>
      <c r="EI42" s="151">
        <v>65.123999999999995</v>
      </c>
      <c r="EJ42" s="41">
        <v>65.123999999999995</v>
      </c>
      <c r="EK42" s="41">
        <v>9999</v>
      </c>
      <c r="EN42" s="41">
        <v>45</v>
      </c>
      <c r="EO42" s="195">
        <v>0</v>
      </c>
      <c r="EP42" s="195">
        <v>0</v>
      </c>
      <c r="EQ42" s="196">
        <v>60.3</v>
      </c>
      <c r="ER42" s="195">
        <v>0</v>
      </c>
      <c r="ES42" s="195">
        <v>0</v>
      </c>
      <c r="ET42" s="195">
        <v>1665</v>
      </c>
      <c r="EU42" s="195">
        <v>120</v>
      </c>
      <c r="EV42" s="195">
        <v>162</v>
      </c>
      <c r="EW42" s="195">
        <v>0</v>
      </c>
      <c r="EX42" s="195">
        <v>826</v>
      </c>
      <c r="EY42" s="195">
        <v>0</v>
      </c>
      <c r="EZ42" s="195">
        <v>51</v>
      </c>
      <c r="FA42" s="195">
        <v>0</v>
      </c>
      <c r="FB42" s="196">
        <v>387</v>
      </c>
      <c r="FC42" s="195"/>
      <c r="FD42" s="195"/>
      <c r="FE42" s="195"/>
      <c r="FF42" s="195"/>
      <c r="FG42" s="196"/>
      <c r="FH42" s="195"/>
      <c r="FJ42" s="41">
        <v>45</v>
      </c>
      <c r="FK42" s="195">
        <v>0</v>
      </c>
      <c r="FL42" s="195">
        <v>0</v>
      </c>
      <c r="FM42" s="195">
        <v>60.3</v>
      </c>
      <c r="FN42" s="195">
        <v>60.3</v>
      </c>
      <c r="FO42" s="195">
        <v>60.3</v>
      </c>
      <c r="FP42" s="195">
        <v>1725.3</v>
      </c>
      <c r="FQ42" s="195">
        <v>1845.3</v>
      </c>
      <c r="FR42" s="195">
        <v>1845.3</v>
      </c>
      <c r="FS42" s="195">
        <v>2671.3</v>
      </c>
      <c r="FT42" s="195">
        <v>2671.3</v>
      </c>
      <c r="FU42" s="195">
        <v>2722.3</v>
      </c>
      <c r="FV42" s="195">
        <v>2722.3</v>
      </c>
      <c r="FW42" s="195">
        <v>3109.3</v>
      </c>
      <c r="FX42" s="195">
        <v>3109.3</v>
      </c>
      <c r="FY42" s="195">
        <v>3109.3</v>
      </c>
      <c r="FZ42" s="195">
        <v>3109.3</v>
      </c>
      <c r="GA42" s="195">
        <v>3109.3</v>
      </c>
      <c r="GB42" s="195">
        <v>3109.3</v>
      </c>
      <c r="GC42" s="195">
        <v>3109.3</v>
      </c>
    </row>
    <row r="43" spans="1:185" ht="13.5" thickBot="1" x14ac:dyDescent="0.25">
      <c r="A43" s="132"/>
      <c r="B43" s="34">
        <v>36</v>
      </c>
      <c r="C43" s="10">
        <v>36</v>
      </c>
      <c r="D43" s="37" t="s">
        <v>250</v>
      </c>
      <c r="E43" s="37" t="s">
        <v>276</v>
      </c>
      <c r="F43" s="37"/>
      <c r="G43" s="43">
        <v>0.31666666666666698</v>
      </c>
      <c r="H43" s="47">
        <v>0.31666666666666698</v>
      </c>
      <c r="I43" s="58" t="s">
        <v>44</v>
      </c>
      <c r="J43" s="52">
        <v>0</v>
      </c>
      <c r="K43" s="43">
        <v>0.39999999999999802</v>
      </c>
      <c r="L43" s="47">
        <v>0.39999999999999802</v>
      </c>
      <c r="M43" s="42" t="s">
        <v>44</v>
      </c>
      <c r="N43" s="38">
        <v>0</v>
      </c>
      <c r="O43" s="73">
        <v>0.43124999999999997</v>
      </c>
      <c r="P43" s="42" t="s">
        <v>44</v>
      </c>
      <c r="Q43" s="38">
        <v>0</v>
      </c>
      <c r="R43" s="43">
        <v>0.4375</v>
      </c>
      <c r="S43" s="47">
        <v>0.4465277777777778</v>
      </c>
      <c r="T43" s="70">
        <v>76.8</v>
      </c>
      <c r="U43" s="71">
        <v>76.8</v>
      </c>
      <c r="V43" s="72"/>
      <c r="W43" s="115">
        <v>0.45208333333333328</v>
      </c>
      <c r="X43" s="42" t="s">
        <v>44</v>
      </c>
      <c r="Y43" s="38">
        <v>0</v>
      </c>
      <c r="Z43" s="49">
        <v>0.47638888888888886</v>
      </c>
      <c r="AA43" s="42" t="s">
        <v>44</v>
      </c>
      <c r="AB43" s="38">
        <v>0</v>
      </c>
      <c r="AC43" s="53">
        <v>0.47916666666666669</v>
      </c>
      <c r="AD43" s="61">
        <v>900</v>
      </c>
      <c r="AE43" s="55">
        <v>0.48001157407407408</v>
      </c>
      <c r="AF43" s="35">
        <v>8.4490740740739145E-4</v>
      </c>
      <c r="AG43" s="35">
        <v>2.0833333333331744E-4</v>
      </c>
      <c r="AH43" s="44" t="s">
        <v>301</v>
      </c>
      <c r="AI43" s="45">
        <v>18</v>
      </c>
      <c r="AJ43" s="55">
        <v>0.48172453703703705</v>
      </c>
      <c r="AK43" s="35">
        <v>2.5578703703703631E-3</v>
      </c>
      <c r="AL43" s="35">
        <v>4.7453703703702983E-4</v>
      </c>
      <c r="AM43" s="44" t="s">
        <v>301</v>
      </c>
      <c r="AN43" s="45">
        <v>41</v>
      </c>
      <c r="AO43" s="55">
        <v>0.48247685185185185</v>
      </c>
      <c r="AP43" s="35">
        <v>3.310185185185166E-3</v>
      </c>
      <c r="AQ43" s="35">
        <v>6.9444444444442506E-4</v>
      </c>
      <c r="AR43" s="44" t="s">
        <v>301</v>
      </c>
      <c r="AS43" s="45">
        <v>60</v>
      </c>
      <c r="AT43" s="55">
        <v>0.49709490740740742</v>
      </c>
      <c r="AU43" s="35">
        <v>1.7928240740740731E-2</v>
      </c>
      <c r="AV43" s="35">
        <v>1.1608796296296287E-2</v>
      </c>
      <c r="AW43" s="44" t="s">
        <v>301</v>
      </c>
      <c r="AX43" s="45">
        <v>1003</v>
      </c>
      <c r="AY43" s="49">
        <v>0.53611111111111109</v>
      </c>
      <c r="AZ43" s="42" t="s">
        <v>301</v>
      </c>
      <c r="BA43" s="38">
        <v>720</v>
      </c>
      <c r="BB43" s="53">
        <v>0.5444444444444444</v>
      </c>
      <c r="BC43" s="61"/>
      <c r="BD43" s="55">
        <v>0.55969907407407404</v>
      </c>
      <c r="BE43" s="35">
        <v>1.5254629629629646E-2</v>
      </c>
      <c r="BF43" s="35">
        <v>3.5532407407407544E-3</v>
      </c>
      <c r="BG43" s="44" t="s">
        <v>301</v>
      </c>
      <c r="BH43" s="45">
        <v>307</v>
      </c>
      <c r="BI43" s="197">
        <v>0.59305555555555556</v>
      </c>
      <c r="BJ43" s="42" t="s">
        <v>44</v>
      </c>
      <c r="BK43" s="38">
        <v>0</v>
      </c>
      <c r="BL43" s="53">
        <v>0.58750000000000002</v>
      </c>
      <c r="BM43" s="61">
        <v>480</v>
      </c>
      <c r="BN43" s="55"/>
      <c r="BO43" s="35">
        <v>-0.58750000000000002</v>
      </c>
      <c r="BP43" s="35">
        <v>0.59640046296296301</v>
      </c>
      <c r="BQ43" s="44"/>
      <c r="BR43" s="45">
        <v>300</v>
      </c>
      <c r="BS43" s="55">
        <v>0.60151620370370373</v>
      </c>
      <c r="BT43" s="35">
        <v>1.4016203703703711E-2</v>
      </c>
      <c r="BU43" s="35">
        <v>4.5486111111111196E-3</v>
      </c>
      <c r="BV43" s="44" t="s">
        <v>301</v>
      </c>
      <c r="BW43" s="45">
        <v>393</v>
      </c>
      <c r="BX43" s="55">
        <v>0.60368055555555555</v>
      </c>
      <c r="BY43" s="35">
        <v>1.6180555555555531E-2</v>
      </c>
      <c r="BZ43" s="35">
        <v>6.597222222222197E-3</v>
      </c>
      <c r="CA43" s="44" t="s">
        <v>301</v>
      </c>
      <c r="CB43" s="45">
        <v>570</v>
      </c>
      <c r="CC43" s="85">
        <v>0.63124999999999998</v>
      </c>
      <c r="CD43" s="86"/>
      <c r="CE43" s="38">
        <v>900</v>
      </c>
      <c r="CF43" s="88"/>
      <c r="CG43" s="49">
        <v>0.64236111111111105</v>
      </c>
      <c r="CH43" s="42" t="s">
        <v>45</v>
      </c>
      <c r="CI43" s="38">
        <v>540</v>
      </c>
      <c r="CJ43" s="206">
        <v>0.64583333333333337</v>
      </c>
      <c r="CK43" s="213"/>
      <c r="CL43" s="208">
        <v>0.6492013888888889</v>
      </c>
      <c r="CM43" s="214">
        <v>3.3680555555555269E-3</v>
      </c>
      <c r="CN43" s="214">
        <v>1.6319444444444159E-3</v>
      </c>
      <c r="CO43" s="210" t="s">
        <v>301</v>
      </c>
      <c r="CP43" s="211">
        <v>141</v>
      </c>
      <c r="CQ43" s="215"/>
      <c r="CR43" s="215"/>
      <c r="CS43" s="85">
        <v>0.65763888888888888</v>
      </c>
      <c r="CT43" s="86"/>
      <c r="CU43" s="38">
        <v>60</v>
      </c>
      <c r="CV43" s="88"/>
      <c r="CW43" s="49"/>
      <c r="CX43" s="42" t="s">
        <v>44</v>
      </c>
      <c r="CY43" s="38">
        <v>0</v>
      </c>
      <c r="CZ43" s="53">
        <v>0.69791666666666663</v>
      </c>
      <c r="DA43" s="61"/>
      <c r="DB43" s="55">
        <v>0.70608796296296295</v>
      </c>
      <c r="DC43" s="35">
        <v>8.1712962962963154E-3</v>
      </c>
      <c r="DD43" s="35">
        <v>2.2222222222222409E-3</v>
      </c>
      <c r="DE43" s="44" t="s">
        <v>301</v>
      </c>
      <c r="DF43" s="45">
        <v>192</v>
      </c>
      <c r="DG43" s="55">
        <v>0.70621527777777782</v>
      </c>
      <c r="DH43" s="35">
        <v>8.2986111111111871E-3</v>
      </c>
      <c r="DI43" s="35">
        <v>2.3032407407408174E-3</v>
      </c>
      <c r="DJ43" s="44" t="s">
        <v>301</v>
      </c>
      <c r="DK43" s="45">
        <v>199</v>
      </c>
      <c r="DL43" s="238"/>
      <c r="DM43" s="52"/>
      <c r="DN43" s="91">
        <v>0.75347222222222221</v>
      </c>
      <c r="DO43" s="95">
        <v>8.3333333333333297E-3</v>
      </c>
      <c r="DP43" s="42" t="s">
        <v>44</v>
      </c>
      <c r="DQ43" s="38">
        <v>0</v>
      </c>
      <c r="DS43" s="39">
        <v>4680.8</v>
      </c>
      <c r="DT43" s="46">
        <v>2220</v>
      </c>
      <c r="DU43" s="40"/>
      <c r="DV43" s="63">
        <v>6900.8</v>
      </c>
      <c r="DX43" s="225" t="s">
        <v>297</v>
      </c>
      <c r="DY43" s="226" t="s">
        <v>178</v>
      </c>
      <c r="DZ43" s="226">
        <v>152</v>
      </c>
      <c r="EA43" s="104"/>
      <c r="EB43" s="77"/>
      <c r="EC43" s="56"/>
      <c r="ED43" s="36"/>
      <c r="EG43" s="41">
        <v>1.08</v>
      </c>
      <c r="EH43" s="41" t="s">
        <v>197</v>
      </c>
      <c r="EI43" s="151">
        <v>82.944000000000003</v>
      </c>
      <c r="EJ43" s="41">
        <v>82.944000000000003</v>
      </c>
      <c r="EK43" s="41">
        <v>9999</v>
      </c>
      <c r="EN43" s="41">
        <v>36</v>
      </c>
      <c r="EO43" s="195">
        <v>0</v>
      </c>
      <c r="EP43" s="195">
        <v>0</v>
      </c>
      <c r="EQ43" s="196">
        <v>76.8</v>
      </c>
      <c r="ER43" s="195">
        <v>0</v>
      </c>
      <c r="ES43" s="195">
        <v>0</v>
      </c>
      <c r="ET43" s="195">
        <v>2022</v>
      </c>
      <c r="EU43" s="195">
        <v>720</v>
      </c>
      <c r="EV43" s="195">
        <v>307</v>
      </c>
      <c r="EW43" s="195">
        <v>0</v>
      </c>
      <c r="EX43" s="195">
        <v>1743</v>
      </c>
      <c r="EY43" s="195">
        <v>540</v>
      </c>
      <c r="EZ43" s="195">
        <v>141</v>
      </c>
      <c r="FA43" s="195">
        <v>0</v>
      </c>
      <c r="FB43" s="196">
        <v>391</v>
      </c>
      <c r="FC43" s="195"/>
      <c r="FD43" s="195"/>
      <c r="FE43" s="195"/>
      <c r="FF43" s="195"/>
      <c r="FG43" s="196"/>
      <c r="FH43" s="195"/>
      <c r="FJ43" s="41">
        <v>36</v>
      </c>
      <c r="FK43" s="195">
        <v>0</v>
      </c>
      <c r="FL43" s="195">
        <v>0</v>
      </c>
      <c r="FM43" s="195">
        <v>76.8</v>
      </c>
      <c r="FN43" s="195">
        <v>76.8</v>
      </c>
      <c r="FO43" s="195">
        <v>76.8</v>
      </c>
      <c r="FP43" s="195">
        <v>2098.8000000000002</v>
      </c>
      <c r="FQ43" s="195">
        <v>2818.8</v>
      </c>
      <c r="FR43" s="195">
        <v>2818.8</v>
      </c>
      <c r="FS43" s="195">
        <v>4561.8</v>
      </c>
      <c r="FT43" s="195">
        <v>5101.8</v>
      </c>
      <c r="FU43" s="195">
        <v>5242.8</v>
      </c>
      <c r="FV43" s="195">
        <v>5242.8</v>
      </c>
      <c r="FW43" s="195">
        <v>5633.8</v>
      </c>
      <c r="FX43" s="195">
        <v>5633.8</v>
      </c>
      <c r="FY43" s="195">
        <v>5633.8</v>
      </c>
      <c r="FZ43" s="195">
        <v>5633.8</v>
      </c>
      <c r="GA43" s="195">
        <v>5633.8</v>
      </c>
      <c r="GB43" s="195">
        <v>5633.8</v>
      </c>
      <c r="GC43" s="195">
        <v>5633.8</v>
      </c>
    </row>
    <row r="44" spans="1:185" ht="13.5" thickBot="1" x14ac:dyDescent="0.25">
      <c r="A44" s="132"/>
      <c r="B44" s="34">
        <v>40</v>
      </c>
      <c r="C44" s="10">
        <v>40</v>
      </c>
      <c r="D44" s="37" t="s">
        <v>252</v>
      </c>
      <c r="E44" s="37" t="s">
        <v>279</v>
      </c>
      <c r="F44" s="37"/>
      <c r="G44" s="43">
        <v>0.31944444444444398</v>
      </c>
      <c r="H44" s="47">
        <v>0.31944444444444398</v>
      </c>
      <c r="I44" s="58" t="s">
        <v>44</v>
      </c>
      <c r="J44" s="52">
        <v>0</v>
      </c>
      <c r="K44" s="43">
        <v>0.40277777777777601</v>
      </c>
      <c r="L44" s="47">
        <v>0.40277777777777601</v>
      </c>
      <c r="M44" s="42" t="s">
        <v>44</v>
      </c>
      <c r="N44" s="38">
        <v>0</v>
      </c>
      <c r="O44" s="73">
        <v>0.43402777777777801</v>
      </c>
      <c r="P44" s="42" t="s">
        <v>44</v>
      </c>
      <c r="Q44" s="38">
        <v>0</v>
      </c>
      <c r="R44" s="43">
        <v>0.43541666666666662</v>
      </c>
      <c r="S44" s="47">
        <v>0.45208333333333334</v>
      </c>
      <c r="T44" s="70">
        <v>65.3</v>
      </c>
      <c r="U44" s="71">
        <v>65.3</v>
      </c>
      <c r="V44" s="72">
        <v>15</v>
      </c>
      <c r="W44" s="115">
        <v>0.45486111111111133</v>
      </c>
      <c r="X44" s="42" t="s">
        <v>44</v>
      </c>
      <c r="Y44" s="38">
        <v>0</v>
      </c>
      <c r="Z44" s="49">
        <v>0.47916666666666669</v>
      </c>
      <c r="AA44" s="42" t="s">
        <v>44</v>
      </c>
      <c r="AB44" s="38">
        <v>0</v>
      </c>
      <c r="AC44" s="53">
        <v>0.48194444444444445</v>
      </c>
      <c r="AD44" s="61"/>
      <c r="AE44" s="55">
        <v>0.48277777777777775</v>
      </c>
      <c r="AF44" s="35">
        <v>8.3333333333329707E-4</v>
      </c>
      <c r="AG44" s="35">
        <v>1.9675925925922305E-4</v>
      </c>
      <c r="AH44" s="44" t="s">
        <v>301</v>
      </c>
      <c r="AI44" s="45">
        <v>17</v>
      </c>
      <c r="AJ44" s="55">
        <v>0.48424768518518518</v>
      </c>
      <c r="AK44" s="35">
        <v>2.3032407407407307E-3</v>
      </c>
      <c r="AL44" s="35">
        <v>2.199074074073974E-4</v>
      </c>
      <c r="AM44" s="44" t="s">
        <v>301</v>
      </c>
      <c r="AN44" s="45">
        <v>19</v>
      </c>
      <c r="AO44" s="55">
        <v>0.48496527777777776</v>
      </c>
      <c r="AP44" s="35">
        <v>3.0208333333333059E-3</v>
      </c>
      <c r="AQ44" s="35">
        <v>4.0509259259256499E-4</v>
      </c>
      <c r="AR44" s="44" t="s">
        <v>301</v>
      </c>
      <c r="AS44" s="45">
        <v>35</v>
      </c>
      <c r="AT44" s="55">
        <v>0.49</v>
      </c>
      <c r="AU44" s="35">
        <v>8.055555555555538E-3</v>
      </c>
      <c r="AV44" s="35">
        <v>1.7361111111110937E-3</v>
      </c>
      <c r="AW44" s="44" t="s">
        <v>301</v>
      </c>
      <c r="AX44" s="45">
        <v>150</v>
      </c>
      <c r="AY44" s="49">
        <v>0.52986111111111112</v>
      </c>
      <c r="AZ44" s="42" t="s">
        <v>45</v>
      </c>
      <c r="BA44" s="38">
        <v>60</v>
      </c>
      <c r="BB44" s="53">
        <v>0.53680555555555554</v>
      </c>
      <c r="BC44" s="61"/>
      <c r="BD44" s="55">
        <v>0.55321759259259262</v>
      </c>
      <c r="BE44" s="35">
        <v>1.6412037037037086E-2</v>
      </c>
      <c r="BF44" s="35">
        <v>4.7106481481481947E-3</v>
      </c>
      <c r="BG44" s="44" t="s">
        <v>301</v>
      </c>
      <c r="BH44" s="45">
        <v>407</v>
      </c>
      <c r="BI44" s="197">
        <v>0.5854166666666667</v>
      </c>
      <c r="BJ44" s="42" t="s">
        <v>44</v>
      </c>
      <c r="BK44" s="38">
        <v>0</v>
      </c>
      <c r="BL44" s="53">
        <v>0.59027777777777779</v>
      </c>
      <c r="BM44" s="61">
        <v>180</v>
      </c>
      <c r="BN44" s="55">
        <v>0.60392361111111115</v>
      </c>
      <c r="BO44" s="35">
        <v>1.3645833333333357E-2</v>
      </c>
      <c r="BP44" s="35">
        <v>4.7453703703703946E-3</v>
      </c>
      <c r="BQ44" s="44" t="s">
        <v>301</v>
      </c>
      <c r="BR44" s="45">
        <v>410</v>
      </c>
      <c r="BS44" s="55">
        <v>0.60906249999999995</v>
      </c>
      <c r="BT44" s="35">
        <v>1.8784722222222161E-2</v>
      </c>
      <c r="BU44" s="35">
        <v>9.3171296296295694E-3</v>
      </c>
      <c r="BV44" s="44" t="s">
        <v>301</v>
      </c>
      <c r="BW44" s="45">
        <v>805</v>
      </c>
      <c r="BX44" s="55">
        <v>0.60928240740740736</v>
      </c>
      <c r="BY44" s="35">
        <v>1.9004629629629566E-2</v>
      </c>
      <c r="BZ44" s="35">
        <v>9.4212962962962315E-3</v>
      </c>
      <c r="CA44" s="44" t="s">
        <v>301</v>
      </c>
      <c r="CB44" s="45">
        <v>814</v>
      </c>
      <c r="CC44" s="85">
        <v>0.64027777777777783</v>
      </c>
      <c r="CD44" s="86"/>
      <c r="CE44" s="38">
        <v>0</v>
      </c>
      <c r="CF44" s="88"/>
      <c r="CG44" s="49">
        <v>0.6430555555555556</v>
      </c>
      <c r="CH44" s="42" t="s">
        <v>44</v>
      </c>
      <c r="CI44" s="38">
        <v>0</v>
      </c>
      <c r="CJ44" s="206">
        <v>0.65347222222222223</v>
      </c>
      <c r="CK44" s="213"/>
      <c r="CL44" s="208">
        <v>0.65681712962962957</v>
      </c>
      <c r="CM44" s="214">
        <v>3.3449074074073382E-3</v>
      </c>
      <c r="CN44" s="214">
        <v>1.6087962962962271E-3</v>
      </c>
      <c r="CO44" s="210" t="s">
        <v>301</v>
      </c>
      <c r="CP44" s="211">
        <v>139</v>
      </c>
      <c r="CQ44" s="215"/>
      <c r="CR44" s="215"/>
      <c r="CS44" s="85">
        <v>0.66597222222222219</v>
      </c>
      <c r="CT44" s="86"/>
      <c r="CU44" s="38">
        <v>0</v>
      </c>
      <c r="CV44" s="88"/>
      <c r="CW44" s="49"/>
      <c r="CX44" s="42" t="s">
        <v>44</v>
      </c>
      <c r="CY44" s="38">
        <v>0</v>
      </c>
      <c r="CZ44" s="53">
        <v>0.70624999999999993</v>
      </c>
      <c r="DA44" s="61"/>
      <c r="DB44" s="55">
        <v>0.7144328703703704</v>
      </c>
      <c r="DC44" s="35">
        <v>8.1828703703704653E-3</v>
      </c>
      <c r="DD44" s="35">
        <v>2.2337962962963908E-3</v>
      </c>
      <c r="DE44" s="44" t="s">
        <v>301</v>
      </c>
      <c r="DF44" s="45">
        <v>193</v>
      </c>
      <c r="DG44" s="55">
        <v>0.7152546296296296</v>
      </c>
      <c r="DH44" s="35">
        <v>9.004629629629668E-3</v>
      </c>
      <c r="DI44" s="35">
        <v>3.0092592592592983E-3</v>
      </c>
      <c r="DJ44" s="44" t="s">
        <v>301</v>
      </c>
      <c r="DK44" s="45">
        <v>260</v>
      </c>
      <c r="DL44" s="238"/>
      <c r="DM44" s="52"/>
      <c r="DN44" s="91">
        <v>0.7597222222222223</v>
      </c>
      <c r="DO44" s="95">
        <v>8.3333333333333297E-3</v>
      </c>
      <c r="DP44" s="42" t="s">
        <v>44</v>
      </c>
      <c r="DQ44" s="38">
        <v>0</v>
      </c>
      <c r="DS44" s="39">
        <v>3509.3</v>
      </c>
      <c r="DT44" s="46">
        <v>60</v>
      </c>
      <c r="DU44" s="40"/>
      <c r="DV44" s="63">
        <v>3569.3</v>
      </c>
      <c r="DX44" s="225" t="s">
        <v>43</v>
      </c>
      <c r="DY44" s="226" t="s">
        <v>178</v>
      </c>
      <c r="DZ44" s="226">
        <v>82</v>
      </c>
      <c r="EA44" s="104" t="s">
        <v>300</v>
      </c>
      <c r="EB44" s="77"/>
      <c r="EC44" s="56"/>
      <c r="ED44" s="36"/>
      <c r="EG44" s="41">
        <v>1.05</v>
      </c>
      <c r="EH44" s="41" t="s">
        <v>198</v>
      </c>
      <c r="EI44" s="151">
        <v>84.314999999999998</v>
      </c>
      <c r="EJ44" s="41">
        <v>9999</v>
      </c>
      <c r="EK44" s="41">
        <v>84.314999999999998</v>
      </c>
      <c r="EN44" s="41">
        <v>40</v>
      </c>
      <c r="EO44" s="195">
        <v>0</v>
      </c>
      <c r="EP44" s="195">
        <v>0</v>
      </c>
      <c r="EQ44" s="196">
        <v>80.3</v>
      </c>
      <c r="ER44" s="195">
        <v>0</v>
      </c>
      <c r="ES44" s="195">
        <v>0</v>
      </c>
      <c r="ET44" s="195">
        <v>221</v>
      </c>
      <c r="EU44" s="195">
        <v>60</v>
      </c>
      <c r="EV44" s="195">
        <v>407</v>
      </c>
      <c r="EW44" s="195">
        <v>0</v>
      </c>
      <c r="EX44" s="195">
        <v>2209</v>
      </c>
      <c r="EY44" s="195">
        <v>0</v>
      </c>
      <c r="EZ44" s="195">
        <v>139</v>
      </c>
      <c r="FA44" s="195">
        <v>0</v>
      </c>
      <c r="FB44" s="196">
        <v>453</v>
      </c>
      <c r="FC44" s="195"/>
      <c r="FD44" s="195"/>
      <c r="FE44" s="195"/>
      <c r="FF44" s="195"/>
      <c r="FG44" s="196"/>
      <c r="FH44" s="195"/>
      <c r="FJ44" s="41">
        <v>40</v>
      </c>
      <c r="FK44" s="195">
        <v>0</v>
      </c>
      <c r="FL44" s="195">
        <v>0</v>
      </c>
      <c r="FM44" s="195">
        <v>80.3</v>
      </c>
      <c r="FN44" s="195">
        <v>80.3</v>
      </c>
      <c r="FO44" s="195">
        <v>80.3</v>
      </c>
      <c r="FP44" s="195">
        <v>301.3</v>
      </c>
      <c r="FQ44" s="195">
        <v>361.3</v>
      </c>
      <c r="FR44" s="195">
        <v>361.3</v>
      </c>
      <c r="FS44" s="195">
        <v>2570.3000000000002</v>
      </c>
      <c r="FT44" s="195">
        <v>2570.3000000000002</v>
      </c>
      <c r="FU44" s="195">
        <v>2709.3</v>
      </c>
      <c r="FV44" s="195">
        <v>2709.3</v>
      </c>
      <c r="FW44" s="195">
        <v>3162.3</v>
      </c>
      <c r="FX44" s="195">
        <v>3162.3</v>
      </c>
      <c r="FY44" s="195">
        <v>3162.3</v>
      </c>
      <c r="FZ44" s="195">
        <v>3162.3</v>
      </c>
      <c r="GA44" s="195">
        <v>3162.3</v>
      </c>
      <c r="GB44" s="195">
        <v>3162.3</v>
      </c>
      <c r="GC44" s="195">
        <v>3162.3</v>
      </c>
    </row>
    <row r="45" spans="1:185" ht="13.5" thickBot="1" x14ac:dyDescent="0.25">
      <c r="A45" s="132"/>
      <c r="B45" s="34">
        <v>43</v>
      </c>
      <c r="C45" s="10">
        <v>43</v>
      </c>
      <c r="D45" s="37" t="s">
        <v>254</v>
      </c>
      <c r="E45" s="37" t="s">
        <v>116</v>
      </c>
      <c r="F45" s="37"/>
      <c r="G45" s="43">
        <v>0.32152777777777802</v>
      </c>
      <c r="H45" s="47">
        <v>0.32152777777777802</v>
      </c>
      <c r="I45" s="58" t="s">
        <v>44</v>
      </c>
      <c r="J45" s="52">
        <v>0</v>
      </c>
      <c r="K45" s="43">
        <v>0.40486111111110901</v>
      </c>
      <c r="L45" s="47">
        <v>0.40486111111110901</v>
      </c>
      <c r="M45" s="42" t="s">
        <v>44</v>
      </c>
      <c r="N45" s="38">
        <v>0</v>
      </c>
      <c r="O45" s="73">
        <v>0.43611111111111112</v>
      </c>
      <c r="P45" s="42" t="s">
        <v>44</v>
      </c>
      <c r="Q45" s="38">
        <v>0</v>
      </c>
      <c r="R45" s="43">
        <v>0.44513888888888892</v>
      </c>
      <c r="S45" s="47">
        <v>0.45833333333333331</v>
      </c>
      <c r="T45" s="70">
        <v>57.8</v>
      </c>
      <c r="U45" s="71">
        <v>57.8</v>
      </c>
      <c r="V45" s="72"/>
      <c r="W45" s="115">
        <v>0.45694444444444443</v>
      </c>
      <c r="X45" s="42" t="s">
        <v>44</v>
      </c>
      <c r="Y45" s="38">
        <v>0</v>
      </c>
      <c r="Z45" s="49">
        <v>0.48125000000000001</v>
      </c>
      <c r="AA45" s="42" t="s">
        <v>44</v>
      </c>
      <c r="AB45" s="38">
        <v>0</v>
      </c>
      <c r="AC45" s="53">
        <v>0.48333333333333334</v>
      </c>
      <c r="AD45" s="61">
        <v>300</v>
      </c>
      <c r="AE45" s="55">
        <v>0.4841435185185185</v>
      </c>
      <c r="AF45" s="35">
        <v>8.101851851851638E-4</v>
      </c>
      <c r="AG45" s="35">
        <v>1.7361111111108979E-4</v>
      </c>
      <c r="AH45" s="44" t="s">
        <v>301</v>
      </c>
      <c r="AI45" s="45">
        <v>15</v>
      </c>
      <c r="AJ45" s="55">
        <v>0.48494212962962963</v>
      </c>
      <c r="AK45" s="35">
        <v>1.6087962962962887E-3</v>
      </c>
      <c r="AL45" s="35">
        <v>4.7453703703704457E-4</v>
      </c>
      <c r="AM45" s="44" t="s">
        <v>45</v>
      </c>
      <c r="AN45" s="45">
        <v>41</v>
      </c>
      <c r="AO45" s="55">
        <v>0.4856712962962963</v>
      </c>
      <c r="AP45" s="35">
        <v>2.3379629629629584E-3</v>
      </c>
      <c r="AQ45" s="35">
        <v>2.777777777777826E-4</v>
      </c>
      <c r="AR45" s="44" t="s">
        <v>45</v>
      </c>
      <c r="AS45" s="45">
        <v>24</v>
      </c>
      <c r="AT45" s="55">
        <v>0.49589120370370371</v>
      </c>
      <c r="AU45" s="35">
        <v>1.2557870370370372E-2</v>
      </c>
      <c r="AV45" s="35">
        <v>6.2384259259259276E-3</v>
      </c>
      <c r="AW45" s="44" t="s">
        <v>301</v>
      </c>
      <c r="AX45" s="45">
        <v>539</v>
      </c>
      <c r="AY45" s="49">
        <v>0.53263888888888888</v>
      </c>
      <c r="AZ45" s="42" t="s">
        <v>301</v>
      </c>
      <c r="BA45" s="38">
        <v>60</v>
      </c>
      <c r="BB45" s="53">
        <v>0.54166666666666663</v>
      </c>
      <c r="BC45" s="61"/>
      <c r="BD45" s="55">
        <v>0.55659722222222219</v>
      </c>
      <c r="BE45" s="35">
        <v>1.4930555555555558E-2</v>
      </c>
      <c r="BF45" s="35">
        <v>3.2291666666666666E-3</v>
      </c>
      <c r="BG45" s="44" t="s">
        <v>301</v>
      </c>
      <c r="BH45" s="45">
        <v>279</v>
      </c>
      <c r="BI45" s="197">
        <v>0.59027777777777779</v>
      </c>
      <c r="BJ45" s="42" t="s">
        <v>44</v>
      </c>
      <c r="BK45" s="38">
        <v>0</v>
      </c>
      <c r="BL45" s="53">
        <v>0.59375</v>
      </c>
      <c r="BM45" s="61">
        <v>180</v>
      </c>
      <c r="BN45" s="55"/>
      <c r="BO45" s="35">
        <v>-0.59375</v>
      </c>
      <c r="BP45" s="35">
        <v>0.60265046296296299</v>
      </c>
      <c r="BQ45" s="44"/>
      <c r="BR45" s="45">
        <v>300</v>
      </c>
      <c r="BS45" s="55">
        <v>0.60611111111111116</v>
      </c>
      <c r="BT45" s="35">
        <v>1.2361111111111156E-2</v>
      </c>
      <c r="BU45" s="35">
        <v>2.8935185185185643E-3</v>
      </c>
      <c r="BV45" s="44" t="s">
        <v>301</v>
      </c>
      <c r="BW45" s="45">
        <v>250</v>
      </c>
      <c r="BX45" s="55">
        <v>0.60636574074074068</v>
      </c>
      <c r="BY45" s="35">
        <v>1.2615740740740677E-2</v>
      </c>
      <c r="BZ45" s="35">
        <v>3.0324074074073431E-3</v>
      </c>
      <c r="CA45" s="44" t="s">
        <v>301</v>
      </c>
      <c r="CB45" s="45">
        <v>262</v>
      </c>
      <c r="CC45" s="85">
        <v>0.64166666666666672</v>
      </c>
      <c r="CD45" s="86"/>
      <c r="CE45" s="38">
        <v>0</v>
      </c>
      <c r="CF45" s="88"/>
      <c r="CG45" s="49">
        <v>0.64236111111111105</v>
      </c>
      <c r="CH45" s="42" t="s">
        <v>45</v>
      </c>
      <c r="CI45" s="38">
        <v>300</v>
      </c>
      <c r="CJ45" s="206">
        <v>0.66527777777777775</v>
      </c>
      <c r="CK45" s="213"/>
      <c r="CL45" s="208">
        <v>0.66773148148148154</v>
      </c>
      <c r="CM45" s="214">
        <v>2.4537037037037912E-3</v>
      </c>
      <c r="CN45" s="214">
        <v>7.1759259259268019E-4</v>
      </c>
      <c r="CO45" s="210" t="s">
        <v>301</v>
      </c>
      <c r="CP45" s="211">
        <v>62</v>
      </c>
      <c r="CQ45" s="215"/>
      <c r="CR45" s="215"/>
      <c r="CS45" s="85">
        <v>0.67847222222222225</v>
      </c>
      <c r="CT45" s="86"/>
      <c r="CU45" s="38">
        <v>0</v>
      </c>
      <c r="CV45" s="88"/>
      <c r="CW45" s="49"/>
      <c r="CX45" s="42" t="s">
        <v>44</v>
      </c>
      <c r="CY45" s="38">
        <v>0</v>
      </c>
      <c r="CZ45" s="53">
        <v>0.71666666666666667</v>
      </c>
      <c r="DA45" s="61"/>
      <c r="DB45" s="55">
        <v>0.72648148148148151</v>
      </c>
      <c r="DC45" s="35">
        <v>9.8148148148148318E-3</v>
      </c>
      <c r="DD45" s="35">
        <v>3.8657407407407572E-3</v>
      </c>
      <c r="DE45" s="44" t="s">
        <v>301</v>
      </c>
      <c r="DF45" s="45">
        <v>334</v>
      </c>
      <c r="DG45" s="55">
        <v>0.72660879629629627</v>
      </c>
      <c r="DH45" s="35">
        <v>9.9421296296295925E-3</v>
      </c>
      <c r="DI45" s="35">
        <v>3.9467592592592228E-3</v>
      </c>
      <c r="DJ45" s="44" t="s">
        <v>301</v>
      </c>
      <c r="DK45" s="45">
        <v>341</v>
      </c>
      <c r="DL45" s="238"/>
      <c r="DM45" s="52"/>
      <c r="DN45" s="91">
        <v>0.77222222222222225</v>
      </c>
      <c r="DO45" s="95">
        <v>8.3333333333333297E-3</v>
      </c>
      <c r="DP45" s="42" t="s">
        <v>44</v>
      </c>
      <c r="DQ45" s="38">
        <v>0</v>
      </c>
      <c r="DS45" s="39">
        <v>2984.8</v>
      </c>
      <c r="DT45" s="46">
        <v>360</v>
      </c>
      <c r="DU45" s="40"/>
      <c r="DV45" s="63">
        <v>3344.8</v>
      </c>
      <c r="DX45" s="225" t="s">
        <v>296</v>
      </c>
      <c r="DY45" s="226" t="s">
        <v>178</v>
      </c>
      <c r="DZ45" s="226">
        <v>86</v>
      </c>
      <c r="EA45" s="104"/>
      <c r="EB45" s="77"/>
      <c r="EC45" s="56"/>
      <c r="ED45" s="36"/>
      <c r="EG45" s="41">
        <v>1.05</v>
      </c>
      <c r="EH45" s="41" t="s">
        <v>197</v>
      </c>
      <c r="EI45" s="151">
        <v>60.69</v>
      </c>
      <c r="EJ45" s="41">
        <v>60.69</v>
      </c>
      <c r="EK45" s="41">
        <v>9999</v>
      </c>
      <c r="EN45" s="41">
        <v>43</v>
      </c>
      <c r="EO45" s="195">
        <v>0</v>
      </c>
      <c r="EP45" s="195">
        <v>0</v>
      </c>
      <c r="EQ45" s="196">
        <v>57.8</v>
      </c>
      <c r="ER45" s="195">
        <v>0</v>
      </c>
      <c r="ES45" s="195">
        <v>0</v>
      </c>
      <c r="ET45" s="195">
        <v>919</v>
      </c>
      <c r="EU45" s="195">
        <v>60</v>
      </c>
      <c r="EV45" s="195">
        <v>279</v>
      </c>
      <c r="EW45" s="195">
        <v>0</v>
      </c>
      <c r="EX45" s="195">
        <v>992</v>
      </c>
      <c r="EY45" s="195">
        <v>300</v>
      </c>
      <c r="EZ45" s="195">
        <v>62</v>
      </c>
      <c r="FA45" s="195">
        <v>0</v>
      </c>
      <c r="FB45" s="196">
        <v>675</v>
      </c>
      <c r="FC45" s="195"/>
      <c r="FD45" s="195"/>
      <c r="FE45" s="195"/>
      <c r="FF45" s="195"/>
      <c r="FG45" s="196"/>
      <c r="FH45" s="195"/>
      <c r="FJ45" s="41">
        <v>43</v>
      </c>
      <c r="FK45" s="195">
        <v>0</v>
      </c>
      <c r="FL45" s="195">
        <v>0</v>
      </c>
      <c r="FM45" s="195">
        <v>57.8</v>
      </c>
      <c r="FN45" s="195">
        <v>57.8</v>
      </c>
      <c r="FO45" s="195">
        <v>57.8</v>
      </c>
      <c r="FP45" s="195">
        <v>976.8</v>
      </c>
      <c r="FQ45" s="195">
        <v>1036.8</v>
      </c>
      <c r="FR45" s="195">
        <v>1036.8</v>
      </c>
      <c r="FS45" s="195">
        <v>2028.8</v>
      </c>
      <c r="FT45" s="195">
        <v>2328.8000000000002</v>
      </c>
      <c r="FU45" s="195">
        <v>2390.8000000000002</v>
      </c>
      <c r="FV45" s="195">
        <v>2390.8000000000002</v>
      </c>
      <c r="FW45" s="195">
        <v>3065.8</v>
      </c>
      <c r="FX45" s="195">
        <v>3065.8</v>
      </c>
      <c r="FY45" s="195">
        <v>3065.8</v>
      </c>
      <c r="FZ45" s="195">
        <v>3065.8</v>
      </c>
      <c r="GA45" s="195">
        <v>3065.8</v>
      </c>
      <c r="GB45" s="195">
        <v>3065.8</v>
      </c>
      <c r="GC45" s="195">
        <v>3065.8</v>
      </c>
    </row>
    <row r="46" spans="1:185" ht="13.5" thickBot="1" x14ac:dyDescent="0.25">
      <c r="A46" s="132"/>
      <c r="B46" s="34">
        <v>29</v>
      </c>
      <c r="C46" s="10">
        <v>29</v>
      </c>
      <c r="D46" s="37" t="s">
        <v>245</v>
      </c>
      <c r="E46" s="37" t="s">
        <v>270</v>
      </c>
      <c r="F46" s="37"/>
      <c r="G46" s="43">
        <v>0.311805555555558</v>
      </c>
      <c r="H46" s="47">
        <v>0.311805555555556</v>
      </c>
      <c r="I46" s="58" t="s">
        <v>44</v>
      </c>
      <c r="J46" s="52">
        <v>0</v>
      </c>
      <c r="K46" s="43">
        <v>0.39513888888888699</v>
      </c>
      <c r="L46" s="47">
        <v>0.39513888888888699</v>
      </c>
      <c r="M46" s="42" t="s">
        <v>44</v>
      </c>
      <c r="N46" s="38">
        <v>0</v>
      </c>
      <c r="O46" s="73">
        <v>0.4284722222222222</v>
      </c>
      <c r="P46" s="42" t="s">
        <v>301</v>
      </c>
      <c r="Q46" s="38">
        <v>180</v>
      </c>
      <c r="R46" s="43">
        <v>0.43888888888888888</v>
      </c>
      <c r="S46" s="47">
        <v>0.43888888888888888</v>
      </c>
      <c r="T46" s="70">
        <v>53.5</v>
      </c>
      <c r="U46" s="71">
        <v>53.5</v>
      </c>
      <c r="V46" s="72"/>
      <c r="W46" s="115">
        <v>0.44930555555555551</v>
      </c>
      <c r="X46" s="42" t="s">
        <v>44</v>
      </c>
      <c r="Y46" s="38">
        <v>0</v>
      </c>
      <c r="Z46" s="49">
        <v>0.47152777777777782</v>
      </c>
      <c r="AA46" s="42" t="s">
        <v>45</v>
      </c>
      <c r="AB46" s="38">
        <v>180</v>
      </c>
      <c r="AC46" s="53">
        <v>0.47430555555555554</v>
      </c>
      <c r="AD46" s="61"/>
      <c r="AE46" s="55">
        <v>0.47508101851851853</v>
      </c>
      <c r="AF46" s="35">
        <v>7.7546296296299166E-4</v>
      </c>
      <c r="AG46" s="35">
        <v>1.3888888888891765E-4</v>
      </c>
      <c r="AH46" s="44" t="s">
        <v>301</v>
      </c>
      <c r="AI46" s="45">
        <v>12</v>
      </c>
      <c r="AJ46" s="55">
        <v>0.47671296296296295</v>
      </c>
      <c r="AK46" s="35">
        <v>2.4074074074074137E-3</v>
      </c>
      <c r="AL46" s="35">
        <v>3.2407407407408035E-4</v>
      </c>
      <c r="AM46" s="44" t="s">
        <v>301</v>
      </c>
      <c r="AN46" s="45">
        <v>28</v>
      </c>
      <c r="AO46" s="55">
        <v>0.47746527777777775</v>
      </c>
      <c r="AP46" s="35">
        <v>3.1597222222222165E-3</v>
      </c>
      <c r="AQ46" s="35">
        <v>5.4398148148147559E-4</v>
      </c>
      <c r="AR46" s="44" t="s">
        <v>301</v>
      </c>
      <c r="AS46" s="45">
        <v>47</v>
      </c>
      <c r="AT46" s="55">
        <v>0.48143518518518519</v>
      </c>
      <c r="AU46" s="35">
        <v>7.1296296296296524E-3</v>
      </c>
      <c r="AV46" s="35">
        <v>8.1018518518520804E-4</v>
      </c>
      <c r="AW46" s="44" t="s">
        <v>301</v>
      </c>
      <c r="AX46" s="45">
        <v>70</v>
      </c>
      <c r="AY46" s="49">
        <v>0.5229166666666667</v>
      </c>
      <c r="AZ46" s="42" t="s">
        <v>44</v>
      </c>
      <c r="BA46" s="38">
        <v>0</v>
      </c>
      <c r="BB46" s="53">
        <v>0.53333333333333333</v>
      </c>
      <c r="BC46" s="61"/>
      <c r="BD46" s="55">
        <v>0.55583333333333329</v>
      </c>
      <c r="BE46" s="35">
        <v>2.2499999999999964E-2</v>
      </c>
      <c r="BF46" s="35">
        <v>1.0798611111111073E-2</v>
      </c>
      <c r="BG46" s="44" t="s">
        <v>301</v>
      </c>
      <c r="BH46" s="45">
        <v>933</v>
      </c>
      <c r="BI46" s="197">
        <v>0.58194444444444449</v>
      </c>
      <c r="BJ46" s="42" t="s">
        <v>44</v>
      </c>
      <c r="BK46" s="38">
        <v>0</v>
      </c>
      <c r="BL46" s="53">
        <v>0.58333333333333337</v>
      </c>
      <c r="BM46" s="61">
        <v>180</v>
      </c>
      <c r="BN46" s="55"/>
      <c r="BO46" s="35">
        <v>-0.58333333333333337</v>
      </c>
      <c r="BP46" s="35">
        <v>0.59223379629629636</v>
      </c>
      <c r="BQ46" s="44"/>
      <c r="BR46" s="45">
        <v>300</v>
      </c>
      <c r="BS46" s="55">
        <v>0.59343749999999995</v>
      </c>
      <c r="BT46" s="35">
        <v>1.0104166666666581E-2</v>
      </c>
      <c r="BU46" s="35">
        <v>6.3657407407398912E-4</v>
      </c>
      <c r="BV46" s="44" t="s">
        <v>301</v>
      </c>
      <c r="BW46" s="45">
        <v>55</v>
      </c>
      <c r="BX46" s="55">
        <v>0.59366898148148151</v>
      </c>
      <c r="BY46" s="35">
        <v>1.0335648148148135E-2</v>
      </c>
      <c r="BZ46" s="35">
        <v>7.5231481481480116E-4</v>
      </c>
      <c r="CA46" s="44" t="s">
        <v>301</v>
      </c>
      <c r="CB46" s="45">
        <v>65</v>
      </c>
      <c r="CC46" s="85">
        <v>0.62222222222222223</v>
      </c>
      <c r="CD46" s="86"/>
      <c r="CE46" s="38">
        <v>720</v>
      </c>
      <c r="CF46" s="88"/>
      <c r="CG46" s="49">
        <v>0.63680555555555551</v>
      </c>
      <c r="CH46" s="42" t="s">
        <v>45</v>
      </c>
      <c r="CI46" s="38">
        <v>60</v>
      </c>
      <c r="CJ46" s="206">
        <v>0.64374999999999993</v>
      </c>
      <c r="CK46" s="213"/>
      <c r="CL46" s="208">
        <v>0.64578703703703699</v>
      </c>
      <c r="CM46" s="214">
        <v>2.0370370370370594E-3</v>
      </c>
      <c r="CN46" s="214">
        <v>3.0092592592594839E-4</v>
      </c>
      <c r="CO46" s="210" t="s">
        <v>301</v>
      </c>
      <c r="CP46" s="211">
        <v>26</v>
      </c>
      <c r="CQ46" s="215"/>
      <c r="CR46" s="215"/>
      <c r="CS46" s="85">
        <v>0.65277777777777779</v>
      </c>
      <c r="CT46" s="86"/>
      <c r="CU46" s="38">
        <v>300</v>
      </c>
      <c r="CV46" s="88"/>
      <c r="CW46" s="49"/>
      <c r="CX46" s="42" t="s">
        <v>44</v>
      </c>
      <c r="CY46" s="38">
        <v>0</v>
      </c>
      <c r="CZ46" s="53">
        <v>0.6958333333333333</v>
      </c>
      <c r="DA46" s="61"/>
      <c r="DB46" s="55"/>
      <c r="DC46" s="35">
        <v>-0.6958333333333333</v>
      </c>
      <c r="DD46" s="35">
        <v>0.70178240740740738</v>
      </c>
      <c r="DE46" s="44"/>
      <c r="DF46" s="45">
        <v>300</v>
      </c>
      <c r="DG46" s="55">
        <v>0.70111111111111113</v>
      </c>
      <c r="DH46" s="35">
        <v>5.2777777777778256E-3</v>
      </c>
      <c r="DI46" s="35">
        <v>7.1759259259254402E-4</v>
      </c>
      <c r="DJ46" s="44"/>
      <c r="DK46" s="45">
        <v>900</v>
      </c>
      <c r="DL46" s="238"/>
      <c r="DM46" s="52"/>
      <c r="DN46" s="91">
        <v>0.75138888888888899</v>
      </c>
      <c r="DO46" s="95">
        <v>8.3333333333333297E-3</v>
      </c>
      <c r="DP46" s="42" t="s">
        <v>44</v>
      </c>
      <c r="DQ46" s="38">
        <v>0</v>
      </c>
      <c r="DS46" s="39">
        <v>2969.5</v>
      </c>
      <c r="DT46" s="46">
        <v>1440</v>
      </c>
      <c r="DU46" s="40"/>
      <c r="DV46" s="63">
        <v>4409.5</v>
      </c>
      <c r="DX46" s="225" t="s">
        <v>297</v>
      </c>
      <c r="DY46" s="226" t="s">
        <v>177</v>
      </c>
      <c r="DZ46" s="226">
        <v>288</v>
      </c>
      <c r="EA46" s="104"/>
      <c r="EB46" s="77"/>
      <c r="EC46" s="56"/>
      <c r="ED46" s="36"/>
      <c r="EG46" s="41">
        <v>1.1299999999999999</v>
      </c>
      <c r="EH46" s="41" t="s">
        <v>197</v>
      </c>
      <c r="EI46" s="151">
        <v>60.454999999999991</v>
      </c>
      <c r="EJ46" s="41">
        <v>60.454999999999991</v>
      </c>
      <c r="EK46" s="41">
        <v>9999</v>
      </c>
      <c r="EN46" s="41">
        <v>29</v>
      </c>
      <c r="EO46" s="195">
        <v>0</v>
      </c>
      <c r="EP46" s="195">
        <v>180</v>
      </c>
      <c r="EQ46" s="196">
        <v>53.5</v>
      </c>
      <c r="ER46" s="195">
        <v>0</v>
      </c>
      <c r="ES46" s="195">
        <v>180</v>
      </c>
      <c r="ET46" s="195">
        <v>157</v>
      </c>
      <c r="EU46" s="195">
        <v>0</v>
      </c>
      <c r="EV46" s="195">
        <v>933</v>
      </c>
      <c r="EW46" s="195">
        <v>0</v>
      </c>
      <c r="EX46" s="195">
        <v>600</v>
      </c>
      <c r="EY46" s="195">
        <v>60</v>
      </c>
      <c r="EZ46" s="195">
        <v>26</v>
      </c>
      <c r="FA46" s="195">
        <v>0</v>
      </c>
      <c r="FB46" s="196">
        <v>1200</v>
      </c>
      <c r="FC46" s="195"/>
      <c r="FD46" s="195"/>
      <c r="FE46" s="195"/>
      <c r="FF46" s="195"/>
      <c r="FG46" s="196"/>
      <c r="FH46" s="195"/>
      <c r="FJ46" s="41">
        <v>29</v>
      </c>
      <c r="FK46" s="195">
        <v>0</v>
      </c>
      <c r="FL46" s="195">
        <v>180</v>
      </c>
      <c r="FM46" s="195">
        <v>233.5</v>
      </c>
      <c r="FN46" s="195">
        <v>233.5</v>
      </c>
      <c r="FO46" s="195">
        <v>413.5</v>
      </c>
      <c r="FP46" s="195">
        <v>570.5</v>
      </c>
      <c r="FQ46" s="195">
        <v>570.5</v>
      </c>
      <c r="FR46" s="195">
        <v>570.5</v>
      </c>
      <c r="FS46" s="195">
        <v>1170.5</v>
      </c>
      <c r="FT46" s="195">
        <v>1230.5</v>
      </c>
      <c r="FU46" s="195">
        <v>1256.5</v>
      </c>
      <c r="FV46" s="195">
        <v>1256.5</v>
      </c>
      <c r="FW46" s="195">
        <v>2456.5</v>
      </c>
      <c r="FX46" s="195">
        <v>2456.5</v>
      </c>
      <c r="FY46" s="195">
        <v>2456.5</v>
      </c>
      <c r="FZ46" s="195">
        <v>2456.5</v>
      </c>
      <c r="GA46" s="195">
        <v>2456.5</v>
      </c>
      <c r="GB46" s="195">
        <v>2456.5</v>
      </c>
      <c r="GC46" s="195">
        <v>2456.5</v>
      </c>
    </row>
    <row r="47" spans="1:185" ht="13.5" thickBot="1" x14ac:dyDescent="0.25">
      <c r="A47" s="132"/>
      <c r="B47" s="34">
        <v>30</v>
      </c>
      <c r="C47" s="10">
        <v>30</v>
      </c>
      <c r="D47" s="37" t="s">
        <v>162</v>
      </c>
      <c r="E47" s="37" t="s">
        <v>271</v>
      </c>
      <c r="F47" s="37"/>
      <c r="G47" s="43">
        <v>0.3125</v>
      </c>
      <c r="H47" s="47">
        <v>0.3125</v>
      </c>
      <c r="I47" s="58" t="s">
        <v>44</v>
      </c>
      <c r="J47" s="52">
        <v>0</v>
      </c>
      <c r="K47" s="43">
        <v>0.39583333333333198</v>
      </c>
      <c r="L47" s="47">
        <v>0.39583333333333198</v>
      </c>
      <c r="M47" s="42" t="s">
        <v>44</v>
      </c>
      <c r="N47" s="38">
        <v>0</v>
      </c>
      <c r="O47" s="73" t="s">
        <v>308</v>
      </c>
      <c r="P47" s="42" t="s">
        <v>44</v>
      </c>
      <c r="Q47" s="38">
        <v>900</v>
      </c>
      <c r="R47" s="43"/>
      <c r="S47" s="47"/>
      <c r="T47" s="70"/>
      <c r="U47" s="71">
        <v>0</v>
      </c>
      <c r="V47" s="72"/>
      <c r="W47" s="115" t="e">
        <v>#VALUE!</v>
      </c>
      <c r="X47" s="42"/>
      <c r="Y47" s="38">
        <v>0</v>
      </c>
      <c r="Z47" s="49" t="s">
        <v>308</v>
      </c>
      <c r="AA47" s="42"/>
      <c r="AB47" s="38">
        <v>900</v>
      </c>
      <c r="AC47" s="53"/>
      <c r="AD47" s="61"/>
      <c r="AE47" s="55"/>
      <c r="AF47" s="35">
        <v>0</v>
      </c>
      <c r="AG47" s="35">
        <v>6.3657407407407402E-4</v>
      </c>
      <c r="AH47" s="44"/>
      <c r="AI47" s="45">
        <v>300</v>
      </c>
      <c r="AJ47" s="55"/>
      <c r="AK47" s="35">
        <v>0</v>
      </c>
      <c r="AL47" s="35">
        <v>2.0833333333333333E-3</v>
      </c>
      <c r="AM47" s="44"/>
      <c r="AN47" s="45">
        <v>300</v>
      </c>
      <c r="AO47" s="55"/>
      <c r="AP47" s="35">
        <v>0</v>
      </c>
      <c r="AQ47" s="35">
        <v>2.615740740740741E-3</v>
      </c>
      <c r="AR47" s="44"/>
      <c r="AS47" s="45">
        <v>300</v>
      </c>
      <c r="AT47" s="55"/>
      <c r="AU47" s="35">
        <v>0</v>
      </c>
      <c r="AV47" s="35">
        <v>6.3194444444444444E-3</v>
      </c>
      <c r="AW47" s="44"/>
      <c r="AX47" s="45">
        <v>900</v>
      </c>
      <c r="AY47" s="49" t="s">
        <v>308</v>
      </c>
      <c r="AZ47" s="42" t="s">
        <v>44</v>
      </c>
      <c r="BA47" s="38">
        <v>900</v>
      </c>
      <c r="BB47" s="53"/>
      <c r="BC47" s="61"/>
      <c r="BD47" s="55"/>
      <c r="BE47" s="35">
        <v>0</v>
      </c>
      <c r="BF47" s="35">
        <v>1.1701388888888891E-2</v>
      </c>
      <c r="BG47" s="44"/>
      <c r="BH47" s="45">
        <v>900</v>
      </c>
      <c r="BI47" s="197">
        <v>4.8611111111111112E-2</v>
      </c>
      <c r="BJ47" s="42" t="s">
        <v>44</v>
      </c>
      <c r="BK47" s="38">
        <v>0</v>
      </c>
      <c r="BL47" s="53"/>
      <c r="BM47" s="61"/>
      <c r="BN47" s="55"/>
      <c r="BO47" s="35">
        <v>0</v>
      </c>
      <c r="BP47" s="35">
        <v>8.9004629629629625E-3</v>
      </c>
      <c r="BQ47" s="44"/>
      <c r="BR47" s="45">
        <v>300</v>
      </c>
      <c r="BS47" s="55"/>
      <c r="BT47" s="35">
        <v>0</v>
      </c>
      <c r="BU47" s="35">
        <v>9.4675925925925917E-3</v>
      </c>
      <c r="BV47" s="44"/>
      <c r="BW47" s="45">
        <v>300</v>
      </c>
      <c r="BX47" s="55"/>
      <c r="BY47" s="35">
        <v>0</v>
      </c>
      <c r="BZ47" s="35">
        <v>9.5833333333333343E-3</v>
      </c>
      <c r="CA47" s="44"/>
      <c r="CB47" s="45">
        <v>900</v>
      </c>
      <c r="CC47" s="85" t="s">
        <v>308</v>
      </c>
      <c r="CD47" s="86"/>
      <c r="CE47" s="38">
        <v>900</v>
      </c>
      <c r="CF47" s="88"/>
      <c r="CG47" s="49" t="s">
        <v>308</v>
      </c>
      <c r="CH47" s="42" t="s">
        <v>301</v>
      </c>
      <c r="CI47" s="38">
        <v>900</v>
      </c>
      <c r="CJ47" s="206"/>
      <c r="CK47" s="213"/>
      <c r="CL47" s="208"/>
      <c r="CM47" s="214">
        <v>0</v>
      </c>
      <c r="CN47" s="214">
        <v>1.736111111111111E-3</v>
      </c>
      <c r="CO47" s="210"/>
      <c r="CP47" s="211">
        <v>900</v>
      </c>
      <c r="CQ47" s="215"/>
      <c r="CR47" s="215"/>
      <c r="CS47" s="85" t="s">
        <v>308</v>
      </c>
      <c r="CT47" s="86"/>
      <c r="CU47" s="38">
        <v>900</v>
      </c>
      <c r="CV47" s="88"/>
      <c r="CW47" s="49"/>
      <c r="CX47" s="42" t="s">
        <v>44</v>
      </c>
      <c r="CY47" s="38">
        <v>0</v>
      </c>
      <c r="CZ47" s="53"/>
      <c r="DA47" s="61"/>
      <c r="DB47" s="55"/>
      <c r="DC47" s="35">
        <v>0</v>
      </c>
      <c r="DD47" s="35">
        <v>5.9490740740740745E-3</v>
      </c>
      <c r="DE47" s="44"/>
      <c r="DF47" s="45">
        <v>300</v>
      </c>
      <c r="DG47" s="55"/>
      <c r="DH47" s="35">
        <v>0</v>
      </c>
      <c r="DI47" s="35">
        <v>5.9953703703703697E-3</v>
      </c>
      <c r="DJ47" s="44"/>
      <c r="DK47" s="45">
        <v>900</v>
      </c>
      <c r="DL47" s="238" t="s">
        <v>45</v>
      </c>
      <c r="DM47" s="52">
        <v>1200</v>
      </c>
      <c r="DN47" s="91">
        <v>0.79166666666666663</v>
      </c>
      <c r="DO47" s="95">
        <v>8.3333333333333297E-3</v>
      </c>
      <c r="DP47" s="42" t="s">
        <v>301</v>
      </c>
      <c r="DQ47" s="38">
        <v>2400</v>
      </c>
      <c r="DS47" s="39">
        <v>6300</v>
      </c>
      <c r="DT47" s="46">
        <v>9000</v>
      </c>
      <c r="DU47" s="40"/>
      <c r="DV47" s="63">
        <v>15300</v>
      </c>
      <c r="DX47" s="225" t="s">
        <v>296</v>
      </c>
      <c r="DY47" s="226" t="s">
        <v>177</v>
      </c>
      <c r="DZ47" s="226">
        <v>82</v>
      </c>
      <c r="EA47" s="104"/>
      <c r="EB47" s="77"/>
      <c r="EC47" s="56"/>
      <c r="ED47" s="36"/>
      <c r="EG47" s="41">
        <v>1.1100000000000001</v>
      </c>
      <c r="EH47" s="41" t="s">
        <v>197</v>
      </c>
      <c r="EI47" s="151" t="s">
        <v>316</v>
      </c>
      <c r="EJ47" s="41" t="s">
        <v>316</v>
      </c>
      <c r="EK47" s="41">
        <v>9999</v>
      </c>
      <c r="EN47" s="41">
        <v>30</v>
      </c>
      <c r="EO47" s="195">
        <v>0</v>
      </c>
      <c r="EP47" s="195">
        <v>900</v>
      </c>
      <c r="EQ47" s="196">
        <v>900</v>
      </c>
      <c r="ER47" s="195">
        <v>0</v>
      </c>
      <c r="ES47" s="195">
        <v>900</v>
      </c>
      <c r="ET47" s="195">
        <v>1800</v>
      </c>
      <c r="EU47" s="195">
        <v>900</v>
      </c>
      <c r="EV47" s="195">
        <v>900</v>
      </c>
      <c r="EW47" s="195">
        <v>0</v>
      </c>
      <c r="EX47" s="195">
        <v>1500</v>
      </c>
      <c r="EY47" s="195">
        <v>900</v>
      </c>
      <c r="EZ47" s="195">
        <v>900</v>
      </c>
      <c r="FA47" s="195">
        <v>0</v>
      </c>
      <c r="FB47" s="196">
        <v>1200</v>
      </c>
      <c r="FC47" s="195"/>
      <c r="FD47" s="195"/>
      <c r="FE47" s="195"/>
      <c r="FF47" s="195"/>
      <c r="FG47" s="196"/>
      <c r="FH47" s="195"/>
      <c r="FJ47" s="41">
        <v>30</v>
      </c>
      <c r="FK47" s="195">
        <v>0</v>
      </c>
      <c r="FL47" s="195">
        <v>900</v>
      </c>
      <c r="FM47" s="195">
        <v>1800</v>
      </c>
      <c r="FN47" s="195">
        <v>1800</v>
      </c>
      <c r="FO47" s="195">
        <v>2700</v>
      </c>
      <c r="FP47" s="195">
        <v>4500</v>
      </c>
      <c r="FQ47" s="195">
        <v>5400</v>
      </c>
      <c r="FR47" s="195">
        <v>5400</v>
      </c>
      <c r="FS47" s="195">
        <v>6900</v>
      </c>
      <c r="FT47" s="195">
        <v>7800</v>
      </c>
      <c r="FU47" s="195">
        <v>8700</v>
      </c>
      <c r="FV47" s="195">
        <v>8700</v>
      </c>
      <c r="FW47" s="195">
        <v>9900</v>
      </c>
      <c r="FX47" s="195">
        <v>9900</v>
      </c>
      <c r="FY47" s="195">
        <v>9900</v>
      </c>
      <c r="FZ47" s="195">
        <v>9900</v>
      </c>
      <c r="GA47" s="195">
        <v>9900</v>
      </c>
      <c r="GB47" s="195">
        <v>9900</v>
      </c>
      <c r="GC47" s="195">
        <v>9900</v>
      </c>
    </row>
    <row r="48" spans="1:185" ht="13.5" thickBot="1" x14ac:dyDescent="0.25">
      <c r="A48" s="132"/>
      <c r="B48" s="34">
        <v>57</v>
      </c>
      <c r="C48" s="10">
        <v>57</v>
      </c>
      <c r="D48" s="233" t="s">
        <v>303</v>
      </c>
      <c r="E48" s="233" t="s">
        <v>307</v>
      </c>
      <c r="F48" s="37"/>
      <c r="G48" s="43">
        <v>0.33124999999999999</v>
      </c>
      <c r="H48" s="47">
        <v>0.33124999999999999</v>
      </c>
      <c r="I48" s="58" t="s">
        <v>44</v>
      </c>
      <c r="J48" s="52">
        <v>0</v>
      </c>
      <c r="K48" s="43">
        <v>0.41458333333332997</v>
      </c>
      <c r="L48" s="47">
        <v>0.41458333333332997</v>
      </c>
      <c r="M48" s="42" t="s">
        <v>44</v>
      </c>
      <c r="N48" s="38">
        <v>0</v>
      </c>
      <c r="O48" s="73">
        <v>0.44583333333333403</v>
      </c>
      <c r="P48" s="42" t="s">
        <v>44</v>
      </c>
      <c r="Q48" s="38">
        <v>0</v>
      </c>
      <c r="R48" s="43">
        <v>0.4465277777777778</v>
      </c>
      <c r="S48" s="47">
        <v>0.46666666666666662</v>
      </c>
      <c r="T48" s="70">
        <v>64.900000000000006</v>
      </c>
      <c r="U48" s="71">
        <v>64.900000000000006</v>
      </c>
      <c r="V48" s="72">
        <v>15</v>
      </c>
      <c r="W48" s="115">
        <v>0.46666666666666734</v>
      </c>
      <c r="X48" s="42" t="s">
        <v>44</v>
      </c>
      <c r="Y48" s="38">
        <v>0</v>
      </c>
      <c r="Z48" s="49">
        <v>0.5</v>
      </c>
      <c r="AA48" s="42" t="s">
        <v>44</v>
      </c>
      <c r="AB48" s="38">
        <v>0</v>
      </c>
      <c r="AC48" s="53">
        <v>0.50208333333333333</v>
      </c>
      <c r="AD48" s="61"/>
      <c r="AE48" s="55">
        <v>0.50288194444444445</v>
      </c>
      <c r="AF48" s="35">
        <v>7.9861111111112493E-4</v>
      </c>
      <c r="AG48" s="35">
        <v>1.6203703703705091E-4</v>
      </c>
      <c r="AH48" s="44" t="s">
        <v>301</v>
      </c>
      <c r="AI48" s="45">
        <v>14</v>
      </c>
      <c r="AJ48" s="55">
        <v>0.50439814814814821</v>
      </c>
      <c r="AK48" s="35">
        <v>2.3148148148148806E-3</v>
      </c>
      <c r="AL48" s="35">
        <v>2.314814814815473E-4</v>
      </c>
      <c r="AM48" s="44" t="s">
        <v>301</v>
      </c>
      <c r="AN48" s="45">
        <v>20</v>
      </c>
      <c r="AO48" s="55">
        <v>0.50523148148148145</v>
      </c>
      <c r="AP48" s="35">
        <v>3.1481481481481222E-3</v>
      </c>
      <c r="AQ48" s="35">
        <v>5.324074074073812E-4</v>
      </c>
      <c r="AR48" s="44" t="s">
        <v>301</v>
      </c>
      <c r="AS48" s="45">
        <v>46</v>
      </c>
      <c r="AT48" s="55"/>
      <c r="AU48" s="35">
        <v>-0.50208333333333333</v>
      </c>
      <c r="AV48" s="35">
        <v>0.50840277777777776</v>
      </c>
      <c r="AW48" s="44"/>
      <c r="AX48" s="45">
        <v>900</v>
      </c>
      <c r="AY48" s="49" t="s">
        <v>308</v>
      </c>
      <c r="AZ48" s="42" t="s">
        <v>44</v>
      </c>
      <c r="BA48" s="38">
        <v>900</v>
      </c>
      <c r="BB48" s="53"/>
      <c r="BC48" s="61"/>
      <c r="BD48" s="55">
        <v>0.59084490740740747</v>
      </c>
      <c r="BE48" s="35">
        <v>0.59084490740740747</v>
      </c>
      <c r="BF48" s="35">
        <v>0.57914351851851853</v>
      </c>
      <c r="BG48" s="44"/>
      <c r="BH48" s="45">
        <v>900</v>
      </c>
      <c r="BI48" s="197">
        <v>4.8611111111111112E-2</v>
      </c>
      <c r="BJ48" s="42" t="s">
        <v>44</v>
      </c>
      <c r="BK48" s="38">
        <v>0</v>
      </c>
      <c r="BL48" s="53">
        <v>0.6069444444444444</v>
      </c>
      <c r="BM48" s="61">
        <v>180</v>
      </c>
      <c r="BN48" s="55">
        <v>0.63150462962962961</v>
      </c>
      <c r="BO48" s="35">
        <v>2.4560185185185213E-2</v>
      </c>
      <c r="BP48" s="35">
        <v>1.5659722222222248E-2</v>
      </c>
      <c r="BQ48" s="44" t="s">
        <v>301</v>
      </c>
      <c r="BR48" s="45">
        <v>1353</v>
      </c>
      <c r="BS48" s="55"/>
      <c r="BT48" s="35">
        <v>-0.6069444444444444</v>
      </c>
      <c r="BU48" s="35">
        <v>0.61641203703703695</v>
      </c>
      <c r="BV48" s="44"/>
      <c r="BW48" s="45">
        <v>300</v>
      </c>
      <c r="BX48" s="55">
        <v>0.63321759259259258</v>
      </c>
      <c r="BY48" s="35">
        <v>2.6273148148148184E-2</v>
      </c>
      <c r="BZ48" s="35">
        <v>1.6689814814814852E-2</v>
      </c>
      <c r="CA48" s="44" t="s">
        <v>301</v>
      </c>
      <c r="CB48" s="45">
        <v>1442</v>
      </c>
      <c r="CC48" s="85">
        <v>0.65277777777777779</v>
      </c>
      <c r="CD48" s="86"/>
      <c r="CE48" s="38">
        <v>0</v>
      </c>
      <c r="CF48" s="88"/>
      <c r="CG48" s="49">
        <v>0.6430555555555556</v>
      </c>
      <c r="CH48" s="42" t="s">
        <v>301</v>
      </c>
      <c r="CI48" s="38">
        <v>3360</v>
      </c>
      <c r="CJ48" s="206">
        <v>0.67222222222222217</v>
      </c>
      <c r="CK48" s="213"/>
      <c r="CL48" s="208">
        <v>0.67464120370370362</v>
      </c>
      <c r="CM48" s="214">
        <v>2.4189814814814525E-3</v>
      </c>
      <c r="CN48" s="214">
        <v>6.8287037037034152E-4</v>
      </c>
      <c r="CO48" s="210" t="s">
        <v>301</v>
      </c>
      <c r="CP48" s="211">
        <v>59</v>
      </c>
      <c r="CQ48" s="215"/>
      <c r="CR48" s="215"/>
      <c r="CS48" s="85">
        <v>0.68541666666666667</v>
      </c>
      <c r="CT48" s="86"/>
      <c r="CU48" s="38">
        <v>0</v>
      </c>
      <c r="CV48" s="88"/>
      <c r="CW48" s="49"/>
      <c r="CX48" s="42" t="s">
        <v>44</v>
      </c>
      <c r="CY48" s="38">
        <v>0</v>
      </c>
      <c r="CZ48" s="53">
        <v>0.72569444444444453</v>
      </c>
      <c r="DA48" s="61"/>
      <c r="DB48" s="55"/>
      <c r="DC48" s="35">
        <v>-0.72569444444444453</v>
      </c>
      <c r="DD48" s="35">
        <v>0.73164351851851861</v>
      </c>
      <c r="DE48" s="44"/>
      <c r="DF48" s="45">
        <v>300</v>
      </c>
      <c r="DG48" s="55"/>
      <c r="DH48" s="35">
        <v>-0.72569444444444453</v>
      </c>
      <c r="DI48" s="35">
        <v>0.73168981481481488</v>
      </c>
      <c r="DJ48" s="44"/>
      <c r="DK48" s="45">
        <v>900</v>
      </c>
      <c r="DL48" s="238" t="s">
        <v>314</v>
      </c>
      <c r="DM48" s="52">
        <v>900</v>
      </c>
      <c r="DN48" s="91">
        <v>0.77708333333333324</v>
      </c>
      <c r="DO48" s="95">
        <v>8.3333333333333297E-3</v>
      </c>
      <c r="DP48" s="42" t="s">
        <v>44</v>
      </c>
      <c r="DQ48" s="38">
        <v>0</v>
      </c>
      <c r="DS48" s="39">
        <v>6493.9</v>
      </c>
      <c r="DT48" s="46">
        <v>5160</v>
      </c>
      <c r="DU48" s="40"/>
      <c r="DV48" s="63">
        <v>11653.9</v>
      </c>
      <c r="DX48" s="225" t="s">
        <v>297</v>
      </c>
      <c r="DY48" s="226" t="s">
        <v>178</v>
      </c>
      <c r="DZ48" s="226">
        <v>78</v>
      </c>
      <c r="EA48" s="104"/>
      <c r="EB48" s="77"/>
      <c r="EC48" s="56"/>
      <c r="ED48" s="36"/>
      <c r="EG48" s="41">
        <v>1.05</v>
      </c>
      <c r="EH48" s="41" t="s">
        <v>197</v>
      </c>
      <c r="EI48" s="151">
        <v>83.89500000000001</v>
      </c>
      <c r="EJ48" s="41">
        <v>83.89500000000001</v>
      </c>
      <c r="EK48" s="41">
        <v>9999</v>
      </c>
      <c r="EN48" s="41">
        <v>57</v>
      </c>
      <c r="EO48" s="195">
        <v>0</v>
      </c>
      <c r="EP48" s="195">
        <v>0</v>
      </c>
      <c r="EQ48" s="196">
        <v>79.900000000000006</v>
      </c>
      <c r="ER48" s="195">
        <v>0</v>
      </c>
      <c r="ES48" s="195">
        <v>0</v>
      </c>
      <c r="ET48" s="195">
        <v>980</v>
      </c>
      <c r="EU48" s="195">
        <v>900</v>
      </c>
      <c r="EV48" s="195">
        <v>900</v>
      </c>
      <c r="EW48" s="195">
        <v>0</v>
      </c>
      <c r="EX48" s="195">
        <v>3275</v>
      </c>
      <c r="EY48" s="195">
        <v>3360</v>
      </c>
      <c r="EZ48" s="195">
        <v>59</v>
      </c>
      <c r="FA48" s="195">
        <v>0</v>
      </c>
      <c r="FB48" s="196">
        <v>1200</v>
      </c>
      <c r="FC48" s="195"/>
      <c r="FD48" s="195"/>
      <c r="FE48" s="195"/>
      <c r="FF48" s="195"/>
      <c r="FG48" s="196"/>
      <c r="FH48" s="195"/>
      <c r="FJ48" s="41">
        <v>57</v>
      </c>
      <c r="FK48" s="195">
        <v>0</v>
      </c>
      <c r="FL48" s="195">
        <v>0</v>
      </c>
      <c r="FM48" s="195">
        <v>79.900000000000006</v>
      </c>
      <c r="FN48" s="195">
        <v>79.900000000000006</v>
      </c>
      <c r="FO48" s="195">
        <v>79.900000000000006</v>
      </c>
      <c r="FP48" s="195">
        <v>1059.9000000000001</v>
      </c>
      <c r="FQ48" s="195">
        <v>1959.9</v>
      </c>
      <c r="FR48" s="195">
        <v>1959.9</v>
      </c>
      <c r="FS48" s="195">
        <v>5234.8999999999996</v>
      </c>
      <c r="FT48" s="195">
        <v>8594.9</v>
      </c>
      <c r="FU48" s="195">
        <v>8653.9</v>
      </c>
      <c r="FV48" s="195">
        <v>8653.9</v>
      </c>
      <c r="FW48" s="195">
        <v>9853.9</v>
      </c>
      <c r="FX48" s="195">
        <v>9853.9</v>
      </c>
      <c r="FY48" s="195">
        <v>9853.9</v>
      </c>
      <c r="FZ48" s="195">
        <v>9853.9</v>
      </c>
      <c r="GA48" s="195">
        <v>9853.9</v>
      </c>
      <c r="GB48" s="195">
        <v>9853.9</v>
      </c>
      <c r="GC48" s="195">
        <v>9853.9</v>
      </c>
    </row>
    <row r="49" spans="1:185" ht="13.5" thickBot="1" x14ac:dyDescent="0.25">
      <c r="A49" s="131"/>
      <c r="B49" s="34">
        <v>2</v>
      </c>
      <c r="C49" s="10">
        <v>2</v>
      </c>
      <c r="D49" s="37" t="s">
        <v>90</v>
      </c>
      <c r="E49" s="37" t="s">
        <v>91</v>
      </c>
      <c r="F49" s="37"/>
      <c r="G49" s="43">
        <v>0.29305555555555557</v>
      </c>
      <c r="H49" s="47">
        <v>0.29305555555555557</v>
      </c>
      <c r="I49" s="58" t="s">
        <v>44</v>
      </c>
      <c r="J49" s="52">
        <v>0</v>
      </c>
      <c r="K49" s="43">
        <v>0.37638888888888888</v>
      </c>
      <c r="L49" s="47">
        <v>0.37638888888888888</v>
      </c>
      <c r="M49" s="42" t="s">
        <v>44</v>
      </c>
      <c r="N49" s="38">
        <v>0</v>
      </c>
      <c r="O49" s="73">
        <v>0.40763888888888888</v>
      </c>
      <c r="P49" s="42" t="s">
        <v>44</v>
      </c>
      <c r="Q49" s="38">
        <v>0</v>
      </c>
      <c r="R49" s="43">
        <v>0.40902777777777777</v>
      </c>
      <c r="S49" s="47">
        <v>0.41111111111111115</v>
      </c>
      <c r="T49" s="70">
        <v>52.2</v>
      </c>
      <c r="U49" s="71">
        <v>52.2</v>
      </c>
      <c r="V49" s="72"/>
      <c r="W49" s="115">
        <v>0.4284722222222222</v>
      </c>
      <c r="X49" s="42" t="s">
        <v>44</v>
      </c>
      <c r="Y49" s="38">
        <v>0</v>
      </c>
      <c r="Z49" s="49">
        <v>0.45277777777777778</v>
      </c>
      <c r="AA49" s="42" t="s">
        <v>44</v>
      </c>
      <c r="AB49" s="38">
        <v>0</v>
      </c>
      <c r="AC49" s="53">
        <v>0.4548611111111111</v>
      </c>
      <c r="AD49" s="61">
        <v>600</v>
      </c>
      <c r="AE49" s="55">
        <v>0.45541666666666664</v>
      </c>
      <c r="AF49" s="35">
        <v>5.5555555555553138E-4</v>
      </c>
      <c r="AG49" s="35">
        <v>8.101851851854264E-5</v>
      </c>
      <c r="AH49" s="44" t="s">
        <v>45</v>
      </c>
      <c r="AI49" s="45">
        <v>7</v>
      </c>
      <c r="AJ49" s="55">
        <v>0.45596064814814818</v>
      </c>
      <c r="AK49" s="35">
        <v>1.0995370370370794E-3</v>
      </c>
      <c r="AL49" s="35">
        <v>9.8379629629625391E-4</v>
      </c>
      <c r="AM49" s="44" t="s">
        <v>45</v>
      </c>
      <c r="AN49" s="45">
        <v>85</v>
      </c>
      <c r="AO49" s="55">
        <v>0.45646990740740739</v>
      </c>
      <c r="AP49" s="35">
        <v>1.6087962962962887E-3</v>
      </c>
      <c r="AQ49" s="35">
        <v>1.0069444444444522E-3</v>
      </c>
      <c r="AR49" s="44" t="s">
        <v>45</v>
      </c>
      <c r="AS49" s="45">
        <v>87</v>
      </c>
      <c r="AT49" s="55">
        <v>0.46831018518518519</v>
      </c>
      <c r="AU49" s="35">
        <v>1.3449074074074086E-2</v>
      </c>
      <c r="AV49" s="35">
        <v>7.1296296296296411E-3</v>
      </c>
      <c r="AW49" s="44" t="s">
        <v>301</v>
      </c>
      <c r="AX49" s="45">
        <v>616</v>
      </c>
      <c r="AY49" s="49">
        <v>0.50555555555555554</v>
      </c>
      <c r="AZ49" s="42" t="s">
        <v>301</v>
      </c>
      <c r="BA49" s="38">
        <v>180</v>
      </c>
      <c r="BB49" s="53">
        <v>0.51944444444444449</v>
      </c>
      <c r="BC49" s="61"/>
      <c r="BD49" s="55">
        <v>0.53106481481481482</v>
      </c>
      <c r="BE49" s="35">
        <v>1.1620370370370336E-2</v>
      </c>
      <c r="BF49" s="35">
        <v>8.1018518518554891E-5</v>
      </c>
      <c r="BG49" s="44" t="s">
        <v>45</v>
      </c>
      <c r="BH49" s="45">
        <v>7</v>
      </c>
      <c r="BI49" s="197">
        <v>0.56805555555555565</v>
      </c>
      <c r="BJ49" s="42" t="s">
        <v>44</v>
      </c>
      <c r="BK49" s="38">
        <v>0</v>
      </c>
      <c r="BL49" s="53">
        <v>0.57013888888888886</v>
      </c>
      <c r="BM49" s="61">
        <v>300</v>
      </c>
      <c r="BN49" s="55">
        <v>0.58099537037037041</v>
      </c>
      <c r="BO49" s="35">
        <v>1.085648148148155E-2</v>
      </c>
      <c r="BP49" s="35">
        <v>1.9560185185185878E-3</v>
      </c>
      <c r="BQ49" s="44" t="s">
        <v>301</v>
      </c>
      <c r="BR49" s="45">
        <v>169</v>
      </c>
      <c r="BS49" s="55">
        <v>0.58023148148148151</v>
      </c>
      <c r="BT49" s="35">
        <v>1.0092592592592653E-2</v>
      </c>
      <c r="BU49" s="35">
        <v>6.2500000000006127E-4</v>
      </c>
      <c r="BV49" s="44" t="s">
        <v>301</v>
      </c>
      <c r="BW49" s="45">
        <v>54</v>
      </c>
      <c r="BX49" s="55">
        <v>0.58262731481481478</v>
      </c>
      <c r="BY49" s="35">
        <v>1.2488425925925917E-2</v>
      </c>
      <c r="BZ49" s="35">
        <v>2.9050925925925824E-3</v>
      </c>
      <c r="CA49" s="44" t="s">
        <v>301</v>
      </c>
      <c r="CB49" s="45">
        <v>251</v>
      </c>
      <c r="CC49" s="85">
        <v>0.61944444444444446</v>
      </c>
      <c r="CD49" s="86"/>
      <c r="CE49" s="38">
        <v>0</v>
      </c>
      <c r="CF49" s="88"/>
      <c r="CG49" s="49">
        <v>0.62361111111111112</v>
      </c>
      <c r="CH49" s="42" t="s">
        <v>44</v>
      </c>
      <c r="CI49" s="38">
        <v>0</v>
      </c>
      <c r="CJ49" s="206">
        <v>0.62986111111111109</v>
      </c>
      <c r="CK49" s="213"/>
      <c r="CL49" s="208">
        <v>0.63159722222222225</v>
      </c>
      <c r="CM49" s="214">
        <v>1.7361111111111605E-3</v>
      </c>
      <c r="CN49" s="214">
        <v>4.9439619065339002E-17</v>
      </c>
      <c r="CO49" s="210" t="s">
        <v>44</v>
      </c>
      <c r="CP49" s="211">
        <v>0</v>
      </c>
      <c r="CQ49" s="215"/>
      <c r="CR49" s="215"/>
      <c r="CS49" s="85">
        <v>0.64652777777777781</v>
      </c>
      <c r="CT49" s="86"/>
      <c r="CU49" s="38">
        <v>0</v>
      </c>
      <c r="CV49" s="88"/>
      <c r="CW49" s="49"/>
      <c r="CX49" s="42" t="s">
        <v>44</v>
      </c>
      <c r="CY49" s="38">
        <v>0</v>
      </c>
      <c r="CZ49" s="53">
        <v>0.68055555555555547</v>
      </c>
      <c r="DA49" s="61"/>
      <c r="DB49" s="55">
        <v>0.69464120370370364</v>
      </c>
      <c r="DC49" s="35">
        <v>1.4085648148148167E-2</v>
      </c>
      <c r="DD49" s="35">
        <v>8.1365740740740912E-3</v>
      </c>
      <c r="DE49" s="44" t="s">
        <v>301</v>
      </c>
      <c r="DF49" s="45">
        <v>703</v>
      </c>
      <c r="DG49" s="55">
        <v>0.6947106481481482</v>
      </c>
      <c r="DH49" s="35">
        <v>1.4155092592592733E-2</v>
      </c>
      <c r="DI49" s="35">
        <v>8.1597222222223632E-3</v>
      </c>
      <c r="DJ49" s="44" t="s">
        <v>301</v>
      </c>
      <c r="DK49" s="45">
        <v>705</v>
      </c>
      <c r="DL49" s="238"/>
      <c r="DM49" s="52"/>
      <c r="DN49" s="91">
        <v>0.73125000000000007</v>
      </c>
      <c r="DO49" s="95">
        <v>8.3333333333333332E-3</v>
      </c>
      <c r="DP49" s="42" t="s">
        <v>44</v>
      </c>
      <c r="DQ49" s="38">
        <v>0</v>
      </c>
      <c r="DR49" s="217"/>
      <c r="DS49" s="39">
        <v>3636.2</v>
      </c>
      <c r="DT49" s="46">
        <v>180</v>
      </c>
      <c r="DU49" s="40"/>
      <c r="DV49" s="63">
        <v>3816.2</v>
      </c>
      <c r="DW49" s="217"/>
      <c r="DX49" s="225" t="s">
        <v>43</v>
      </c>
      <c r="DY49" s="226" t="s">
        <v>177</v>
      </c>
      <c r="DZ49" s="226">
        <v>150</v>
      </c>
      <c r="EA49" s="104" t="s">
        <v>291</v>
      </c>
      <c r="EB49" s="77"/>
      <c r="EC49" s="56"/>
      <c r="ED49" s="36"/>
      <c r="EE49" s="41"/>
      <c r="EF49" s="41"/>
      <c r="EG49" s="41">
        <v>1.1299999999999999</v>
      </c>
      <c r="EH49" s="41" t="s">
        <v>197</v>
      </c>
      <c r="EI49" s="151">
        <v>58.985999999999997</v>
      </c>
      <c r="EJ49" s="41">
        <v>58.985999999999997</v>
      </c>
      <c r="EK49" s="41">
        <v>9999</v>
      </c>
      <c r="EL49" s="41"/>
      <c r="EM49" s="41"/>
      <c r="EN49" s="41">
        <v>2</v>
      </c>
      <c r="EO49" s="195">
        <v>0</v>
      </c>
      <c r="EP49" s="195">
        <v>0</v>
      </c>
      <c r="EQ49" s="196">
        <v>52.2</v>
      </c>
      <c r="ER49" s="195">
        <v>0</v>
      </c>
      <c r="ES49" s="195">
        <v>0</v>
      </c>
      <c r="ET49" s="195">
        <v>1395</v>
      </c>
      <c r="EU49" s="195">
        <v>180</v>
      </c>
      <c r="EV49" s="195">
        <v>7</v>
      </c>
      <c r="EW49" s="195">
        <v>0</v>
      </c>
      <c r="EX49" s="195">
        <v>774</v>
      </c>
      <c r="EY49" s="195">
        <v>0</v>
      </c>
      <c r="EZ49" s="195">
        <v>0</v>
      </c>
      <c r="FA49" s="195">
        <v>0</v>
      </c>
      <c r="FB49" s="196">
        <v>1408</v>
      </c>
      <c r="FC49" s="195"/>
      <c r="FD49" s="195"/>
      <c r="FE49" s="195"/>
      <c r="FF49" s="195"/>
      <c r="FG49" s="196"/>
      <c r="FH49" s="195"/>
      <c r="FI49" s="41"/>
      <c r="FJ49" s="41">
        <v>2</v>
      </c>
      <c r="FK49" s="195">
        <v>0</v>
      </c>
      <c r="FL49" s="195">
        <v>0</v>
      </c>
      <c r="FM49" s="195">
        <v>52.2</v>
      </c>
      <c r="FN49" s="195">
        <v>52.2</v>
      </c>
      <c r="FO49" s="195">
        <v>52.2</v>
      </c>
      <c r="FP49" s="195">
        <v>1447.2</v>
      </c>
      <c r="FQ49" s="195">
        <v>1627.2</v>
      </c>
      <c r="FR49" s="195">
        <v>1627.2</v>
      </c>
      <c r="FS49" s="195">
        <v>2401.1999999999998</v>
      </c>
      <c r="FT49" s="195">
        <v>2401.1999999999998</v>
      </c>
      <c r="FU49" s="195">
        <v>2401.1999999999998</v>
      </c>
      <c r="FV49" s="195">
        <v>2401.1999999999998</v>
      </c>
      <c r="FW49" s="195">
        <v>3809.2</v>
      </c>
      <c r="FX49" s="195">
        <v>3809.2</v>
      </c>
      <c r="FY49" s="195">
        <v>3809.2</v>
      </c>
      <c r="FZ49" s="195">
        <v>3809.2</v>
      </c>
      <c r="GA49" s="195">
        <v>3809.2</v>
      </c>
      <c r="GB49" s="195">
        <v>3809.2</v>
      </c>
      <c r="GC49" s="195">
        <v>3809.2</v>
      </c>
    </row>
    <row r="50" spans="1:185" ht="13.5" thickBot="1" x14ac:dyDescent="0.25">
      <c r="A50" s="132"/>
      <c r="B50" s="34">
        <v>52</v>
      </c>
      <c r="C50" s="10">
        <v>52</v>
      </c>
      <c r="D50" s="37" t="s">
        <v>152</v>
      </c>
      <c r="E50" s="37" t="s">
        <v>287</v>
      </c>
      <c r="F50" s="37"/>
      <c r="G50" s="43">
        <v>0.327777777777778</v>
      </c>
      <c r="H50" s="47">
        <v>0.32777777777777778</v>
      </c>
      <c r="I50" s="58" t="s">
        <v>44</v>
      </c>
      <c r="J50" s="52">
        <v>0</v>
      </c>
      <c r="K50" s="43">
        <v>0.41111111111110799</v>
      </c>
      <c r="L50" s="47">
        <v>0.41111111111110799</v>
      </c>
      <c r="M50" s="42" t="s">
        <v>44</v>
      </c>
      <c r="N50" s="38">
        <v>0</v>
      </c>
      <c r="O50" s="73">
        <v>0.44236111111111098</v>
      </c>
      <c r="P50" s="42" t="s">
        <v>44</v>
      </c>
      <c r="Q50" s="38">
        <v>0</v>
      </c>
      <c r="R50" s="43">
        <v>0.4458333333333333</v>
      </c>
      <c r="S50" s="47">
        <v>0.46180555555555558</v>
      </c>
      <c r="T50" s="70">
        <v>60.7</v>
      </c>
      <c r="U50" s="71">
        <v>60.7</v>
      </c>
      <c r="V50" s="72"/>
      <c r="W50" s="115">
        <v>0.4631944444444443</v>
      </c>
      <c r="X50" s="42" t="s">
        <v>44</v>
      </c>
      <c r="Y50" s="38">
        <v>0</v>
      </c>
      <c r="Z50" s="49">
        <v>0.48749999999999999</v>
      </c>
      <c r="AA50" s="42" t="s">
        <v>44</v>
      </c>
      <c r="AB50" s="38">
        <v>0</v>
      </c>
      <c r="AC50" s="53">
        <v>0.48958333333333331</v>
      </c>
      <c r="AD50" s="61"/>
      <c r="AE50" s="55">
        <v>0.49034722222222221</v>
      </c>
      <c r="AF50" s="35">
        <v>7.6388888888889728E-4</v>
      </c>
      <c r="AG50" s="35">
        <v>1.2731481481482326E-4</v>
      </c>
      <c r="AH50" s="44" t="s">
        <v>301</v>
      </c>
      <c r="AI50" s="45">
        <v>11</v>
      </c>
      <c r="AJ50" s="55">
        <v>0.49187500000000001</v>
      </c>
      <c r="AK50" s="35">
        <v>2.2916666666666918E-3</v>
      </c>
      <c r="AL50" s="35">
        <v>2.0833333333335853E-4</v>
      </c>
      <c r="AM50" s="44" t="s">
        <v>301</v>
      </c>
      <c r="AN50" s="45">
        <v>18</v>
      </c>
      <c r="AO50" s="55">
        <v>0.49249999999999999</v>
      </c>
      <c r="AP50" s="35">
        <v>2.9166666666666785E-3</v>
      </c>
      <c r="AQ50" s="35">
        <v>3.0092592592593755E-4</v>
      </c>
      <c r="AR50" s="44" t="s">
        <v>301</v>
      </c>
      <c r="AS50" s="45">
        <v>26</v>
      </c>
      <c r="AT50" s="55">
        <v>0.49751157407407409</v>
      </c>
      <c r="AU50" s="35">
        <v>7.9282407407407773E-3</v>
      </c>
      <c r="AV50" s="35">
        <v>1.608796296296333E-3</v>
      </c>
      <c r="AW50" s="44" t="s">
        <v>301</v>
      </c>
      <c r="AX50" s="45">
        <v>139</v>
      </c>
      <c r="AY50" s="49">
        <v>0.53819444444444442</v>
      </c>
      <c r="AZ50" s="42" t="s">
        <v>44</v>
      </c>
      <c r="BA50" s="38">
        <v>0</v>
      </c>
      <c r="BB50" s="53">
        <v>0.54722222222222217</v>
      </c>
      <c r="BC50" s="61"/>
      <c r="BD50" s="55">
        <v>0.55972222222222223</v>
      </c>
      <c r="BE50" s="35">
        <v>1.2500000000000067E-2</v>
      </c>
      <c r="BF50" s="35">
        <v>7.9861111111117523E-4</v>
      </c>
      <c r="BG50" s="44" t="s">
        <v>301</v>
      </c>
      <c r="BH50" s="45">
        <v>69</v>
      </c>
      <c r="BI50" s="197">
        <v>0.59583333333333333</v>
      </c>
      <c r="BJ50" s="42" t="s">
        <v>44</v>
      </c>
      <c r="BK50" s="38">
        <v>0</v>
      </c>
      <c r="BL50" s="53">
        <v>0.6</v>
      </c>
      <c r="BM50" s="61">
        <v>180</v>
      </c>
      <c r="BN50" s="55">
        <v>0.6134722222222222</v>
      </c>
      <c r="BO50" s="35">
        <v>1.3472222222222219E-2</v>
      </c>
      <c r="BP50" s="35">
        <v>4.5717592592592563E-3</v>
      </c>
      <c r="BQ50" s="44" t="s">
        <v>301</v>
      </c>
      <c r="BR50" s="45">
        <v>395</v>
      </c>
      <c r="BS50" s="55">
        <v>0.61443287037037042</v>
      </c>
      <c r="BT50" s="35">
        <v>1.4432870370370443E-2</v>
      </c>
      <c r="BU50" s="35">
        <v>4.9652777777778514E-3</v>
      </c>
      <c r="BV50" s="44" t="s">
        <v>301</v>
      </c>
      <c r="BW50" s="45">
        <v>429</v>
      </c>
      <c r="BX50" s="55">
        <v>0.61480324074074078</v>
      </c>
      <c r="BY50" s="35">
        <v>1.4803240740740797E-2</v>
      </c>
      <c r="BZ50" s="35">
        <v>5.219907407407463E-3</v>
      </c>
      <c r="CA50" s="44" t="s">
        <v>301</v>
      </c>
      <c r="CB50" s="45">
        <v>451</v>
      </c>
      <c r="CC50" s="85">
        <v>0.65</v>
      </c>
      <c r="CD50" s="86"/>
      <c r="CE50" s="38">
        <v>0</v>
      </c>
      <c r="CF50" s="88"/>
      <c r="CG50" s="49">
        <v>0.65416666666666667</v>
      </c>
      <c r="CH50" s="42" t="s">
        <v>301</v>
      </c>
      <c r="CI50" s="38">
        <v>240</v>
      </c>
      <c r="CJ50" s="206"/>
      <c r="CK50" s="213"/>
      <c r="CL50" s="208">
        <v>0.67083333333333339</v>
      </c>
      <c r="CM50" s="214">
        <v>0.67083333333333339</v>
      </c>
      <c r="CN50" s="214">
        <v>0.66909722222222223</v>
      </c>
      <c r="CO50" s="210" t="s">
        <v>301</v>
      </c>
      <c r="CP50" s="211">
        <v>210</v>
      </c>
      <c r="CQ50" s="215"/>
      <c r="CR50" s="215"/>
      <c r="CS50" s="85">
        <v>0.68055555555555547</v>
      </c>
      <c r="CT50" s="86"/>
      <c r="CU50" s="38">
        <v>0</v>
      </c>
      <c r="CV50" s="88"/>
      <c r="CW50" s="49"/>
      <c r="CX50" s="42" t="s">
        <v>44</v>
      </c>
      <c r="CY50" s="38">
        <v>0</v>
      </c>
      <c r="CZ50" s="53">
        <v>0.71944444444444444</v>
      </c>
      <c r="DA50" s="61"/>
      <c r="DB50" s="55">
        <v>0.73521990740740739</v>
      </c>
      <c r="DC50" s="35">
        <v>1.5775462962962949E-2</v>
      </c>
      <c r="DD50" s="35">
        <v>9.8263888888888741E-3</v>
      </c>
      <c r="DE50" s="44" t="s">
        <v>301</v>
      </c>
      <c r="DF50" s="45">
        <v>849</v>
      </c>
      <c r="DG50" s="55">
        <v>0.73533564814814811</v>
      </c>
      <c r="DH50" s="35">
        <v>1.5891203703703671E-2</v>
      </c>
      <c r="DI50" s="35">
        <v>9.8958333333333016E-3</v>
      </c>
      <c r="DJ50" s="44" t="s">
        <v>301</v>
      </c>
      <c r="DK50" s="45">
        <v>855</v>
      </c>
      <c r="DL50" s="238"/>
      <c r="DM50" s="52"/>
      <c r="DN50" s="91">
        <v>0.7715277777777777</v>
      </c>
      <c r="DO50" s="95">
        <v>8.3333333333333297E-3</v>
      </c>
      <c r="DP50" s="42" t="s">
        <v>44</v>
      </c>
      <c r="DQ50" s="38">
        <v>0</v>
      </c>
      <c r="DS50" s="39">
        <v>3692.7</v>
      </c>
      <c r="DT50" s="46">
        <v>240</v>
      </c>
      <c r="DU50" s="40"/>
      <c r="DV50" s="63">
        <v>3932.7</v>
      </c>
      <c r="DX50" s="225" t="s">
        <v>297</v>
      </c>
      <c r="DY50" s="226" t="s">
        <v>178</v>
      </c>
      <c r="DZ50" s="226">
        <v>115</v>
      </c>
      <c r="EA50" s="104"/>
      <c r="EB50" s="77"/>
      <c r="EC50" s="56"/>
      <c r="ED50" s="36"/>
      <c r="EG50" s="41">
        <v>1.08</v>
      </c>
      <c r="EH50" s="41" t="s">
        <v>197</v>
      </c>
      <c r="EI50" s="151">
        <v>65.556000000000012</v>
      </c>
      <c r="EJ50" s="41">
        <v>65.556000000000012</v>
      </c>
      <c r="EK50" s="41">
        <v>9999</v>
      </c>
      <c r="EN50" s="41">
        <v>52</v>
      </c>
      <c r="EO50" s="195">
        <v>0</v>
      </c>
      <c r="EP50" s="195">
        <v>0</v>
      </c>
      <c r="EQ50" s="196">
        <v>60.7</v>
      </c>
      <c r="ER50" s="195">
        <v>0</v>
      </c>
      <c r="ES50" s="195">
        <v>0</v>
      </c>
      <c r="ET50" s="195">
        <v>194</v>
      </c>
      <c r="EU50" s="195">
        <v>0</v>
      </c>
      <c r="EV50" s="195">
        <v>69</v>
      </c>
      <c r="EW50" s="195">
        <v>0</v>
      </c>
      <c r="EX50" s="195">
        <v>1455</v>
      </c>
      <c r="EY50" s="195">
        <v>240</v>
      </c>
      <c r="EZ50" s="195">
        <v>210</v>
      </c>
      <c r="FA50" s="195">
        <v>0</v>
      </c>
      <c r="FB50" s="196">
        <v>1704</v>
      </c>
      <c r="FC50" s="195"/>
      <c r="FD50" s="195"/>
      <c r="FE50" s="195"/>
      <c r="FF50" s="195"/>
      <c r="FG50" s="196"/>
      <c r="FH50" s="195"/>
      <c r="FJ50" s="41">
        <v>52</v>
      </c>
      <c r="FK50" s="195">
        <v>0</v>
      </c>
      <c r="FL50" s="195">
        <v>0</v>
      </c>
      <c r="FM50" s="195">
        <v>60.7</v>
      </c>
      <c r="FN50" s="195">
        <v>60.7</v>
      </c>
      <c r="FO50" s="195">
        <v>60.7</v>
      </c>
      <c r="FP50" s="195">
        <v>254.7</v>
      </c>
      <c r="FQ50" s="195">
        <v>254.7</v>
      </c>
      <c r="FR50" s="195">
        <v>254.7</v>
      </c>
      <c r="FS50" s="195">
        <v>1709.7</v>
      </c>
      <c r="FT50" s="195">
        <v>1949.7</v>
      </c>
      <c r="FU50" s="195">
        <v>2159.6999999999998</v>
      </c>
      <c r="FV50" s="195">
        <v>2159.6999999999998</v>
      </c>
      <c r="FW50" s="195">
        <v>3863.7</v>
      </c>
      <c r="FX50" s="195">
        <v>3863.7</v>
      </c>
      <c r="FY50" s="195">
        <v>3863.7</v>
      </c>
      <c r="FZ50" s="195">
        <v>3863.7</v>
      </c>
      <c r="GA50" s="195">
        <v>3863.7</v>
      </c>
      <c r="GB50" s="195">
        <v>3863.7</v>
      </c>
      <c r="GC50" s="195">
        <v>3863.7</v>
      </c>
    </row>
    <row r="51" spans="1:185" ht="13.5" thickBot="1" x14ac:dyDescent="0.25">
      <c r="A51" s="132"/>
      <c r="B51" s="34">
        <v>46</v>
      </c>
      <c r="C51" s="10">
        <v>46</v>
      </c>
      <c r="D51" s="37" t="s">
        <v>257</v>
      </c>
      <c r="E51" s="37" t="s">
        <v>283</v>
      </c>
      <c r="F51" s="37"/>
      <c r="G51" s="43">
        <v>0.32361111111111102</v>
      </c>
      <c r="H51" s="47">
        <v>0.32361111111111102</v>
      </c>
      <c r="I51" s="58" t="s">
        <v>44</v>
      </c>
      <c r="J51" s="52">
        <v>0</v>
      </c>
      <c r="K51" s="43">
        <v>0.406944444444442</v>
      </c>
      <c r="L51" s="47">
        <v>0.406944444444442</v>
      </c>
      <c r="M51" s="42" t="s">
        <v>44</v>
      </c>
      <c r="N51" s="38">
        <v>0</v>
      </c>
      <c r="O51" s="73">
        <v>0.438194444444444</v>
      </c>
      <c r="P51" s="42" t="s">
        <v>44</v>
      </c>
      <c r="Q51" s="38">
        <v>0</v>
      </c>
      <c r="R51" s="43">
        <v>0.44027777777777777</v>
      </c>
      <c r="S51" s="47">
        <v>0.4513888888888889</v>
      </c>
      <c r="T51" s="70">
        <v>62.2</v>
      </c>
      <c r="U51" s="71">
        <v>62.2</v>
      </c>
      <c r="V51" s="72"/>
      <c r="W51" s="115">
        <v>0.45902777777777731</v>
      </c>
      <c r="X51" s="42" t="s">
        <v>44</v>
      </c>
      <c r="Y51" s="38">
        <v>0</v>
      </c>
      <c r="Z51" s="49">
        <v>0.48333333333333334</v>
      </c>
      <c r="AA51" s="42" t="s">
        <v>44</v>
      </c>
      <c r="AB51" s="38">
        <v>0</v>
      </c>
      <c r="AC51" s="53">
        <v>0.4861111111111111</v>
      </c>
      <c r="AD51" s="61"/>
      <c r="AE51" s="55">
        <v>0.48696759259259265</v>
      </c>
      <c r="AF51" s="35">
        <v>8.5648148148154135E-4</v>
      </c>
      <c r="AG51" s="35">
        <v>2.1990740740746733E-4</v>
      </c>
      <c r="AH51" s="44" t="s">
        <v>301</v>
      </c>
      <c r="AI51" s="45">
        <v>19</v>
      </c>
      <c r="AJ51" s="55">
        <v>0.48853009259259261</v>
      </c>
      <c r="AK51" s="35">
        <v>2.418981481481508E-3</v>
      </c>
      <c r="AL51" s="35">
        <v>3.3564814814817474E-4</v>
      </c>
      <c r="AM51" s="44" t="s">
        <v>301</v>
      </c>
      <c r="AN51" s="45">
        <v>29</v>
      </c>
      <c r="AO51" s="55">
        <v>0.48921296296296296</v>
      </c>
      <c r="AP51" s="35">
        <v>3.1018518518518556E-3</v>
      </c>
      <c r="AQ51" s="35">
        <v>4.8611111111111468E-4</v>
      </c>
      <c r="AR51" s="44" t="s">
        <v>301</v>
      </c>
      <c r="AS51" s="45">
        <v>42</v>
      </c>
      <c r="AT51" s="55">
        <v>0.49408564814814815</v>
      </c>
      <c r="AU51" s="35">
        <v>7.9745370370370439E-3</v>
      </c>
      <c r="AV51" s="35">
        <v>1.6550925925925995E-3</v>
      </c>
      <c r="AW51" s="44" t="s">
        <v>301</v>
      </c>
      <c r="AX51" s="45">
        <v>143</v>
      </c>
      <c r="AY51" s="49">
        <v>0.53472222222222221</v>
      </c>
      <c r="AZ51" s="42" t="s">
        <v>44</v>
      </c>
      <c r="BA51" s="38">
        <v>0</v>
      </c>
      <c r="BB51" s="53">
        <v>0.54513888888888895</v>
      </c>
      <c r="BC51" s="61"/>
      <c r="BD51" s="55">
        <v>0.56115740740740738</v>
      </c>
      <c r="BE51" s="35">
        <v>1.6018518518518432E-2</v>
      </c>
      <c r="BF51" s="35">
        <v>4.3171296296295406E-3</v>
      </c>
      <c r="BG51" s="44" t="s">
        <v>301</v>
      </c>
      <c r="BH51" s="45">
        <v>373</v>
      </c>
      <c r="BI51" s="197">
        <v>0.59375000000000011</v>
      </c>
      <c r="BJ51" s="42" t="s">
        <v>44</v>
      </c>
      <c r="BK51" s="38">
        <v>0</v>
      </c>
      <c r="BL51" s="53">
        <v>0.59652777777777777</v>
      </c>
      <c r="BM51" s="61">
        <v>180</v>
      </c>
      <c r="BN51" s="55"/>
      <c r="BO51" s="35">
        <v>-0.59652777777777777</v>
      </c>
      <c r="BP51" s="35">
        <v>0.60542824074074075</v>
      </c>
      <c r="BQ51" s="44"/>
      <c r="BR51" s="45">
        <v>300</v>
      </c>
      <c r="BS51" s="55">
        <v>0.61131944444444442</v>
      </c>
      <c r="BT51" s="35">
        <v>1.4791666666666647E-2</v>
      </c>
      <c r="BU51" s="35">
        <v>5.3240740740740557E-3</v>
      </c>
      <c r="BV51" s="44" t="s">
        <v>301</v>
      </c>
      <c r="BW51" s="45">
        <v>460</v>
      </c>
      <c r="BX51" s="55">
        <v>0.61156250000000001</v>
      </c>
      <c r="BY51" s="35">
        <v>1.5034722222222241E-2</v>
      </c>
      <c r="BZ51" s="35">
        <v>5.4513888888889066E-3</v>
      </c>
      <c r="CA51" s="44" t="s">
        <v>301</v>
      </c>
      <c r="CB51" s="45">
        <v>471</v>
      </c>
      <c r="CC51" s="85">
        <v>0.63472222222222219</v>
      </c>
      <c r="CD51" s="86"/>
      <c r="CE51" s="38">
        <v>660</v>
      </c>
      <c r="CF51" s="88"/>
      <c r="CG51" s="49">
        <v>0.64722222222222225</v>
      </c>
      <c r="CH51" s="42" t="s">
        <v>45</v>
      </c>
      <c r="CI51" s="38">
        <v>180</v>
      </c>
      <c r="CJ51" s="206">
        <v>0.65833333333333333</v>
      </c>
      <c r="CK51" s="213"/>
      <c r="CL51" s="208">
        <v>0.66071759259259266</v>
      </c>
      <c r="CM51" s="214">
        <v>2.3842592592593359E-3</v>
      </c>
      <c r="CN51" s="214">
        <v>6.4814814814822489E-4</v>
      </c>
      <c r="CO51" s="210" t="s">
        <v>301</v>
      </c>
      <c r="CP51" s="211">
        <v>56</v>
      </c>
      <c r="CQ51" s="215"/>
      <c r="CR51" s="215"/>
      <c r="CS51" s="85">
        <v>0.66666666666666663</v>
      </c>
      <c r="CT51" s="86"/>
      <c r="CU51" s="38">
        <v>360</v>
      </c>
      <c r="CV51" s="88"/>
      <c r="CW51" s="49"/>
      <c r="CX51" s="42" t="s">
        <v>44</v>
      </c>
      <c r="CY51" s="38">
        <v>0</v>
      </c>
      <c r="CZ51" s="53">
        <v>0.70833333333333337</v>
      </c>
      <c r="DA51" s="61"/>
      <c r="DB51" s="55">
        <v>0.72688657407407409</v>
      </c>
      <c r="DC51" s="35">
        <v>1.8553240740740717E-2</v>
      </c>
      <c r="DD51" s="35">
        <v>1.2604166666666642E-2</v>
      </c>
      <c r="DE51" s="44" t="s">
        <v>301</v>
      </c>
      <c r="DF51" s="45">
        <v>1089</v>
      </c>
      <c r="DG51" s="55">
        <v>0.72700231481481481</v>
      </c>
      <c r="DH51" s="35">
        <v>1.8668981481481439E-2</v>
      </c>
      <c r="DI51" s="35">
        <v>1.267361111111107E-2</v>
      </c>
      <c r="DJ51" s="44" t="s">
        <v>301</v>
      </c>
      <c r="DK51" s="45">
        <v>1095</v>
      </c>
      <c r="DL51" s="238"/>
      <c r="DM51" s="52"/>
      <c r="DN51" s="91">
        <v>0.76527777777777783</v>
      </c>
      <c r="DO51" s="95">
        <v>8.3333333333333297E-3</v>
      </c>
      <c r="DP51" s="42" t="s">
        <v>301</v>
      </c>
      <c r="DQ51" s="38">
        <v>120</v>
      </c>
      <c r="DS51" s="39">
        <v>4319.2</v>
      </c>
      <c r="DT51" s="46">
        <v>1320</v>
      </c>
      <c r="DU51" s="40"/>
      <c r="DV51" s="63">
        <v>5639.2</v>
      </c>
      <c r="DX51" s="225" t="s">
        <v>43</v>
      </c>
      <c r="DY51" s="226" t="s">
        <v>178</v>
      </c>
      <c r="DZ51" s="226">
        <v>75</v>
      </c>
      <c r="EA51" s="104"/>
      <c r="EB51" s="77"/>
      <c r="EC51" s="56"/>
      <c r="ED51" s="36"/>
      <c r="EG51" s="41">
        <v>1.05</v>
      </c>
      <c r="EH51" s="41" t="s">
        <v>197</v>
      </c>
      <c r="EI51" s="151">
        <v>65.31</v>
      </c>
      <c r="EJ51" s="41">
        <v>65.31</v>
      </c>
      <c r="EK51" s="41">
        <v>9999</v>
      </c>
      <c r="EN51" s="41">
        <v>46</v>
      </c>
      <c r="EO51" s="195">
        <v>0</v>
      </c>
      <c r="EP51" s="195">
        <v>0</v>
      </c>
      <c r="EQ51" s="196">
        <v>62.2</v>
      </c>
      <c r="ER51" s="195">
        <v>0</v>
      </c>
      <c r="ES51" s="195">
        <v>0</v>
      </c>
      <c r="ET51" s="195">
        <v>233</v>
      </c>
      <c r="EU51" s="195">
        <v>0</v>
      </c>
      <c r="EV51" s="195">
        <v>373</v>
      </c>
      <c r="EW51" s="195">
        <v>0</v>
      </c>
      <c r="EX51" s="195">
        <v>1411</v>
      </c>
      <c r="EY51" s="195">
        <v>180</v>
      </c>
      <c r="EZ51" s="195">
        <v>56</v>
      </c>
      <c r="FA51" s="195">
        <v>0</v>
      </c>
      <c r="FB51" s="196">
        <v>2184</v>
      </c>
      <c r="FC51" s="195"/>
      <c r="FD51" s="195"/>
      <c r="FE51" s="195"/>
      <c r="FF51" s="195"/>
      <c r="FG51" s="196"/>
      <c r="FH51" s="195"/>
      <c r="FJ51" s="41">
        <v>46</v>
      </c>
      <c r="FK51" s="195">
        <v>0</v>
      </c>
      <c r="FL51" s="195">
        <v>0</v>
      </c>
      <c r="FM51" s="195">
        <v>62.2</v>
      </c>
      <c r="FN51" s="195">
        <v>62.2</v>
      </c>
      <c r="FO51" s="195">
        <v>62.2</v>
      </c>
      <c r="FP51" s="195">
        <v>295.2</v>
      </c>
      <c r="FQ51" s="195">
        <v>295.2</v>
      </c>
      <c r="FR51" s="195">
        <v>295.2</v>
      </c>
      <c r="FS51" s="195">
        <v>1706.2</v>
      </c>
      <c r="FT51" s="195">
        <v>1886.2</v>
      </c>
      <c r="FU51" s="195">
        <v>1942.2</v>
      </c>
      <c r="FV51" s="195">
        <v>1942.2</v>
      </c>
      <c r="FW51" s="195">
        <v>4126.2</v>
      </c>
      <c r="FX51" s="195">
        <v>4126.2</v>
      </c>
      <c r="FY51" s="195">
        <v>4126.2</v>
      </c>
      <c r="FZ51" s="195">
        <v>4126.2</v>
      </c>
      <c r="GA51" s="195">
        <v>4126.2</v>
      </c>
      <c r="GB51" s="195">
        <v>4126.2</v>
      </c>
      <c r="GC51" s="195">
        <v>4126.2</v>
      </c>
    </row>
    <row r="52" spans="1:185" ht="13.5" thickBot="1" x14ac:dyDescent="0.25">
      <c r="A52" s="132"/>
      <c r="B52" s="34">
        <v>49</v>
      </c>
      <c r="C52" s="10">
        <v>49</v>
      </c>
      <c r="D52" s="37" t="s">
        <v>259</v>
      </c>
      <c r="E52" s="37" t="s">
        <v>285</v>
      </c>
      <c r="F52" s="37"/>
      <c r="G52" s="43">
        <v>0.32569444444444401</v>
      </c>
      <c r="H52" s="47">
        <v>0.32569444444444401</v>
      </c>
      <c r="I52" s="58" t="s">
        <v>44</v>
      </c>
      <c r="J52" s="52">
        <v>0</v>
      </c>
      <c r="K52" s="43">
        <v>0.40902777777777499</v>
      </c>
      <c r="L52" s="47">
        <v>0.40902777777777499</v>
      </c>
      <c r="M52" s="42" t="s">
        <v>44</v>
      </c>
      <c r="N52" s="38">
        <v>0</v>
      </c>
      <c r="O52" s="73">
        <v>0.44027777777777799</v>
      </c>
      <c r="P52" s="42" t="s">
        <v>44</v>
      </c>
      <c r="Q52" s="38">
        <v>0</v>
      </c>
      <c r="R52" s="43">
        <v>0.4465277777777778</v>
      </c>
      <c r="S52" s="47">
        <v>0.45694444444444443</v>
      </c>
      <c r="T52" s="70">
        <v>59.7</v>
      </c>
      <c r="U52" s="71">
        <v>59.7</v>
      </c>
      <c r="V52" s="72">
        <v>15</v>
      </c>
      <c r="W52" s="115">
        <v>0.4611111111111113</v>
      </c>
      <c r="X52" s="42" t="s">
        <v>44</v>
      </c>
      <c r="Y52" s="38">
        <v>0</v>
      </c>
      <c r="Z52" s="49">
        <v>0.48749999999999999</v>
      </c>
      <c r="AA52" s="42" t="s">
        <v>44</v>
      </c>
      <c r="AB52" s="38">
        <v>0</v>
      </c>
      <c r="AC52" s="53">
        <v>0.4909722222222222</v>
      </c>
      <c r="AD52" s="61">
        <v>1200</v>
      </c>
      <c r="AE52" s="55">
        <v>0.49171296296296302</v>
      </c>
      <c r="AF52" s="35">
        <v>7.4074074074081953E-4</v>
      </c>
      <c r="AG52" s="35">
        <v>1.0416666666674551E-4</v>
      </c>
      <c r="AH52" s="44" t="s">
        <v>301</v>
      </c>
      <c r="AI52" s="45">
        <v>9</v>
      </c>
      <c r="AJ52" s="55">
        <v>0.49362268518518521</v>
      </c>
      <c r="AK52" s="35">
        <v>2.6504629629630072E-3</v>
      </c>
      <c r="AL52" s="35">
        <v>5.671296296296739E-4</v>
      </c>
      <c r="AM52" s="44" t="s">
        <v>301</v>
      </c>
      <c r="AN52" s="45">
        <v>49</v>
      </c>
      <c r="AO52" s="55">
        <v>0.4942361111111111</v>
      </c>
      <c r="AP52" s="35">
        <v>3.2638888888888995E-3</v>
      </c>
      <c r="AQ52" s="35">
        <v>6.4814814814815854E-4</v>
      </c>
      <c r="AR52" s="44" t="s">
        <v>301</v>
      </c>
      <c r="AS52" s="45">
        <v>56</v>
      </c>
      <c r="AT52" s="55">
        <v>0.4987037037037037</v>
      </c>
      <c r="AU52" s="35">
        <v>7.7314814814815058E-3</v>
      </c>
      <c r="AV52" s="35">
        <v>1.4120370370370615E-3</v>
      </c>
      <c r="AW52" s="44" t="s">
        <v>301</v>
      </c>
      <c r="AX52" s="45">
        <v>122</v>
      </c>
      <c r="AY52" s="49">
        <v>0.5395833333333333</v>
      </c>
      <c r="AZ52" s="42" t="s">
        <v>44</v>
      </c>
      <c r="BA52" s="38">
        <v>0</v>
      </c>
      <c r="BB52" s="53">
        <v>0.54791666666666672</v>
      </c>
      <c r="BC52" s="61"/>
      <c r="BD52" s="55">
        <v>0.56325231481481486</v>
      </c>
      <c r="BE52" s="35">
        <v>1.533564814814814E-2</v>
      </c>
      <c r="BF52" s="35">
        <v>3.6342592592592485E-3</v>
      </c>
      <c r="BG52" s="44" t="s">
        <v>301</v>
      </c>
      <c r="BH52" s="45">
        <v>314</v>
      </c>
      <c r="BI52" s="197">
        <v>0.59652777777777788</v>
      </c>
      <c r="BJ52" s="42" t="s">
        <v>44</v>
      </c>
      <c r="BK52" s="38">
        <v>0</v>
      </c>
      <c r="BL52" s="53">
        <v>0.6020833333333333</v>
      </c>
      <c r="BM52" s="61">
        <v>180</v>
      </c>
      <c r="BN52" s="55">
        <v>0.61504629629629626</v>
      </c>
      <c r="BO52" s="35">
        <v>1.2962962962962954E-2</v>
      </c>
      <c r="BP52" s="35">
        <v>4.0624999999999915E-3</v>
      </c>
      <c r="BQ52" s="44" t="s">
        <v>301</v>
      </c>
      <c r="BR52" s="45">
        <v>351</v>
      </c>
      <c r="BS52" s="55">
        <v>0.61613425925925924</v>
      </c>
      <c r="BT52" s="35">
        <v>1.4050925925925939E-2</v>
      </c>
      <c r="BU52" s="35">
        <v>4.5833333333333472E-3</v>
      </c>
      <c r="BV52" s="44" t="s">
        <v>301</v>
      </c>
      <c r="BW52" s="45">
        <v>396</v>
      </c>
      <c r="BX52" s="55">
        <v>0.61640046296296302</v>
      </c>
      <c r="BY52" s="35">
        <v>1.4317129629629721E-2</v>
      </c>
      <c r="BZ52" s="35">
        <v>4.7337962962963869E-3</v>
      </c>
      <c r="CA52" s="44" t="s">
        <v>301</v>
      </c>
      <c r="CB52" s="45">
        <v>409</v>
      </c>
      <c r="CC52" s="85">
        <v>0.6479166666666667</v>
      </c>
      <c r="CD52" s="86"/>
      <c r="CE52" s="38">
        <v>0</v>
      </c>
      <c r="CF52" s="88"/>
      <c r="CG52" s="49">
        <v>0.65763888888888888</v>
      </c>
      <c r="CH52" s="42" t="s">
        <v>301</v>
      </c>
      <c r="CI52" s="38">
        <v>480</v>
      </c>
      <c r="CJ52" s="206">
        <v>0.66388888888888886</v>
      </c>
      <c r="CK52" s="213"/>
      <c r="CL52" s="208">
        <v>0.66656250000000006</v>
      </c>
      <c r="CM52" s="214">
        <v>2.673611111111196E-3</v>
      </c>
      <c r="CN52" s="214">
        <v>9.3750000000008497E-4</v>
      </c>
      <c r="CO52" s="210" t="s">
        <v>301</v>
      </c>
      <c r="CP52" s="211">
        <v>81</v>
      </c>
      <c r="CQ52" s="215"/>
      <c r="CR52" s="215"/>
      <c r="CS52" s="85">
        <v>0.67291666666666661</v>
      </c>
      <c r="CT52" s="86"/>
      <c r="CU52" s="38">
        <v>300</v>
      </c>
      <c r="CV52" s="88"/>
      <c r="CW52" s="49"/>
      <c r="CX52" s="42" t="s">
        <v>44</v>
      </c>
      <c r="CY52" s="38">
        <v>0</v>
      </c>
      <c r="CZ52" s="53">
        <v>0.70972222222222225</v>
      </c>
      <c r="DA52" s="61"/>
      <c r="DB52" s="55">
        <v>0.72826388888888882</v>
      </c>
      <c r="DC52" s="35">
        <v>1.8541666666666567E-2</v>
      </c>
      <c r="DD52" s="35">
        <v>1.2592592592592492E-2</v>
      </c>
      <c r="DE52" s="44" t="s">
        <v>301</v>
      </c>
      <c r="DF52" s="45">
        <v>1088</v>
      </c>
      <c r="DG52" s="55">
        <v>0.7290740740740741</v>
      </c>
      <c r="DH52" s="35">
        <v>1.9351851851851842E-2</v>
      </c>
      <c r="DI52" s="35">
        <v>1.3356481481481473E-2</v>
      </c>
      <c r="DJ52" s="44" t="s">
        <v>301</v>
      </c>
      <c r="DK52" s="45">
        <v>1154</v>
      </c>
      <c r="DL52" s="238"/>
      <c r="DM52" s="52"/>
      <c r="DN52" s="91">
        <v>0.76458333333333339</v>
      </c>
      <c r="DO52" s="95">
        <v>8.3333333333333297E-3</v>
      </c>
      <c r="DP52" s="42" t="s">
        <v>44</v>
      </c>
      <c r="DQ52" s="38">
        <v>0</v>
      </c>
      <c r="DS52" s="39">
        <v>5483.7</v>
      </c>
      <c r="DT52" s="46">
        <v>780</v>
      </c>
      <c r="DU52" s="40"/>
      <c r="DV52" s="63">
        <v>6263.7</v>
      </c>
      <c r="DX52" s="225" t="s">
        <v>296</v>
      </c>
      <c r="DY52" s="226" t="s">
        <v>179</v>
      </c>
      <c r="DZ52" s="226">
        <v>156</v>
      </c>
      <c r="EA52" s="104"/>
      <c r="EB52" s="77"/>
      <c r="EC52" s="56"/>
      <c r="ED52" s="36"/>
      <c r="EG52" s="41">
        <v>1.03</v>
      </c>
      <c r="EH52" s="41" t="s">
        <v>197</v>
      </c>
      <c r="EI52" s="151">
        <v>76.941000000000003</v>
      </c>
      <c r="EJ52" s="41">
        <v>76.941000000000003</v>
      </c>
      <c r="EK52" s="41">
        <v>9999</v>
      </c>
      <c r="EN52" s="41">
        <v>49</v>
      </c>
      <c r="EO52" s="195">
        <v>0</v>
      </c>
      <c r="EP52" s="195">
        <v>0</v>
      </c>
      <c r="EQ52" s="196">
        <v>74.7</v>
      </c>
      <c r="ER52" s="195">
        <v>0</v>
      </c>
      <c r="ES52" s="195">
        <v>0</v>
      </c>
      <c r="ET52" s="195">
        <v>1436</v>
      </c>
      <c r="EU52" s="195">
        <v>0</v>
      </c>
      <c r="EV52" s="195">
        <v>314</v>
      </c>
      <c r="EW52" s="195">
        <v>0</v>
      </c>
      <c r="EX52" s="195">
        <v>1336</v>
      </c>
      <c r="EY52" s="195">
        <v>480</v>
      </c>
      <c r="EZ52" s="195">
        <v>81</v>
      </c>
      <c r="FA52" s="195">
        <v>0</v>
      </c>
      <c r="FB52" s="196">
        <v>2242</v>
      </c>
      <c r="FC52" s="195"/>
      <c r="FD52" s="195"/>
      <c r="FE52" s="195"/>
      <c r="FF52" s="195"/>
      <c r="FG52" s="196"/>
      <c r="FH52" s="195"/>
      <c r="FJ52" s="41">
        <v>49</v>
      </c>
      <c r="FK52" s="195">
        <v>0</v>
      </c>
      <c r="FL52" s="195">
        <v>0</v>
      </c>
      <c r="FM52" s="195">
        <v>74.7</v>
      </c>
      <c r="FN52" s="195">
        <v>74.7</v>
      </c>
      <c r="FO52" s="195">
        <v>74.7</v>
      </c>
      <c r="FP52" s="195">
        <v>1510.7</v>
      </c>
      <c r="FQ52" s="195">
        <v>1510.7</v>
      </c>
      <c r="FR52" s="195">
        <v>1510.7</v>
      </c>
      <c r="FS52" s="195">
        <v>2846.7</v>
      </c>
      <c r="FT52" s="195">
        <v>3326.7</v>
      </c>
      <c r="FU52" s="195">
        <v>3407.7</v>
      </c>
      <c r="FV52" s="195">
        <v>3407.7</v>
      </c>
      <c r="FW52" s="195">
        <v>5649.7</v>
      </c>
      <c r="FX52" s="195">
        <v>5649.7</v>
      </c>
      <c r="FY52" s="195">
        <v>5649.7</v>
      </c>
      <c r="FZ52" s="195">
        <v>5649.7</v>
      </c>
      <c r="GA52" s="195">
        <v>5649.7</v>
      </c>
      <c r="GB52" s="195">
        <v>5649.7</v>
      </c>
      <c r="GC52" s="195">
        <v>5649.7</v>
      </c>
    </row>
    <row r="53" spans="1:185" ht="13.5" thickBot="1" x14ac:dyDescent="0.25">
      <c r="A53" s="132"/>
      <c r="B53" s="34">
        <v>32</v>
      </c>
      <c r="C53" s="10">
        <v>32</v>
      </c>
      <c r="D53" s="37" t="s">
        <v>247</v>
      </c>
      <c r="E53" s="37" t="s">
        <v>272</v>
      </c>
      <c r="F53" s="37"/>
      <c r="G53" s="43">
        <v>0.31388888888888899</v>
      </c>
      <c r="H53" s="47">
        <v>0.31388888888888899</v>
      </c>
      <c r="I53" s="58" t="s">
        <v>44</v>
      </c>
      <c r="J53" s="52">
        <v>0</v>
      </c>
      <c r="K53" s="43">
        <v>0.39722222222221998</v>
      </c>
      <c r="L53" s="47">
        <v>0.39722222222221998</v>
      </c>
      <c r="M53" s="42" t="s">
        <v>44</v>
      </c>
      <c r="N53" s="38">
        <v>0</v>
      </c>
      <c r="O53" s="73">
        <v>0.4291666666666667</v>
      </c>
      <c r="P53" s="42" t="s">
        <v>301</v>
      </c>
      <c r="Q53" s="38">
        <v>60</v>
      </c>
      <c r="R53" s="43">
        <v>0.44305555555555554</v>
      </c>
      <c r="S53" s="47">
        <v>0.44305555555555554</v>
      </c>
      <c r="T53" s="70">
        <v>60.6</v>
      </c>
      <c r="U53" s="71">
        <v>60.6</v>
      </c>
      <c r="V53" s="72"/>
      <c r="W53" s="115">
        <v>0.45</v>
      </c>
      <c r="X53" s="42" t="s">
        <v>44</v>
      </c>
      <c r="Y53" s="38">
        <v>0</v>
      </c>
      <c r="Z53" s="49">
        <v>0.47430555555555559</v>
      </c>
      <c r="AA53" s="42" t="s">
        <v>44</v>
      </c>
      <c r="AB53" s="38">
        <v>0</v>
      </c>
      <c r="AC53" s="53">
        <v>0.4770833333333333</v>
      </c>
      <c r="AD53" s="61"/>
      <c r="AE53" s="55">
        <v>0.47795138888888888</v>
      </c>
      <c r="AF53" s="35">
        <v>8.6805555555558023E-4</v>
      </c>
      <c r="AG53" s="35">
        <v>2.3148148148150621E-4</v>
      </c>
      <c r="AH53" s="44" t="s">
        <v>301</v>
      </c>
      <c r="AI53" s="45">
        <v>20</v>
      </c>
      <c r="AJ53" s="55">
        <v>0.47870370370370369</v>
      </c>
      <c r="AK53" s="35">
        <v>1.6203703703703831E-3</v>
      </c>
      <c r="AL53" s="35">
        <v>4.6296296296295019E-4</v>
      </c>
      <c r="AM53" s="44" t="s">
        <v>45</v>
      </c>
      <c r="AN53" s="45">
        <v>40</v>
      </c>
      <c r="AO53" s="55">
        <v>0.48010416666666672</v>
      </c>
      <c r="AP53" s="35">
        <v>3.020833333333417E-3</v>
      </c>
      <c r="AQ53" s="35">
        <v>4.0509259259267601E-4</v>
      </c>
      <c r="AR53" s="44" t="s">
        <v>301</v>
      </c>
      <c r="AS53" s="45">
        <v>35</v>
      </c>
      <c r="AT53" s="55">
        <v>0.48434027777777783</v>
      </c>
      <c r="AU53" s="35">
        <v>7.2569444444445241E-3</v>
      </c>
      <c r="AV53" s="35">
        <v>9.3750000000007976E-4</v>
      </c>
      <c r="AW53" s="44" t="s">
        <v>301</v>
      </c>
      <c r="AX53" s="45">
        <v>81</v>
      </c>
      <c r="AY53" s="49">
        <v>0.52361111111111114</v>
      </c>
      <c r="AZ53" s="42" t="s">
        <v>45</v>
      </c>
      <c r="BA53" s="38">
        <v>180</v>
      </c>
      <c r="BB53" s="53">
        <v>0.53472222222222221</v>
      </c>
      <c r="BC53" s="61"/>
      <c r="BD53" s="55">
        <v>0.55803240740740734</v>
      </c>
      <c r="BE53" s="35">
        <v>2.3310185185185128E-2</v>
      </c>
      <c r="BF53" s="35">
        <v>1.1608796296296237E-2</v>
      </c>
      <c r="BG53" s="44" t="s">
        <v>301</v>
      </c>
      <c r="BH53" s="45">
        <v>1003</v>
      </c>
      <c r="BI53" s="197">
        <v>0.58333333333333337</v>
      </c>
      <c r="BJ53" s="42" t="s">
        <v>44</v>
      </c>
      <c r="BK53" s="38">
        <v>0</v>
      </c>
      <c r="BL53" s="53">
        <v>0.5854166666666667</v>
      </c>
      <c r="BM53" s="61">
        <v>480</v>
      </c>
      <c r="BN53" s="55"/>
      <c r="BO53" s="35">
        <v>-0.5854166666666667</v>
      </c>
      <c r="BP53" s="35">
        <v>0.59431712962962968</v>
      </c>
      <c r="BQ53" s="44"/>
      <c r="BR53" s="45">
        <v>300</v>
      </c>
      <c r="BS53" s="55">
        <v>0.59939814814814818</v>
      </c>
      <c r="BT53" s="35">
        <v>1.3981481481481484E-2</v>
      </c>
      <c r="BU53" s="35">
        <v>4.5138888888888919E-3</v>
      </c>
      <c r="BV53" s="44" t="s">
        <v>301</v>
      </c>
      <c r="BW53" s="45">
        <v>390</v>
      </c>
      <c r="BX53" s="55">
        <v>0.61138888888888887</v>
      </c>
      <c r="BY53" s="35">
        <v>2.5972222222222174E-2</v>
      </c>
      <c r="BZ53" s="35">
        <v>1.6388888888888842E-2</v>
      </c>
      <c r="CA53" s="44" t="s">
        <v>301</v>
      </c>
      <c r="CB53" s="45">
        <v>1416</v>
      </c>
      <c r="CC53" s="85">
        <v>0.63472222222222219</v>
      </c>
      <c r="CD53" s="86"/>
      <c r="CE53" s="38">
        <v>0</v>
      </c>
      <c r="CF53" s="88"/>
      <c r="CG53" s="49">
        <v>0.64027777777777783</v>
      </c>
      <c r="CH53" s="42" t="s">
        <v>301</v>
      </c>
      <c r="CI53" s="38">
        <v>120</v>
      </c>
      <c r="CJ53" s="206">
        <v>0.65138888888888891</v>
      </c>
      <c r="CK53" s="213"/>
      <c r="CL53" s="208">
        <v>0.65418981481481475</v>
      </c>
      <c r="CM53" s="214">
        <v>2.8009259259258457E-3</v>
      </c>
      <c r="CN53" s="214">
        <v>1.0648148148147346E-3</v>
      </c>
      <c r="CO53" s="210" t="s">
        <v>301</v>
      </c>
      <c r="CP53" s="211">
        <v>92</v>
      </c>
      <c r="CQ53" s="215"/>
      <c r="CR53" s="215"/>
      <c r="CS53" s="85">
        <v>0.66180555555555554</v>
      </c>
      <c r="CT53" s="86"/>
      <c r="CU53" s="38">
        <v>180</v>
      </c>
      <c r="CV53" s="88"/>
      <c r="CW53" s="49"/>
      <c r="CX53" s="42" t="s">
        <v>44</v>
      </c>
      <c r="CY53" s="38">
        <v>0</v>
      </c>
      <c r="CZ53" s="53">
        <v>0.70138888888888884</v>
      </c>
      <c r="DA53" s="61"/>
      <c r="DB53" s="55">
        <v>0.72040509259259267</v>
      </c>
      <c r="DC53" s="35">
        <v>1.9016203703703827E-2</v>
      </c>
      <c r="DD53" s="35">
        <v>1.3067129629629751E-2</v>
      </c>
      <c r="DE53" s="44" t="s">
        <v>301</v>
      </c>
      <c r="DF53" s="45">
        <v>1129</v>
      </c>
      <c r="DG53" s="55">
        <v>0.72048611111111116</v>
      </c>
      <c r="DH53" s="35">
        <v>1.9097222222222321E-2</v>
      </c>
      <c r="DI53" s="35">
        <v>1.3101851851851951E-2</v>
      </c>
      <c r="DJ53" s="44" t="s">
        <v>301</v>
      </c>
      <c r="DK53" s="45">
        <v>1132</v>
      </c>
      <c r="DL53" s="238"/>
      <c r="DM53" s="52"/>
      <c r="DN53" s="91">
        <v>0.75694444444444453</v>
      </c>
      <c r="DO53" s="95">
        <v>8.3333333333333297E-3</v>
      </c>
      <c r="DP53" s="42" t="s">
        <v>44</v>
      </c>
      <c r="DQ53" s="38">
        <v>0</v>
      </c>
      <c r="DS53" s="39">
        <v>6178.6</v>
      </c>
      <c r="DT53" s="46">
        <v>540</v>
      </c>
      <c r="DU53" s="40"/>
      <c r="DV53" s="63">
        <v>6718.6</v>
      </c>
      <c r="DX53" s="225" t="s">
        <v>43</v>
      </c>
      <c r="DY53" s="226" t="s">
        <v>177</v>
      </c>
      <c r="DZ53" s="226">
        <v>127</v>
      </c>
      <c r="EA53" s="104"/>
      <c r="EB53" s="77"/>
      <c r="EC53" s="56"/>
      <c r="ED53" s="36"/>
      <c r="EG53" s="41">
        <v>1.1100000000000001</v>
      </c>
      <c r="EH53" s="41" t="s">
        <v>197</v>
      </c>
      <c r="EI53" s="151">
        <v>67.266000000000005</v>
      </c>
      <c r="EJ53" s="41">
        <v>67.266000000000005</v>
      </c>
      <c r="EK53" s="41">
        <v>9999</v>
      </c>
      <c r="EN53" s="41">
        <v>32</v>
      </c>
      <c r="EO53" s="195">
        <v>0</v>
      </c>
      <c r="EP53" s="195">
        <v>60</v>
      </c>
      <c r="EQ53" s="196">
        <v>60.6</v>
      </c>
      <c r="ER53" s="195">
        <v>0</v>
      </c>
      <c r="ES53" s="195">
        <v>0</v>
      </c>
      <c r="ET53" s="195">
        <v>176</v>
      </c>
      <c r="EU53" s="195">
        <v>180</v>
      </c>
      <c r="EV53" s="195">
        <v>1003</v>
      </c>
      <c r="EW53" s="195">
        <v>0</v>
      </c>
      <c r="EX53" s="195">
        <v>2586</v>
      </c>
      <c r="EY53" s="195">
        <v>120</v>
      </c>
      <c r="EZ53" s="195">
        <v>92</v>
      </c>
      <c r="FA53" s="195">
        <v>0</v>
      </c>
      <c r="FB53" s="196">
        <v>2261</v>
      </c>
      <c r="FC53" s="195"/>
      <c r="FD53" s="195"/>
      <c r="FE53" s="195"/>
      <c r="FF53" s="195"/>
      <c r="FG53" s="196"/>
      <c r="FH53" s="195"/>
      <c r="FJ53" s="41">
        <v>32</v>
      </c>
      <c r="FK53" s="195">
        <v>0</v>
      </c>
      <c r="FL53" s="195">
        <v>60</v>
      </c>
      <c r="FM53" s="195">
        <v>120.6</v>
      </c>
      <c r="FN53" s="195">
        <v>120.6</v>
      </c>
      <c r="FO53" s="195">
        <v>120.6</v>
      </c>
      <c r="FP53" s="195">
        <v>296.60000000000002</v>
      </c>
      <c r="FQ53" s="195">
        <v>476.6</v>
      </c>
      <c r="FR53" s="195">
        <v>476.6</v>
      </c>
      <c r="FS53" s="195">
        <v>3062.6</v>
      </c>
      <c r="FT53" s="195">
        <v>3182.6</v>
      </c>
      <c r="FU53" s="195">
        <v>3274.6</v>
      </c>
      <c r="FV53" s="195">
        <v>3274.6</v>
      </c>
      <c r="FW53" s="195">
        <v>5535.6</v>
      </c>
      <c r="FX53" s="195">
        <v>5535.6</v>
      </c>
      <c r="FY53" s="195">
        <v>5535.6</v>
      </c>
      <c r="FZ53" s="195">
        <v>5535.6</v>
      </c>
      <c r="GA53" s="195">
        <v>5535.6</v>
      </c>
      <c r="GB53" s="195">
        <v>5535.6</v>
      </c>
      <c r="GC53" s="195">
        <v>5535.6</v>
      </c>
    </row>
    <row r="54" spans="1:185" ht="13.5" thickBot="1" x14ac:dyDescent="0.25">
      <c r="A54" s="131"/>
      <c r="B54" s="34">
        <v>13</v>
      </c>
      <c r="C54" s="10">
        <v>13</v>
      </c>
      <c r="D54" s="37" t="s">
        <v>241</v>
      </c>
      <c r="E54" s="37" t="s">
        <v>267</v>
      </c>
      <c r="F54" s="37"/>
      <c r="G54" s="43">
        <v>0.30069444444444399</v>
      </c>
      <c r="H54" s="47">
        <v>0.30069444444444399</v>
      </c>
      <c r="I54" s="58" t="s">
        <v>44</v>
      </c>
      <c r="J54" s="52">
        <v>0</v>
      </c>
      <c r="K54" s="43">
        <v>0.38402777777777702</v>
      </c>
      <c r="L54" s="47">
        <v>0.38402777777777702</v>
      </c>
      <c r="M54" s="42" t="s">
        <v>44</v>
      </c>
      <c r="N54" s="38">
        <v>0</v>
      </c>
      <c r="O54" s="73">
        <v>0.41666666666666669</v>
      </c>
      <c r="P54" s="42" t="s">
        <v>301</v>
      </c>
      <c r="Q54" s="38">
        <v>120</v>
      </c>
      <c r="R54" s="43">
        <v>0.41805555555555557</v>
      </c>
      <c r="S54" s="47">
        <v>0.42777777777777781</v>
      </c>
      <c r="T54" s="70">
        <v>59.7</v>
      </c>
      <c r="U54" s="71">
        <v>59.7</v>
      </c>
      <c r="V54" s="72"/>
      <c r="W54" s="115">
        <v>0.4375</v>
      </c>
      <c r="X54" s="42" t="s">
        <v>44</v>
      </c>
      <c r="Y54" s="38">
        <v>0</v>
      </c>
      <c r="Z54" s="49">
        <v>0.46111111111111114</v>
      </c>
      <c r="AA54" s="42" t="s">
        <v>45</v>
      </c>
      <c r="AB54" s="38">
        <v>60</v>
      </c>
      <c r="AC54" s="53">
        <v>0.46388888888888885</v>
      </c>
      <c r="AD54" s="61"/>
      <c r="AE54" s="55">
        <v>0.46467592592592594</v>
      </c>
      <c r="AF54" s="35">
        <v>7.8703703703708605E-4</v>
      </c>
      <c r="AG54" s="35">
        <v>1.5046296296301203E-4</v>
      </c>
      <c r="AH54" s="44" t="s">
        <v>301</v>
      </c>
      <c r="AI54" s="45">
        <v>13</v>
      </c>
      <c r="AJ54" s="55">
        <v>0.46593749999999995</v>
      </c>
      <c r="AK54" s="35">
        <v>2.0486111111110983E-3</v>
      </c>
      <c r="AL54" s="35">
        <v>3.4722222222235023E-5</v>
      </c>
      <c r="AM54" s="44" t="s">
        <v>45</v>
      </c>
      <c r="AN54" s="45">
        <v>3</v>
      </c>
      <c r="AO54" s="55">
        <v>0.46651620370370367</v>
      </c>
      <c r="AP54" s="35">
        <v>2.6273148148148184E-3</v>
      </c>
      <c r="AQ54" s="35">
        <v>1.1574074074077473E-5</v>
      </c>
      <c r="AR54" s="44" t="s">
        <v>301</v>
      </c>
      <c r="AS54" s="45">
        <v>1</v>
      </c>
      <c r="AT54" s="55">
        <v>0.47107638888888892</v>
      </c>
      <c r="AU54" s="35">
        <v>7.1875000000000688E-3</v>
      </c>
      <c r="AV54" s="35">
        <v>8.6805555555562446E-4</v>
      </c>
      <c r="AW54" s="44" t="s">
        <v>301</v>
      </c>
      <c r="AX54" s="45">
        <v>75</v>
      </c>
      <c r="AY54" s="49">
        <v>0.51250000000000007</v>
      </c>
      <c r="AZ54" s="42" t="s">
        <v>44</v>
      </c>
      <c r="BA54" s="38">
        <v>0</v>
      </c>
      <c r="BB54" s="53">
        <v>0.52500000000000002</v>
      </c>
      <c r="BC54" s="61"/>
      <c r="BD54" s="55">
        <v>0.54670138888888886</v>
      </c>
      <c r="BE54" s="35">
        <v>2.170138888888884E-2</v>
      </c>
      <c r="BF54" s="35">
        <v>9.9999999999999482E-3</v>
      </c>
      <c r="BG54" s="44" t="s">
        <v>301</v>
      </c>
      <c r="BH54" s="45">
        <v>864</v>
      </c>
      <c r="BI54" s="197">
        <v>0.57361111111111118</v>
      </c>
      <c r="BJ54" s="42" t="s">
        <v>44</v>
      </c>
      <c r="BK54" s="38">
        <v>0</v>
      </c>
      <c r="BL54" s="53">
        <v>0.57638888888888895</v>
      </c>
      <c r="BM54" s="61">
        <v>480</v>
      </c>
      <c r="BN54" s="55"/>
      <c r="BO54" s="35">
        <v>-0.57638888888888895</v>
      </c>
      <c r="BP54" s="35">
        <v>0.58528935185185194</v>
      </c>
      <c r="BQ54" s="44"/>
      <c r="BR54" s="45">
        <v>300</v>
      </c>
      <c r="BS54" s="55">
        <v>0.59495370370370371</v>
      </c>
      <c r="BT54" s="35">
        <v>1.8564814814814756E-2</v>
      </c>
      <c r="BU54" s="35">
        <v>9.0972222222221646E-3</v>
      </c>
      <c r="BV54" s="44" t="s">
        <v>301</v>
      </c>
      <c r="BW54" s="45">
        <v>786</v>
      </c>
      <c r="BX54" s="55">
        <v>0.60343749999999996</v>
      </c>
      <c r="BY54" s="35">
        <v>2.7048611111111009E-2</v>
      </c>
      <c r="BZ54" s="35">
        <v>1.7465277777777677E-2</v>
      </c>
      <c r="CA54" s="44" t="s">
        <v>301</v>
      </c>
      <c r="CB54" s="45">
        <v>1509</v>
      </c>
      <c r="CC54" s="85">
        <v>0.625</v>
      </c>
      <c r="CD54" s="86"/>
      <c r="CE54" s="38">
        <v>0</v>
      </c>
      <c r="CF54" s="88"/>
      <c r="CG54" s="49">
        <v>0.62916666666666665</v>
      </c>
      <c r="CH54" s="42" t="s">
        <v>44</v>
      </c>
      <c r="CI54" s="38">
        <v>0</v>
      </c>
      <c r="CJ54" s="206">
        <v>0.63402777777777775</v>
      </c>
      <c r="CK54" s="213"/>
      <c r="CL54" s="208">
        <v>0.63655092592592599</v>
      </c>
      <c r="CM54" s="214">
        <v>2.5231481481482465E-3</v>
      </c>
      <c r="CN54" s="214">
        <v>7.8703703703713549E-4</v>
      </c>
      <c r="CO54" s="210" t="s">
        <v>301</v>
      </c>
      <c r="CP54" s="211">
        <v>68</v>
      </c>
      <c r="CQ54" s="215"/>
      <c r="CR54" s="215"/>
      <c r="CS54" s="85">
        <v>0.64722222222222225</v>
      </c>
      <c r="CT54" s="86"/>
      <c r="CU54" s="38">
        <v>0</v>
      </c>
      <c r="CV54" s="88"/>
      <c r="CW54" s="49"/>
      <c r="CX54" s="42" t="s">
        <v>44</v>
      </c>
      <c r="CY54" s="38">
        <v>0</v>
      </c>
      <c r="CZ54" s="53">
        <v>0.68402777777777779</v>
      </c>
      <c r="DA54" s="61"/>
      <c r="DB54" s="55">
        <v>0.70325231481481476</v>
      </c>
      <c r="DC54" s="35">
        <v>1.9224537037036971E-2</v>
      </c>
      <c r="DD54" s="35">
        <v>1.3275462962962895E-2</v>
      </c>
      <c r="DE54" s="44" t="s">
        <v>301</v>
      </c>
      <c r="DF54" s="45">
        <v>1147</v>
      </c>
      <c r="DG54" s="55">
        <v>0.70333333333333325</v>
      </c>
      <c r="DH54" s="35">
        <v>1.9305555555555465E-2</v>
      </c>
      <c r="DI54" s="35">
        <v>1.3310185185185095E-2</v>
      </c>
      <c r="DJ54" s="44" t="s">
        <v>301</v>
      </c>
      <c r="DK54" s="45">
        <v>1150</v>
      </c>
      <c r="DL54" s="238"/>
      <c r="DM54" s="52"/>
      <c r="DN54" s="91">
        <v>0.73958333333333337</v>
      </c>
      <c r="DO54" s="95">
        <v>8.3333333333333297E-3</v>
      </c>
      <c r="DP54" s="42" t="s">
        <v>44</v>
      </c>
      <c r="DQ54" s="38">
        <v>0</v>
      </c>
      <c r="DR54" s="217"/>
      <c r="DS54" s="39">
        <v>6455.7</v>
      </c>
      <c r="DT54" s="46">
        <v>180</v>
      </c>
      <c r="DU54" s="40"/>
      <c r="DV54" s="63">
        <v>6635.7</v>
      </c>
      <c r="DW54" s="217"/>
      <c r="DX54" s="225" t="s">
        <v>296</v>
      </c>
      <c r="DY54" s="226" t="s">
        <v>178</v>
      </c>
      <c r="DZ54" s="226">
        <v>80.900000000000006</v>
      </c>
      <c r="EA54" s="104"/>
      <c r="EB54" s="77"/>
      <c r="EC54" s="56"/>
      <c r="ED54" s="36"/>
      <c r="EE54" s="41"/>
      <c r="EF54" s="41"/>
      <c r="EG54" s="41">
        <v>1.05</v>
      </c>
      <c r="EH54" s="41" t="s">
        <v>197</v>
      </c>
      <c r="EI54" s="151">
        <v>62.685000000000002</v>
      </c>
      <c r="EJ54" s="41">
        <v>62.685000000000002</v>
      </c>
      <c r="EK54" s="41">
        <v>9999</v>
      </c>
      <c r="EL54" s="41"/>
      <c r="EM54" s="41"/>
      <c r="EN54" s="41">
        <v>13</v>
      </c>
      <c r="EO54" s="195">
        <v>0</v>
      </c>
      <c r="EP54" s="195">
        <v>120</v>
      </c>
      <c r="EQ54" s="196">
        <v>59.7</v>
      </c>
      <c r="ER54" s="195">
        <v>0</v>
      </c>
      <c r="ES54" s="195">
        <v>60</v>
      </c>
      <c r="ET54" s="195">
        <v>92</v>
      </c>
      <c r="EU54" s="195">
        <v>0</v>
      </c>
      <c r="EV54" s="195">
        <v>864</v>
      </c>
      <c r="EW54" s="195">
        <v>0</v>
      </c>
      <c r="EX54" s="195">
        <v>3075</v>
      </c>
      <c r="EY54" s="195">
        <v>0</v>
      </c>
      <c r="EZ54" s="195">
        <v>68</v>
      </c>
      <c r="FA54" s="195">
        <v>0</v>
      </c>
      <c r="FB54" s="196">
        <v>2297</v>
      </c>
      <c r="FC54" s="195"/>
      <c r="FD54" s="195"/>
      <c r="FE54" s="195"/>
      <c r="FF54" s="195"/>
      <c r="FG54" s="196"/>
      <c r="FH54" s="195"/>
      <c r="FI54" s="41"/>
      <c r="FJ54" s="41">
        <v>13</v>
      </c>
      <c r="FK54" s="195">
        <v>0</v>
      </c>
      <c r="FL54" s="195">
        <v>120</v>
      </c>
      <c r="FM54" s="195">
        <v>179.7</v>
      </c>
      <c r="FN54" s="195">
        <v>179.7</v>
      </c>
      <c r="FO54" s="195">
        <v>239.7</v>
      </c>
      <c r="FP54" s="195">
        <v>331.7</v>
      </c>
      <c r="FQ54" s="195">
        <v>331.7</v>
      </c>
      <c r="FR54" s="195">
        <v>331.7</v>
      </c>
      <c r="FS54" s="195">
        <v>3406.7</v>
      </c>
      <c r="FT54" s="195">
        <v>3406.7</v>
      </c>
      <c r="FU54" s="195">
        <v>3474.7</v>
      </c>
      <c r="FV54" s="195">
        <v>3474.7</v>
      </c>
      <c r="FW54" s="195">
        <v>5771.7</v>
      </c>
      <c r="FX54" s="195">
        <v>5771.7</v>
      </c>
      <c r="FY54" s="195">
        <v>5771.7</v>
      </c>
      <c r="FZ54" s="195">
        <v>5771.7</v>
      </c>
      <c r="GA54" s="195">
        <v>5771.7</v>
      </c>
      <c r="GB54" s="195">
        <v>5771.7</v>
      </c>
      <c r="GC54" s="195">
        <v>5771.7</v>
      </c>
    </row>
    <row r="55" spans="1:185" ht="13.5" thickBot="1" x14ac:dyDescent="0.25">
      <c r="A55" s="132"/>
      <c r="B55" s="34">
        <v>41</v>
      </c>
      <c r="C55" s="10">
        <v>41</v>
      </c>
      <c r="D55" s="37" t="s">
        <v>302</v>
      </c>
      <c r="E55" s="37" t="s">
        <v>304</v>
      </c>
      <c r="F55" s="37"/>
      <c r="G55" s="43">
        <v>0.32013888888888897</v>
      </c>
      <c r="H55" s="47">
        <v>0.32013888888888897</v>
      </c>
      <c r="I55" s="58" t="s">
        <v>44</v>
      </c>
      <c r="J55" s="52">
        <v>0</v>
      </c>
      <c r="K55" s="43">
        <v>0.40347222222222001</v>
      </c>
      <c r="L55" s="47">
        <v>0.40347222222222001</v>
      </c>
      <c r="M55" s="42" t="s">
        <v>44</v>
      </c>
      <c r="N55" s="38">
        <v>0</v>
      </c>
      <c r="O55" s="73">
        <v>0.4368055555555555</v>
      </c>
      <c r="P55" s="42" t="s">
        <v>301</v>
      </c>
      <c r="Q55" s="38">
        <v>180</v>
      </c>
      <c r="R55" s="43">
        <v>0.44791666666666669</v>
      </c>
      <c r="S55" s="47">
        <v>0.45416666666666666</v>
      </c>
      <c r="T55" s="70">
        <v>59</v>
      </c>
      <c r="U55" s="71">
        <v>59</v>
      </c>
      <c r="V55" s="72"/>
      <c r="W55" s="115">
        <v>0.45763888888888882</v>
      </c>
      <c r="X55" s="42" t="s">
        <v>44</v>
      </c>
      <c r="Y55" s="38">
        <v>0</v>
      </c>
      <c r="Z55" s="49">
        <v>0.49722222222222218</v>
      </c>
      <c r="AA55" s="42" t="s">
        <v>301</v>
      </c>
      <c r="AB55" s="38">
        <v>780</v>
      </c>
      <c r="AC55" s="53">
        <v>0.4993055555555555</v>
      </c>
      <c r="AD55" s="61">
        <v>600</v>
      </c>
      <c r="AE55" s="55">
        <v>0.50013888888888891</v>
      </c>
      <c r="AF55" s="35">
        <v>8.3333333333340809E-4</v>
      </c>
      <c r="AG55" s="35">
        <v>1.9675925925933407E-4</v>
      </c>
      <c r="AH55" s="44" t="s">
        <v>301</v>
      </c>
      <c r="AI55" s="45">
        <v>17</v>
      </c>
      <c r="AJ55" s="55">
        <v>0.50156250000000002</v>
      </c>
      <c r="AK55" s="35">
        <v>2.2569444444445197E-3</v>
      </c>
      <c r="AL55" s="35">
        <v>1.7361111111118639E-4</v>
      </c>
      <c r="AM55" s="44" t="s">
        <v>301</v>
      </c>
      <c r="AN55" s="45">
        <v>15</v>
      </c>
      <c r="AO55" s="55">
        <v>0.50222222222222224</v>
      </c>
      <c r="AP55" s="35">
        <v>2.916666666666734E-3</v>
      </c>
      <c r="AQ55" s="35">
        <v>3.0092592592599306E-4</v>
      </c>
      <c r="AR55" s="44" t="s">
        <v>301</v>
      </c>
      <c r="AS55" s="45">
        <v>26</v>
      </c>
      <c r="AT55" s="55">
        <v>0.48858796296296297</v>
      </c>
      <c r="AU55" s="35">
        <v>-1.0717592592592529E-2</v>
      </c>
      <c r="AV55" s="35">
        <v>1.7037037037036972E-2</v>
      </c>
      <c r="AW55" s="44" t="s">
        <v>45</v>
      </c>
      <c r="AX55" s="45">
        <v>1472</v>
      </c>
      <c r="AY55" s="49">
        <v>0.54583333333333328</v>
      </c>
      <c r="AZ55" s="42" t="s">
        <v>45</v>
      </c>
      <c r="BA55" s="38">
        <v>180</v>
      </c>
      <c r="BB55" s="53">
        <v>0.55138888888888882</v>
      </c>
      <c r="BC55" s="61"/>
      <c r="BD55" s="55">
        <v>0.57704861111111116</v>
      </c>
      <c r="BE55" s="35">
        <v>2.5659722222222348E-2</v>
      </c>
      <c r="BF55" s="35">
        <v>1.3958333333333456E-2</v>
      </c>
      <c r="BG55" s="44" t="s">
        <v>301</v>
      </c>
      <c r="BH55" s="45">
        <v>1206</v>
      </c>
      <c r="BI55" s="197">
        <v>0.6</v>
      </c>
      <c r="BJ55" s="42" t="s">
        <v>44</v>
      </c>
      <c r="BK55" s="38">
        <v>0</v>
      </c>
      <c r="BL55" s="53">
        <v>0.59930555555555554</v>
      </c>
      <c r="BM55" s="61">
        <v>180</v>
      </c>
      <c r="BN55" s="55">
        <v>0.61123842592592592</v>
      </c>
      <c r="BO55" s="35">
        <v>1.1932870370370385E-2</v>
      </c>
      <c r="BP55" s="35">
        <v>3.0324074074074229E-3</v>
      </c>
      <c r="BQ55" s="44" t="s">
        <v>301</v>
      </c>
      <c r="BR55" s="45">
        <v>262</v>
      </c>
      <c r="BS55" s="55">
        <v>0.61265046296296299</v>
      </c>
      <c r="BT55" s="35">
        <v>1.3344907407407458E-2</v>
      </c>
      <c r="BU55" s="35">
        <v>3.8773148148148664E-3</v>
      </c>
      <c r="BV55" s="44" t="s">
        <v>301</v>
      </c>
      <c r="BW55" s="45">
        <v>335</v>
      </c>
      <c r="BX55" s="55">
        <v>0.63694444444444442</v>
      </c>
      <c r="BY55" s="35">
        <v>3.7638888888888888E-2</v>
      </c>
      <c r="BZ55" s="35">
        <v>2.8055555555555556E-2</v>
      </c>
      <c r="CA55" s="44" t="s">
        <v>301</v>
      </c>
      <c r="CB55" s="45">
        <v>2424</v>
      </c>
      <c r="CC55" s="85">
        <v>0.65416666666666667</v>
      </c>
      <c r="CD55" s="86"/>
      <c r="CE55" s="38">
        <v>0</v>
      </c>
      <c r="CF55" s="88"/>
      <c r="CG55" s="49">
        <v>0.65833333333333333</v>
      </c>
      <c r="CH55" s="42" t="s">
        <v>301</v>
      </c>
      <c r="CI55" s="38">
        <v>240</v>
      </c>
      <c r="CJ55" s="206">
        <v>0.67291666666666661</v>
      </c>
      <c r="CK55" s="213"/>
      <c r="CL55" s="208">
        <v>0.67538194444444455</v>
      </c>
      <c r="CM55" s="214">
        <v>2.4652777777779411E-3</v>
      </c>
      <c r="CN55" s="214">
        <v>7.2916666666683009E-4</v>
      </c>
      <c r="CO55" s="210" t="s">
        <v>301</v>
      </c>
      <c r="CP55" s="211">
        <v>63</v>
      </c>
      <c r="CQ55" s="215"/>
      <c r="CR55" s="215"/>
      <c r="CS55" s="85">
        <v>0.68472222222222223</v>
      </c>
      <c r="CT55" s="86"/>
      <c r="CU55" s="38">
        <v>60</v>
      </c>
      <c r="CV55" s="88"/>
      <c r="CW55" s="49"/>
      <c r="CX55" s="42" t="s">
        <v>44</v>
      </c>
      <c r="CY55" s="38">
        <v>0</v>
      </c>
      <c r="CZ55" s="53">
        <v>0.72291666666666676</v>
      </c>
      <c r="DA55" s="61"/>
      <c r="DB55" s="55">
        <v>0.74575231481481474</v>
      </c>
      <c r="DC55" s="35">
        <v>2.283564814814798E-2</v>
      </c>
      <c r="DD55" s="35">
        <v>1.6886574074073905E-2</v>
      </c>
      <c r="DE55" s="44" t="s">
        <v>301</v>
      </c>
      <c r="DF55" s="45">
        <v>1459</v>
      </c>
      <c r="DG55" s="55">
        <v>0.7459027777777778</v>
      </c>
      <c r="DH55" s="35">
        <v>2.2986111111111041E-2</v>
      </c>
      <c r="DI55" s="35">
        <v>1.6990740740740671E-2</v>
      </c>
      <c r="DJ55" s="44" t="s">
        <v>301</v>
      </c>
      <c r="DK55" s="45">
        <v>1468</v>
      </c>
      <c r="DL55" s="238" t="s">
        <v>315</v>
      </c>
      <c r="DM55" s="52">
        <v>1200</v>
      </c>
      <c r="DN55" s="91">
        <v>0.78541666666666676</v>
      </c>
      <c r="DO55" s="95">
        <v>8.3333333333333297E-3</v>
      </c>
      <c r="DP55" s="42" t="s">
        <v>301</v>
      </c>
      <c r="DQ55" s="38">
        <v>600</v>
      </c>
      <c r="DS55" s="39">
        <v>9586</v>
      </c>
      <c r="DT55" s="46">
        <v>3240</v>
      </c>
      <c r="DU55" s="40"/>
      <c r="DV55" s="63">
        <v>12826</v>
      </c>
      <c r="DX55" s="225" t="s">
        <v>296</v>
      </c>
      <c r="DY55" s="226" t="s">
        <v>179</v>
      </c>
      <c r="DZ55" s="226">
        <v>115.6</v>
      </c>
      <c r="EA55" s="104"/>
      <c r="EB55" s="77"/>
      <c r="EC55" s="56"/>
      <c r="ED55" s="36"/>
      <c r="EG55" s="41">
        <v>1.03</v>
      </c>
      <c r="EH55" s="41" t="s">
        <v>197</v>
      </c>
      <c r="EI55" s="151">
        <v>60.77</v>
      </c>
      <c r="EJ55" s="41">
        <v>60.77</v>
      </c>
      <c r="EK55" s="41">
        <v>9999</v>
      </c>
      <c r="EN55" s="41">
        <v>41</v>
      </c>
      <c r="EO55" s="195">
        <v>0</v>
      </c>
      <c r="EP55" s="195">
        <v>180</v>
      </c>
      <c r="EQ55" s="196">
        <v>59</v>
      </c>
      <c r="ER55" s="195">
        <v>0</v>
      </c>
      <c r="ES55" s="195">
        <v>780</v>
      </c>
      <c r="ET55" s="195">
        <v>2130</v>
      </c>
      <c r="EU55" s="195">
        <v>180</v>
      </c>
      <c r="EV55" s="195">
        <v>1206</v>
      </c>
      <c r="EW55" s="195">
        <v>0</v>
      </c>
      <c r="EX55" s="195">
        <v>3201</v>
      </c>
      <c r="EY55" s="195">
        <v>240</v>
      </c>
      <c r="EZ55" s="195">
        <v>63</v>
      </c>
      <c r="FA55" s="195">
        <v>0</v>
      </c>
      <c r="FB55" s="196">
        <v>2927</v>
      </c>
      <c r="FC55" s="195"/>
      <c r="FD55" s="195"/>
      <c r="FE55" s="195"/>
      <c r="FF55" s="195"/>
      <c r="FG55" s="196"/>
      <c r="FH55" s="195"/>
      <c r="FJ55" s="41">
        <v>41</v>
      </c>
      <c r="FK55" s="195">
        <v>0</v>
      </c>
      <c r="FL55" s="195">
        <v>180</v>
      </c>
      <c r="FM55" s="195">
        <v>239</v>
      </c>
      <c r="FN55" s="195">
        <v>239</v>
      </c>
      <c r="FO55" s="195">
        <v>1019</v>
      </c>
      <c r="FP55" s="195">
        <v>3149</v>
      </c>
      <c r="FQ55" s="195">
        <v>3329</v>
      </c>
      <c r="FR55" s="195">
        <v>3329</v>
      </c>
      <c r="FS55" s="195">
        <v>6530</v>
      </c>
      <c r="FT55" s="195">
        <v>6770</v>
      </c>
      <c r="FU55" s="195">
        <v>6833</v>
      </c>
      <c r="FV55" s="195">
        <v>6833</v>
      </c>
      <c r="FW55" s="195">
        <v>9760</v>
      </c>
      <c r="FX55" s="195">
        <v>9760</v>
      </c>
      <c r="FY55" s="195">
        <v>9760</v>
      </c>
      <c r="FZ55" s="195">
        <v>9760</v>
      </c>
      <c r="GA55" s="195">
        <v>9760</v>
      </c>
      <c r="GB55" s="195">
        <v>9760</v>
      </c>
      <c r="GC55" s="195">
        <v>9760</v>
      </c>
    </row>
    <row r="56" spans="1:185" ht="13.5" thickBot="1" x14ac:dyDescent="0.25">
      <c r="A56" s="131"/>
      <c r="B56" s="34">
        <v>12</v>
      </c>
      <c r="C56" s="10">
        <v>12</v>
      </c>
      <c r="D56" s="37" t="s">
        <v>102</v>
      </c>
      <c r="E56" s="37" t="s">
        <v>131</v>
      </c>
      <c r="F56" s="37"/>
      <c r="G56" s="43">
        <v>0.3</v>
      </c>
      <c r="H56" s="47">
        <v>0.3</v>
      </c>
      <c r="I56" s="58" t="s">
        <v>44</v>
      </c>
      <c r="J56" s="52">
        <v>0</v>
      </c>
      <c r="K56" s="43">
        <v>0.38333333333333303</v>
      </c>
      <c r="L56" s="47">
        <v>0.38333333333333303</v>
      </c>
      <c r="M56" s="42" t="s">
        <v>44</v>
      </c>
      <c r="N56" s="38">
        <v>0</v>
      </c>
      <c r="O56" s="73">
        <v>0.41458333333333303</v>
      </c>
      <c r="P56" s="42" t="s">
        <v>44</v>
      </c>
      <c r="Q56" s="38">
        <v>0</v>
      </c>
      <c r="R56" s="43">
        <v>0.41805555555555557</v>
      </c>
      <c r="S56" s="47">
        <v>0.42569444444444443</v>
      </c>
      <c r="T56" s="70">
        <v>54.7</v>
      </c>
      <c r="U56" s="71">
        <v>54.7</v>
      </c>
      <c r="V56" s="72"/>
      <c r="W56" s="115">
        <v>0.43541666666666634</v>
      </c>
      <c r="X56" s="42" t="s">
        <v>44</v>
      </c>
      <c r="Y56" s="38">
        <v>0</v>
      </c>
      <c r="Z56" s="49">
        <v>0.45972222222222225</v>
      </c>
      <c r="AA56" s="42" t="s">
        <v>44</v>
      </c>
      <c r="AB56" s="38">
        <v>0</v>
      </c>
      <c r="AC56" s="53">
        <v>0.46180555555555558</v>
      </c>
      <c r="AD56" s="61"/>
      <c r="AE56" s="55">
        <v>0.46248842592592593</v>
      </c>
      <c r="AF56" s="35">
        <v>6.8287037037034759E-4</v>
      </c>
      <c r="AG56" s="35">
        <v>4.6296296296273573E-5</v>
      </c>
      <c r="AH56" s="44" t="s">
        <v>301</v>
      </c>
      <c r="AI56" s="45">
        <v>4</v>
      </c>
      <c r="AJ56" s="55">
        <v>0.46364583333333331</v>
      </c>
      <c r="AK56" s="35">
        <v>1.8402777777777324E-3</v>
      </c>
      <c r="AL56" s="35">
        <v>2.4305555555560092E-4</v>
      </c>
      <c r="AM56" s="44" t="s">
        <v>45</v>
      </c>
      <c r="AN56" s="45">
        <v>21</v>
      </c>
      <c r="AO56" s="55">
        <v>0.46418981481481486</v>
      </c>
      <c r="AP56" s="35">
        <v>2.3842592592592804E-3</v>
      </c>
      <c r="AQ56" s="35">
        <v>2.3148148148146057E-4</v>
      </c>
      <c r="AR56" s="44" t="s">
        <v>45</v>
      </c>
      <c r="AS56" s="45">
        <v>20</v>
      </c>
      <c r="AT56" s="55">
        <v>0.46826388888888887</v>
      </c>
      <c r="AU56" s="35">
        <v>6.4583333333332882E-3</v>
      </c>
      <c r="AV56" s="35">
        <v>1.3888888888884381E-4</v>
      </c>
      <c r="AW56" s="44" t="s">
        <v>301</v>
      </c>
      <c r="AX56" s="45">
        <v>12</v>
      </c>
      <c r="AY56" s="49">
        <v>0.5083333333333333</v>
      </c>
      <c r="AZ56" s="42" t="s">
        <v>45</v>
      </c>
      <c r="BA56" s="38">
        <v>180</v>
      </c>
      <c r="BB56" s="53">
        <v>0.5229166666666667</v>
      </c>
      <c r="BC56" s="61"/>
      <c r="BD56" s="55">
        <v>0.53533564814814816</v>
      </c>
      <c r="BE56" s="35">
        <v>1.2418981481481461E-2</v>
      </c>
      <c r="BF56" s="35">
        <v>7.1759259259257004E-4</v>
      </c>
      <c r="BG56" s="44" t="s">
        <v>301</v>
      </c>
      <c r="BH56" s="45">
        <v>62</v>
      </c>
      <c r="BI56" s="197">
        <v>0.57152777777777786</v>
      </c>
      <c r="BJ56" s="42" t="s">
        <v>44</v>
      </c>
      <c r="BK56" s="38">
        <v>0</v>
      </c>
      <c r="BL56" s="53">
        <v>0.57500000000000007</v>
      </c>
      <c r="BM56" s="61">
        <v>180</v>
      </c>
      <c r="BN56" s="55"/>
      <c r="BO56" s="35">
        <v>-0.57500000000000007</v>
      </c>
      <c r="BP56" s="35">
        <v>0.58390046296296305</v>
      </c>
      <c r="BQ56" s="44"/>
      <c r="BR56" s="45">
        <v>300</v>
      </c>
      <c r="BS56" s="55">
        <v>0.58543981481481489</v>
      </c>
      <c r="BT56" s="35">
        <v>1.0439814814814818E-2</v>
      </c>
      <c r="BU56" s="35">
        <v>9.7222222222222675E-4</v>
      </c>
      <c r="BV56" s="44" t="s">
        <v>301</v>
      </c>
      <c r="BW56" s="45">
        <v>84</v>
      </c>
      <c r="BX56" s="55">
        <v>0.5856365740740741</v>
      </c>
      <c r="BY56" s="35">
        <v>1.0636574074074034E-2</v>
      </c>
      <c r="BZ56" s="35">
        <v>1.0532407407407001E-3</v>
      </c>
      <c r="CA56" s="44" t="s">
        <v>301</v>
      </c>
      <c r="CB56" s="45">
        <v>91</v>
      </c>
      <c r="CC56" s="85">
        <v>0.625</v>
      </c>
      <c r="CD56" s="86"/>
      <c r="CE56" s="38">
        <v>0</v>
      </c>
      <c r="CF56" s="88"/>
      <c r="CG56" s="49">
        <v>0.63055555555555554</v>
      </c>
      <c r="CH56" s="42" t="s">
        <v>301</v>
      </c>
      <c r="CI56" s="38">
        <v>300</v>
      </c>
      <c r="CJ56" s="206">
        <v>0.63680555555555551</v>
      </c>
      <c r="CK56" s="213"/>
      <c r="CL56" s="208">
        <v>0.63896990740740744</v>
      </c>
      <c r="CM56" s="214">
        <v>2.1643518518519311E-3</v>
      </c>
      <c r="CN56" s="214">
        <v>4.2824074074082012E-4</v>
      </c>
      <c r="CO56" s="210" t="s">
        <v>301</v>
      </c>
      <c r="CP56" s="211">
        <v>37</v>
      </c>
      <c r="CQ56" s="215"/>
      <c r="CR56" s="215"/>
      <c r="CS56" s="85">
        <v>0.64861111111111114</v>
      </c>
      <c r="CT56" s="86"/>
      <c r="CU56" s="38">
        <v>60</v>
      </c>
      <c r="CV56" s="88"/>
      <c r="CW56" s="49"/>
      <c r="CX56" s="42" t="s">
        <v>44</v>
      </c>
      <c r="CY56" s="38">
        <v>0</v>
      </c>
      <c r="CZ56" s="53">
        <v>0.68888888888888899</v>
      </c>
      <c r="DA56" s="61"/>
      <c r="DB56" s="55">
        <v>0.71263888888888882</v>
      </c>
      <c r="DC56" s="35">
        <v>2.3749999999999827E-2</v>
      </c>
      <c r="DD56" s="35">
        <v>1.7800925925925751E-2</v>
      </c>
      <c r="DE56" s="44" t="s">
        <v>301</v>
      </c>
      <c r="DF56" s="45">
        <v>1538</v>
      </c>
      <c r="DG56" s="55">
        <v>0.71270833333333339</v>
      </c>
      <c r="DH56" s="35">
        <v>2.3819444444444393E-2</v>
      </c>
      <c r="DI56" s="35">
        <v>1.7824074074074023E-2</v>
      </c>
      <c r="DJ56" s="44" t="s">
        <v>301</v>
      </c>
      <c r="DK56" s="45">
        <v>1540</v>
      </c>
      <c r="DL56" s="238"/>
      <c r="DM56" s="52"/>
      <c r="DN56" s="91">
        <v>0.75208333333333333</v>
      </c>
      <c r="DO56" s="95">
        <v>8.3333333333333297E-3</v>
      </c>
      <c r="DP56" s="42" t="s">
        <v>301</v>
      </c>
      <c r="DQ56" s="38">
        <v>660</v>
      </c>
      <c r="DR56" s="217"/>
      <c r="DS56" s="39">
        <v>3943.7</v>
      </c>
      <c r="DT56" s="46">
        <v>1200</v>
      </c>
      <c r="DU56" s="40"/>
      <c r="DV56" s="63">
        <v>5143.7</v>
      </c>
      <c r="DW56" s="217"/>
      <c r="DX56" s="225" t="s">
        <v>297</v>
      </c>
      <c r="DY56" s="226" t="s">
        <v>178</v>
      </c>
      <c r="DZ56" s="226">
        <v>77</v>
      </c>
      <c r="EA56" s="104" t="s">
        <v>292</v>
      </c>
      <c r="EB56" s="77"/>
      <c r="EC56" s="56"/>
      <c r="ED56" s="36"/>
      <c r="EE56" s="41"/>
      <c r="EF56" s="41"/>
      <c r="EG56" s="41">
        <v>1.05</v>
      </c>
      <c r="EH56" s="41" t="s">
        <v>197</v>
      </c>
      <c r="EI56" s="151">
        <v>57.435000000000002</v>
      </c>
      <c r="EJ56" s="41">
        <v>57.435000000000002</v>
      </c>
      <c r="EK56" s="41">
        <v>9999</v>
      </c>
      <c r="EL56" s="41"/>
      <c r="EM56" s="41"/>
      <c r="EN56" s="41">
        <v>12</v>
      </c>
      <c r="EO56" s="195">
        <v>0</v>
      </c>
      <c r="EP56" s="195">
        <v>0</v>
      </c>
      <c r="EQ56" s="196">
        <v>54.7</v>
      </c>
      <c r="ER56" s="195">
        <v>0</v>
      </c>
      <c r="ES56" s="195">
        <v>0</v>
      </c>
      <c r="ET56" s="195">
        <v>57</v>
      </c>
      <c r="EU56" s="195">
        <v>180</v>
      </c>
      <c r="EV56" s="195">
        <v>62</v>
      </c>
      <c r="EW56" s="195">
        <v>0</v>
      </c>
      <c r="EX56" s="195">
        <v>655</v>
      </c>
      <c r="EY56" s="195">
        <v>300</v>
      </c>
      <c r="EZ56" s="195">
        <v>37</v>
      </c>
      <c r="FA56" s="195">
        <v>0</v>
      </c>
      <c r="FB56" s="196">
        <v>3078</v>
      </c>
      <c r="FC56" s="195"/>
      <c r="FD56" s="195"/>
      <c r="FE56" s="195"/>
      <c r="FF56" s="195"/>
      <c r="FG56" s="196"/>
      <c r="FH56" s="195"/>
      <c r="FI56" s="41"/>
      <c r="FJ56" s="41">
        <v>12</v>
      </c>
      <c r="FK56" s="195">
        <v>0</v>
      </c>
      <c r="FL56" s="195">
        <v>0</v>
      </c>
      <c r="FM56" s="195">
        <v>54.7</v>
      </c>
      <c r="FN56" s="195">
        <v>54.7</v>
      </c>
      <c r="FO56" s="195">
        <v>54.7</v>
      </c>
      <c r="FP56" s="195">
        <v>111.7</v>
      </c>
      <c r="FQ56" s="195">
        <v>291.7</v>
      </c>
      <c r="FR56" s="195">
        <v>291.7</v>
      </c>
      <c r="FS56" s="195">
        <v>946.7</v>
      </c>
      <c r="FT56" s="195">
        <v>1246.7</v>
      </c>
      <c r="FU56" s="195">
        <v>1283.7</v>
      </c>
      <c r="FV56" s="195">
        <v>1283.7</v>
      </c>
      <c r="FW56" s="195">
        <v>4361.7</v>
      </c>
      <c r="FX56" s="195">
        <v>4361.7</v>
      </c>
      <c r="FY56" s="195">
        <v>4361.7</v>
      </c>
      <c r="FZ56" s="195">
        <v>4361.7</v>
      </c>
      <c r="GA56" s="195">
        <v>4361.7</v>
      </c>
      <c r="GB56" s="195">
        <v>4361.7</v>
      </c>
      <c r="GC56" s="195">
        <v>4361.7</v>
      </c>
    </row>
    <row r="57" spans="1:185" ht="13.5" thickBot="1" x14ac:dyDescent="0.25">
      <c r="A57" s="132"/>
      <c r="B57" s="34">
        <v>33</v>
      </c>
      <c r="C57" s="10">
        <v>33</v>
      </c>
      <c r="D57" s="37" t="s">
        <v>248</v>
      </c>
      <c r="E57" s="37" t="s">
        <v>273</v>
      </c>
      <c r="F57" s="37"/>
      <c r="G57" s="43">
        <v>0.31458333333333299</v>
      </c>
      <c r="H57" s="47">
        <v>0.31458333333333299</v>
      </c>
      <c r="I57" s="58" t="s">
        <v>44</v>
      </c>
      <c r="J57" s="52">
        <v>0</v>
      </c>
      <c r="K57" s="43">
        <v>0.39791666666666498</v>
      </c>
      <c r="L57" s="47">
        <v>0.39791666666666498</v>
      </c>
      <c r="M57" s="42" t="s">
        <v>44</v>
      </c>
      <c r="N57" s="38">
        <v>0</v>
      </c>
      <c r="O57" s="73">
        <v>0.4291666666666667</v>
      </c>
      <c r="P57" s="42" t="s">
        <v>44</v>
      </c>
      <c r="Q57" s="38">
        <v>0</v>
      </c>
      <c r="R57" s="43">
        <v>0.43194444444444446</v>
      </c>
      <c r="S57" s="47">
        <v>0.44097222222222227</v>
      </c>
      <c r="T57" s="70">
        <v>60.4</v>
      </c>
      <c r="U57" s="71">
        <v>60.4</v>
      </c>
      <c r="V57" s="72"/>
      <c r="W57" s="115">
        <v>0.45</v>
      </c>
      <c r="X57" s="42" t="s">
        <v>44</v>
      </c>
      <c r="Y57" s="38">
        <v>0</v>
      </c>
      <c r="Z57" s="49">
        <v>0.47430555555555559</v>
      </c>
      <c r="AA57" s="42" t="s">
        <v>44</v>
      </c>
      <c r="AB57" s="38">
        <v>0</v>
      </c>
      <c r="AC57" s="53">
        <v>0.47638888888888892</v>
      </c>
      <c r="AD57" s="61"/>
      <c r="AE57" s="55">
        <v>0.47707175925925926</v>
      </c>
      <c r="AF57" s="35">
        <v>6.8287037037034759E-4</v>
      </c>
      <c r="AG57" s="35">
        <v>4.6296296296273573E-5</v>
      </c>
      <c r="AH57" s="44" t="s">
        <v>301</v>
      </c>
      <c r="AI57" s="45">
        <v>4</v>
      </c>
      <c r="AJ57" s="55">
        <v>0.47818287037037038</v>
      </c>
      <c r="AK57" s="35">
        <v>1.7939814814814659E-3</v>
      </c>
      <c r="AL57" s="35">
        <v>2.8935185185186745E-4</v>
      </c>
      <c r="AM57" s="44" t="s">
        <v>45</v>
      </c>
      <c r="AN57" s="45">
        <v>25</v>
      </c>
      <c r="AO57" s="55">
        <v>0.47876157407407405</v>
      </c>
      <c r="AP57" s="35">
        <v>2.3726851851851305E-3</v>
      </c>
      <c r="AQ57" s="35">
        <v>2.4305555555561046E-4</v>
      </c>
      <c r="AR57" s="44" t="s">
        <v>45</v>
      </c>
      <c r="AS57" s="45">
        <v>21</v>
      </c>
      <c r="AT57" s="55">
        <v>0.48281250000000003</v>
      </c>
      <c r="AU57" s="35">
        <v>6.423611111111116E-3</v>
      </c>
      <c r="AV57" s="35">
        <v>1.0416666666667167E-4</v>
      </c>
      <c r="AW57" s="44" t="s">
        <v>301</v>
      </c>
      <c r="AX57" s="45">
        <v>9</v>
      </c>
      <c r="AY57" s="49">
        <v>0.52500000000000002</v>
      </c>
      <c r="AZ57" s="42" t="s">
        <v>44</v>
      </c>
      <c r="BA57" s="38">
        <v>0</v>
      </c>
      <c r="BB57" s="53">
        <v>0.53611111111111109</v>
      </c>
      <c r="BC57" s="61"/>
      <c r="BD57" s="55">
        <v>0.55805555555555553</v>
      </c>
      <c r="BE57" s="35">
        <v>2.1944444444444433E-2</v>
      </c>
      <c r="BF57" s="35">
        <v>1.0243055555555542E-2</v>
      </c>
      <c r="BG57" s="44" t="s">
        <v>301</v>
      </c>
      <c r="BH57" s="45">
        <v>885</v>
      </c>
      <c r="BI57" s="197">
        <v>0.58472222222222225</v>
      </c>
      <c r="BJ57" s="42" t="s">
        <v>44</v>
      </c>
      <c r="BK57" s="38">
        <v>0</v>
      </c>
      <c r="BL57" s="53">
        <v>0.58819444444444446</v>
      </c>
      <c r="BM57" s="61"/>
      <c r="BN57" s="55">
        <v>0.59925925925925927</v>
      </c>
      <c r="BO57" s="35">
        <v>1.1064814814814805E-2</v>
      </c>
      <c r="BP57" s="35">
        <v>2.1643518518518427E-3</v>
      </c>
      <c r="BQ57" s="44" t="s">
        <v>301</v>
      </c>
      <c r="BR57" s="45">
        <v>187</v>
      </c>
      <c r="BS57" s="55">
        <v>0.60013888888888889</v>
      </c>
      <c r="BT57" s="35">
        <v>1.1944444444444424E-2</v>
      </c>
      <c r="BU57" s="35">
        <v>2.4768518518518325E-3</v>
      </c>
      <c r="BV57" s="44" t="s">
        <v>301</v>
      </c>
      <c r="BW57" s="45">
        <v>214</v>
      </c>
      <c r="BX57" s="55">
        <v>0.60028935185185184</v>
      </c>
      <c r="BY57" s="35">
        <v>1.2094907407407374E-2</v>
      </c>
      <c r="BZ57" s="35">
        <v>2.5115740740740394E-3</v>
      </c>
      <c r="CA57" s="44" t="s">
        <v>301</v>
      </c>
      <c r="CB57" s="45">
        <v>217</v>
      </c>
      <c r="CC57" s="85">
        <v>0.63888888888888895</v>
      </c>
      <c r="CD57" s="86"/>
      <c r="CE57" s="38">
        <v>0</v>
      </c>
      <c r="CF57" s="88"/>
      <c r="CG57" s="49">
        <v>0.64097222222222217</v>
      </c>
      <c r="CH57" s="42" t="s">
        <v>301</v>
      </c>
      <c r="CI57" s="38">
        <v>60</v>
      </c>
      <c r="CJ57" s="206">
        <v>0.6479166666666667</v>
      </c>
      <c r="CK57" s="213"/>
      <c r="CL57" s="208">
        <v>0.65026620370370369</v>
      </c>
      <c r="CM57" s="214">
        <v>2.3495370370369972E-3</v>
      </c>
      <c r="CN57" s="214">
        <v>6.1342592592588622E-4</v>
      </c>
      <c r="CO57" s="210" t="s">
        <v>301</v>
      </c>
      <c r="CP57" s="211">
        <v>53</v>
      </c>
      <c r="CQ57" s="215"/>
      <c r="CR57" s="215"/>
      <c r="CS57" s="85">
        <v>0.66111111111111109</v>
      </c>
      <c r="CT57" s="86"/>
      <c r="CU57" s="38">
        <v>0</v>
      </c>
      <c r="CV57" s="88"/>
      <c r="CW57" s="49"/>
      <c r="CX57" s="42" t="s">
        <v>44</v>
      </c>
      <c r="CY57" s="38">
        <v>0</v>
      </c>
      <c r="CZ57" s="53">
        <v>0.69930555555555562</v>
      </c>
      <c r="DA57" s="61"/>
      <c r="DB57" s="55">
        <v>0.72560185185185189</v>
      </c>
      <c r="DC57" s="35">
        <v>2.6296296296296262E-2</v>
      </c>
      <c r="DD57" s="35">
        <v>2.0347222222222187E-2</v>
      </c>
      <c r="DE57" s="44" t="s">
        <v>301</v>
      </c>
      <c r="DF57" s="45">
        <v>1758</v>
      </c>
      <c r="DG57" s="55">
        <v>0.72575231481481473</v>
      </c>
      <c r="DH57" s="35">
        <v>2.6446759259259101E-2</v>
      </c>
      <c r="DI57" s="35">
        <v>2.0451388888888731E-2</v>
      </c>
      <c r="DJ57" s="44" t="s">
        <v>301</v>
      </c>
      <c r="DK57" s="45">
        <v>1767</v>
      </c>
      <c r="DL57" s="238"/>
      <c r="DM57" s="52"/>
      <c r="DN57" s="91">
        <v>0.75347222222222221</v>
      </c>
      <c r="DO57" s="95">
        <v>8.3333333333333297E-3</v>
      </c>
      <c r="DP57" s="42" t="s">
        <v>44</v>
      </c>
      <c r="DQ57" s="38">
        <v>0</v>
      </c>
      <c r="DS57" s="39">
        <v>5200.3999999999996</v>
      </c>
      <c r="DT57" s="46">
        <v>60</v>
      </c>
      <c r="DU57" s="40"/>
      <c r="DV57" s="63">
        <v>5260.4</v>
      </c>
      <c r="DX57" s="225" t="s">
        <v>297</v>
      </c>
      <c r="DY57" s="226" t="s">
        <v>177</v>
      </c>
      <c r="DZ57" s="226">
        <v>208</v>
      </c>
      <c r="EA57" s="104"/>
      <c r="EB57" s="77"/>
      <c r="EC57" s="56"/>
      <c r="ED57" s="36"/>
      <c r="EG57" s="41">
        <v>1.1299999999999999</v>
      </c>
      <c r="EH57" s="41" t="s">
        <v>198</v>
      </c>
      <c r="EI57" s="151">
        <v>68.251999999999995</v>
      </c>
      <c r="EJ57" s="41">
        <v>9999</v>
      </c>
      <c r="EK57" s="41">
        <v>68.251999999999995</v>
      </c>
      <c r="EN57" s="41">
        <v>33</v>
      </c>
      <c r="EO57" s="195">
        <v>0</v>
      </c>
      <c r="EP57" s="195">
        <v>0</v>
      </c>
      <c r="EQ57" s="196">
        <v>60.4</v>
      </c>
      <c r="ER57" s="195">
        <v>0</v>
      </c>
      <c r="ES57" s="195">
        <v>0</v>
      </c>
      <c r="ET57" s="195">
        <v>59</v>
      </c>
      <c r="EU57" s="195">
        <v>0</v>
      </c>
      <c r="EV57" s="195">
        <v>885</v>
      </c>
      <c r="EW57" s="195">
        <v>0</v>
      </c>
      <c r="EX57" s="195">
        <v>618</v>
      </c>
      <c r="EY57" s="195">
        <v>60</v>
      </c>
      <c r="EZ57" s="195">
        <v>53</v>
      </c>
      <c r="FA57" s="195">
        <v>0</v>
      </c>
      <c r="FB57" s="196">
        <v>3525</v>
      </c>
      <c r="FC57" s="195"/>
      <c r="FD57" s="195"/>
      <c r="FE57" s="195"/>
      <c r="FF57" s="195"/>
      <c r="FG57" s="196"/>
      <c r="FH57" s="195"/>
      <c r="FJ57" s="41">
        <v>33</v>
      </c>
      <c r="FK57" s="195">
        <v>0</v>
      </c>
      <c r="FL57" s="195">
        <v>0</v>
      </c>
      <c r="FM57" s="195">
        <v>60.4</v>
      </c>
      <c r="FN57" s="195">
        <v>60.4</v>
      </c>
      <c r="FO57" s="195">
        <v>60.4</v>
      </c>
      <c r="FP57" s="195">
        <v>119.4</v>
      </c>
      <c r="FQ57" s="195">
        <v>119.4</v>
      </c>
      <c r="FR57" s="195">
        <v>119.4</v>
      </c>
      <c r="FS57" s="195">
        <v>737.4</v>
      </c>
      <c r="FT57" s="195">
        <v>797.4</v>
      </c>
      <c r="FU57" s="195">
        <v>850.4</v>
      </c>
      <c r="FV57" s="195">
        <v>850.4</v>
      </c>
      <c r="FW57" s="195">
        <v>4375.3999999999996</v>
      </c>
      <c r="FX57" s="195">
        <v>4375.3999999999996</v>
      </c>
      <c r="FY57" s="195">
        <v>4375.3999999999996</v>
      </c>
      <c r="FZ57" s="195">
        <v>4375.3999999999996</v>
      </c>
      <c r="GA57" s="195">
        <v>4375.3999999999996</v>
      </c>
      <c r="GB57" s="195">
        <v>4375.3999999999996</v>
      </c>
      <c r="GC57" s="195">
        <v>4375.3999999999996</v>
      </c>
    </row>
    <row r="58" spans="1:185" ht="13.5" thickBot="1" x14ac:dyDescent="0.25">
      <c r="A58" s="132"/>
      <c r="B58" s="235">
        <v>15</v>
      </c>
      <c r="C58" s="236">
        <v>15</v>
      </c>
      <c r="D58" s="37" t="s">
        <v>60</v>
      </c>
      <c r="E58" s="37" t="s">
        <v>51</v>
      </c>
      <c r="F58" s="37"/>
      <c r="G58" s="43">
        <v>0.30208333333333298</v>
      </c>
      <c r="H58" s="47">
        <v>0.30208333333333298</v>
      </c>
      <c r="I58" s="58" t="s">
        <v>44</v>
      </c>
      <c r="J58" s="52">
        <v>0</v>
      </c>
      <c r="K58" s="43">
        <v>0.38541666666666602</v>
      </c>
      <c r="L58" s="47">
        <v>0.38541666666666602</v>
      </c>
      <c r="M58" s="42" t="s">
        <v>44</v>
      </c>
      <c r="N58" s="38">
        <v>0</v>
      </c>
      <c r="O58" s="73" t="s">
        <v>308</v>
      </c>
      <c r="P58" s="42" t="s">
        <v>44</v>
      </c>
      <c r="Q58" s="38">
        <v>900</v>
      </c>
      <c r="R58" s="43"/>
      <c r="S58" s="47"/>
      <c r="T58" s="70"/>
      <c r="U58" s="71">
        <v>0</v>
      </c>
      <c r="V58" s="72"/>
      <c r="W58" s="115" t="e">
        <v>#VALUE!</v>
      </c>
      <c r="X58" s="42"/>
      <c r="Y58" s="38">
        <v>0</v>
      </c>
      <c r="Z58" s="49"/>
      <c r="AA58" s="42"/>
      <c r="AB58" s="38">
        <v>0</v>
      </c>
      <c r="AC58" s="53"/>
      <c r="AD58" s="61"/>
      <c r="AE58" s="55"/>
      <c r="AF58" s="35">
        <v>0</v>
      </c>
      <c r="AG58" s="35">
        <v>6.3657407407407402E-4</v>
      </c>
      <c r="AH58" s="44" t="s">
        <v>44</v>
      </c>
      <c r="AI58" s="45"/>
      <c r="AJ58" s="55"/>
      <c r="AK58" s="35">
        <v>0</v>
      </c>
      <c r="AL58" s="35">
        <v>2.0833333333333333E-3</v>
      </c>
      <c r="AM58" s="44" t="s">
        <v>44</v>
      </c>
      <c r="AN58" s="45"/>
      <c r="AO58" s="55"/>
      <c r="AP58" s="35">
        <v>0</v>
      </c>
      <c r="AQ58" s="35">
        <v>2.615740740740741E-3</v>
      </c>
      <c r="AR58" s="44" t="s">
        <v>44</v>
      </c>
      <c r="AS58" s="45"/>
      <c r="AT58" s="55"/>
      <c r="AU58" s="35">
        <v>0</v>
      </c>
      <c r="AV58" s="35">
        <v>6.3194444444444444E-3</v>
      </c>
      <c r="AW58" s="44" t="s">
        <v>44</v>
      </c>
      <c r="AX58" s="45"/>
      <c r="AY58" s="49"/>
      <c r="AZ58" s="42" t="s">
        <v>44</v>
      </c>
      <c r="BA58" s="38">
        <v>0</v>
      </c>
      <c r="BB58" s="53"/>
      <c r="BC58" s="61"/>
      <c r="BD58" s="55"/>
      <c r="BE58" s="35">
        <v>0</v>
      </c>
      <c r="BF58" s="35">
        <v>1.1701388888888891E-2</v>
      </c>
      <c r="BG58" s="44" t="s">
        <v>44</v>
      </c>
      <c r="BH58" s="45"/>
      <c r="BI58" s="197">
        <v>4.8611111111111112E-2</v>
      </c>
      <c r="BJ58" s="42" t="s">
        <v>44</v>
      </c>
      <c r="BK58" s="38">
        <v>0</v>
      </c>
      <c r="BL58" s="53"/>
      <c r="BM58" s="61"/>
      <c r="BN58" s="55"/>
      <c r="BO58" s="35">
        <v>0</v>
      </c>
      <c r="BP58" s="35">
        <v>8.9004629629629625E-3</v>
      </c>
      <c r="BQ58" s="44"/>
      <c r="BR58" s="45">
        <v>300</v>
      </c>
      <c r="BS58" s="55"/>
      <c r="BT58" s="35">
        <v>0</v>
      </c>
      <c r="BU58" s="35">
        <v>9.4675925925925917E-3</v>
      </c>
      <c r="BV58" s="44" t="s">
        <v>44</v>
      </c>
      <c r="BW58" s="45"/>
      <c r="BX58" s="55"/>
      <c r="BY58" s="35">
        <v>0</v>
      </c>
      <c r="BZ58" s="35">
        <v>9.5833333333333343E-3</v>
      </c>
      <c r="CA58" s="44" t="s">
        <v>44</v>
      </c>
      <c r="CB58" s="45"/>
      <c r="CC58" s="85"/>
      <c r="CD58" s="86"/>
      <c r="CE58" s="38">
        <v>0</v>
      </c>
      <c r="CF58" s="88"/>
      <c r="CG58" s="49"/>
      <c r="CH58" s="42" t="s">
        <v>44</v>
      </c>
      <c r="CI58" s="38">
        <v>0</v>
      </c>
      <c r="CJ58" s="206"/>
      <c r="CK58" s="213"/>
      <c r="CL58" s="208"/>
      <c r="CM58" s="214">
        <v>0</v>
      </c>
      <c r="CN58" s="214">
        <v>1.736111111111111E-3</v>
      </c>
      <c r="CO58" s="210" t="s">
        <v>44</v>
      </c>
      <c r="CP58" s="211"/>
      <c r="CQ58" s="215"/>
      <c r="CR58" s="215"/>
      <c r="CS58" s="85"/>
      <c r="CT58" s="86"/>
      <c r="CU58" s="38">
        <v>0</v>
      </c>
      <c r="CV58" s="88"/>
      <c r="CW58" s="49"/>
      <c r="CX58" s="42" t="s">
        <v>44</v>
      </c>
      <c r="CY58" s="38">
        <v>0</v>
      </c>
      <c r="CZ58" s="53"/>
      <c r="DA58" s="61"/>
      <c r="DB58" s="55"/>
      <c r="DC58" s="35">
        <v>0</v>
      </c>
      <c r="DD58" s="35">
        <v>5.9490740740740745E-3</v>
      </c>
      <c r="DE58" s="44" t="s">
        <v>44</v>
      </c>
      <c r="DF58" s="45"/>
      <c r="DG58" s="55"/>
      <c r="DH58" s="35">
        <v>0</v>
      </c>
      <c r="DI58" s="35">
        <v>5.9953703703703697E-3</v>
      </c>
      <c r="DJ58" s="44" t="s">
        <v>44</v>
      </c>
      <c r="DK58" s="45"/>
      <c r="DL58" s="238"/>
      <c r="DM58" s="52"/>
      <c r="DN58" s="91"/>
      <c r="DO58" s="95">
        <v>8.3333333333333297E-3</v>
      </c>
      <c r="DP58" s="42" t="s">
        <v>44</v>
      </c>
      <c r="DQ58" s="38">
        <v>0</v>
      </c>
      <c r="DS58" s="39">
        <v>300</v>
      </c>
      <c r="DT58" s="46" t="s">
        <v>309</v>
      </c>
      <c r="DU58" s="40"/>
      <c r="DV58" s="63" t="s">
        <v>310</v>
      </c>
      <c r="DX58" s="225" t="s">
        <v>296</v>
      </c>
      <c r="DY58" s="226" t="s">
        <v>178</v>
      </c>
      <c r="DZ58" s="226">
        <v>140</v>
      </c>
      <c r="EA58" s="104" t="s">
        <v>293</v>
      </c>
      <c r="EB58" s="77"/>
      <c r="EC58" s="56"/>
      <c r="ED58" s="36"/>
      <c r="EG58" s="41">
        <v>1.08</v>
      </c>
      <c r="EH58" s="41" t="s">
        <v>197</v>
      </c>
      <c r="EI58" s="151" t="s">
        <v>316</v>
      </c>
      <c r="EJ58" s="41" t="s">
        <v>316</v>
      </c>
      <c r="EK58" s="41">
        <v>9999</v>
      </c>
      <c r="EN58" s="41">
        <v>15</v>
      </c>
      <c r="EO58" s="195">
        <v>0</v>
      </c>
      <c r="EP58" s="195">
        <v>900</v>
      </c>
      <c r="EQ58" s="196" t="s">
        <v>316</v>
      </c>
      <c r="ER58" s="195">
        <v>0</v>
      </c>
      <c r="ES58" s="195">
        <v>0</v>
      </c>
      <c r="ET58" s="195" t="s">
        <v>316</v>
      </c>
      <c r="EU58" s="195">
        <v>0</v>
      </c>
      <c r="EV58" s="195" t="s">
        <v>316</v>
      </c>
      <c r="EW58" s="195">
        <v>0</v>
      </c>
      <c r="EX58" s="195" t="s">
        <v>316</v>
      </c>
      <c r="EY58" s="195">
        <v>0</v>
      </c>
      <c r="EZ58" s="195" t="s">
        <v>316</v>
      </c>
      <c r="FA58" s="195">
        <v>0</v>
      </c>
      <c r="FB58" s="195" t="s">
        <v>316</v>
      </c>
      <c r="FC58" s="195"/>
      <c r="FD58" s="195"/>
      <c r="FE58" s="195"/>
      <c r="FF58" s="195"/>
      <c r="FG58" s="196"/>
      <c r="FH58" s="195"/>
      <c r="FJ58" s="41">
        <v>15</v>
      </c>
      <c r="FK58" s="195">
        <v>0</v>
      </c>
      <c r="FL58" s="195">
        <v>900</v>
      </c>
      <c r="FM58" s="195" t="e">
        <v>#VALUE!</v>
      </c>
      <c r="FN58" s="195" t="e">
        <v>#VALUE!</v>
      </c>
      <c r="FO58" s="195" t="e">
        <v>#VALUE!</v>
      </c>
      <c r="FP58" s="195" t="e">
        <v>#VALUE!</v>
      </c>
      <c r="FQ58" s="195" t="e">
        <v>#VALUE!</v>
      </c>
      <c r="FR58" s="195" t="e">
        <v>#VALUE!</v>
      </c>
      <c r="FS58" s="195" t="e">
        <v>#VALUE!</v>
      </c>
      <c r="FT58" s="195" t="e">
        <v>#VALUE!</v>
      </c>
      <c r="FU58" s="195" t="e">
        <v>#VALUE!</v>
      </c>
      <c r="FV58" s="195" t="e">
        <v>#VALUE!</v>
      </c>
      <c r="FW58" s="195" t="e">
        <v>#VALUE!</v>
      </c>
      <c r="FX58" s="195" t="e">
        <v>#VALUE!</v>
      </c>
      <c r="FY58" s="195" t="e">
        <v>#VALUE!</v>
      </c>
      <c r="FZ58" s="195" t="e">
        <v>#VALUE!</v>
      </c>
      <c r="GA58" s="195" t="e">
        <v>#VALUE!</v>
      </c>
      <c r="GB58" s="195" t="e">
        <v>#VALUE!</v>
      </c>
      <c r="GC58" s="195" t="e">
        <v>#VALUE!</v>
      </c>
    </row>
    <row r="59" spans="1:185" ht="13.5" thickBot="1" x14ac:dyDescent="0.25">
      <c r="A59" s="132"/>
      <c r="B59" s="235">
        <v>18</v>
      </c>
      <c r="C59" s="236">
        <v>18</v>
      </c>
      <c r="D59" s="37" t="s">
        <v>48</v>
      </c>
      <c r="E59" s="37" t="s">
        <v>56</v>
      </c>
      <c r="F59" s="37"/>
      <c r="G59" s="43">
        <v>0.30416666666666697</v>
      </c>
      <c r="H59" s="47">
        <v>0.30416666666666697</v>
      </c>
      <c r="I59" s="58" t="s">
        <v>44</v>
      </c>
      <c r="J59" s="52">
        <v>0</v>
      </c>
      <c r="K59" s="43">
        <v>0.38749999999999901</v>
      </c>
      <c r="L59" s="47">
        <v>0.38749999999999901</v>
      </c>
      <c r="M59" s="42" t="s">
        <v>44</v>
      </c>
      <c r="N59" s="38">
        <v>0</v>
      </c>
      <c r="O59" s="73">
        <v>0.41875000000000001</v>
      </c>
      <c r="P59" s="42" t="s">
        <v>44</v>
      </c>
      <c r="Q59" s="38">
        <v>0</v>
      </c>
      <c r="R59" s="43">
        <v>0.4201388888888889</v>
      </c>
      <c r="S59" s="47">
        <v>0.4284722222222222</v>
      </c>
      <c r="T59" s="70">
        <v>59.1</v>
      </c>
      <c r="U59" s="71">
        <v>59.1</v>
      </c>
      <c r="V59" s="72"/>
      <c r="W59" s="115">
        <v>0.43958333333333333</v>
      </c>
      <c r="X59" s="42" t="s">
        <v>44</v>
      </c>
      <c r="Y59" s="38">
        <v>0</v>
      </c>
      <c r="Z59" s="49">
        <v>0.46388888888888868</v>
      </c>
      <c r="AA59" s="42" t="s">
        <v>44</v>
      </c>
      <c r="AB59" s="38">
        <v>0</v>
      </c>
      <c r="AC59" s="53">
        <v>0.46597222222222223</v>
      </c>
      <c r="AD59" s="61"/>
      <c r="AE59" s="55">
        <v>0.46662037037037035</v>
      </c>
      <c r="AF59" s="35">
        <v>6.4814814814811994E-4</v>
      </c>
      <c r="AG59" s="35">
        <v>1.1574074074045923E-5</v>
      </c>
      <c r="AH59" s="44" t="s">
        <v>301</v>
      </c>
      <c r="AI59" s="45">
        <v>1</v>
      </c>
      <c r="AJ59" s="55">
        <v>0.46778935185185189</v>
      </c>
      <c r="AK59" s="35">
        <v>1.8171296296296546E-3</v>
      </c>
      <c r="AL59" s="35">
        <v>2.6620370370367867E-4</v>
      </c>
      <c r="AM59" s="44" t="s">
        <v>45</v>
      </c>
      <c r="AN59" s="45">
        <v>23</v>
      </c>
      <c r="AO59" s="55">
        <v>0.46836805555555555</v>
      </c>
      <c r="AP59" s="35">
        <v>2.3958333333333193E-3</v>
      </c>
      <c r="AQ59" s="35">
        <v>2.1990740740742169E-4</v>
      </c>
      <c r="AR59" s="44" t="s">
        <v>45</v>
      </c>
      <c r="AS59" s="45">
        <v>19</v>
      </c>
      <c r="AT59" s="55">
        <v>0.4725462962962963</v>
      </c>
      <c r="AU59" s="35">
        <v>6.5740740740740655E-3</v>
      </c>
      <c r="AV59" s="35">
        <v>2.5462962962962115E-4</v>
      </c>
      <c r="AW59" s="44" t="s">
        <v>301</v>
      </c>
      <c r="AX59" s="45">
        <v>22</v>
      </c>
      <c r="AY59" s="49"/>
      <c r="AZ59" s="42" t="s">
        <v>44</v>
      </c>
      <c r="BA59" s="38">
        <v>0</v>
      </c>
      <c r="BB59" s="53"/>
      <c r="BC59" s="61"/>
      <c r="BD59" s="55"/>
      <c r="BE59" s="35">
        <v>0</v>
      </c>
      <c r="BF59" s="35">
        <v>1.1701388888888891E-2</v>
      </c>
      <c r="BG59" s="44" t="s">
        <v>44</v>
      </c>
      <c r="BH59" s="45"/>
      <c r="BI59" s="197">
        <v>4.8611111111111112E-2</v>
      </c>
      <c r="BJ59" s="42" t="s">
        <v>44</v>
      </c>
      <c r="BK59" s="38">
        <v>0</v>
      </c>
      <c r="BL59" s="53"/>
      <c r="BM59" s="61"/>
      <c r="BN59" s="55"/>
      <c r="BO59" s="35">
        <v>0</v>
      </c>
      <c r="BP59" s="35">
        <v>8.9004629629629625E-3</v>
      </c>
      <c r="BQ59" s="44" t="s">
        <v>44</v>
      </c>
      <c r="BR59" s="45"/>
      <c r="BS59" s="55"/>
      <c r="BT59" s="35">
        <v>0</v>
      </c>
      <c r="BU59" s="35">
        <v>9.4675925925925917E-3</v>
      </c>
      <c r="BV59" s="44" t="s">
        <v>44</v>
      </c>
      <c r="BW59" s="45"/>
      <c r="BX59" s="55"/>
      <c r="BY59" s="35">
        <v>0</v>
      </c>
      <c r="BZ59" s="35">
        <v>9.5833333333333343E-3</v>
      </c>
      <c r="CA59" s="44" t="s">
        <v>44</v>
      </c>
      <c r="CB59" s="45"/>
      <c r="CC59" s="85"/>
      <c r="CD59" s="86"/>
      <c r="CE59" s="38">
        <v>0</v>
      </c>
      <c r="CF59" s="88"/>
      <c r="CG59" s="49"/>
      <c r="CH59" s="42" t="s">
        <v>44</v>
      </c>
      <c r="CI59" s="38">
        <v>0</v>
      </c>
      <c r="CJ59" s="206"/>
      <c r="CK59" s="213"/>
      <c r="CL59" s="208"/>
      <c r="CM59" s="214">
        <v>0</v>
      </c>
      <c r="CN59" s="214">
        <v>1.736111111111111E-3</v>
      </c>
      <c r="CO59" s="210" t="s">
        <v>44</v>
      </c>
      <c r="CP59" s="211"/>
      <c r="CQ59" s="215"/>
      <c r="CR59" s="215"/>
      <c r="CS59" s="85"/>
      <c r="CT59" s="86"/>
      <c r="CU59" s="38">
        <v>0</v>
      </c>
      <c r="CV59" s="88"/>
      <c r="CW59" s="49"/>
      <c r="CX59" s="42" t="s">
        <v>44</v>
      </c>
      <c r="CY59" s="38">
        <v>0</v>
      </c>
      <c r="CZ59" s="53"/>
      <c r="DA59" s="61"/>
      <c r="DB59" s="55"/>
      <c r="DC59" s="35">
        <v>0</v>
      </c>
      <c r="DD59" s="35">
        <v>5.9490740740740745E-3</v>
      </c>
      <c r="DE59" s="44" t="s">
        <v>44</v>
      </c>
      <c r="DF59" s="45"/>
      <c r="DG59" s="55"/>
      <c r="DH59" s="35">
        <v>0</v>
      </c>
      <c r="DI59" s="35">
        <v>5.9953703703703697E-3</v>
      </c>
      <c r="DJ59" s="44" t="s">
        <v>44</v>
      </c>
      <c r="DK59" s="45"/>
      <c r="DL59" s="238"/>
      <c r="DM59" s="52"/>
      <c r="DN59" s="91"/>
      <c r="DO59" s="95">
        <v>8.3333333333333297E-3</v>
      </c>
      <c r="DP59" s="42" t="s">
        <v>44</v>
      </c>
      <c r="DQ59" s="38">
        <v>0</v>
      </c>
      <c r="DS59" s="39">
        <v>124.1</v>
      </c>
      <c r="DT59" s="46">
        <v>0</v>
      </c>
      <c r="DU59" s="40"/>
      <c r="DV59" s="63" t="s">
        <v>310</v>
      </c>
      <c r="DX59" s="225" t="s">
        <v>296</v>
      </c>
      <c r="DY59" s="226" t="s">
        <v>178</v>
      </c>
      <c r="DZ59" s="226">
        <v>75</v>
      </c>
      <c r="EA59" s="104" t="s">
        <v>294</v>
      </c>
      <c r="EB59" s="77"/>
      <c r="EC59" s="56"/>
      <c r="ED59" s="36"/>
      <c r="EG59" s="41">
        <v>1.05</v>
      </c>
      <c r="EH59" s="41" t="s">
        <v>197</v>
      </c>
      <c r="EI59" s="151">
        <v>62.055000000000007</v>
      </c>
      <c r="EJ59" s="41">
        <v>62.055000000000007</v>
      </c>
      <c r="EK59" s="41">
        <v>9999</v>
      </c>
      <c r="EN59" s="41">
        <v>18</v>
      </c>
      <c r="EO59" s="195">
        <v>0</v>
      </c>
      <c r="EP59" s="195">
        <v>0</v>
      </c>
      <c r="EQ59" s="196">
        <v>59.1</v>
      </c>
      <c r="ER59" s="195">
        <v>0</v>
      </c>
      <c r="ES59" s="195">
        <v>0</v>
      </c>
      <c r="ET59" s="195">
        <v>65</v>
      </c>
      <c r="EU59" s="195">
        <v>0</v>
      </c>
      <c r="EV59" s="195" t="s">
        <v>316</v>
      </c>
      <c r="EW59" s="195">
        <v>0</v>
      </c>
      <c r="EX59" s="195" t="s">
        <v>316</v>
      </c>
      <c r="EY59" s="195">
        <v>0</v>
      </c>
      <c r="EZ59" s="195" t="s">
        <v>316</v>
      </c>
      <c r="FA59" s="195">
        <v>0</v>
      </c>
      <c r="FB59" s="195" t="s">
        <v>316</v>
      </c>
      <c r="FC59" s="195"/>
      <c r="FD59" s="195"/>
      <c r="FE59" s="195"/>
      <c r="FF59" s="195"/>
      <c r="FG59" s="196"/>
      <c r="FH59" s="195"/>
      <c r="FJ59" s="41">
        <v>18</v>
      </c>
      <c r="FK59" s="195">
        <v>0</v>
      </c>
      <c r="FL59" s="195">
        <v>0</v>
      </c>
      <c r="FM59" s="195">
        <v>59.1</v>
      </c>
      <c r="FN59" s="195">
        <v>59.1</v>
      </c>
      <c r="FO59" s="195">
        <v>59.1</v>
      </c>
      <c r="FP59" s="195">
        <v>124.1</v>
      </c>
      <c r="FQ59" s="195">
        <v>124.1</v>
      </c>
      <c r="FR59" s="195">
        <v>124.1</v>
      </c>
      <c r="FS59" s="195" t="e">
        <v>#VALUE!</v>
      </c>
      <c r="FT59" s="195" t="e">
        <v>#VALUE!</v>
      </c>
      <c r="FU59" s="195" t="e">
        <v>#VALUE!</v>
      </c>
      <c r="FV59" s="195" t="e">
        <v>#VALUE!</v>
      </c>
      <c r="FW59" s="195" t="e">
        <v>#VALUE!</v>
      </c>
      <c r="FX59" s="195" t="e">
        <v>#VALUE!</v>
      </c>
      <c r="FY59" s="195" t="e">
        <v>#VALUE!</v>
      </c>
      <c r="FZ59" s="195" t="e">
        <v>#VALUE!</v>
      </c>
      <c r="GA59" s="195" t="e">
        <v>#VALUE!</v>
      </c>
      <c r="GB59" s="195" t="e">
        <v>#VALUE!</v>
      </c>
      <c r="GC59" s="195" t="e">
        <v>#VALUE!</v>
      </c>
    </row>
    <row r="60" spans="1:185" ht="13.5" thickBot="1" x14ac:dyDescent="0.25">
      <c r="A60" s="132"/>
      <c r="B60" s="235">
        <v>48</v>
      </c>
      <c r="C60" s="236">
        <v>48</v>
      </c>
      <c r="D60" s="37" t="s">
        <v>135</v>
      </c>
      <c r="E60" s="37" t="s">
        <v>284</v>
      </c>
      <c r="F60" s="37"/>
      <c r="G60" s="43">
        <v>0.32500000000000001</v>
      </c>
      <c r="H60" s="47">
        <v>0.32500000000000001</v>
      </c>
      <c r="I60" s="58" t="s">
        <v>44</v>
      </c>
      <c r="J60" s="52">
        <v>0</v>
      </c>
      <c r="K60" s="43">
        <v>0.40833333333333099</v>
      </c>
      <c r="L60" s="47">
        <v>0.40833333333333099</v>
      </c>
      <c r="M60" s="42" t="s">
        <v>44</v>
      </c>
      <c r="N60" s="38">
        <v>0</v>
      </c>
      <c r="O60" s="73">
        <v>0.43958333333333299</v>
      </c>
      <c r="P60" s="42" t="s">
        <v>44</v>
      </c>
      <c r="Q60" s="38">
        <v>0</v>
      </c>
      <c r="R60" s="43">
        <v>0.44166666666666665</v>
      </c>
      <c r="S60" s="47">
        <v>0.45624999999999999</v>
      </c>
      <c r="T60" s="70">
        <v>66.599999999999994</v>
      </c>
      <c r="U60" s="71">
        <v>66.599999999999994</v>
      </c>
      <c r="V60" s="72"/>
      <c r="W60" s="115">
        <v>0.46041666666666631</v>
      </c>
      <c r="X60" s="42" t="s">
        <v>44</v>
      </c>
      <c r="Y60" s="38">
        <v>0</v>
      </c>
      <c r="Z60" s="49"/>
      <c r="AA60" s="42" t="s">
        <v>44</v>
      </c>
      <c r="AB60" s="38">
        <v>0</v>
      </c>
      <c r="AC60" s="53"/>
      <c r="AD60" s="61"/>
      <c r="AE60" s="55"/>
      <c r="AF60" s="35">
        <v>0</v>
      </c>
      <c r="AG60" s="35">
        <v>6.3657407407407402E-4</v>
      </c>
      <c r="AH60" s="44" t="s">
        <v>44</v>
      </c>
      <c r="AI60" s="45"/>
      <c r="AJ60" s="55"/>
      <c r="AK60" s="35">
        <v>0</v>
      </c>
      <c r="AL60" s="35">
        <v>2.0833333333333333E-3</v>
      </c>
      <c r="AM60" s="44" t="s">
        <v>44</v>
      </c>
      <c r="AN60" s="45"/>
      <c r="AO60" s="55"/>
      <c r="AP60" s="35">
        <v>0</v>
      </c>
      <c r="AQ60" s="35">
        <v>2.615740740740741E-3</v>
      </c>
      <c r="AR60" s="44" t="s">
        <v>44</v>
      </c>
      <c r="AS60" s="45"/>
      <c r="AT60" s="55">
        <v>0.48336805555555556</v>
      </c>
      <c r="AU60" s="35">
        <v>0.48336805555555556</v>
      </c>
      <c r="AV60" s="35">
        <v>0.47704861111111113</v>
      </c>
      <c r="AW60" s="44" t="s">
        <v>44</v>
      </c>
      <c r="AX60" s="45"/>
      <c r="AY60" s="49"/>
      <c r="AZ60" s="42" t="s">
        <v>44</v>
      </c>
      <c r="BA60" s="38">
        <v>0</v>
      </c>
      <c r="BB60" s="53"/>
      <c r="BC60" s="61"/>
      <c r="BD60" s="55"/>
      <c r="BE60" s="35">
        <v>0</v>
      </c>
      <c r="BF60" s="35">
        <v>1.1701388888888891E-2</v>
      </c>
      <c r="BG60" s="44" t="s">
        <v>44</v>
      </c>
      <c r="BH60" s="45"/>
      <c r="BI60" s="197">
        <v>4.8611111111111112E-2</v>
      </c>
      <c r="BJ60" s="42" t="s">
        <v>44</v>
      </c>
      <c r="BK60" s="38">
        <v>0</v>
      </c>
      <c r="BL60" s="53"/>
      <c r="BM60" s="61"/>
      <c r="BN60" s="55"/>
      <c r="BO60" s="35">
        <v>0</v>
      </c>
      <c r="BP60" s="35">
        <v>8.9004629629629625E-3</v>
      </c>
      <c r="BQ60" s="44" t="s">
        <v>44</v>
      </c>
      <c r="BR60" s="45"/>
      <c r="BS60" s="55"/>
      <c r="BT60" s="35">
        <v>0</v>
      </c>
      <c r="BU60" s="35">
        <v>9.4675925925925917E-3</v>
      </c>
      <c r="BV60" s="44" t="s">
        <v>44</v>
      </c>
      <c r="BW60" s="45"/>
      <c r="BX60" s="55"/>
      <c r="BY60" s="35">
        <v>0</v>
      </c>
      <c r="BZ60" s="35">
        <v>9.5833333333333343E-3</v>
      </c>
      <c r="CA60" s="44" t="s">
        <v>44</v>
      </c>
      <c r="CB60" s="45"/>
      <c r="CC60" s="85"/>
      <c r="CD60" s="86"/>
      <c r="CE60" s="38">
        <v>0</v>
      </c>
      <c r="CF60" s="88"/>
      <c r="CG60" s="49"/>
      <c r="CH60" s="42" t="s">
        <v>44</v>
      </c>
      <c r="CI60" s="38">
        <v>0</v>
      </c>
      <c r="CJ60" s="206"/>
      <c r="CK60" s="213"/>
      <c r="CL60" s="208"/>
      <c r="CM60" s="214">
        <v>0</v>
      </c>
      <c r="CN60" s="214">
        <v>1.736111111111111E-3</v>
      </c>
      <c r="CO60" s="210" t="s">
        <v>44</v>
      </c>
      <c r="CP60" s="211"/>
      <c r="CQ60" s="215"/>
      <c r="CR60" s="215"/>
      <c r="CS60" s="85"/>
      <c r="CT60" s="86"/>
      <c r="CU60" s="38">
        <v>0</v>
      </c>
      <c r="CV60" s="88"/>
      <c r="CW60" s="49"/>
      <c r="CX60" s="42" t="s">
        <v>44</v>
      </c>
      <c r="CY60" s="38">
        <v>0</v>
      </c>
      <c r="CZ60" s="53"/>
      <c r="DA60" s="61"/>
      <c r="DB60" s="55"/>
      <c r="DC60" s="35">
        <v>0</v>
      </c>
      <c r="DD60" s="35">
        <v>5.9490740740740745E-3</v>
      </c>
      <c r="DE60" s="44" t="s">
        <v>44</v>
      </c>
      <c r="DF60" s="45"/>
      <c r="DG60" s="55"/>
      <c r="DH60" s="35">
        <v>0</v>
      </c>
      <c r="DI60" s="35">
        <v>5.9953703703703697E-3</v>
      </c>
      <c r="DJ60" s="44" t="s">
        <v>44</v>
      </c>
      <c r="DK60" s="45"/>
      <c r="DL60" s="238"/>
      <c r="DM60" s="52"/>
      <c r="DN60" s="91"/>
      <c r="DO60" s="95">
        <v>8.3333333333333297E-3</v>
      </c>
      <c r="DP60" s="42" t="s">
        <v>44</v>
      </c>
      <c r="DQ60" s="38">
        <v>0</v>
      </c>
      <c r="DS60" s="39">
        <v>66.599999999999994</v>
      </c>
      <c r="DT60" s="46">
        <v>0</v>
      </c>
      <c r="DU60" s="40"/>
      <c r="DV60" s="63" t="s">
        <v>310</v>
      </c>
      <c r="DX60" s="225" t="s">
        <v>43</v>
      </c>
      <c r="DY60" s="226" t="s">
        <v>177</v>
      </c>
      <c r="DZ60" s="226">
        <v>127</v>
      </c>
      <c r="EA60" s="104"/>
      <c r="EB60" s="77"/>
      <c r="EC60" s="56"/>
      <c r="ED60" s="36"/>
      <c r="EG60" s="41">
        <v>1.1100000000000001</v>
      </c>
      <c r="EH60" s="41" t="s">
        <v>197</v>
      </c>
      <c r="EI60" s="151">
        <v>73.926000000000002</v>
      </c>
      <c r="EJ60" s="41">
        <v>73.926000000000002</v>
      </c>
      <c r="EK60" s="41">
        <v>9999</v>
      </c>
      <c r="EN60" s="41">
        <v>48</v>
      </c>
      <c r="EO60" s="195">
        <v>0</v>
      </c>
      <c r="EP60" s="195">
        <v>0</v>
      </c>
      <c r="EQ60" s="196">
        <v>66.599999999999994</v>
      </c>
      <c r="ER60" s="195">
        <v>0</v>
      </c>
      <c r="ES60" s="195">
        <v>0</v>
      </c>
      <c r="ET60" s="196" t="s">
        <v>316</v>
      </c>
      <c r="EU60" s="195">
        <v>0</v>
      </c>
      <c r="EV60" s="196" t="s">
        <v>316</v>
      </c>
      <c r="EW60" s="195">
        <v>0</v>
      </c>
      <c r="EX60" s="196" t="s">
        <v>316</v>
      </c>
      <c r="EY60" s="195">
        <v>0</v>
      </c>
      <c r="EZ60" s="196" t="s">
        <v>316</v>
      </c>
      <c r="FA60" s="195">
        <v>0</v>
      </c>
      <c r="FB60" s="196" t="s">
        <v>316</v>
      </c>
      <c r="FC60" s="195"/>
      <c r="FD60" s="195"/>
      <c r="FE60" s="195"/>
      <c r="FF60" s="195"/>
      <c r="FG60" s="196"/>
      <c r="FH60" s="195"/>
      <c r="FJ60" s="41">
        <v>48</v>
      </c>
      <c r="FK60" s="195">
        <v>0</v>
      </c>
      <c r="FL60" s="195">
        <v>0</v>
      </c>
      <c r="FM60" s="195">
        <v>66.599999999999994</v>
      </c>
      <c r="FN60" s="195">
        <v>66.599999999999994</v>
      </c>
      <c r="FO60" s="195">
        <v>66.599999999999994</v>
      </c>
      <c r="FP60" s="195" t="e">
        <v>#VALUE!</v>
      </c>
      <c r="FQ60" s="195" t="e">
        <v>#VALUE!</v>
      </c>
      <c r="FR60" s="195" t="e">
        <v>#VALUE!</v>
      </c>
      <c r="FS60" s="195" t="e">
        <v>#VALUE!</v>
      </c>
      <c r="FT60" s="195" t="e">
        <v>#VALUE!</v>
      </c>
      <c r="FU60" s="195" t="e">
        <v>#VALUE!</v>
      </c>
      <c r="FV60" s="195" t="e">
        <v>#VALUE!</v>
      </c>
      <c r="FW60" s="195" t="e">
        <v>#VALUE!</v>
      </c>
      <c r="FX60" s="195" t="e">
        <v>#VALUE!</v>
      </c>
      <c r="FY60" s="195" t="e">
        <v>#VALUE!</v>
      </c>
      <c r="FZ60" s="195" t="e">
        <v>#VALUE!</v>
      </c>
      <c r="GA60" s="195" t="e">
        <v>#VALUE!</v>
      </c>
      <c r="GB60" s="195" t="e">
        <v>#VALUE!</v>
      </c>
      <c r="GC60" s="195" t="e">
        <v>#VALUE!</v>
      </c>
    </row>
    <row r="61" spans="1:185" ht="13.5" thickBot="1" x14ac:dyDescent="0.25">
      <c r="A61" s="132"/>
      <c r="B61" s="235">
        <v>55</v>
      </c>
      <c r="C61" s="236">
        <v>55</v>
      </c>
      <c r="D61" s="233" t="s">
        <v>173</v>
      </c>
      <c r="E61" s="233" t="s">
        <v>306</v>
      </c>
      <c r="F61" s="37"/>
      <c r="G61" s="43">
        <v>0.32986111111111099</v>
      </c>
      <c r="H61" s="47"/>
      <c r="I61" s="58" t="s">
        <v>44</v>
      </c>
      <c r="J61" s="52">
        <v>0</v>
      </c>
      <c r="K61" s="43">
        <v>0.41319444444444098</v>
      </c>
      <c r="L61" s="47"/>
      <c r="M61" s="42" t="s">
        <v>44</v>
      </c>
      <c r="N61" s="38">
        <v>0</v>
      </c>
      <c r="O61" s="73" t="s">
        <v>308</v>
      </c>
      <c r="P61" s="42" t="s">
        <v>44</v>
      </c>
      <c r="Q61" s="38">
        <v>900</v>
      </c>
      <c r="R61" s="43"/>
      <c r="S61" s="47"/>
      <c r="T61" s="70"/>
      <c r="U61" s="71">
        <v>0</v>
      </c>
      <c r="V61" s="72"/>
      <c r="W61" s="115" t="e">
        <v>#VALUE!</v>
      </c>
      <c r="X61" s="42"/>
      <c r="Y61" s="38">
        <v>0</v>
      </c>
      <c r="Z61" s="49"/>
      <c r="AA61" s="42"/>
      <c r="AB61" s="38">
        <v>0</v>
      </c>
      <c r="AC61" s="53"/>
      <c r="AD61" s="61"/>
      <c r="AE61" s="55"/>
      <c r="AF61" s="35">
        <v>0</v>
      </c>
      <c r="AG61" s="35">
        <v>6.3657407407407402E-4</v>
      </c>
      <c r="AH61" s="44" t="s">
        <v>44</v>
      </c>
      <c r="AI61" s="45"/>
      <c r="AJ61" s="55"/>
      <c r="AK61" s="35">
        <v>0</v>
      </c>
      <c r="AL61" s="35">
        <v>2.0833333333333333E-3</v>
      </c>
      <c r="AM61" s="44" t="s">
        <v>44</v>
      </c>
      <c r="AN61" s="45"/>
      <c r="AO61" s="55"/>
      <c r="AP61" s="35">
        <v>0</v>
      </c>
      <c r="AQ61" s="35">
        <v>2.615740740740741E-3</v>
      </c>
      <c r="AR61" s="44" t="s">
        <v>44</v>
      </c>
      <c r="AS61" s="45"/>
      <c r="AT61" s="55"/>
      <c r="AU61" s="35">
        <v>0</v>
      </c>
      <c r="AV61" s="35">
        <v>6.3194444444444444E-3</v>
      </c>
      <c r="AW61" s="44" t="s">
        <v>44</v>
      </c>
      <c r="AX61" s="45"/>
      <c r="AY61" s="49"/>
      <c r="AZ61" s="42" t="s">
        <v>44</v>
      </c>
      <c r="BA61" s="38">
        <v>0</v>
      </c>
      <c r="BB61" s="53"/>
      <c r="BC61" s="61"/>
      <c r="BD61" s="55"/>
      <c r="BE61" s="35">
        <v>0</v>
      </c>
      <c r="BF61" s="35">
        <v>1.1701388888888891E-2</v>
      </c>
      <c r="BG61" s="44" t="s">
        <v>44</v>
      </c>
      <c r="BH61" s="45"/>
      <c r="BI61" s="197">
        <v>4.8611111111111112E-2</v>
      </c>
      <c r="BJ61" s="42" t="s">
        <v>44</v>
      </c>
      <c r="BK61" s="38">
        <v>0</v>
      </c>
      <c r="BL61" s="53"/>
      <c r="BM61" s="61"/>
      <c r="BN61" s="55"/>
      <c r="BO61" s="35">
        <v>0</v>
      </c>
      <c r="BP61" s="35">
        <v>8.9004629629629625E-3</v>
      </c>
      <c r="BQ61" s="44" t="s">
        <v>44</v>
      </c>
      <c r="BR61" s="45"/>
      <c r="BS61" s="55"/>
      <c r="BT61" s="35">
        <v>0</v>
      </c>
      <c r="BU61" s="35">
        <v>9.4675925925925917E-3</v>
      </c>
      <c r="BV61" s="44" t="s">
        <v>44</v>
      </c>
      <c r="BW61" s="45"/>
      <c r="BX61" s="55"/>
      <c r="BY61" s="35">
        <v>0</v>
      </c>
      <c r="BZ61" s="35">
        <v>9.5833333333333343E-3</v>
      </c>
      <c r="CA61" s="44" t="s">
        <v>44</v>
      </c>
      <c r="CB61" s="45"/>
      <c r="CC61" s="85"/>
      <c r="CD61" s="86"/>
      <c r="CE61" s="38">
        <v>0</v>
      </c>
      <c r="CF61" s="88"/>
      <c r="CG61" s="49"/>
      <c r="CH61" s="42" t="s">
        <v>44</v>
      </c>
      <c r="CI61" s="38">
        <v>0</v>
      </c>
      <c r="CJ61" s="206"/>
      <c r="CK61" s="213"/>
      <c r="CL61" s="208"/>
      <c r="CM61" s="214">
        <v>0</v>
      </c>
      <c r="CN61" s="214">
        <v>1.736111111111111E-3</v>
      </c>
      <c r="CO61" s="210" t="s">
        <v>44</v>
      </c>
      <c r="CP61" s="211"/>
      <c r="CQ61" s="215"/>
      <c r="CR61" s="215"/>
      <c r="CS61" s="85"/>
      <c r="CT61" s="86"/>
      <c r="CU61" s="38">
        <v>0</v>
      </c>
      <c r="CV61" s="88"/>
      <c r="CW61" s="49"/>
      <c r="CX61" s="42" t="s">
        <v>44</v>
      </c>
      <c r="CY61" s="38">
        <v>0</v>
      </c>
      <c r="CZ61" s="53"/>
      <c r="DA61" s="61"/>
      <c r="DB61" s="55"/>
      <c r="DC61" s="35">
        <v>0</v>
      </c>
      <c r="DD61" s="35">
        <v>5.9490740740740745E-3</v>
      </c>
      <c r="DE61" s="44" t="s">
        <v>44</v>
      </c>
      <c r="DF61" s="45"/>
      <c r="DG61" s="55"/>
      <c r="DH61" s="35">
        <v>0</v>
      </c>
      <c r="DI61" s="35">
        <v>5.9953703703703697E-3</v>
      </c>
      <c r="DJ61" s="44" t="s">
        <v>44</v>
      </c>
      <c r="DK61" s="45"/>
      <c r="DL61" s="238"/>
      <c r="DM61" s="52"/>
      <c r="DN61" s="91"/>
      <c r="DO61" s="95">
        <v>8.3333333333333297E-3</v>
      </c>
      <c r="DP61" s="42" t="s">
        <v>44</v>
      </c>
      <c r="DQ61" s="38">
        <v>0</v>
      </c>
      <c r="DS61" s="39">
        <v>0</v>
      </c>
      <c r="DT61" s="46" t="s">
        <v>309</v>
      </c>
      <c r="DU61" s="40"/>
      <c r="DV61" s="63" t="s">
        <v>310</v>
      </c>
      <c r="DX61" s="225"/>
      <c r="DY61" s="226"/>
      <c r="DZ61" s="226"/>
      <c r="EA61" s="104"/>
      <c r="EB61" s="77"/>
      <c r="EC61" s="56"/>
      <c r="ED61" s="36"/>
      <c r="EG61" s="41">
        <v>0</v>
      </c>
      <c r="EH61" s="41" t="s">
        <v>197</v>
      </c>
      <c r="EI61" s="151" t="s">
        <v>316</v>
      </c>
      <c r="EJ61" s="41" t="s">
        <v>316</v>
      </c>
      <c r="EK61" s="41">
        <v>9999</v>
      </c>
      <c r="EN61" s="41">
        <v>55</v>
      </c>
      <c r="EO61" s="195">
        <v>0</v>
      </c>
      <c r="EP61" s="195">
        <v>900</v>
      </c>
      <c r="EQ61" s="196" t="s">
        <v>316</v>
      </c>
      <c r="ER61" s="195">
        <v>0</v>
      </c>
      <c r="ES61" s="195">
        <v>0</v>
      </c>
      <c r="ET61" s="196" t="s">
        <v>316</v>
      </c>
      <c r="EU61" s="195">
        <v>0</v>
      </c>
      <c r="EV61" s="196" t="s">
        <v>316</v>
      </c>
      <c r="EW61" s="195">
        <v>0</v>
      </c>
      <c r="EX61" s="196" t="s">
        <v>316</v>
      </c>
      <c r="EY61" s="195">
        <v>0</v>
      </c>
      <c r="EZ61" s="196" t="s">
        <v>316</v>
      </c>
      <c r="FA61" s="195">
        <v>0</v>
      </c>
      <c r="FB61" s="196" t="s">
        <v>316</v>
      </c>
      <c r="FC61" s="195"/>
      <c r="FD61" s="195"/>
      <c r="FE61" s="195"/>
      <c r="FF61" s="195"/>
      <c r="FG61" s="196"/>
      <c r="FH61" s="195"/>
      <c r="FJ61" s="41">
        <v>55</v>
      </c>
      <c r="FK61" s="195">
        <v>0</v>
      </c>
      <c r="FL61" s="195">
        <v>900</v>
      </c>
      <c r="FM61" s="195" t="e">
        <v>#VALUE!</v>
      </c>
      <c r="FN61" s="195" t="e">
        <v>#VALUE!</v>
      </c>
      <c r="FO61" s="195" t="e">
        <v>#VALUE!</v>
      </c>
      <c r="FP61" s="195" t="e">
        <v>#VALUE!</v>
      </c>
      <c r="FQ61" s="195" t="e">
        <v>#VALUE!</v>
      </c>
      <c r="FR61" s="195" t="e">
        <v>#VALUE!</v>
      </c>
      <c r="FS61" s="195" t="e">
        <v>#VALUE!</v>
      </c>
      <c r="FT61" s="195" t="e">
        <v>#VALUE!</v>
      </c>
      <c r="FU61" s="195" t="e">
        <v>#VALUE!</v>
      </c>
      <c r="FV61" s="195" t="e">
        <v>#VALUE!</v>
      </c>
      <c r="FW61" s="195" t="e">
        <v>#VALUE!</v>
      </c>
      <c r="FX61" s="195" t="e">
        <v>#VALUE!</v>
      </c>
      <c r="FY61" s="195" t="e">
        <v>#VALUE!</v>
      </c>
      <c r="FZ61" s="195" t="e">
        <v>#VALUE!</v>
      </c>
      <c r="GA61" s="195" t="e">
        <v>#VALUE!</v>
      </c>
      <c r="GB61" s="195" t="e">
        <v>#VALUE!</v>
      </c>
      <c r="GC61" s="195" t="e">
        <v>#VALUE!</v>
      </c>
    </row>
    <row r="62" spans="1:185" ht="13.5" thickBot="1" x14ac:dyDescent="0.25">
      <c r="A62" s="132"/>
      <c r="B62" s="235">
        <v>56</v>
      </c>
      <c r="C62" s="236">
        <v>56</v>
      </c>
      <c r="D62" s="233" t="s">
        <v>261</v>
      </c>
      <c r="E62" s="233" t="s">
        <v>288</v>
      </c>
      <c r="F62" s="37"/>
      <c r="G62" s="43">
        <v>0.33055555555555499</v>
      </c>
      <c r="H62" s="47">
        <v>0.33055555555555599</v>
      </c>
      <c r="I62" s="58" t="s">
        <v>44</v>
      </c>
      <c r="J62" s="52">
        <v>0</v>
      </c>
      <c r="K62" s="43">
        <v>0.41388888888888598</v>
      </c>
      <c r="L62" s="47">
        <v>0.41388888888888598</v>
      </c>
      <c r="M62" s="42" t="s">
        <v>44</v>
      </c>
      <c r="N62" s="38">
        <v>0</v>
      </c>
      <c r="O62" s="73">
        <v>0.44513888888888897</v>
      </c>
      <c r="P62" s="42" t="s">
        <v>44</v>
      </c>
      <c r="Q62" s="38">
        <v>0</v>
      </c>
      <c r="R62" s="43">
        <v>0.46458333333333335</v>
      </c>
      <c r="S62" s="47">
        <v>0.46527777777777773</v>
      </c>
      <c r="T62" s="70">
        <v>59.7</v>
      </c>
      <c r="U62" s="71">
        <v>59.7</v>
      </c>
      <c r="V62" s="72"/>
      <c r="W62" s="115">
        <v>0.46597222222222229</v>
      </c>
      <c r="X62" s="42" t="s">
        <v>44</v>
      </c>
      <c r="Y62" s="38">
        <v>0</v>
      </c>
      <c r="Z62" s="49">
        <v>0.49027777777777776</v>
      </c>
      <c r="AA62" s="42" t="s">
        <v>44</v>
      </c>
      <c r="AB62" s="38">
        <v>0</v>
      </c>
      <c r="AC62" s="53">
        <v>0.49305555555555558</v>
      </c>
      <c r="AD62" s="61"/>
      <c r="AE62" s="55">
        <v>0.49451388888888892</v>
      </c>
      <c r="AF62" s="35">
        <v>1.4583333333333393E-3</v>
      </c>
      <c r="AG62" s="35">
        <v>8.2175925925926524E-4</v>
      </c>
      <c r="AH62" s="44" t="s">
        <v>301</v>
      </c>
      <c r="AI62" s="45">
        <v>71</v>
      </c>
      <c r="AJ62" s="55">
        <v>0.49516203703703704</v>
      </c>
      <c r="AK62" s="35">
        <v>2.1064814814814592E-3</v>
      </c>
      <c r="AL62" s="35">
        <v>2.314814814812589E-5</v>
      </c>
      <c r="AM62" s="44" t="s">
        <v>301</v>
      </c>
      <c r="AN62" s="45">
        <v>2</v>
      </c>
      <c r="AO62" s="55">
        <v>0.49712962962962964</v>
      </c>
      <c r="AP62" s="35">
        <v>4.0740740740740633E-3</v>
      </c>
      <c r="AQ62" s="35">
        <v>1.4583333333333223E-3</v>
      </c>
      <c r="AR62" s="44" t="s">
        <v>301</v>
      </c>
      <c r="AS62" s="45">
        <v>126</v>
      </c>
      <c r="AT62" s="55">
        <v>0.50280092592592596</v>
      </c>
      <c r="AU62" s="35">
        <v>9.7453703703703765E-3</v>
      </c>
      <c r="AV62" s="35">
        <v>3.4259259259259321E-3</v>
      </c>
      <c r="AW62" s="44" t="s">
        <v>301</v>
      </c>
      <c r="AX62" s="45">
        <v>296</v>
      </c>
      <c r="AY62" s="49">
        <v>0.54166666666666663</v>
      </c>
      <c r="AZ62" s="42" t="s">
        <v>44</v>
      </c>
      <c r="BA62" s="38">
        <v>0</v>
      </c>
      <c r="BB62" s="53">
        <v>0.54999999999999993</v>
      </c>
      <c r="BC62" s="61"/>
      <c r="BD62" s="55">
        <v>0.56975694444444447</v>
      </c>
      <c r="BE62" s="35">
        <v>1.9756944444444535E-2</v>
      </c>
      <c r="BF62" s="35">
        <v>8.0555555555556439E-3</v>
      </c>
      <c r="BG62" s="44" t="s">
        <v>301</v>
      </c>
      <c r="BH62" s="45">
        <v>696</v>
      </c>
      <c r="BI62" s="197">
        <v>0.59861111111111109</v>
      </c>
      <c r="BJ62" s="42" t="s">
        <v>44</v>
      </c>
      <c r="BK62" s="38">
        <v>0</v>
      </c>
      <c r="BL62" s="53">
        <v>0.60347222222222219</v>
      </c>
      <c r="BM62" s="61">
        <v>180</v>
      </c>
      <c r="BN62" s="55">
        <v>0.61494212962962969</v>
      </c>
      <c r="BO62" s="35">
        <v>1.1469907407407498E-2</v>
      </c>
      <c r="BP62" s="35">
        <v>2.5694444444445356E-3</v>
      </c>
      <c r="BQ62" s="44" t="s">
        <v>301</v>
      </c>
      <c r="BR62" s="45">
        <v>222</v>
      </c>
      <c r="BS62" s="55">
        <v>0.61609953703703701</v>
      </c>
      <c r="BT62" s="35">
        <v>1.2627314814814827E-2</v>
      </c>
      <c r="BU62" s="35">
        <v>3.1597222222222356E-3</v>
      </c>
      <c r="BV62" s="44" t="s">
        <v>301</v>
      </c>
      <c r="BW62" s="45">
        <v>273</v>
      </c>
      <c r="BX62" s="55">
        <v>0.61635416666666665</v>
      </c>
      <c r="BY62" s="35">
        <v>1.288194444444446E-2</v>
      </c>
      <c r="BZ62" s="35">
        <v>3.2986111111111254E-3</v>
      </c>
      <c r="CA62" s="44" t="s">
        <v>301</v>
      </c>
      <c r="CB62" s="45">
        <v>285</v>
      </c>
      <c r="CC62" s="85">
        <v>0.64930555555555558</v>
      </c>
      <c r="CD62" s="86"/>
      <c r="CE62" s="38">
        <v>0</v>
      </c>
      <c r="CF62" s="88"/>
      <c r="CG62" s="49">
        <v>0.65555555555555556</v>
      </c>
      <c r="CH62" s="42" t="s">
        <v>301</v>
      </c>
      <c r="CI62" s="38">
        <v>120</v>
      </c>
      <c r="CJ62" s="206">
        <v>0.67083333333333339</v>
      </c>
      <c r="CK62" s="213"/>
      <c r="CL62" s="208">
        <v>0.67274305555555547</v>
      </c>
      <c r="CM62" s="214">
        <v>1.9097222222220767E-3</v>
      </c>
      <c r="CN62" s="214">
        <v>1.7361111111096564E-4</v>
      </c>
      <c r="CO62" s="210" t="s">
        <v>301</v>
      </c>
      <c r="CP62" s="211">
        <v>15</v>
      </c>
      <c r="CQ62" s="215"/>
      <c r="CR62" s="215"/>
      <c r="CS62" s="85">
        <v>0.68402777777777779</v>
      </c>
      <c r="CT62" s="86"/>
      <c r="CU62" s="38">
        <v>0</v>
      </c>
      <c r="CV62" s="88"/>
      <c r="CW62" s="49"/>
      <c r="CX62" s="42" t="s">
        <v>44</v>
      </c>
      <c r="CY62" s="38">
        <v>0</v>
      </c>
      <c r="CZ62" s="53">
        <v>0.7270833333333333</v>
      </c>
      <c r="DA62" s="61"/>
      <c r="DB62" s="55"/>
      <c r="DC62" s="35">
        <v>-0.7270833333333333</v>
      </c>
      <c r="DD62" s="35">
        <v>0.73303240740740738</v>
      </c>
      <c r="DE62" s="44" t="s">
        <v>44</v>
      </c>
      <c r="DF62" s="45"/>
      <c r="DG62" s="55"/>
      <c r="DH62" s="35">
        <v>-0.7270833333333333</v>
      </c>
      <c r="DI62" s="35">
        <v>0.73307870370370365</v>
      </c>
      <c r="DJ62" s="44" t="s">
        <v>44</v>
      </c>
      <c r="DK62" s="45"/>
      <c r="DL62" s="238"/>
      <c r="DM62" s="52"/>
      <c r="DN62" s="91"/>
      <c r="DO62" s="95">
        <v>8.3333333333333297E-3</v>
      </c>
      <c r="DP62" s="42" t="s">
        <v>44</v>
      </c>
      <c r="DQ62" s="38">
        <v>0</v>
      </c>
      <c r="DS62" s="39">
        <v>2225.6999999999998</v>
      </c>
      <c r="DT62" s="46">
        <v>120</v>
      </c>
      <c r="DU62" s="40"/>
      <c r="DV62" s="63" t="s">
        <v>310</v>
      </c>
      <c r="DX62" s="225" t="s">
        <v>43</v>
      </c>
      <c r="DY62" s="226" t="s">
        <v>178</v>
      </c>
      <c r="DZ62" s="226">
        <v>150</v>
      </c>
      <c r="EA62" s="104"/>
      <c r="EB62" s="77"/>
      <c r="EC62" s="56"/>
      <c r="ED62" s="36"/>
      <c r="EG62" s="41">
        <v>1.08</v>
      </c>
      <c r="EH62" s="41" t="s">
        <v>197</v>
      </c>
      <c r="EI62" s="151">
        <v>64.476000000000013</v>
      </c>
      <c r="EJ62" s="41">
        <v>64.476000000000013</v>
      </c>
      <c r="EK62" s="41">
        <v>9999</v>
      </c>
      <c r="EN62" s="41">
        <v>56</v>
      </c>
      <c r="EO62" s="195">
        <v>0</v>
      </c>
      <c r="EP62" s="195">
        <v>0</v>
      </c>
      <c r="EQ62" s="196">
        <v>59.7</v>
      </c>
      <c r="ER62" s="195">
        <v>0</v>
      </c>
      <c r="ES62" s="195">
        <v>0</v>
      </c>
      <c r="ET62" s="195">
        <v>495</v>
      </c>
      <c r="EU62" s="195">
        <v>0</v>
      </c>
      <c r="EV62" s="195">
        <v>696</v>
      </c>
      <c r="EW62" s="195">
        <v>0</v>
      </c>
      <c r="EX62" s="195">
        <v>960</v>
      </c>
      <c r="EY62" s="195">
        <v>120</v>
      </c>
      <c r="EZ62" s="195">
        <v>15</v>
      </c>
      <c r="FA62" s="195">
        <v>0</v>
      </c>
      <c r="FB62" s="196" t="s">
        <v>316</v>
      </c>
      <c r="FC62" s="195"/>
      <c r="FD62" s="195"/>
      <c r="FE62" s="195"/>
      <c r="FF62" s="195"/>
      <c r="FG62" s="196"/>
      <c r="FH62" s="195"/>
      <c r="FJ62" s="41">
        <v>56</v>
      </c>
      <c r="FK62" s="195">
        <v>0</v>
      </c>
      <c r="FL62" s="195">
        <v>0</v>
      </c>
      <c r="FM62" s="195">
        <v>59.7</v>
      </c>
      <c r="FN62" s="195">
        <v>59.7</v>
      </c>
      <c r="FO62" s="195">
        <v>59.7</v>
      </c>
      <c r="FP62" s="195">
        <v>554.70000000000005</v>
      </c>
      <c r="FQ62" s="195">
        <v>554.70000000000005</v>
      </c>
      <c r="FR62" s="195">
        <v>554.70000000000005</v>
      </c>
      <c r="FS62" s="195">
        <v>1514.7</v>
      </c>
      <c r="FT62" s="195">
        <v>1634.7</v>
      </c>
      <c r="FU62" s="195">
        <v>1649.7</v>
      </c>
      <c r="FV62" s="195">
        <v>1649.7</v>
      </c>
      <c r="FW62" s="195" t="e">
        <v>#VALUE!</v>
      </c>
      <c r="FX62" s="195" t="e">
        <v>#VALUE!</v>
      </c>
      <c r="FY62" s="195" t="e">
        <v>#VALUE!</v>
      </c>
      <c r="FZ62" s="195" t="e">
        <v>#VALUE!</v>
      </c>
      <c r="GA62" s="195" t="e">
        <v>#VALUE!</v>
      </c>
      <c r="GB62" s="195" t="e">
        <v>#VALUE!</v>
      </c>
      <c r="GC62" s="195" t="e">
        <v>#VALUE!</v>
      </c>
    </row>
    <row r="63" spans="1:185" ht="13.5" thickBot="1" x14ac:dyDescent="0.25">
      <c r="A63" s="133"/>
      <c r="B63" s="235">
        <v>58</v>
      </c>
      <c r="C63" s="236">
        <v>58</v>
      </c>
      <c r="D63" s="233" t="s">
        <v>262</v>
      </c>
      <c r="E63" s="233" t="s">
        <v>289</v>
      </c>
      <c r="F63" s="37"/>
      <c r="G63" s="43">
        <v>0.33194444444444399</v>
      </c>
      <c r="H63" s="47">
        <v>0.33194444444444399</v>
      </c>
      <c r="I63" s="58" t="s">
        <v>44</v>
      </c>
      <c r="J63" s="52">
        <v>0</v>
      </c>
      <c r="K63" s="43">
        <v>0.41527777777777503</v>
      </c>
      <c r="L63" s="47">
        <v>0.41527777777777503</v>
      </c>
      <c r="M63" s="42" t="s">
        <v>44</v>
      </c>
      <c r="N63" s="38">
        <v>0</v>
      </c>
      <c r="O63" s="73">
        <v>0.44652777777777802</v>
      </c>
      <c r="P63" s="42" t="s">
        <v>44</v>
      </c>
      <c r="Q63" s="38">
        <v>0</v>
      </c>
      <c r="R63" s="43">
        <v>0.46666666666666662</v>
      </c>
      <c r="S63" s="47">
        <v>0.46736111111111112</v>
      </c>
      <c r="T63" s="70">
        <v>60.9</v>
      </c>
      <c r="U63" s="71">
        <v>60.9</v>
      </c>
      <c r="V63" s="72"/>
      <c r="W63" s="115">
        <v>0.46736111111111134</v>
      </c>
      <c r="X63" s="42" t="s">
        <v>44</v>
      </c>
      <c r="Y63" s="38">
        <v>0</v>
      </c>
      <c r="Z63" s="49">
        <v>0.50277777777777777</v>
      </c>
      <c r="AA63" s="42" t="s">
        <v>301</v>
      </c>
      <c r="AB63" s="38">
        <v>900</v>
      </c>
      <c r="AC63" s="53">
        <v>0.50486111111111109</v>
      </c>
      <c r="AD63" s="61"/>
      <c r="AE63" s="55">
        <v>0.50565972222222222</v>
      </c>
      <c r="AF63" s="35">
        <v>7.9861111111112493E-4</v>
      </c>
      <c r="AG63" s="35">
        <v>1.6203703703705091E-4</v>
      </c>
      <c r="AH63" s="44" t="s">
        <v>301</v>
      </c>
      <c r="AI63" s="45">
        <v>14</v>
      </c>
      <c r="AJ63" s="55">
        <v>0.50701388888888888</v>
      </c>
      <c r="AK63" s="35">
        <v>2.1527777777777812E-3</v>
      </c>
      <c r="AL63" s="35">
        <v>6.9444444444447927E-5</v>
      </c>
      <c r="AM63" s="44" t="s">
        <v>301</v>
      </c>
      <c r="AN63" s="45">
        <v>6</v>
      </c>
      <c r="AO63" s="55">
        <v>0.50769675925925928</v>
      </c>
      <c r="AP63" s="35">
        <v>2.8356481481481843E-3</v>
      </c>
      <c r="AQ63" s="35">
        <v>2.1990740740744337E-4</v>
      </c>
      <c r="AR63" s="44" t="s">
        <v>301</v>
      </c>
      <c r="AS63" s="45">
        <v>19</v>
      </c>
      <c r="AT63" s="55">
        <v>0.49783564814814812</v>
      </c>
      <c r="AU63" s="35">
        <v>-7.0254629629629695E-3</v>
      </c>
      <c r="AV63" s="35">
        <v>1.3344907407407413E-2</v>
      </c>
      <c r="AW63" s="44" t="s">
        <v>45</v>
      </c>
      <c r="AX63" s="45">
        <v>1153</v>
      </c>
      <c r="AY63" s="49">
        <v>0.55347222222222225</v>
      </c>
      <c r="AZ63" s="42" t="s">
        <v>44</v>
      </c>
      <c r="BA63" s="38">
        <v>0</v>
      </c>
      <c r="BB63" s="53">
        <v>0.55486111111111114</v>
      </c>
      <c r="BC63" s="61"/>
      <c r="BD63" s="55">
        <v>0.57836805555555559</v>
      </c>
      <c r="BE63" s="35">
        <v>2.3506944444444455E-2</v>
      </c>
      <c r="BF63" s="35">
        <v>1.1805555555555564E-2</v>
      </c>
      <c r="BG63" s="44" t="s">
        <v>301</v>
      </c>
      <c r="BH63" s="45">
        <v>1020</v>
      </c>
      <c r="BI63" s="197">
        <v>0.6034722222222223</v>
      </c>
      <c r="BJ63" s="42" t="s">
        <v>44</v>
      </c>
      <c r="BK63" s="38">
        <v>0</v>
      </c>
      <c r="BL63" s="53">
        <v>0.60833333333333328</v>
      </c>
      <c r="BM63" s="61">
        <v>180</v>
      </c>
      <c r="BN63" s="55">
        <v>0.62048611111111118</v>
      </c>
      <c r="BO63" s="35">
        <v>1.2152777777777901E-2</v>
      </c>
      <c r="BP63" s="35">
        <v>3.2523148148149387E-3</v>
      </c>
      <c r="BQ63" s="44" t="s">
        <v>301</v>
      </c>
      <c r="BR63" s="45">
        <v>281</v>
      </c>
      <c r="BS63" s="55">
        <v>0.62856481481481474</v>
      </c>
      <c r="BT63" s="35">
        <v>2.0231481481481461E-2</v>
      </c>
      <c r="BU63" s="35">
        <v>1.076388888888887E-2</v>
      </c>
      <c r="BV63" s="44" t="s">
        <v>301</v>
      </c>
      <c r="BW63" s="45">
        <v>930</v>
      </c>
      <c r="BX63" s="55">
        <v>0.62920138888888888</v>
      </c>
      <c r="BY63" s="35">
        <v>2.0868055555555598E-2</v>
      </c>
      <c r="BZ63" s="35">
        <v>1.1284722222222264E-2</v>
      </c>
      <c r="CA63" s="44" t="s">
        <v>301</v>
      </c>
      <c r="CB63" s="45">
        <v>975</v>
      </c>
      <c r="CC63" s="85">
        <v>0.65486111111111112</v>
      </c>
      <c r="CD63" s="86"/>
      <c r="CE63" s="38">
        <v>0</v>
      </c>
      <c r="CF63" s="88"/>
      <c r="CG63" s="49">
        <v>0.66249999999999998</v>
      </c>
      <c r="CH63" s="42" t="s">
        <v>301</v>
      </c>
      <c r="CI63" s="38">
        <v>300</v>
      </c>
      <c r="CJ63" s="206">
        <v>0.67361111111111116</v>
      </c>
      <c r="CK63" s="213"/>
      <c r="CL63" s="208">
        <v>0.67640046296296286</v>
      </c>
      <c r="CM63" s="214">
        <v>2.7893518518516958E-3</v>
      </c>
      <c r="CN63" s="214">
        <v>1.0532407407405847E-3</v>
      </c>
      <c r="CO63" s="210" t="s">
        <v>301</v>
      </c>
      <c r="CP63" s="211">
        <v>91</v>
      </c>
      <c r="CQ63" s="215"/>
      <c r="CR63" s="215"/>
      <c r="CS63" s="85">
        <v>0.68611111111111101</v>
      </c>
      <c r="CT63" s="86"/>
      <c r="CU63" s="38">
        <v>0</v>
      </c>
      <c r="CV63" s="88"/>
      <c r="CW63" s="49"/>
      <c r="CX63" s="42" t="s">
        <v>44</v>
      </c>
      <c r="CY63" s="38">
        <v>0</v>
      </c>
      <c r="CZ63" s="53">
        <v>0.72638888888888886</v>
      </c>
      <c r="DA63" s="61"/>
      <c r="DB63" s="55"/>
      <c r="DC63" s="35">
        <v>-0.72638888888888886</v>
      </c>
      <c r="DD63" s="35">
        <v>0.73233796296296294</v>
      </c>
      <c r="DE63" s="44" t="s">
        <v>44</v>
      </c>
      <c r="DF63" s="45"/>
      <c r="DG63" s="55"/>
      <c r="DH63" s="35">
        <v>-0.72638888888888886</v>
      </c>
      <c r="DI63" s="35">
        <v>0.73238425925925921</v>
      </c>
      <c r="DJ63" s="44" t="s">
        <v>44</v>
      </c>
      <c r="DK63" s="45"/>
      <c r="DL63" s="238"/>
      <c r="DM63" s="52"/>
      <c r="DN63" s="91"/>
      <c r="DO63" s="95">
        <v>8.3333333333333297E-3</v>
      </c>
      <c r="DP63" s="42" t="s">
        <v>44</v>
      </c>
      <c r="DQ63" s="38">
        <v>0</v>
      </c>
      <c r="DS63" s="39">
        <v>4729.8999999999996</v>
      </c>
      <c r="DT63" s="46">
        <v>1200</v>
      </c>
      <c r="DU63" s="40"/>
      <c r="DV63" s="63" t="s">
        <v>310</v>
      </c>
      <c r="DX63" s="230" t="s">
        <v>296</v>
      </c>
      <c r="DY63" s="231" t="s">
        <v>179</v>
      </c>
      <c r="DZ63" s="232">
        <v>129</v>
      </c>
      <c r="EA63" s="105"/>
      <c r="EB63" s="77"/>
      <c r="EC63" s="56"/>
      <c r="ED63" s="36"/>
      <c r="EG63" s="41">
        <v>1.03</v>
      </c>
      <c r="EH63" s="41" t="s">
        <v>197</v>
      </c>
      <c r="EI63" s="151">
        <v>62.726999999999997</v>
      </c>
      <c r="EJ63" s="41">
        <v>62.726999999999997</v>
      </c>
      <c r="EK63" s="41">
        <v>9999</v>
      </c>
      <c r="EN63" s="41">
        <v>58</v>
      </c>
      <c r="EO63" s="195">
        <v>0</v>
      </c>
      <c r="EP63" s="195">
        <v>0</v>
      </c>
      <c r="EQ63" s="196">
        <v>60.9</v>
      </c>
      <c r="ER63" s="195">
        <v>0</v>
      </c>
      <c r="ES63" s="195">
        <v>900</v>
      </c>
      <c r="ET63" s="195">
        <v>1192</v>
      </c>
      <c r="EU63" s="195">
        <v>0</v>
      </c>
      <c r="EV63" s="195">
        <v>1020</v>
      </c>
      <c r="EW63" s="195">
        <v>0</v>
      </c>
      <c r="EX63" s="195">
        <v>2366</v>
      </c>
      <c r="EY63" s="195">
        <v>300</v>
      </c>
      <c r="EZ63" s="195">
        <v>91</v>
      </c>
      <c r="FA63" s="195">
        <v>0</v>
      </c>
      <c r="FB63" s="196" t="s">
        <v>316</v>
      </c>
      <c r="FC63" s="195"/>
      <c r="FD63" s="195"/>
      <c r="FE63" s="195"/>
      <c r="FF63" s="195"/>
      <c r="FG63" s="196"/>
      <c r="FH63" s="195"/>
      <c r="FJ63" s="41">
        <v>58</v>
      </c>
      <c r="FK63" s="195">
        <v>0</v>
      </c>
      <c r="FL63" s="195">
        <v>0</v>
      </c>
      <c r="FM63" s="195">
        <v>60.9</v>
      </c>
      <c r="FN63" s="195">
        <v>60.9</v>
      </c>
      <c r="FO63" s="195">
        <v>960.9</v>
      </c>
      <c r="FP63" s="195">
        <v>2152.9</v>
      </c>
      <c r="FQ63" s="195">
        <v>2152.9</v>
      </c>
      <c r="FR63" s="195">
        <v>2152.9</v>
      </c>
      <c r="FS63" s="195">
        <v>4518.8999999999996</v>
      </c>
      <c r="FT63" s="195">
        <v>4818.8999999999996</v>
      </c>
      <c r="FU63" s="195">
        <v>4909.8999999999996</v>
      </c>
      <c r="FV63" s="195">
        <v>4909.8999999999996</v>
      </c>
      <c r="FW63" s="195" t="e">
        <v>#VALUE!</v>
      </c>
      <c r="FX63" s="195" t="e">
        <v>#VALUE!</v>
      </c>
      <c r="FY63" s="195" t="e">
        <v>#VALUE!</v>
      </c>
      <c r="FZ63" s="195" t="e">
        <v>#VALUE!</v>
      </c>
      <c r="GA63" s="195" t="e">
        <v>#VALUE!</v>
      </c>
      <c r="GB63" s="195" t="e">
        <v>#VALUE!</v>
      </c>
      <c r="GC63" s="195" t="e">
        <v>#VALUE!</v>
      </c>
    </row>
    <row r="64" spans="1:185" x14ac:dyDescent="0.2">
      <c r="T64" s="22"/>
      <c r="BK64" s="2"/>
      <c r="DL64" s="2"/>
      <c r="DM64" s="2"/>
    </row>
    <row r="65" spans="20:131" x14ac:dyDescent="0.2">
      <c r="T65" s="22"/>
      <c r="BK65" s="2"/>
      <c r="DS65" s="25">
        <v>41251</v>
      </c>
      <c r="DT65" s="1"/>
      <c r="DU65" s="1"/>
      <c r="DV65" s="1"/>
    </row>
    <row r="66" spans="20:131" x14ac:dyDescent="0.2">
      <c r="T66" s="22"/>
      <c r="BK66" s="2"/>
      <c r="DS66" s="2"/>
      <c r="DT66" s="1"/>
      <c r="DU66" s="1"/>
      <c r="DV66" s="1"/>
    </row>
    <row r="67" spans="20:131" x14ac:dyDescent="0.2">
      <c r="T67" s="22"/>
      <c r="BK67" s="2"/>
      <c r="DS67" s="26" t="s">
        <v>24</v>
      </c>
      <c r="EA67" s="26" t="s">
        <v>22</v>
      </c>
    </row>
    <row r="68" spans="20:131" x14ac:dyDescent="0.2">
      <c r="T68" s="22"/>
      <c r="BK68" s="2"/>
      <c r="DS68" s="22"/>
      <c r="DT68" s="26"/>
      <c r="DV68" s="22"/>
    </row>
    <row r="69" spans="20:131" x14ac:dyDescent="0.2">
      <c r="T69" s="22"/>
      <c r="BK69" s="2"/>
      <c r="DS69" s="22"/>
      <c r="DT69" s="22"/>
      <c r="DU69" s="22"/>
      <c r="DV69" s="22"/>
    </row>
    <row r="70" spans="20:131" x14ac:dyDescent="0.2">
      <c r="T70" s="22"/>
      <c r="BK70" s="2"/>
      <c r="DS70" s="26" t="s">
        <v>21</v>
      </c>
    </row>
    <row r="71" spans="20:131" x14ac:dyDescent="0.2">
      <c r="T71" s="22"/>
      <c r="BK71" s="2"/>
    </row>
    <row r="72" spans="20:131" x14ac:dyDescent="0.2">
      <c r="T72" s="22"/>
      <c r="BK72" s="2"/>
    </row>
    <row r="73" spans="20:131" x14ac:dyDescent="0.2">
      <c r="T73" s="22"/>
      <c r="BK73" s="2"/>
    </row>
    <row r="74" spans="20:131" x14ac:dyDescent="0.2">
      <c r="T74" s="22"/>
      <c r="BK74" s="2"/>
    </row>
    <row r="75" spans="20:131" x14ac:dyDescent="0.2">
      <c r="T75" s="22"/>
      <c r="BK75" s="2"/>
    </row>
    <row r="76" spans="20:131" x14ac:dyDescent="0.2">
      <c r="T76" s="22"/>
      <c r="BK76" s="2"/>
    </row>
    <row r="77" spans="20:131" x14ac:dyDescent="0.2">
      <c r="T77" s="22"/>
      <c r="BK77" s="2"/>
    </row>
    <row r="78" spans="20:131" x14ac:dyDescent="0.2">
      <c r="T78" s="22"/>
      <c r="BK78" s="2"/>
    </row>
    <row r="79" spans="20:131" x14ac:dyDescent="0.2">
      <c r="T79" s="22"/>
      <c r="BK79" s="2"/>
    </row>
    <row r="80" spans="20:131" x14ac:dyDescent="0.2">
      <c r="T80" s="22"/>
      <c r="BK80" s="2"/>
    </row>
    <row r="81" spans="20:63" x14ac:dyDescent="0.2">
      <c r="T81" s="22"/>
      <c r="BK81" s="2"/>
    </row>
    <row r="82" spans="20:63" x14ac:dyDescent="0.2">
      <c r="T82" s="22"/>
      <c r="BK82" s="2"/>
    </row>
    <row r="83" spans="20:63" x14ac:dyDescent="0.2">
      <c r="T83" s="22"/>
    </row>
    <row r="84" spans="20:63" x14ac:dyDescent="0.2">
      <c r="T84" s="22"/>
    </row>
    <row r="85" spans="20:63" x14ac:dyDescent="0.2">
      <c r="T85" s="22"/>
    </row>
    <row r="86" spans="20:63" x14ac:dyDescent="0.2">
      <c r="T86" s="22"/>
    </row>
    <row r="87" spans="20:63" x14ac:dyDescent="0.2">
      <c r="T87" s="22"/>
    </row>
    <row r="88" spans="20:63" x14ac:dyDescent="0.2">
      <c r="T88" s="22"/>
    </row>
    <row r="89" spans="20:63" x14ac:dyDescent="0.2">
      <c r="T89" s="22"/>
    </row>
    <row r="90" spans="20:63" x14ac:dyDescent="0.2">
      <c r="T90" s="22"/>
    </row>
    <row r="91" spans="20:63" x14ac:dyDescent="0.2">
      <c r="T91" s="22"/>
    </row>
    <row r="92" spans="20:63" x14ac:dyDescent="0.2">
      <c r="T92" s="22"/>
    </row>
  </sheetData>
  <mergeCells count="52">
    <mergeCell ref="EB3:ED3"/>
    <mergeCell ref="AZ4:BA4"/>
    <mergeCell ref="BJ4:BK4"/>
    <mergeCell ref="CT4:CU4"/>
    <mergeCell ref="CX4:CY4"/>
    <mergeCell ref="DP4:DQ4"/>
    <mergeCell ref="DP3:DQ3"/>
    <mergeCell ref="DX3:DX4"/>
    <mergeCell ref="DY3:DY4"/>
    <mergeCell ref="CX3:CY3"/>
    <mergeCell ref="CO3:CP3"/>
    <mergeCell ref="CQ3:CR3"/>
    <mergeCell ref="EA3:EA4"/>
    <mergeCell ref="DZ3:DZ4"/>
    <mergeCell ref="CZ3:DA3"/>
    <mergeCell ref="DE3:DF3"/>
    <mergeCell ref="DJ3:DK3"/>
    <mergeCell ref="DL3:DM3"/>
    <mergeCell ref="CT3:CV3"/>
    <mergeCell ref="AW3:AX3"/>
    <mergeCell ref="CJ3:CK3"/>
    <mergeCell ref="BV3:BW3"/>
    <mergeCell ref="K1:N2"/>
    <mergeCell ref="AH3:AI3"/>
    <mergeCell ref="X3:Y3"/>
    <mergeCell ref="R3:S3"/>
    <mergeCell ref="T3:V3"/>
    <mergeCell ref="D2:E2"/>
    <mergeCell ref="D3:F3"/>
    <mergeCell ref="G3:J3"/>
    <mergeCell ref="K3:N3"/>
    <mergeCell ref="P3:Q3"/>
    <mergeCell ref="CD3:CF3"/>
    <mergeCell ref="CH3:CI3"/>
    <mergeCell ref="CD4:CE4"/>
    <mergeCell ref="BQ3:BR3"/>
    <mergeCell ref="BL3:BM3"/>
    <mergeCell ref="AA4:AB4"/>
    <mergeCell ref="AA3:AB3"/>
    <mergeCell ref="AC3:AD3"/>
    <mergeCell ref="AM3:AN3"/>
    <mergeCell ref="AR3:AS3"/>
    <mergeCell ref="I4:J4"/>
    <mergeCell ref="M4:N4"/>
    <mergeCell ref="P4:Q4"/>
    <mergeCell ref="X4:Y4"/>
    <mergeCell ref="CH4:CI4"/>
    <mergeCell ref="AZ3:BA3"/>
    <mergeCell ref="BJ3:BK3"/>
    <mergeCell ref="BB3:BC3"/>
    <mergeCell ref="BG3:BH3"/>
    <mergeCell ref="CA3:CB3"/>
  </mergeCells>
  <phoneticPr fontId="9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FD73"/>
  <sheetViews>
    <sheetView topLeftCell="B1" workbookViewId="0">
      <selection activeCell="Q32" sqref="Q3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bestFit="1" customWidth="1"/>
    <col min="4" max="4" width="27.140625" style="22" customWidth="1"/>
    <col min="5" max="5" width="23.5703125" style="22" bestFit="1" customWidth="1"/>
    <col min="6" max="6" width="15.42578125" style="22" customWidth="1"/>
    <col min="7" max="8" width="5.5703125" style="22" bestFit="1" customWidth="1"/>
    <col min="9" max="9" width="4.28515625" style="22" customWidth="1"/>
    <col min="10" max="10" width="6.85546875" style="22" customWidth="1"/>
    <col min="11" max="12" width="5.5703125" style="22" bestFit="1" customWidth="1"/>
    <col min="13" max="13" width="2.140625" style="19" bestFit="1" customWidth="1"/>
    <col min="14" max="14" width="5" style="20" bestFit="1" customWidth="1"/>
    <col min="15" max="15" width="5.85546875" style="22" customWidth="1"/>
    <col min="16" max="16" width="3.42578125" style="22" customWidth="1"/>
    <col min="17" max="17" width="6.5703125" style="22" customWidth="1"/>
    <col min="18" max="19" width="8" style="22" customWidth="1"/>
    <col min="20" max="21" width="8" style="17" customWidth="1"/>
    <col min="22" max="22" width="6.42578125" style="22" bestFit="1" customWidth="1"/>
    <col min="23" max="23" width="5.85546875" style="22" customWidth="1"/>
    <col min="24" max="24" width="3.42578125" style="22" customWidth="1"/>
    <col min="25" max="25" width="6.5703125" style="22" customWidth="1"/>
    <col min="26" max="26" width="8.140625" style="22" customWidth="1"/>
    <col min="27" max="27" width="3.42578125" style="22" customWidth="1"/>
    <col min="28" max="28" width="4.85546875" style="22" customWidth="1"/>
    <col min="29" max="29" width="8.140625" style="22" customWidth="1"/>
    <col min="30" max="30" width="6.42578125" style="22" customWidth="1"/>
    <col min="31" max="31" width="8.140625" style="22" customWidth="1"/>
    <col min="32" max="32" width="8.85546875" style="22" hidden="1" customWidth="1"/>
    <col min="33" max="33" width="8.140625" style="22" hidden="1" customWidth="1"/>
    <col min="34" max="34" width="2.42578125" style="22" customWidth="1"/>
    <col min="35" max="35" width="6" style="17" customWidth="1"/>
    <col min="36" max="36" width="5.85546875" style="22" customWidth="1"/>
    <col min="37" max="37" width="3.42578125" style="22" customWidth="1"/>
    <col min="38" max="38" width="6.5703125" style="22" customWidth="1"/>
    <col min="39" max="39" width="5.85546875" style="22" customWidth="1"/>
    <col min="40" max="40" width="3.42578125" style="22" customWidth="1"/>
    <col min="41" max="41" width="6.5703125" style="22" customWidth="1"/>
    <col min="42" max="42" width="8.140625" style="22" customWidth="1"/>
    <col min="43" max="43" width="6.42578125" style="22" customWidth="1"/>
    <col min="44" max="44" width="8.140625" style="22" customWidth="1"/>
    <col min="45" max="45" width="8.85546875" style="22" hidden="1" customWidth="1"/>
    <col min="46" max="46" width="8.140625" style="22" hidden="1" customWidth="1"/>
    <col min="47" max="47" width="2.42578125" style="22" customWidth="1"/>
    <col min="48" max="48" width="6" style="17" customWidth="1"/>
    <col min="49" max="49" width="5.85546875" style="22" customWidth="1"/>
    <col min="50" max="50" width="3.42578125" style="22" customWidth="1"/>
    <col min="51" max="51" width="6.570312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8554687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5.85546875" style="22" customWidth="1"/>
    <col min="60" max="60" width="3.42578125" style="22" customWidth="1"/>
    <col min="61" max="61" width="6.5703125" style="22" customWidth="1"/>
    <col min="62" max="63" width="8" style="22" customWidth="1"/>
    <col min="64" max="65" width="8" style="17" customWidth="1"/>
    <col min="66" max="66" width="6.42578125" style="22" bestFit="1" customWidth="1"/>
    <col min="67" max="67" width="16.28515625" style="20" customWidth="1"/>
    <col min="68" max="68" width="7.7109375" style="20" customWidth="1"/>
    <col min="69" max="69" width="12.7109375" style="20" customWidth="1"/>
    <col min="70" max="70" width="7.7109375" style="20" customWidth="1"/>
    <col min="71" max="71" width="8.140625" style="22" customWidth="1"/>
    <col min="72" max="72" width="3.42578125" style="22" customWidth="1"/>
    <col min="73" max="73" width="4.85546875" style="22" customWidth="1"/>
    <col min="74" max="74" width="8.140625" style="22" customWidth="1"/>
    <col min="75" max="75" width="6.42578125" style="22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7109375" style="22" bestFit="1" customWidth="1"/>
    <col min="82" max="82" width="2" style="22" customWidth="1"/>
    <col min="83" max="83" width="5" style="22" bestFit="1" customWidth="1"/>
    <col min="84" max="84" width="6.42578125" style="22" customWidth="1"/>
    <col min="85" max="85" width="5.7109375" style="22" bestFit="1" customWidth="1"/>
    <col min="86" max="86" width="2" style="22" customWidth="1"/>
    <col min="87" max="87" width="5" style="22" bestFit="1" customWidth="1"/>
    <col min="88" max="88" width="6.42578125" style="22" customWidth="1"/>
    <col min="89" max="90" width="8" style="22" customWidth="1"/>
    <col min="91" max="92" width="8" style="17" customWidth="1"/>
    <col min="93" max="93" width="6.42578125" style="22" bestFit="1" customWidth="1"/>
    <col min="94" max="94" width="5.7109375" style="22" customWidth="1"/>
    <col min="95" max="95" width="8.140625" style="22" hidden="1" customWidth="1"/>
    <col min="96" max="96" width="2.28515625" style="22" customWidth="1"/>
    <col min="97" max="97" width="5.5703125" style="22" customWidth="1"/>
    <col min="98" max="98" width="1.85546875" style="13" customWidth="1"/>
    <col min="99" max="99" width="12.28515625" style="17" customWidth="1"/>
    <col min="100" max="100" width="10.28515625" style="17" customWidth="1"/>
    <col min="101" max="101" width="10.28515625" style="17" hidden="1" customWidth="1"/>
    <col min="102" max="102" width="11.85546875" style="17" customWidth="1"/>
    <col min="103" max="103" width="1.85546875" style="13" customWidth="1"/>
    <col min="104" max="106" width="12.28515625" style="22" customWidth="1"/>
    <col min="107" max="107" width="32.5703125" style="22" customWidth="1"/>
    <col min="108" max="108" width="11.28515625" style="22" bestFit="1" customWidth="1"/>
    <col min="109" max="109" width="11.28515625" style="22" customWidth="1"/>
    <col min="110" max="110" width="11.28515625" style="22" bestFit="1" customWidth="1"/>
    <col min="111" max="16384" width="9.140625" style="22"/>
  </cols>
  <sheetData>
    <row r="1" spans="1:160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T1" s="3"/>
      <c r="U1" s="3"/>
      <c r="V1" s="7"/>
      <c r="Z1" s="79"/>
      <c r="AC1" s="48"/>
      <c r="AD1" s="7"/>
      <c r="AE1" s="27"/>
      <c r="AF1" s="27"/>
      <c r="AG1" s="27"/>
      <c r="AH1" s="27"/>
      <c r="AI1" s="3"/>
      <c r="AP1" s="48"/>
      <c r="AQ1" s="7"/>
      <c r="AR1" s="27"/>
      <c r="AS1" s="27"/>
      <c r="AT1" s="27"/>
      <c r="AU1" s="27"/>
      <c r="AV1" s="3"/>
      <c r="AZ1" s="48"/>
      <c r="BA1" s="7"/>
      <c r="BB1" s="27"/>
      <c r="BC1" s="27"/>
      <c r="BD1" s="27"/>
      <c r="BE1" s="27"/>
      <c r="BF1" s="3"/>
      <c r="BL1" s="3"/>
      <c r="BM1" s="3"/>
      <c r="BN1" s="7"/>
      <c r="BO1" s="76"/>
      <c r="BP1" s="76"/>
      <c r="BQ1" s="76"/>
      <c r="BR1" s="76"/>
      <c r="BS1" s="79"/>
      <c r="BV1" s="48"/>
      <c r="BW1" s="7"/>
      <c r="BX1" s="27"/>
      <c r="BY1" s="27"/>
      <c r="BZ1" s="27"/>
      <c r="CA1" s="27"/>
      <c r="CB1" s="3"/>
      <c r="CF1" s="7"/>
      <c r="CJ1" s="7"/>
      <c r="CM1" s="3"/>
      <c r="CN1" s="3"/>
      <c r="CO1" s="7"/>
      <c r="CT1" s="10"/>
      <c r="CY1" s="10"/>
    </row>
    <row r="2" spans="1:160" ht="42" customHeight="1" thickBot="1" x14ac:dyDescent="0.25">
      <c r="D2" s="414" t="s">
        <v>86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R2" s="66"/>
      <c r="S2" s="18"/>
      <c r="T2" s="21"/>
      <c r="U2" s="21"/>
      <c r="AC2" s="18"/>
      <c r="AE2" s="28"/>
      <c r="AF2" s="28"/>
      <c r="AG2" s="28"/>
      <c r="AH2" s="28"/>
      <c r="AI2" s="21"/>
      <c r="AP2" s="18"/>
      <c r="AR2" s="28"/>
      <c r="AS2" s="28"/>
      <c r="AT2" s="28"/>
      <c r="AU2" s="28"/>
      <c r="AV2" s="21"/>
      <c r="AZ2" s="18"/>
      <c r="BB2" s="28"/>
      <c r="BC2" s="28"/>
      <c r="BD2" s="28"/>
      <c r="BE2" s="28"/>
      <c r="BF2" s="21"/>
      <c r="BJ2" s="66"/>
      <c r="BK2" s="18"/>
      <c r="BL2" s="21"/>
      <c r="BM2" s="21"/>
      <c r="BO2" s="78"/>
      <c r="BP2" s="78"/>
      <c r="BQ2" s="78"/>
      <c r="BR2" s="78"/>
      <c r="BV2" s="18"/>
      <c r="BX2" s="28"/>
      <c r="BY2" s="28"/>
      <c r="BZ2" s="28"/>
      <c r="CA2" s="28"/>
      <c r="CB2" s="21"/>
      <c r="CK2" s="66"/>
      <c r="CL2" s="18"/>
      <c r="CM2" s="21"/>
      <c r="CN2" s="21"/>
    </row>
    <row r="3" spans="1:160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91" t="s">
        <v>32</v>
      </c>
      <c r="H3" s="491"/>
      <c r="I3" s="491"/>
      <c r="J3" s="491"/>
      <c r="K3" s="415" t="s">
        <v>15</v>
      </c>
      <c r="L3" s="416"/>
      <c r="M3" s="416"/>
      <c r="N3" s="417"/>
      <c r="O3" s="16" t="s">
        <v>6</v>
      </c>
      <c r="P3" s="436">
        <v>4.1666666666666664E-2</v>
      </c>
      <c r="Q3" s="437"/>
      <c r="R3" s="482" t="s">
        <v>61</v>
      </c>
      <c r="S3" s="489"/>
      <c r="T3" s="489" t="s">
        <v>62</v>
      </c>
      <c r="U3" s="489"/>
      <c r="V3" s="490"/>
      <c r="W3" s="16" t="s">
        <v>7</v>
      </c>
      <c r="X3" s="436">
        <v>2.0833333333333332E-2</v>
      </c>
      <c r="Y3" s="437"/>
      <c r="Z3" s="16" t="s">
        <v>8</v>
      </c>
      <c r="AA3" s="436">
        <v>3.4722222222222224E-2</v>
      </c>
      <c r="AB3" s="437"/>
      <c r="AC3" s="482" t="s">
        <v>77</v>
      </c>
      <c r="AD3" s="483"/>
      <c r="AE3" s="62" t="s">
        <v>72</v>
      </c>
      <c r="AF3" s="24"/>
      <c r="AG3" s="24"/>
      <c r="AH3" s="484">
        <v>3.8541666666666668E-3</v>
      </c>
      <c r="AI3" s="485"/>
      <c r="AJ3" s="16" t="s">
        <v>42</v>
      </c>
      <c r="AK3" s="436">
        <v>2.0833333333333332E-2</v>
      </c>
      <c r="AL3" s="437"/>
      <c r="AM3" s="16" t="s">
        <v>66</v>
      </c>
      <c r="AN3" s="436">
        <v>1.0416666666666666E-2</v>
      </c>
      <c r="AO3" s="437"/>
      <c r="AP3" s="482" t="s">
        <v>78</v>
      </c>
      <c r="AQ3" s="483"/>
      <c r="AR3" s="62" t="s">
        <v>69</v>
      </c>
      <c r="AS3" s="24"/>
      <c r="AT3" s="24"/>
      <c r="AU3" s="484">
        <v>5.9375000000000001E-3</v>
      </c>
      <c r="AV3" s="485"/>
      <c r="AW3" s="16" t="s">
        <v>67</v>
      </c>
      <c r="AX3" s="436">
        <v>2.7777777777777776E-2</v>
      </c>
      <c r="AY3" s="437"/>
      <c r="AZ3" s="482" t="s">
        <v>79</v>
      </c>
      <c r="BA3" s="483"/>
      <c r="BB3" s="62" t="s">
        <v>65</v>
      </c>
      <c r="BC3" s="24"/>
      <c r="BD3" s="24"/>
      <c r="BE3" s="484">
        <v>4.6412037037037038E-3</v>
      </c>
      <c r="BF3" s="485"/>
      <c r="BG3" s="16" t="s">
        <v>68</v>
      </c>
      <c r="BH3" s="436">
        <v>4.5138888888888888E-2</v>
      </c>
      <c r="BI3" s="437"/>
      <c r="BJ3" s="482" t="s">
        <v>80</v>
      </c>
      <c r="BK3" s="489"/>
      <c r="BL3" s="489" t="s">
        <v>62</v>
      </c>
      <c r="BM3" s="489"/>
      <c r="BN3" s="490"/>
      <c r="BO3" s="495" t="s">
        <v>81</v>
      </c>
      <c r="BP3" s="426"/>
      <c r="BQ3" s="495" t="s">
        <v>82</v>
      </c>
      <c r="BR3" s="422"/>
      <c r="BS3" s="16" t="s">
        <v>83</v>
      </c>
      <c r="BT3" s="436">
        <v>7.6388888888888895E-2</v>
      </c>
      <c r="BU3" s="437"/>
      <c r="BV3" s="482" t="s">
        <v>84</v>
      </c>
      <c r="BW3" s="483"/>
      <c r="BX3" s="62" t="s">
        <v>75</v>
      </c>
      <c r="BY3" s="24"/>
      <c r="BZ3" s="24"/>
      <c r="CA3" s="484">
        <v>2.4537037037037036E-3</v>
      </c>
      <c r="CB3" s="485"/>
      <c r="CC3" s="16" t="s">
        <v>73</v>
      </c>
      <c r="CD3" s="502">
        <v>3.472222222222222E-3</v>
      </c>
      <c r="CE3" s="443"/>
      <c r="CF3" s="503"/>
      <c r="CG3" s="16" t="s">
        <v>74</v>
      </c>
      <c r="CH3" s="502">
        <v>1.0416666666666666E-2</v>
      </c>
      <c r="CI3" s="443"/>
      <c r="CJ3" s="503"/>
      <c r="CK3" s="482" t="s">
        <v>85</v>
      </c>
      <c r="CL3" s="489"/>
      <c r="CM3" s="489" t="s">
        <v>62</v>
      </c>
      <c r="CN3" s="489"/>
      <c r="CO3" s="490"/>
      <c r="CP3" s="16" t="s">
        <v>217</v>
      </c>
      <c r="CQ3" s="24" t="s">
        <v>76</v>
      </c>
      <c r="CR3" s="499">
        <v>5.5555555555555552E-2</v>
      </c>
      <c r="CS3" s="500"/>
      <c r="CT3" s="11"/>
      <c r="CU3" s="51" t="s">
        <v>12</v>
      </c>
      <c r="CV3" s="9" t="s">
        <v>13</v>
      </c>
      <c r="CW3" s="9" t="s">
        <v>20</v>
      </c>
      <c r="CX3" s="51" t="s">
        <v>14</v>
      </c>
      <c r="CY3" s="99"/>
      <c r="CZ3" s="423" t="s">
        <v>16</v>
      </c>
      <c r="DA3" s="423" t="s">
        <v>87</v>
      </c>
      <c r="DB3" s="423" t="s">
        <v>180</v>
      </c>
      <c r="DC3" s="423" t="s">
        <v>71</v>
      </c>
      <c r="DD3" s="420" t="s">
        <v>17</v>
      </c>
      <c r="DE3" s="421"/>
      <c r="DF3" s="422"/>
      <c r="DQ3" s="23" t="s">
        <v>218</v>
      </c>
      <c r="EN3" s="23" t="s">
        <v>219</v>
      </c>
    </row>
    <row r="4" spans="1:160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59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427" t="s">
        <v>11</v>
      </c>
      <c r="Q4" s="428"/>
      <c r="R4" s="8" t="s">
        <v>63</v>
      </c>
      <c r="S4" s="29" t="s">
        <v>10</v>
      </c>
      <c r="T4" s="67" t="s">
        <v>64</v>
      </c>
      <c r="U4" s="68" t="s">
        <v>11</v>
      </c>
      <c r="V4" s="69" t="s">
        <v>19</v>
      </c>
      <c r="W4" s="29" t="s">
        <v>10</v>
      </c>
      <c r="X4" s="427" t="s">
        <v>11</v>
      </c>
      <c r="Y4" s="428"/>
      <c r="Z4" s="29" t="s">
        <v>10</v>
      </c>
      <c r="AA4" s="427" t="s">
        <v>11</v>
      </c>
      <c r="AB4" s="428"/>
      <c r="AC4" s="29" t="s">
        <v>10</v>
      </c>
      <c r="AD4" s="60" t="s">
        <v>19</v>
      </c>
      <c r="AE4" s="33" t="s">
        <v>23</v>
      </c>
      <c r="AF4" s="54"/>
      <c r="AG4" s="33"/>
      <c r="AH4" s="30" t="s">
        <v>11</v>
      </c>
      <c r="AI4" s="31"/>
      <c r="AJ4" s="29" t="s">
        <v>10</v>
      </c>
      <c r="AK4" s="427" t="s">
        <v>11</v>
      </c>
      <c r="AL4" s="428"/>
      <c r="AM4" s="29" t="s">
        <v>10</v>
      </c>
      <c r="AN4" s="427" t="s">
        <v>11</v>
      </c>
      <c r="AO4" s="428"/>
      <c r="AP4" s="29" t="s">
        <v>10</v>
      </c>
      <c r="AQ4" s="60" t="s">
        <v>19</v>
      </c>
      <c r="AR4" s="33" t="s">
        <v>23</v>
      </c>
      <c r="AS4" s="54"/>
      <c r="AT4" s="33"/>
      <c r="AU4" s="30" t="s">
        <v>11</v>
      </c>
      <c r="AV4" s="31"/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54"/>
      <c r="BD4" s="33"/>
      <c r="BE4" s="30" t="s">
        <v>11</v>
      </c>
      <c r="BF4" s="31"/>
      <c r="BG4" s="29" t="s">
        <v>10</v>
      </c>
      <c r="BH4" s="427" t="s">
        <v>11</v>
      </c>
      <c r="BI4" s="428"/>
      <c r="BJ4" s="8" t="s">
        <v>63</v>
      </c>
      <c r="BK4" s="29" t="s">
        <v>10</v>
      </c>
      <c r="BL4" s="67" t="s">
        <v>64</v>
      </c>
      <c r="BM4" s="68" t="s">
        <v>11</v>
      </c>
      <c r="BN4" s="69" t="s">
        <v>19</v>
      </c>
      <c r="BO4" s="119"/>
      <c r="BP4" s="84" t="s">
        <v>11</v>
      </c>
      <c r="BQ4" s="116"/>
      <c r="BR4" s="116" t="s">
        <v>11</v>
      </c>
      <c r="BS4" s="29" t="s">
        <v>10</v>
      </c>
      <c r="BT4" s="427" t="s">
        <v>11</v>
      </c>
      <c r="BU4" s="428"/>
      <c r="BV4" s="29" t="s">
        <v>10</v>
      </c>
      <c r="BW4" s="60" t="s">
        <v>19</v>
      </c>
      <c r="BX4" s="33" t="s">
        <v>23</v>
      </c>
      <c r="BY4" s="54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32" t="s">
        <v>19</v>
      </c>
      <c r="CG4" s="29" t="s">
        <v>10</v>
      </c>
      <c r="CH4" s="427" t="s">
        <v>11</v>
      </c>
      <c r="CI4" s="428"/>
      <c r="CJ4" s="32" t="s">
        <v>19</v>
      </c>
      <c r="CK4" s="8" t="s">
        <v>63</v>
      </c>
      <c r="CL4" s="29" t="s">
        <v>10</v>
      </c>
      <c r="CM4" s="67" t="s">
        <v>64</v>
      </c>
      <c r="CN4" s="68" t="s">
        <v>11</v>
      </c>
      <c r="CO4" s="69" t="s">
        <v>19</v>
      </c>
      <c r="CP4" s="89" t="s">
        <v>10</v>
      </c>
      <c r="CQ4" s="90"/>
      <c r="CR4" s="497" t="s">
        <v>11</v>
      </c>
      <c r="CS4" s="498"/>
      <c r="CT4" s="12"/>
      <c r="CU4" s="8" t="s">
        <v>5</v>
      </c>
      <c r="CV4" s="8" t="s">
        <v>5</v>
      </c>
      <c r="CW4" s="8" t="s">
        <v>5</v>
      </c>
      <c r="CX4" s="8" t="s">
        <v>5</v>
      </c>
      <c r="CY4" s="100"/>
      <c r="CZ4" s="501"/>
      <c r="DA4" s="501"/>
      <c r="DB4" s="501"/>
      <c r="DC4" s="501"/>
      <c r="DD4" s="15" t="s">
        <v>43</v>
      </c>
      <c r="DE4" s="15" t="s">
        <v>193</v>
      </c>
      <c r="DF4" s="15" t="s">
        <v>194</v>
      </c>
      <c r="DI4" s="13" t="s">
        <v>195</v>
      </c>
      <c r="DJ4" s="13" t="s">
        <v>196</v>
      </c>
      <c r="DL4" s="13" t="s">
        <v>197</v>
      </c>
      <c r="DM4" s="13" t="s">
        <v>198</v>
      </c>
      <c r="DQ4" s="13" t="s">
        <v>15</v>
      </c>
      <c r="DR4" s="13" t="s">
        <v>6</v>
      </c>
      <c r="DS4" s="13" t="s">
        <v>208</v>
      </c>
      <c r="DT4" s="13" t="s">
        <v>7</v>
      </c>
      <c r="DU4" s="13" t="s">
        <v>8</v>
      </c>
      <c r="DV4" s="13" t="s">
        <v>209</v>
      </c>
      <c r="DW4" s="13" t="s">
        <v>42</v>
      </c>
      <c r="DX4" s="13" t="s">
        <v>66</v>
      </c>
      <c r="DY4" s="13" t="s">
        <v>210</v>
      </c>
      <c r="DZ4" s="13" t="s">
        <v>67</v>
      </c>
      <c r="EA4" s="13" t="s">
        <v>211</v>
      </c>
      <c r="EB4" s="13" t="s">
        <v>68</v>
      </c>
      <c r="EC4" s="13" t="s">
        <v>212</v>
      </c>
      <c r="ED4" s="13" t="s">
        <v>213</v>
      </c>
      <c r="EE4" s="13" t="s">
        <v>83</v>
      </c>
      <c r="EF4" s="13" t="s">
        <v>214</v>
      </c>
      <c r="EG4" s="13" t="s">
        <v>215</v>
      </c>
      <c r="EH4" s="13" t="s">
        <v>216</v>
      </c>
      <c r="EI4" s="13" t="s">
        <v>217</v>
      </c>
      <c r="EL4" s="13" t="s">
        <v>15</v>
      </c>
      <c r="EM4" s="13" t="s">
        <v>6</v>
      </c>
      <c r="EN4" s="13" t="s">
        <v>208</v>
      </c>
      <c r="EO4" s="13" t="s">
        <v>7</v>
      </c>
      <c r="EP4" s="13" t="s">
        <v>8</v>
      </c>
      <c r="EQ4" s="13" t="s">
        <v>209</v>
      </c>
      <c r="ER4" s="13" t="s">
        <v>42</v>
      </c>
      <c r="ES4" s="13" t="s">
        <v>66</v>
      </c>
      <c r="ET4" s="13" t="s">
        <v>210</v>
      </c>
      <c r="EU4" s="13" t="s">
        <v>67</v>
      </c>
      <c r="EV4" s="13" t="s">
        <v>211</v>
      </c>
      <c r="EW4" s="13" t="s">
        <v>68</v>
      </c>
      <c r="EX4" s="13" t="s">
        <v>212</v>
      </c>
      <c r="EY4" s="13" t="s">
        <v>213</v>
      </c>
      <c r="EZ4" s="13" t="s">
        <v>83</v>
      </c>
      <c r="FA4" s="13" t="s">
        <v>214</v>
      </c>
      <c r="FB4" s="13" t="s">
        <v>215</v>
      </c>
      <c r="FC4" s="13" t="s">
        <v>216</v>
      </c>
      <c r="FD4" s="13" t="s">
        <v>217</v>
      </c>
    </row>
    <row r="5" spans="1:160" s="41" customFormat="1" ht="13.5" thickBot="1" x14ac:dyDescent="0.25">
      <c r="A5" s="131"/>
      <c r="B5" s="34">
        <v>0</v>
      </c>
      <c r="C5" s="10">
        <v>0</v>
      </c>
      <c r="D5" s="37" t="s">
        <v>88</v>
      </c>
      <c r="E5" s="37" t="s">
        <v>28</v>
      </c>
      <c r="F5" s="37"/>
      <c r="G5" s="43">
        <v>0.29166666666666669</v>
      </c>
      <c r="H5" s="47"/>
      <c r="I5" s="58" t="s">
        <v>44</v>
      </c>
      <c r="J5" s="52">
        <v>0</v>
      </c>
      <c r="K5" s="43"/>
      <c r="L5" s="47"/>
      <c r="M5" s="42" t="s">
        <v>44</v>
      </c>
      <c r="N5" s="38">
        <v>0</v>
      </c>
      <c r="O5" s="73"/>
      <c r="P5" s="42" t="s">
        <v>44</v>
      </c>
      <c r="Q5" s="38">
        <v>0</v>
      </c>
      <c r="R5" s="43"/>
      <c r="S5" s="47"/>
      <c r="T5" s="70"/>
      <c r="U5" s="71">
        <v>0</v>
      </c>
      <c r="V5" s="72"/>
      <c r="W5" s="115">
        <v>2.0833333333333332E-2</v>
      </c>
      <c r="X5" s="42" t="s">
        <v>44</v>
      </c>
      <c r="Y5" s="38">
        <v>0</v>
      </c>
      <c r="Z5" s="49"/>
      <c r="AA5" s="42" t="s">
        <v>44</v>
      </c>
      <c r="AB5" s="38">
        <v>0</v>
      </c>
      <c r="AC5" s="53"/>
      <c r="AD5" s="61"/>
      <c r="AE5" s="55"/>
      <c r="AF5" s="35">
        <v>0</v>
      </c>
      <c r="AG5" s="35">
        <v>3.8541666666666668E-3</v>
      </c>
      <c r="AH5" s="44" t="s">
        <v>45</v>
      </c>
      <c r="AI5" s="45">
        <v>333</v>
      </c>
      <c r="AJ5" s="115">
        <v>2.0833333333333332E-2</v>
      </c>
      <c r="AK5" s="42" t="s">
        <v>44</v>
      </c>
      <c r="AL5" s="38">
        <v>0</v>
      </c>
      <c r="AM5" s="73"/>
      <c r="AN5" s="42" t="s">
        <v>44</v>
      </c>
      <c r="AO5" s="38">
        <v>0</v>
      </c>
      <c r="AP5" s="53"/>
      <c r="AQ5" s="61"/>
      <c r="AR5" s="55"/>
      <c r="AS5" s="35">
        <v>0</v>
      </c>
      <c r="AT5" s="35">
        <v>5.9375000000000001E-3</v>
      </c>
      <c r="AU5" s="44" t="s">
        <v>45</v>
      </c>
      <c r="AV5" s="45">
        <v>513</v>
      </c>
      <c r="AW5" s="49"/>
      <c r="AX5" s="42" t="s">
        <v>44</v>
      </c>
      <c r="AY5" s="38">
        <v>0</v>
      </c>
      <c r="AZ5" s="53"/>
      <c r="BA5" s="61"/>
      <c r="BB5" s="55"/>
      <c r="BC5" s="35">
        <v>0</v>
      </c>
      <c r="BD5" s="35">
        <v>4.6412037037037038E-3</v>
      </c>
      <c r="BE5" s="44" t="s">
        <v>45</v>
      </c>
      <c r="BF5" s="45">
        <v>401</v>
      </c>
      <c r="BG5" s="49"/>
      <c r="BH5" s="42" t="s">
        <v>44</v>
      </c>
      <c r="BI5" s="38">
        <v>0</v>
      </c>
      <c r="BJ5" s="43"/>
      <c r="BK5" s="47"/>
      <c r="BL5" s="70"/>
      <c r="BM5" s="71">
        <v>0</v>
      </c>
      <c r="BN5" s="72"/>
      <c r="BO5" s="118"/>
      <c r="BP5" s="120"/>
      <c r="BQ5" s="122"/>
      <c r="BR5" s="123"/>
      <c r="BS5" s="49"/>
      <c r="BT5" s="42" t="s">
        <v>44</v>
      </c>
      <c r="BU5" s="38">
        <v>0</v>
      </c>
      <c r="BV5" s="53"/>
      <c r="BW5" s="61"/>
      <c r="BX5" s="55"/>
      <c r="BY5" s="35">
        <v>0</v>
      </c>
      <c r="BZ5" s="35">
        <v>2.4537037037037036E-3</v>
      </c>
      <c r="CA5" s="44" t="s">
        <v>45</v>
      </c>
      <c r="CB5" s="45">
        <v>212</v>
      </c>
      <c r="CC5" s="85"/>
      <c r="CD5" s="86"/>
      <c r="CE5" s="87">
        <v>1800</v>
      </c>
      <c r="CF5" s="88"/>
      <c r="CG5" s="85"/>
      <c r="CH5" s="86"/>
      <c r="CI5" s="87">
        <v>1800</v>
      </c>
      <c r="CJ5" s="88"/>
      <c r="CK5" s="43"/>
      <c r="CL5" s="47"/>
      <c r="CM5" s="70"/>
      <c r="CN5" s="71">
        <v>0</v>
      </c>
      <c r="CO5" s="72"/>
      <c r="CP5" s="91"/>
      <c r="CQ5" s="95">
        <v>5.5555555555555552E-2</v>
      </c>
      <c r="CR5" s="42" t="s">
        <v>44</v>
      </c>
      <c r="CS5" s="38">
        <v>0</v>
      </c>
      <c r="CT5" s="64"/>
      <c r="CU5" s="39">
        <v>1459</v>
      </c>
      <c r="CV5" s="46">
        <v>3600</v>
      </c>
      <c r="CW5" s="40"/>
      <c r="CX5" s="63">
        <v>5059</v>
      </c>
      <c r="CY5" s="43"/>
      <c r="CZ5" s="101"/>
      <c r="DA5" s="129" t="s">
        <v>176</v>
      </c>
      <c r="DB5" s="129"/>
      <c r="DC5" s="104"/>
      <c r="DD5" s="96"/>
      <c r="DE5" s="97"/>
      <c r="DF5" s="98"/>
      <c r="DP5" s="41">
        <v>0</v>
      </c>
      <c r="DQ5" s="195">
        <v>0</v>
      </c>
      <c r="DR5" s="195">
        <v>0</v>
      </c>
      <c r="DS5" s="196">
        <v>0</v>
      </c>
      <c r="DT5" s="195">
        <v>0</v>
      </c>
      <c r="DU5" s="195">
        <v>0</v>
      </c>
      <c r="DV5" s="195">
        <v>333</v>
      </c>
      <c r="DW5" s="195">
        <v>0</v>
      </c>
      <c r="DX5" s="195">
        <v>0</v>
      </c>
      <c r="DY5" s="195">
        <v>513</v>
      </c>
      <c r="DZ5" s="195">
        <v>0</v>
      </c>
      <c r="EA5" s="195">
        <v>401</v>
      </c>
      <c r="EB5" s="195">
        <v>0</v>
      </c>
      <c r="EC5" s="196">
        <v>0</v>
      </c>
      <c r="ED5" s="195">
        <v>0</v>
      </c>
      <c r="EE5" s="195">
        <v>0</v>
      </c>
      <c r="EF5" s="195">
        <v>212</v>
      </c>
      <c r="EG5" s="195">
        <v>3600</v>
      </c>
      <c r="EH5" s="196">
        <v>0</v>
      </c>
      <c r="EI5" s="195">
        <v>0</v>
      </c>
      <c r="EK5" s="41">
        <v>0</v>
      </c>
      <c r="EL5" s="195">
        <v>0</v>
      </c>
      <c r="EM5" s="195">
        <v>0</v>
      </c>
      <c r="EN5" s="195">
        <v>0</v>
      </c>
      <c r="EO5" s="195">
        <v>0</v>
      </c>
      <c r="EP5" s="195">
        <v>0</v>
      </c>
      <c r="EQ5" s="195">
        <v>333</v>
      </c>
      <c r="ER5" s="195">
        <v>333</v>
      </c>
      <c r="ES5" s="195">
        <v>333</v>
      </c>
      <c r="ET5" s="195">
        <v>846</v>
      </c>
      <c r="EU5" s="195">
        <v>846</v>
      </c>
      <c r="EV5" s="195">
        <v>1247</v>
      </c>
      <c r="EW5" s="195">
        <v>1247</v>
      </c>
      <c r="EX5" s="195">
        <v>1247</v>
      </c>
      <c r="EY5" s="195">
        <v>1247</v>
      </c>
      <c r="EZ5" s="195">
        <v>1247</v>
      </c>
      <c r="FA5" s="195">
        <v>1459</v>
      </c>
      <c r="FB5" s="195">
        <v>5059</v>
      </c>
      <c r="FC5" s="195">
        <v>5059</v>
      </c>
      <c r="FD5" s="195">
        <v>5059</v>
      </c>
    </row>
    <row r="6" spans="1:160" s="41" customFormat="1" ht="13.5" thickBot="1" x14ac:dyDescent="0.25">
      <c r="A6" s="131"/>
      <c r="B6" s="34">
        <v>1</v>
      </c>
      <c r="C6" s="10">
        <v>1</v>
      </c>
      <c r="D6" s="37" t="s">
        <v>89</v>
      </c>
      <c r="E6" s="37" t="s">
        <v>30</v>
      </c>
      <c r="F6" s="37"/>
      <c r="G6" s="43">
        <v>0.29236111111111113</v>
      </c>
      <c r="H6" s="47"/>
      <c r="I6" s="58" t="s">
        <v>44</v>
      </c>
      <c r="J6" s="52">
        <v>0</v>
      </c>
      <c r="K6" s="43"/>
      <c r="L6" s="47"/>
      <c r="M6" s="42" t="s">
        <v>44</v>
      </c>
      <c r="N6" s="38">
        <v>0</v>
      </c>
      <c r="O6" s="73"/>
      <c r="P6" s="42" t="s">
        <v>44</v>
      </c>
      <c r="Q6" s="38">
        <v>0</v>
      </c>
      <c r="R6" s="43"/>
      <c r="S6" s="47"/>
      <c r="T6" s="70"/>
      <c r="U6" s="71">
        <v>0</v>
      </c>
      <c r="V6" s="72"/>
      <c r="W6" s="115">
        <v>2.0833333333333332E-2</v>
      </c>
      <c r="X6" s="42" t="s">
        <v>44</v>
      </c>
      <c r="Y6" s="38">
        <v>0</v>
      </c>
      <c r="Z6" s="49"/>
      <c r="AA6" s="42" t="s">
        <v>44</v>
      </c>
      <c r="AB6" s="38">
        <v>0</v>
      </c>
      <c r="AC6" s="53"/>
      <c r="AD6" s="61"/>
      <c r="AE6" s="55"/>
      <c r="AF6" s="35">
        <v>0</v>
      </c>
      <c r="AG6" s="35">
        <v>3.8541666666666668E-3</v>
      </c>
      <c r="AH6" s="44" t="s">
        <v>45</v>
      </c>
      <c r="AI6" s="45">
        <v>333</v>
      </c>
      <c r="AJ6" s="115">
        <v>2.0833333333333332E-2</v>
      </c>
      <c r="AK6" s="42" t="s">
        <v>44</v>
      </c>
      <c r="AL6" s="38">
        <v>0</v>
      </c>
      <c r="AM6" s="73"/>
      <c r="AN6" s="42" t="s">
        <v>44</v>
      </c>
      <c r="AO6" s="38">
        <v>0</v>
      </c>
      <c r="AP6" s="53"/>
      <c r="AQ6" s="61"/>
      <c r="AR6" s="55"/>
      <c r="AS6" s="35">
        <v>0</v>
      </c>
      <c r="AT6" s="35">
        <v>5.9375000000000001E-3</v>
      </c>
      <c r="AU6" s="44" t="s">
        <v>45</v>
      </c>
      <c r="AV6" s="45">
        <v>513</v>
      </c>
      <c r="AW6" s="49"/>
      <c r="AX6" s="42" t="s">
        <v>44</v>
      </c>
      <c r="AY6" s="38">
        <v>0</v>
      </c>
      <c r="AZ6" s="53"/>
      <c r="BA6" s="61"/>
      <c r="BB6" s="55"/>
      <c r="BC6" s="35">
        <v>0</v>
      </c>
      <c r="BD6" s="35">
        <v>4.6412037037037038E-3</v>
      </c>
      <c r="BE6" s="44" t="s">
        <v>45</v>
      </c>
      <c r="BF6" s="45">
        <v>401</v>
      </c>
      <c r="BG6" s="49"/>
      <c r="BH6" s="42" t="s">
        <v>44</v>
      </c>
      <c r="BI6" s="38">
        <v>0</v>
      </c>
      <c r="BJ6" s="43"/>
      <c r="BK6" s="47"/>
      <c r="BL6" s="70"/>
      <c r="BM6" s="71">
        <v>0</v>
      </c>
      <c r="BN6" s="72"/>
      <c r="BO6" s="117"/>
      <c r="BP6" s="121"/>
      <c r="BQ6" s="124"/>
      <c r="BR6" s="125"/>
      <c r="BS6" s="49"/>
      <c r="BT6" s="42" t="s">
        <v>44</v>
      </c>
      <c r="BU6" s="38">
        <v>0</v>
      </c>
      <c r="BV6" s="53"/>
      <c r="BW6" s="61"/>
      <c r="BX6" s="55"/>
      <c r="BY6" s="35">
        <v>0</v>
      </c>
      <c r="BZ6" s="35">
        <v>2.4537037037037036E-3</v>
      </c>
      <c r="CA6" s="44" t="s">
        <v>45</v>
      </c>
      <c r="CB6" s="45">
        <v>212</v>
      </c>
      <c r="CC6" s="85"/>
      <c r="CD6" s="86"/>
      <c r="CE6" s="87">
        <v>1800</v>
      </c>
      <c r="CF6" s="88"/>
      <c r="CG6" s="85"/>
      <c r="CH6" s="86"/>
      <c r="CI6" s="87">
        <v>1800</v>
      </c>
      <c r="CJ6" s="88"/>
      <c r="CK6" s="43"/>
      <c r="CL6" s="47"/>
      <c r="CM6" s="70"/>
      <c r="CN6" s="71">
        <v>0</v>
      </c>
      <c r="CO6" s="72"/>
      <c r="CP6" s="91"/>
      <c r="CQ6" s="95">
        <v>5.5555555555555552E-2</v>
      </c>
      <c r="CR6" s="42" t="s">
        <v>44</v>
      </c>
      <c r="CS6" s="38">
        <v>0</v>
      </c>
      <c r="CT6" s="64"/>
      <c r="CU6" s="39">
        <v>1459</v>
      </c>
      <c r="CV6" s="46">
        <v>3600</v>
      </c>
      <c r="CW6" s="40"/>
      <c r="CX6" s="63">
        <v>5059</v>
      </c>
      <c r="CY6" s="43"/>
      <c r="CZ6" s="101" t="s">
        <v>190</v>
      </c>
      <c r="DA6" s="129" t="s">
        <v>177</v>
      </c>
      <c r="DB6" s="129">
        <v>295</v>
      </c>
      <c r="DC6" s="104" t="s">
        <v>181</v>
      </c>
      <c r="DD6" s="77"/>
      <c r="DE6" s="56"/>
      <c r="DF6" s="36"/>
      <c r="DI6" s="41">
        <v>1.1499999999999999</v>
      </c>
      <c r="DJ6" s="41" t="s">
        <v>197</v>
      </c>
      <c r="DK6" s="151">
        <v>0</v>
      </c>
      <c r="DL6" s="41">
        <v>0</v>
      </c>
      <c r="DM6" s="41">
        <v>9999</v>
      </c>
      <c r="DP6" s="41">
        <v>1</v>
      </c>
      <c r="DQ6" s="195">
        <v>0</v>
      </c>
      <c r="DR6" s="195">
        <v>0</v>
      </c>
      <c r="DS6" s="196">
        <v>0</v>
      </c>
      <c r="DT6" s="195">
        <v>0</v>
      </c>
      <c r="DU6" s="195">
        <v>0</v>
      </c>
      <c r="DV6" s="195">
        <v>333</v>
      </c>
      <c r="DW6" s="195">
        <v>0</v>
      </c>
      <c r="DX6" s="195">
        <v>0</v>
      </c>
      <c r="DY6" s="195">
        <v>513</v>
      </c>
      <c r="DZ6" s="195">
        <v>0</v>
      </c>
      <c r="EA6" s="195">
        <v>401</v>
      </c>
      <c r="EB6" s="195">
        <v>0</v>
      </c>
      <c r="EC6" s="196">
        <v>0</v>
      </c>
      <c r="ED6" s="195">
        <v>0</v>
      </c>
      <c r="EE6" s="195">
        <v>0</v>
      </c>
      <c r="EF6" s="195">
        <v>212</v>
      </c>
      <c r="EG6" s="195">
        <v>3600</v>
      </c>
      <c r="EH6" s="196">
        <v>0</v>
      </c>
      <c r="EI6" s="195">
        <v>0</v>
      </c>
      <c r="EK6" s="41">
        <v>1</v>
      </c>
      <c r="EL6" s="195">
        <v>0</v>
      </c>
      <c r="EM6" s="195">
        <v>0</v>
      </c>
      <c r="EN6" s="195">
        <v>0</v>
      </c>
      <c r="EO6" s="195">
        <v>0</v>
      </c>
      <c r="EP6" s="195">
        <v>0</v>
      </c>
      <c r="EQ6" s="195">
        <v>333</v>
      </c>
      <c r="ER6" s="195">
        <v>333</v>
      </c>
      <c r="ES6" s="195">
        <v>333</v>
      </c>
      <c r="ET6" s="195">
        <v>846</v>
      </c>
      <c r="EU6" s="195">
        <v>846</v>
      </c>
      <c r="EV6" s="195">
        <v>1247</v>
      </c>
      <c r="EW6" s="195">
        <v>1247</v>
      </c>
      <c r="EX6" s="195">
        <v>1247</v>
      </c>
      <c r="EY6" s="195">
        <v>1247</v>
      </c>
      <c r="EZ6" s="195">
        <v>1247</v>
      </c>
      <c r="FA6" s="195">
        <v>1459</v>
      </c>
      <c r="FB6" s="195">
        <v>5059</v>
      </c>
      <c r="FC6" s="195">
        <v>5059</v>
      </c>
      <c r="FD6" s="195">
        <v>5059</v>
      </c>
    </row>
    <row r="7" spans="1:160" s="41" customFormat="1" ht="13.5" collapsed="1" thickBot="1" x14ac:dyDescent="0.25">
      <c r="A7" s="131"/>
      <c r="B7" s="34">
        <v>2</v>
      </c>
      <c r="C7" s="10">
        <v>2</v>
      </c>
      <c r="D7" s="37" t="s">
        <v>90</v>
      </c>
      <c r="E7" s="37" t="s">
        <v>91</v>
      </c>
      <c r="F7" s="37"/>
      <c r="G7" s="43">
        <v>0.29305555555555557</v>
      </c>
      <c r="H7" s="47"/>
      <c r="I7" s="58" t="s">
        <v>44</v>
      </c>
      <c r="J7" s="52">
        <v>0</v>
      </c>
      <c r="K7" s="43"/>
      <c r="L7" s="47"/>
      <c r="M7" s="42" t="s">
        <v>44</v>
      </c>
      <c r="N7" s="38">
        <v>0</v>
      </c>
      <c r="O7" s="73"/>
      <c r="P7" s="42" t="s">
        <v>44</v>
      </c>
      <c r="Q7" s="38">
        <v>0</v>
      </c>
      <c r="R7" s="43"/>
      <c r="S7" s="47"/>
      <c r="T7" s="70"/>
      <c r="U7" s="71">
        <v>0</v>
      </c>
      <c r="V7" s="72"/>
      <c r="W7" s="115">
        <v>2.0833333333333332E-2</v>
      </c>
      <c r="X7" s="42" t="s">
        <v>44</v>
      </c>
      <c r="Y7" s="38">
        <v>0</v>
      </c>
      <c r="Z7" s="49"/>
      <c r="AA7" s="42" t="s">
        <v>44</v>
      </c>
      <c r="AB7" s="38">
        <v>0</v>
      </c>
      <c r="AC7" s="53"/>
      <c r="AD7" s="61"/>
      <c r="AE7" s="55"/>
      <c r="AF7" s="35">
        <v>0</v>
      </c>
      <c r="AG7" s="35">
        <v>3.8541666666666668E-3</v>
      </c>
      <c r="AH7" s="44" t="s">
        <v>45</v>
      </c>
      <c r="AI7" s="45">
        <v>333</v>
      </c>
      <c r="AJ7" s="115">
        <v>2.0833333333333332E-2</v>
      </c>
      <c r="AK7" s="42" t="s">
        <v>44</v>
      </c>
      <c r="AL7" s="38">
        <v>0</v>
      </c>
      <c r="AM7" s="73"/>
      <c r="AN7" s="42" t="s">
        <v>44</v>
      </c>
      <c r="AO7" s="38">
        <v>0</v>
      </c>
      <c r="AP7" s="53"/>
      <c r="AQ7" s="61"/>
      <c r="AR7" s="55"/>
      <c r="AS7" s="35">
        <v>0</v>
      </c>
      <c r="AT7" s="35">
        <v>5.9375000000000001E-3</v>
      </c>
      <c r="AU7" s="44" t="s">
        <v>45</v>
      </c>
      <c r="AV7" s="45">
        <v>513</v>
      </c>
      <c r="AW7" s="49"/>
      <c r="AX7" s="42" t="s">
        <v>44</v>
      </c>
      <c r="AY7" s="38">
        <v>0</v>
      </c>
      <c r="AZ7" s="53"/>
      <c r="BA7" s="61"/>
      <c r="BB7" s="55"/>
      <c r="BC7" s="35">
        <v>0</v>
      </c>
      <c r="BD7" s="35">
        <v>4.6412037037037038E-3</v>
      </c>
      <c r="BE7" s="44" t="s">
        <v>45</v>
      </c>
      <c r="BF7" s="45">
        <v>401</v>
      </c>
      <c r="BG7" s="49"/>
      <c r="BH7" s="42" t="s">
        <v>44</v>
      </c>
      <c r="BI7" s="38">
        <v>0</v>
      </c>
      <c r="BJ7" s="43"/>
      <c r="BK7" s="47"/>
      <c r="BL7" s="70"/>
      <c r="BM7" s="71">
        <v>0</v>
      </c>
      <c r="BN7" s="72"/>
      <c r="BO7" s="117"/>
      <c r="BP7" s="121"/>
      <c r="BQ7" s="124"/>
      <c r="BR7" s="125"/>
      <c r="BS7" s="49"/>
      <c r="BT7" s="42" t="s">
        <v>44</v>
      </c>
      <c r="BU7" s="38">
        <v>0</v>
      </c>
      <c r="BV7" s="53"/>
      <c r="BW7" s="61"/>
      <c r="BX7" s="55"/>
      <c r="BY7" s="35">
        <v>0</v>
      </c>
      <c r="BZ7" s="35">
        <v>2.4537037037037036E-3</v>
      </c>
      <c r="CA7" s="44" t="s">
        <v>45</v>
      </c>
      <c r="CB7" s="45">
        <v>212</v>
      </c>
      <c r="CC7" s="85"/>
      <c r="CD7" s="86"/>
      <c r="CE7" s="87">
        <v>1800</v>
      </c>
      <c r="CF7" s="88"/>
      <c r="CG7" s="85"/>
      <c r="CH7" s="86"/>
      <c r="CI7" s="87">
        <v>1800</v>
      </c>
      <c r="CJ7" s="88"/>
      <c r="CK7" s="43"/>
      <c r="CL7" s="47"/>
      <c r="CM7" s="70"/>
      <c r="CN7" s="71">
        <v>0</v>
      </c>
      <c r="CO7" s="72"/>
      <c r="CP7" s="91"/>
      <c r="CQ7" s="95">
        <v>5.5555555555555552E-2</v>
      </c>
      <c r="CR7" s="42" t="s">
        <v>44</v>
      </c>
      <c r="CS7" s="38">
        <v>0</v>
      </c>
      <c r="CT7" s="64"/>
      <c r="CU7" s="39">
        <v>1459</v>
      </c>
      <c r="CV7" s="46">
        <v>3600</v>
      </c>
      <c r="CW7" s="40"/>
      <c r="CX7" s="63">
        <v>5059</v>
      </c>
      <c r="CY7" s="43"/>
      <c r="CZ7" s="101" t="s">
        <v>191</v>
      </c>
      <c r="DA7" s="129" t="s">
        <v>177</v>
      </c>
      <c r="DB7" s="129">
        <v>150</v>
      </c>
      <c r="DC7" s="104" t="s">
        <v>182</v>
      </c>
      <c r="DD7" s="77"/>
      <c r="DE7" s="56"/>
      <c r="DF7" s="36"/>
      <c r="DI7" s="41">
        <v>1.1499999999999999</v>
      </c>
      <c r="DJ7" s="41" t="s">
        <v>197</v>
      </c>
      <c r="DK7" s="151">
        <v>0</v>
      </c>
      <c r="DL7" s="41">
        <v>0</v>
      </c>
      <c r="DM7" s="41">
        <v>9999</v>
      </c>
      <c r="DP7" s="41">
        <v>2</v>
      </c>
      <c r="DQ7" s="195">
        <v>0</v>
      </c>
      <c r="DR7" s="195">
        <v>0</v>
      </c>
      <c r="DS7" s="196">
        <v>0</v>
      </c>
      <c r="DT7" s="195">
        <v>0</v>
      </c>
      <c r="DU7" s="195">
        <v>0</v>
      </c>
      <c r="DV7" s="195">
        <v>333</v>
      </c>
      <c r="DW7" s="195">
        <v>0</v>
      </c>
      <c r="DX7" s="195">
        <v>0</v>
      </c>
      <c r="DY7" s="195">
        <v>513</v>
      </c>
      <c r="DZ7" s="195">
        <v>0</v>
      </c>
      <c r="EA7" s="195">
        <v>401</v>
      </c>
      <c r="EB7" s="195">
        <v>0</v>
      </c>
      <c r="EC7" s="196">
        <v>0</v>
      </c>
      <c r="ED7" s="195">
        <v>0</v>
      </c>
      <c r="EE7" s="195">
        <v>0</v>
      </c>
      <c r="EF7" s="195">
        <v>212</v>
      </c>
      <c r="EG7" s="195">
        <v>3600</v>
      </c>
      <c r="EH7" s="196">
        <v>0</v>
      </c>
      <c r="EI7" s="195">
        <v>0</v>
      </c>
      <c r="EK7" s="41">
        <v>2</v>
      </c>
      <c r="EL7" s="195">
        <v>0</v>
      </c>
      <c r="EM7" s="195">
        <v>0</v>
      </c>
      <c r="EN7" s="195">
        <v>0</v>
      </c>
      <c r="EO7" s="195">
        <v>0</v>
      </c>
      <c r="EP7" s="195">
        <v>0</v>
      </c>
      <c r="EQ7" s="195">
        <v>333</v>
      </c>
      <c r="ER7" s="195">
        <v>333</v>
      </c>
      <c r="ES7" s="195">
        <v>333</v>
      </c>
      <c r="ET7" s="195">
        <v>846</v>
      </c>
      <c r="EU7" s="195">
        <v>846</v>
      </c>
      <c r="EV7" s="195">
        <v>1247</v>
      </c>
      <c r="EW7" s="195">
        <v>1247</v>
      </c>
      <c r="EX7" s="195">
        <v>1247</v>
      </c>
      <c r="EY7" s="195">
        <v>1247</v>
      </c>
      <c r="EZ7" s="195">
        <v>1247</v>
      </c>
      <c r="FA7" s="195">
        <v>1459</v>
      </c>
      <c r="FB7" s="195">
        <v>5059</v>
      </c>
      <c r="FC7" s="195">
        <v>5059</v>
      </c>
      <c r="FD7" s="195">
        <v>5059</v>
      </c>
    </row>
    <row r="8" spans="1:160" s="41" customFormat="1" ht="13.5" thickBot="1" x14ac:dyDescent="0.25">
      <c r="A8" s="131"/>
      <c r="B8" s="34">
        <v>3</v>
      </c>
      <c r="C8" s="10">
        <v>3</v>
      </c>
      <c r="D8" s="37" t="s">
        <v>92</v>
      </c>
      <c r="E8" s="37" t="s">
        <v>93</v>
      </c>
      <c r="F8" s="37"/>
      <c r="G8" s="43">
        <v>0.29375000000000001</v>
      </c>
      <c r="H8" s="47"/>
      <c r="I8" s="58" t="s">
        <v>44</v>
      </c>
      <c r="J8" s="52">
        <v>0</v>
      </c>
      <c r="K8" s="43"/>
      <c r="L8" s="47"/>
      <c r="M8" s="42" t="s">
        <v>44</v>
      </c>
      <c r="N8" s="38">
        <v>0</v>
      </c>
      <c r="O8" s="73"/>
      <c r="P8" s="42" t="s">
        <v>44</v>
      </c>
      <c r="Q8" s="38">
        <v>0</v>
      </c>
      <c r="R8" s="43"/>
      <c r="S8" s="47"/>
      <c r="T8" s="70"/>
      <c r="U8" s="71">
        <v>0</v>
      </c>
      <c r="V8" s="72"/>
      <c r="W8" s="115">
        <v>2.0833333333333332E-2</v>
      </c>
      <c r="X8" s="42" t="s">
        <v>44</v>
      </c>
      <c r="Y8" s="38">
        <v>0</v>
      </c>
      <c r="Z8" s="49"/>
      <c r="AA8" s="42" t="s">
        <v>44</v>
      </c>
      <c r="AB8" s="38">
        <v>0</v>
      </c>
      <c r="AC8" s="53"/>
      <c r="AD8" s="61"/>
      <c r="AE8" s="55"/>
      <c r="AF8" s="35">
        <v>0</v>
      </c>
      <c r="AG8" s="35">
        <v>3.8541666666666668E-3</v>
      </c>
      <c r="AH8" s="44" t="s">
        <v>45</v>
      </c>
      <c r="AI8" s="45">
        <v>333</v>
      </c>
      <c r="AJ8" s="115">
        <v>2.0833333333333332E-2</v>
      </c>
      <c r="AK8" s="42" t="s">
        <v>44</v>
      </c>
      <c r="AL8" s="38">
        <v>0</v>
      </c>
      <c r="AM8" s="73"/>
      <c r="AN8" s="42" t="s">
        <v>44</v>
      </c>
      <c r="AO8" s="38">
        <v>0</v>
      </c>
      <c r="AP8" s="53"/>
      <c r="AQ8" s="61"/>
      <c r="AR8" s="55"/>
      <c r="AS8" s="35">
        <v>0</v>
      </c>
      <c r="AT8" s="35">
        <v>5.9375000000000001E-3</v>
      </c>
      <c r="AU8" s="44" t="s">
        <v>45</v>
      </c>
      <c r="AV8" s="45">
        <v>513</v>
      </c>
      <c r="AW8" s="49"/>
      <c r="AX8" s="42" t="s">
        <v>44</v>
      </c>
      <c r="AY8" s="38">
        <v>0</v>
      </c>
      <c r="AZ8" s="53"/>
      <c r="BA8" s="61"/>
      <c r="BB8" s="55"/>
      <c r="BC8" s="35">
        <v>0</v>
      </c>
      <c r="BD8" s="35">
        <v>4.6412037037037038E-3</v>
      </c>
      <c r="BE8" s="44" t="s">
        <v>45</v>
      </c>
      <c r="BF8" s="45">
        <v>401</v>
      </c>
      <c r="BG8" s="49"/>
      <c r="BH8" s="42" t="s">
        <v>44</v>
      </c>
      <c r="BI8" s="38">
        <v>0</v>
      </c>
      <c r="BJ8" s="43"/>
      <c r="BK8" s="47"/>
      <c r="BL8" s="70"/>
      <c r="BM8" s="71">
        <v>0</v>
      </c>
      <c r="BN8" s="72"/>
      <c r="BO8" s="117"/>
      <c r="BP8" s="121"/>
      <c r="BQ8" s="124"/>
      <c r="BR8" s="125"/>
      <c r="BS8" s="49"/>
      <c r="BT8" s="42" t="s">
        <v>44</v>
      </c>
      <c r="BU8" s="38">
        <v>0</v>
      </c>
      <c r="BV8" s="53"/>
      <c r="BW8" s="61"/>
      <c r="BX8" s="55"/>
      <c r="BY8" s="35">
        <v>0</v>
      </c>
      <c r="BZ8" s="35">
        <v>2.4537037037037036E-3</v>
      </c>
      <c r="CA8" s="44" t="s">
        <v>45</v>
      </c>
      <c r="CB8" s="45">
        <v>212</v>
      </c>
      <c r="CC8" s="85"/>
      <c r="CD8" s="86"/>
      <c r="CE8" s="87">
        <v>1800</v>
      </c>
      <c r="CF8" s="88"/>
      <c r="CG8" s="85"/>
      <c r="CH8" s="86"/>
      <c r="CI8" s="87">
        <v>1800</v>
      </c>
      <c r="CJ8" s="88"/>
      <c r="CK8" s="43"/>
      <c r="CL8" s="47"/>
      <c r="CM8" s="70"/>
      <c r="CN8" s="71">
        <v>0</v>
      </c>
      <c r="CO8" s="72"/>
      <c r="CP8" s="91"/>
      <c r="CQ8" s="95">
        <v>5.5555555555555601E-2</v>
      </c>
      <c r="CR8" s="42" t="s">
        <v>44</v>
      </c>
      <c r="CS8" s="38">
        <v>0</v>
      </c>
      <c r="CT8" s="64"/>
      <c r="CU8" s="39">
        <v>1459</v>
      </c>
      <c r="CV8" s="46">
        <v>3600</v>
      </c>
      <c r="CW8" s="40"/>
      <c r="CX8" s="63">
        <v>5059</v>
      </c>
      <c r="CY8" s="43"/>
      <c r="CZ8" s="101" t="s">
        <v>191</v>
      </c>
      <c r="DA8" s="129" t="s">
        <v>178</v>
      </c>
      <c r="DB8" s="129">
        <v>140</v>
      </c>
      <c r="DC8" s="104" t="s">
        <v>182</v>
      </c>
      <c r="DD8" s="77"/>
      <c r="DE8" s="56"/>
      <c r="DF8" s="36"/>
      <c r="DI8" s="41">
        <v>1.0900000000000001</v>
      </c>
      <c r="DJ8" s="41" t="s">
        <v>197</v>
      </c>
      <c r="DK8" s="151">
        <v>0</v>
      </c>
      <c r="DL8" s="41">
        <v>0</v>
      </c>
      <c r="DM8" s="41">
        <v>9999</v>
      </c>
      <c r="DP8" s="41">
        <v>3</v>
      </c>
      <c r="DQ8" s="195">
        <v>0</v>
      </c>
      <c r="DR8" s="195">
        <v>0</v>
      </c>
      <c r="DS8" s="196">
        <v>0</v>
      </c>
      <c r="DT8" s="195">
        <v>0</v>
      </c>
      <c r="DU8" s="195">
        <v>0</v>
      </c>
      <c r="DV8" s="195">
        <v>333</v>
      </c>
      <c r="DW8" s="195">
        <v>0</v>
      </c>
      <c r="DX8" s="195">
        <v>0</v>
      </c>
      <c r="DY8" s="195">
        <v>513</v>
      </c>
      <c r="DZ8" s="195">
        <v>0</v>
      </c>
      <c r="EA8" s="195">
        <v>401</v>
      </c>
      <c r="EB8" s="195">
        <v>0</v>
      </c>
      <c r="EC8" s="196">
        <v>0</v>
      </c>
      <c r="ED8" s="195">
        <v>0</v>
      </c>
      <c r="EE8" s="195">
        <v>0</v>
      </c>
      <c r="EF8" s="195">
        <v>212</v>
      </c>
      <c r="EG8" s="195">
        <v>3600</v>
      </c>
      <c r="EH8" s="196">
        <v>0</v>
      </c>
      <c r="EI8" s="195">
        <v>0</v>
      </c>
      <c r="EK8" s="41">
        <v>3</v>
      </c>
      <c r="EL8" s="195">
        <v>0</v>
      </c>
      <c r="EM8" s="195">
        <v>0</v>
      </c>
      <c r="EN8" s="195">
        <v>0</v>
      </c>
      <c r="EO8" s="195">
        <v>0</v>
      </c>
      <c r="EP8" s="195">
        <v>0</v>
      </c>
      <c r="EQ8" s="195">
        <v>333</v>
      </c>
      <c r="ER8" s="195">
        <v>333</v>
      </c>
      <c r="ES8" s="195">
        <v>333</v>
      </c>
      <c r="ET8" s="195">
        <v>846</v>
      </c>
      <c r="EU8" s="195">
        <v>846</v>
      </c>
      <c r="EV8" s="195">
        <v>1247</v>
      </c>
      <c r="EW8" s="195">
        <v>1247</v>
      </c>
      <c r="EX8" s="195">
        <v>1247</v>
      </c>
      <c r="EY8" s="195">
        <v>1247</v>
      </c>
      <c r="EZ8" s="195">
        <v>1247</v>
      </c>
      <c r="FA8" s="195">
        <v>1459</v>
      </c>
      <c r="FB8" s="195">
        <v>5059</v>
      </c>
      <c r="FC8" s="195">
        <v>5059</v>
      </c>
      <c r="FD8" s="195">
        <v>5059</v>
      </c>
    </row>
    <row r="9" spans="1:160" s="41" customFormat="1" ht="13.5" thickBot="1" x14ac:dyDescent="0.25">
      <c r="A9" s="131"/>
      <c r="B9" s="34">
        <v>4</v>
      </c>
      <c r="C9" s="10">
        <v>4</v>
      </c>
      <c r="D9" s="37" t="s">
        <v>94</v>
      </c>
      <c r="E9" s="37" t="s">
        <v>95</v>
      </c>
      <c r="F9" s="37"/>
      <c r="G9" s="43">
        <v>0.29444444444444401</v>
      </c>
      <c r="H9" s="47"/>
      <c r="I9" s="58" t="s">
        <v>44</v>
      </c>
      <c r="J9" s="52">
        <v>0</v>
      </c>
      <c r="K9" s="43"/>
      <c r="L9" s="47"/>
      <c r="M9" s="42" t="s">
        <v>44</v>
      </c>
      <c r="N9" s="38">
        <v>0</v>
      </c>
      <c r="O9" s="73"/>
      <c r="P9" s="42" t="s">
        <v>44</v>
      </c>
      <c r="Q9" s="38">
        <v>0</v>
      </c>
      <c r="R9" s="43"/>
      <c r="S9" s="47"/>
      <c r="T9" s="70"/>
      <c r="U9" s="71">
        <v>0</v>
      </c>
      <c r="V9" s="72"/>
      <c r="W9" s="115">
        <v>2.0833333333333332E-2</v>
      </c>
      <c r="X9" s="42" t="s">
        <v>44</v>
      </c>
      <c r="Y9" s="38">
        <v>0</v>
      </c>
      <c r="Z9" s="49"/>
      <c r="AA9" s="42" t="s">
        <v>44</v>
      </c>
      <c r="AB9" s="38">
        <v>0</v>
      </c>
      <c r="AC9" s="53"/>
      <c r="AD9" s="61"/>
      <c r="AE9" s="55"/>
      <c r="AF9" s="35">
        <v>0</v>
      </c>
      <c r="AG9" s="35">
        <v>3.8541666666666668E-3</v>
      </c>
      <c r="AH9" s="44" t="s">
        <v>45</v>
      </c>
      <c r="AI9" s="45">
        <v>333</v>
      </c>
      <c r="AJ9" s="115">
        <v>2.0833333333333332E-2</v>
      </c>
      <c r="AK9" s="42" t="s">
        <v>44</v>
      </c>
      <c r="AL9" s="38">
        <v>0</v>
      </c>
      <c r="AM9" s="73"/>
      <c r="AN9" s="42" t="s">
        <v>44</v>
      </c>
      <c r="AO9" s="38">
        <v>0</v>
      </c>
      <c r="AP9" s="53"/>
      <c r="AQ9" s="61"/>
      <c r="AR9" s="55"/>
      <c r="AS9" s="35">
        <v>0</v>
      </c>
      <c r="AT9" s="35">
        <v>5.9375000000000001E-3</v>
      </c>
      <c r="AU9" s="44" t="s">
        <v>45</v>
      </c>
      <c r="AV9" s="45">
        <v>513</v>
      </c>
      <c r="AW9" s="49"/>
      <c r="AX9" s="42" t="s">
        <v>44</v>
      </c>
      <c r="AY9" s="38">
        <v>0</v>
      </c>
      <c r="AZ9" s="53"/>
      <c r="BA9" s="61"/>
      <c r="BB9" s="55"/>
      <c r="BC9" s="35">
        <v>0</v>
      </c>
      <c r="BD9" s="35">
        <v>4.6412037037037038E-3</v>
      </c>
      <c r="BE9" s="44" t="s">
        <v>45</v>
      </c>
      <c r="BF9" s="45">
        <v>401</v>
      </c>
      <c r="BG9" s="49"/>
      <c r="BH9" s="42" t="s">
        <v>44</v>
      </c>
      <c r="BI9" s="38">
        <v>0</v>
      </c>
      <c r="BJ9" s="43"/>
      <c r="BK9" s="47"/>
      <c r="BL9" s="70"/>
      <c r="BM9" s="71">
        <v>0</v>
      </c>
      <c r="BN9" s="72"/>
      <c r="BO9" s="117"/>
      <c r="BP9" s="121"/>
      <c r="BQ9" s="124"/>
      <c r="BR9" s="125"/>
      <c r="BS9" s="49"/>
      <c r="BT9" s="42" t="s">
        <v>44</v>
      </c>
      <c r="BU9" s="38">
        <v>0</v>
      </c>
      <c r="BV9" s="53"/>
      <c r="BW9" s="61"/>
      <c r="BX9" s="55"/>
      <c r="BY9" s="35">
        <v>0</v>
      </c>
      <c r="BZ9" s="35">
        <v>2.4537037037037036E-3</v>
      </c>
      <c r="CA9" s="44" t="s">
        <v>45</v>
      </c>
      <c r="CB9" s="45">
        <v>212</v>
      </c>
      <c r="CC9" s="85"/>
      <c r="CD9" s="86"/>
      <c r="CE9" s="87">
        <v>1800</v>
      </c>
      <c r="CF9" s="88"/>
      <c r="CG9" s="85"/>
      <c r="CH9" s="86"/>
      <c r="CI9" s="87">
        <v>1800</v>
      </c>
      <c r="CJ9" s="88"/>
      <c r="CK9" s="43"/>
      <c r="CL9" s="47"/>
      <c r="CM9" s="70"/>
      <c r="CN9" s="71">
        <v>0</v>
      </c>
      <c r="CO9" s="72"/>
      <c r="CP9" s="91"/>
      <c r="CQ9" s="95">
        <v>5.5555555555555601E-2</v>
      </c>
      <c r="CR9" s="42" t="s">
        <v>44</v>
      </c>
      <c r="CS9" s="38">
        <v>0</v>
      </c>
      <c r="CT9" s="64"/>
      <c r="CU9" s="39">
        <v>1459</v>
      </c>
      <c r="CV9" s="46">
        <v>3600</v>
      </c>
      <c r="CW9" s="40"/>
      <c r="CX9" s="63">
        <v>5059</v>
      </c>
      <c r="CY9" s="43"/>
      <c r="CZ9" s="101" t="s">
        <v>190</v>
      </c>
      <c r="DA9" s="129" t="s">
        <v>178</v>
      </c>
      <c r="DB9" s="129">
        <v>140</v>
      </c>
      <c r="DC9" s="104" t="s">
        <v>181</v>
      </c>
      <c r="DD9" s="77"/>
      <c r="DE9" s="56"/>
      <c r="DF9" s="36"/>
      <c r="DI9" s="41">
        <v>1.0900000000000001</v>
      </c>
      <c r="DJ9" s="41" t="s">
        <v>197</v>
      </c>
      <c r="DK9" s="151">
        <v>0</v>
      </c>
      <c r="DL9" s="41">
        <v>0</v>
      </c>
      <c r="DM9" s="41">
        <v>9999</v>
      </c>
      <c r="DP9" s="41">
        <v>4</v>
      </c>
      <c r="DQ9" s="195">
        <v>0</v>
      </c>
      <c r="DR9" s="195">
        <v>0</v>
      </c>
      <c r="DS9" s="196">
        <v>0</v>
      </c>
      <c r="DT9" s="195">
        <v>0</v>
      </c>
      <c r="DU9" s="195">
        <v>0</v>
      </c>
      <c r="DV9" s="195">
        <v>333</v>
      </c>
      <c r="DW9" s="195">
        <v>0</v>
      </c>
      <c r="DX9" s="195">
        <v>0</v>
      </c>
      <c r="DY9" s="195">
        <v>513</v>
      </c>
      <c r="DZ9" s="195">
        <v>0</v>
      </c>
      <c r="EA9" s="195">
        <v>401</v>
      </c>
      <c r="EB9" s="195">
        <v>0</v>
      </c>
      <c r="EC9" s="196">
        <v>0</v>
      </c>
      <c r="ED9" s="195">
        <v>0</v>
      </c>
      <c r="EE9" s="195">
        <v>0</v>
      </c>
      <c r="EF9" s="195">
        <v>212</v>
      </c>
      <c r="EG9" s="195">
        <v>3600</v>
      </c>
      <c r="EH9" s="196">
        <v>0</v>
      </c>
      <c r="EI9" s="195">
        <v>0</v>
      </c>
      <c r="EK9" s="41">
        <v>4</v>
      </c>
      <c r="EL9" s="195">
        <v>0</v>
      </c>
      <c r="EM9" s="195">
        <v>0</v>
      </c>
      <c r="EN9" s="195">
        <v>0</v>
      </c>
      <c r="EO9" s="195">
        <v>0</v>
      </c>
      <c r="EP9" s="195">
        <v>0</v>
      </c>
      <c r="EQ9" s="195">
        <v>333</v>
      </c>
      <c r="ER9" s="195">
        <v>333</v>
      </c>
      <c r="ES9" s="195">
        <v>333</v>
      </c>
      <c r="ET9" s="195">
        <v>846</v>
      </c>
      <c r="EU9" s="195">
        <v>846</v>
      </c>
      <c r="EV9" s="195">
        <v>1247</v>
      </c>
      <c r="EW9" s="195">
        <v>1247</v>
      </c>
      <c r="EX9" s="195">
        <v>1247</v>
      </c>
      <c r="EY9" s="195">
        <v>1247</v>
      </c>
      <c r="EZ9" s="195">
        <v>1247</v>
      </c>
      <c r="FA9" s="195">
        <v>1459</v>
      </c>
      <c r="FB9" s="195">
        <v>5059</v>
      </c>
      <c r="FC9" s="195">
        <v>5059</v>
      </c>
      <c r="FD9" s="195">
        <v>5059</v>
      </c>
    </row>
    <row r="10" spans="1:160" s="41" customFormat="1" ht="13.5" thickBot="1" x14ac:dyDescent="0.25">
      <c r="A10" s="131"/>
      <c r="B10" s="34">
        <v>5</v>
      </c>
      <c r="C10" s="10">
        <v>5</v>
      </c>
      <c r="D10" s="37" t="s">
        <v>203</v>
      </c>
      <c r="E10" s="37" t="s">
        <v>31</v>
      </c>
      <c r="F10" s="37"/>
      <c r="G10" s="43">
        <v>0.29513888888888901</v>
      </c>
      <c r="H10" s="47"/>
      <c r="I10" s="58" t="s">
        <v>44</v>
      </c>
      <c r="J10" s="52">
        <v>0</v>
      </c>
      <c r="K10" s="43"/>
      <c r="L10" s="47"/>
      <c r="M10" s="42" t="s">
        <v>44</v>
      </c>
      <c r="N10" s="38">
        <v>0</v>
      </c>
      <c r="O10" s="73"/>
      <c r="P10" s="42" t="s">
        <v>44</v>
      </c>
      <c r="Q10" s="38">
        <v>0</v>
      </c>
      <c r="R10" s="43"/>
      <c r="S10" s="47"/>
      <c r="T10" s="70"/>
      <c r="U10" s="71">
        <v>0</v>
      </c>
      <c r="V10" s="72"/>
      <c r="W10" s="115">
        <v>2.0833333333333332E-2</v>
      </c>
      <c r="X10" s="42" t="s">
        <v>44</v>
      </c>
      <c r="Y10" s="38">
        <v>0</v>
      </c>
      <c r="Z10" s="49"/>
      <c r="AA10" s="42" t="s">
        <v>44</v>
      </c>
      <c r="AB10" s="38">
        <v>0</v>
      </c>
      <c r="AC10" s="53"/>
      <c r="AD10" s="61"/>
      <c r="AE10" s="55"/>
      <c r="AF10" s="35">
        <v>0</v>
      </c>
      <c r="AG10" s="35">
        <v>3.8541666666666668E-3</v>
      </c>
      <c r="AH10" s="44" t="s">
        <v>45</v>
      </c>
      <c r="AI10" s="45">
        <v>333</v>
      </c>
      <c r="AJ10" s="115">
        <v>2.0833333333333332E-2</v>
      </c>
      <c r="AK10" s="42" t="s">
        <v>44</v>
      </c>
      <c r="AL10" s="38">
        <v>0</v>
      </c>
      <c r="AM10" s="73"/>
      <c r="AN10" s="42" t="s">
        <v>44</v>
      </c>
      <c r="AO10" s="38">
        <v>0</v>
      </c>
      <c r="AP10" s="53"/>
      <c r="AQ10" s="61"/>
      <c r="AR10" s="55"/>
      <c r="AS10" s="35">
        <v>0</v>
      </c>
      <c r="AT10" s="35">
        <v>5.9375000000000001E-3</v>
      </c>
      <c r="AU10" s="44" t="s">
        <v>45</v>
      </c>
      <c r="AV10" s="45">
        <v>513</v>
      </c>
      <c r="AW10" s="49"/>
      <c r="AX10" s="42" t="s">
        <v>44</v>
      </c>
      <c r="AY10" s="38">
        <v>0</v>
      </c>
      <c r="AZ10" s="53"/>
      <c r="BA10" s="61"/>
      <c r="BB10" s="55"/>
      <c r="BC10" s="35">
        <v>0</v>
      </c>
      <c r="BD10" s="35">
        <v>4.6412037037037038E-3</v>
      </c>
      <c r="BE10" s="44" t="s">
        <v>45</v>
      </c>
      <c r="BF10" s="45">
        <v>401</v>
      </c>
      <c r="BG10" s="49"/>
      <c r="BH10" s="42" t="s">
        <v>44</v>
      </c>
      <c r="BI10" s="38">
        <v>0</v>
      </c>
      <c r="BJ10" s="43"/>
      <c r="BK10" s="47"/>
      <c r="BL10" s="70"/>
      <c r="BM10" s="71">
        <v>0</v>
      </c>
      <c r="BN10" s="72"/>
      <c r="BO10" s="117"/>
      <c r="BP10" s="121"/>
      <c r="BQ10" s="124"/>
      <c r="BR10" s="125"/>
      <c r="BS10" s="49"/>
      <c r="BT10" s="42" t="s">
        <v>44</v>
      </c>
      <c r="BU10" s="38">
        <v>0</v>
      </c>
      <c r="BV10" s="53"/>
      <c r="BW10" s="61"/>
      <c r="BX10" s="55"/>
      <c r="BY10" s="35">
        <v>0</v>
      </c>
      <c r="BZ10" s="35">
        <v>2.4537037037037036E-3</v>
      </c>
      <c r="CA10" s="44" t="s">
        <v>45</v>
      </c>
      <c r="CB10" s="45">
        <v>212</v>
      </c>
      <c r="CC10" s="85"/>
      <c r="CD10" s="86"/>
      <c r="CE10" s="87">
        <v>1800</v>
      </c>
      <c r="CF10" s="88"/>
      <c r="CG10" s="85"/>
      <c r="CH10" s="86"/>
      <c r="CI10" s="87">
        <v>1800</v>
      </c>
      <c r="CJ10" s="88"/>
      <c r="CK10" s="43"/>
      <c r="CL10" s="47"/>
      <c r="CM10" s="70"/>
      <c r="CN10" s="71">
        <v>0</v>
      </c>
      <c r="CO10" s="72"/>
      <c r="CP10" s="91"/>
      <c r="CQ10" s="95">
        <v>5.5555555555555601E-2</v>
      </c>
      <c r="CR10" s="42" t="s">
        <v>44</v>
      </c>
      <c r="CS10" s="38">
        <v>0</v>
      </c>
      <c r="CT10" s="64"/>
      <c r="CU10" s="39">
        <v>1459</v>
      </c>
      <c r="CV10" s="46">
        <v>3600</v>
      </c>
      <c r="CW10" s="40"/>
      <c r="CX10" s="63">
        <v>5059</v>
      </c>
      <c r="CY10" s="43"/>
      <c r="CZ10" s="101" t="s">
        <v>192</v>
      </c>
      <c r="DA10" s="129" t="s">
        <v>177</v>
      </c>
      <c r="DB10" s="129">
        <v>230</v>
      </c>
      <c r="DC10" s="104" t="s">
        <v>183</v>
      </c>
      <c r="DD10" s="77"/>
      <c r="DE10" s="56"/>
      <c r="DF10" s="36"/>
      <c r="DI10" s="41">
        <v>1.1499999999999999</v>
      </c>
      <c r="DJ10" s="41" t="s">
        <v>197</v>
      </c>
      <c r="DK10" s="151">
        <v>0</v>
      </c>
      <c r="DL10" s="41">
        <v>0</v>
      </c>
      <c r="DM10" s="41">
        <v>9999</v>
      </c>
      <c r="DP10" s="41">
        <v>5</v>
      </c>
      <c r="DQ10" s="195">
        <v>0</v>
      </c>
      <c r="DR10" s="195">
        <v>0</v>
      </c>
      <c r="DS10" s="196">
        <v>0</v>
      </c>
      <c r="DT10" s="195">
        <v>0</v>
      </c>
      <c r="DU10" s="195">
        <v>0</v>
      </c>
      <c r="DV10" s="195">
        <v>333</v>
      </c>
      <c r="DW10" s="195">
        <v>0</v>
      </c>
      <c r="DX10" s="195">
        <v>0</v>
      </c>
      <c r="DY10" s="195">
        <v>513</v>
      </c>
      <c r="DZ10" s="195">
        <v>0</v>
      </c>
      <c r="EA10" s="195">
        <v>401</v>
      </c>
      <c r="EB10" s="195">
        <v>0</v>
      </c>
      <c r="EC10" s="196">
        <v>0</v>
      </c>
      <c r="ED10" s="195">
        <v>0</v>
      </c>
      <c r="EE10" s="195">
        <v>0</v>
      </c>
      <c r="EF10" s="195">
        <v>212</v>
      </c>
      <c r="EG10" s="195">
        <v>3600</v>
      </c>
      <c r="EH10" s="196">
        <v>0</v>
      </c>
      <c r="EI10" s="195">
        <v>0</v>
      </c>
      <c r="EK10" s="41">
        <v>5</v>
      </c>
      <c r="EL10" s="195">
        <v>0</v>
      </c>
      <c r="EM10" s="195">
        <v>0</v>
      </c>
      <c r="EN10" s="195">
        <v>0</v>
      </c>
      <c r="EO10" s="195">
        <v>0</v>
      </c>
      <c r="EP10" s="195">
        <v>0</v>
      </c>
      <c r="EQ10" s="195">
        <v>333</v>
      </c>
      <c r="ER10" s="195">
        <v>333</v>
      </c>
      <c r="ES10" s="195">
        <v>333</v>
      </c>
      <c r="ET10" s="195">
        <v>846</v>
      </c>
      <c r="EU10" s="195">
        <v>846</v>
      </c>
      <c r="EV10" s="195">
        <v>1247</v>
      </c>
      <c r="EW10" s="195">
        <v>1247</v>
      </c>
      <c r="EX10" s="195">
        <v>1247</v>
      </c>
      <c r="EY10" s="195">
        <v>1247</v>
      </c>
      <c r="EZ10" s="195">
        <v>1247</v>
      </c>
      <c r="FA10" s="195">
        <v>1459</v>
      </c>
      <c r="FB10" s="195">
        <v>5059</v>
      </c>
      <c r="FC10" s="195">
        <v>5059</v>
      </c>
      <c r="FD10" s="195">
        <v>5059</v>
      </c>
    </row>
    <row r="11" spans="1:160" s="41" customFormat="1" ht="13.5" thickBot="1" x14ac:dyDescent="0.25">
      <c r="A11" s="131"/>
      <c r="B11" s="34">
        <v>6</v>
      </c>
      <c r="C11" s="10">
        <v>6</v>
      </c>
      <c r="D11" s="37" t="s">
        <v>29</v>
      </c>
      <c r="E11" s="37" t="s">
        <v>54</v>
      </c>
      <c r="F11" s="37"/>
      <c r="G11" s="43">
        <v>0.295833333333333</v>
      </c>
      <c r="H11" s="47"/>
      <c r="I11" s="58" t="s">
        <v>44</v>
      </c>
      <c r="J11" s="52">
        <v>0</v>
      </c>
      <c r="K11" s="43"/>
      <c r="L11" s="47"/>
      <c r="M11" s="42" t="s">
        <v>44</v>
      </c>
      <c r="N11" s="38">
        <v>0</v>
      </c>
      <c r="O11" s="73"/>
      <c r="P11" s="42" t="s">
        <v>44</v>
      </c>
      <c r="Q11" s="38">
        <v>0</v>
      </c>
      <c r="R11" s="43"/>
      <c r="S11" s="47"/>
      <c r="T11" s="70"/>
      <c r="U11" s="71">
        <v>0</v>
      </c>
      <c r="V11" s="72"/>
      <c r="W11" s="115">
        <v>2.0833333333333332E-2</v>
      </c>
      <c r="X11" s="42" t="s">
        <v>44</v>
      </c>
      <c r="Y11" s="38">
        <v>0</v>
      </c>
      <c r="Z11" s="49"/>
      <c r="AA11" s="42" t="s">
        <v>44</v>
      </c>
      <c r="AB11" s="38">
        <v>0</v>
      </c>
      <c r="AC11" s="53"/>
      <c r="AD11" s="61"/>
      <c r="AE11" s="55"/>
      <c r="AF11" s="35">
        <v>0</v>
      </c>
      <c r="AG11" s="35">
        <v>3.8541666666666668E-3</v>
      </c>
      <c r="AH11" s="44" t="s">
        <v>45</v>
      </c>
      <c r="AI11" s="45">
        <v>333</v>
      </c>
      <c r="AJ11" s="115">
        <v>2.0833333333333332E-2</v>
      </c>
      <c r="AK11" s="42" t="s">
        <v>44</v>
      </c>
      <c r="AL11" s="38">
        <v>0</v>
      </c>
      <c r="AM11" s="73"/>
      <c r="AN11" s="42" t="s">
        <v>44</v>
      </c>
      <c r="AO11" s="38">
        <v>0</v>
      </c>
      <c r="AP11" s="53"/>
      <c r="AQ11" s="61"/>
      <c r="AR11" s="55"/>
      <c r="AS11" s="35">
        <v>0</v>
      </c>
      <c r="AT11" s="35">
        <v>5.9375000000000001E-3</v>
      </c>
      <c r="AU11" s="44" t="s">
        <v>45</v>
      </c>
      <c r="AV11" s="45">
        <v>513</v>
      </c>
      <c r="AW11" s="49"/>
      <c r="AX11" s="42" t="s">
        <v>44</v>
      </c>
      <c r="AY11" s="38">
        <v>0</v>
      </c>
      <c r="AZ11" s="53"/>
      <c r="BA11" s="61"/>
      <c r="BB11" s="55"/>
      <c r="BC11" s="35">
        <v>0</v>
      </c>
      <c r="BD11" s="35">
        <v>4.6412037037037038E-3</v>
      </c>
      <c r="BE11" s="44" t="s">
        <v>45</v>
      </c>
      <c r="BF11" s="45">
        <v>401</v>
      </c>
      <c r="BG11" s="49"/>
      <c r="BH11" s="42" t="s">
        <v>44</v>
      </c>
      <c r="BI11" s="38">
        <v>0</v>
      </c>
      <c r="BJ11" s="43"/>
      <c r="BK11" s="47"/>
      <c r="BL11" s="70"/>
      <c r="BM11" s="71">
        <v>0</v>
      </c>
      <c r="BN11" s="72"/>
      <c r="BO11" s="117"/>
      <c r="BP11" s="121"/>
      <c r="BQ11" s="124"/>
      <c r="BR11" s="125"/>
      <c r="BS11" s="49"/>
      <c r="BT11" s="42" t="s">
        <v>44</v>
      </c>
      <c r="BU11" s="38">
        <v>0</v>
      </c>
      <c r="BV11" s="53"/>
      <c r="BW11" s="61"/>
      <c r="BX11" s="55"/>
      <c r="BY11" s="35">
        <v>0</v>
      </c>
      <c r="BZ11" s="35">
        <v>2.4537037037037036E-3</v>
      </c>
      <c r="CA11" s="44" t="s">
        <v>45</v>
      </c>
      <c r="CB11" s="45">
        <v>212</v>
      </c>
      <c r="CC11" s="85"/>
      <c r="CD11" s="86"/>
      <c r="CE11" s="87">
        <v>1800</v>
      </c>
      <c r="CF11" s="88"/>
      <c r="CG11" s="85"/>
      <c r="CH11" s="86"/>
      <c r="CI11" s="87">
        <v>1800</v>
      </c>
      <c r="CJ11" s="88"/>
      <c r="CK11" s="43"/>
      <c r="CL11" s="47"/>
      <c r="CM11" s="70"/>
      <c r="CN11" s="71">
        <v>0</v>
      </c>
      <c r="CO11" s="72"/>
      <c r="CP11" s="91"/>
      <c r="CQ11" s="95">
        <v>5.5555555555555601E-2</v>
      </c>
      <c r="CR11" s="42" t="s">
        <v>44</v>
      </c>
      <c r="CS11" s="38">
        <v>0</v>
      </c>
      <c r="CT11" s="64"/>
      <c r="CU11" s="39">
        <v>1459</v>
      </c>
      <c r="CV11" s="46">
        <v>3600</v>
      </c>
      <c r="CW11" s="40"/>
      <c r="CX11" s="63">
        <v>5059</v>
      </c>
      <c r="CY11" s="43"/>
      <c r="CZ11" s="101" t="s">
        <v>191</v>
      </c>
      <c r="DA11" s="129" t="s">
        <v>178</v>
      </c>
      <c r="DB11" s="129">
        <v>75</v>
      </c>
      <c r="DC11" s="104" t="s">
        <v>182</v>
      </c>
      <c r="DD11" s="77"/>
      <c r="DE11" s="56"/>
      <c r="DF11" s="36"/>
      <c r="DI11" s="41">
        <v>1.06</v>
      </c>
      <c r="DJ11" s="41" t="s">
        <v>197</v>
      </c>
      <c r="DK11" s="151">
        <v>0</v>
      </c>
      <c r="DL11" s="41">
        <v>0</v>
      </c>
      <c r="DM11" s="41">
        <v>9999</v>
      </c>
      <c r="DP11" s="41">
        <v>6</v>
      </c>
      <c r="DQ11" s="195">
        <v>0</v>
      </c>
      <c r="DR11" s="195">
        <v>0</v>
      </c>
      <c r="DS11" s="196">
        <v>0</v>
      </c>
      <c r="DT11" s="195">
        <v>0</v>
      </c>
      <c r="DU11" s="195">
        <v>0</v>
      </c>
      <c r="DV11" s="195">
        <v>333</v>
      </c>
      <c r="DW11" s="195">
        <v>0</v>
      </c>
      <c r="DX11" s="195">
        <v>0</v>
      </c>
      <c r="DY11" s="195">
        <v>513</v>
      </c>
      <c r="DZ11" s="195">
        <v>0</v>
      </c>
      <c r="EA11" s="195">
        <v>401</v>
      </c>
      <c r="EB11" s="195">
        <v>0</v>
      </c>
      <c r="EC11" s="196">
        <v>0</v>
      </c>
      <c r="ED11" s="195">
        <v>0</v>
      </c>
      <c r="EE11" s="195">
        <v>0</v>
      </c>
      <c r="EF11" s="195">
        <v>212</v>
      </c>
      <c r="EG11" s="195">
        <v>3600</v>
      </c>
      <c r="EH11" s="196">
        <v>0</v>
      </c>
      <c r="EI11" s="195">
        <v>0</v>
      </c>
      <c r="EK11" s="41">
        <v>6</v>
      </c>
      <c r="EL11" s="195">
        <v>0</v>
      </c>
      <c r="EM11" s="195">
        <v>0</v>
      </c>
      <c r="EN11" s="195">
        <v>0</v>
      </c>
      <c r="EO11" s="195">
        <v>0</v>
      </c>
      <c r="EP11" s="195">
        <v>0</v>
      </c>
      <c r="EQ11" s="195">
        <v>333</v>
      </c>
      <c r="ER11" s="195">
        <v>333</v>
      </c>
      <c r="ES11" s="195">
        <v>333</v>
      </c>
      <c r="ET11" s="195">
        <v>846</v>
      </c>
      <c r="EU11" s="195">
        <v>846</v>
      </c>
      <c r="EV11" s="195">
        <v>1247</v>
      </c>
      <c r="EW11" s="195">
        <v>1247</v>
      </c>
      <c r="EX11" s="195">
        <v>1247</v>
      </c>
      <c r="EY11" s="195">
        <v>1247</v>
      </c>
      <c r="EZ11" s="195">
        <v>1247</v>
      </c>
      <c r="FA11" s="195">
        <v>1459</v>
      </c>
      <c r="FB11" s="195">
        <v>5059</v>
      </c>
      <c r="FC11" s="195">
        <v>5059</v>
      </c>
      <c r="FD11" s="195">
        <v>5059</v>
      </c>
    </row>
    <row r="12" spans="1:160" s="41" customFormat="1" ht="13.5" thickBot="1" x14ac:dyDescent="0.25">
      <c r="A12" s="132"/>
      <c r="B12" s="34">
        <v>7</v>
      </c>
      <c r="C12" s="10">
        <v>7</v>
      </c>
      <c r="D12" s="37" t="s">
        <v>34</v>
      </c>
      <c r="E12" s="37" t="s">
        <v>96</v>
      </c>
      <c r="F12" s="37"/>
      <c r="G12" s="43">
        <v>0.296527777777778</v>
      </c>
      <c r="H12" s="47"/>
      <c r="I12" s="58" t="s">
        <v>44</v>
      </c>
      <c r="J12" s="52">
        <v>0</v>
      </c>
      <c r="K12" s="43"/>
      <c r="L12" s="47"/>
      <c r="M12" s="42" t="s">
        <v>44</v>
      </c>
      <c r="N12" s="38">
        <v>0</v>
      </c>
      <c r="O12" s="73"/>
      <c r="P12" s="42" t="s">
        <v>44</v>
      </c>
      <c r="Q12" s="38">
        <v>0</v>
      </c>
      <c r="R12" s="43"/>
      <c r="S12" s="47"/>
      <c r="T12" s="70"/>
      <c r="U12" s="71">
        <v>0</v>
      </c>
      <c r="V12" s="72"/>
      <c r="W12" s="115">
        <v>2.0833333333333332E-2</v>
      </c>
      <c r="X12" s="42" t="s">
        <v>44</v>
      </c>
      <c r="Y12" s="38">
        <v>0</v>
      </c>
      <c r="Z12" s="49"/>
      <c r="AA12" s="42" t="s">
        <v>44</v>
      </c>
      <c r="AB12" s="38">
        <v>0</v>
      </c>
      <c r="AC12" s="53"/>
      <c r="AD12" s="61"/>
      <c r="AE12" s="55"/>
      <c r="AF12" s="35">
        <v>0</v>
      </c>
      <c r="AG12" s="35">
        <v>3.8541666666666668E-3</v>
      </c>
      <c r="AH12" s="44" t="s">
        <v>45</v>
      </c>
      <c r="AI12" s="45">
        <v>333</v>
      </c>
      <c r="AJ12" s="115">
        <v>2.0833333333333332E-2</v>
      </c>
      <c r="AK12" s="42" t="s">
        <v>44</v>
      </c>
      <c r="AL12" s="38">
        <v>0</v>
      </c>
      <c r="AM12" s="73"/>
      <c r="AN12" s="42" t="s">
        <v>44</v>
      </c>
      <c r="AO12" s="38">
        <v>0</v>
      </c>
      <c r="AP12" s="53"/>
      <c r="AQ12" s="61"/>
      <c r="AR12" s="55"/>
      <c r="AS12" s="35">
        <v>0</v>
      </c>
      <c r="AT12" s="35">
        <v>5.9375000000000001E-3</v>
      </c>
      <c r="AU12" s="44" t="s">
        <v>45</v>
      </c>
      <c r="AV12" s="45">
        <v>513</v>
      </c>
      <c r="AW12" s="49"/>
      <c r="AX12" s="42" t="s">
        <v>44</v>
      </c>
      <c r="AY12" s="38">
        <v>0</v>
      </c>
      <c r="AZ12" s="53"/>
      <c r="BA12" s="61"/>
      <c r="BB12" s="55"/>
      <c r="BC12" s="35">
        <v>0</v>
      </c>
      <c r="BD12" s="35">
        <v>4.6412037037037038E-3</v>
      </c>
      <c r="BE12" s="44" t="s">
        <v>45</v>
      </c>
      <c r="BF12" s="45">
        <v>401</v>
      </c>
      <c r="BG12" s="49"/>
      <c r="BH12" s="42" t="s">
        <v>44</v>
      </c>
      <c r="BI12" s="38">
        <v>0</v>
      </c>
      <c r="BJ12" s="43"/>
      <c r="BK12" s="47"/>
      <c r="BL12" s="70"/>
      <c r="BM12" s="71">
        <v>0</v>
      </c>
      <c r="BN12" s="72"/>
      <c r="BO12" s="117"/>
      <c r="BP12" s="121"/>
      <c r="BQ12" s="124"/>
      <c r="BR12" s="125"/>
      <c r="BS12" s="49"/>
      <c r="BT12" s="42" t="s">
        <v>44</v>
      </c>
      <c r="BU12" s="38">
        <v>0</v>
      </c>
      <c r="BV12" s="53"/>
      <c r="BW12" s="61"/>
      <c r="BX12" s="55"/>
      <c r="BY12" s="35">
        <v>0</v>
      </c>
      <c r="BZ12" s="35">
        <v>2.4537037037037036E-3</v>
      </c>
      <c r="CA12" s="44" t="s">
        <v>45</v>
      </c>
      <c r="CB12" s="45">
        <v>212</v>
      </c>
      <c r="CC12" s="85"/>
      <c r="CD12" s="86"/>
      <c r="CE12" s="87">
        <v>1800</v>
      </c>
      <c r="CF12" s="88"/>
      <c r="CG12" s="85"/>
      <c r="CH12" s="86"/>
      <c r="CI12" s="87">
        <v>1800</v>
      </c>
      <c r="CJ12" s="88"/>
      <c r="CK12" s="43"/>
      <c r="CL12" s="47"/>
      <c r="CM12" s="70"/>
      <c r="CN12" s="71">
        <v>0</v>
      </c>
      <c r="CO12" s="72"/>
      <c r="CP12" s="91"/>
      <c r="CQ12" s="95">
        <v>5.5555555555555601E-2</v>
      </c>
      <c r="CR12" s="42" t="s">
        <v>44</v>
      </c>
      <c r="CS12" s="38">
        <v>0</v>
      </c>
      <c r="CT12" s="64"/>
      <c r="CU12" s="39">
        <v>1459</v>
      </c>
      <c r="CV12" s="46">
        <v>3600</v>
      </c>
      <c r="CW12" s="40"/>
      <c r="CX12" s="63">
        <v>5059</v>
      </c>
      <c r="CY12" s="43"/>
      <c r="CZ12" s="101" t="s">
        <v>190</v>
      </c>
      <c r="DA12" s="129" t="s">
        <v>178</v>
      </c>
      <c r="DB12" s="129">
        <v>71</v>
      </c>
      <c r="DC12" s="104" t="s">
        <v>181</v>
      </c>
      <c r="DD12" s="77"/>
      <c r="DE12" s="56"/>
      <c r="DF12" s="36"/>
      <c r="DI12" s="41">
        <v>1.06</v>
      </c>
      <c r="DJ12" s="41" t="s">
        <v>197</v>
      </c>
      <c r="DK12" s="151">
        <v>0</v>
      </c>
      <c r="DL12" s="41">
        <v>0</v>
      </c>
      <c r="DM12" s="41">
        <v>9999</v>
      </c>
      <c r="DP12" s="41">
        <v>7</v>
      </c>
      <c r="DQ12" s="195">
        <v>0</v>
      </c>
      <c r="DR12" s="195">
        <v>0</v>
      </c>
      <c r="DS12" s="196">
        <v>0</v>
      </c>
      <c r="DT12" s="195">
        <v>0</v>
      </c>
      <c r="DU12" s="195">
        <v>0</v>
      </c>
      <c r="DV12" s="195">
        <v>333</v>
      </c>
      <c r="DW12" s="195">
        <v>0</v>
      </c>
      <c r="DX12" s="195">
        <v>0</v>
      </c>
      <c r="DY12" s="195">
        <v>513</v>
      </c>
      <c r="DZ12" s="195">
        <v>0</v>
      </c>
      <c r="EA12" s="195">
        <v>401</v>
      </c>
      <c r="EB12" s="195">
        <v>0</v>
      </c>
      <c r="EC12" s="196">
        <v>0</v>
      </c>
      <c r="ED12" s="195">
        <v>0</v>
      </c>
      <c r="EE12" s="195">
        <v>0</v>
      </c>
      <c r="EF12" s="195">
        <v>212</v>
      </c>
      <c r="EG12" s="195">
        <v>3600</v>
      </c>
      <c r="EH12" s="196">
        <v>0</v>
      </c>
      <c r="EI12" s="195">
        <v>0</v>
      </c>
      <c r="EK12" s="41">
        <v>7</v>
      </c>
      <c r="EL12" s="195">
        <v>0</v>
      </c>
      <c r="EM12" s="195">
        <v>0</v>
      </c>
      <c r="EN12" s="195">
        <v>0</v>
      </c>
      <c r="EO12" s="195">
        <v>0</v>
      </c>
      <c r="EP12" s="195">
        <v>0</v>
      </c>
      <c r="EQ12" s="195">
        <v>333</v>
      </c>
      <c r="ER12" s="195">
        <v>333</v>
      </c>
      <c r="ES12" s="195">
        <v>333</v>
      </c>
      <c r="ET12" s="195">
        <v>846</v>
      </c>
      <c r="EU12" s="195">
        <v>846</v>
      </c>
      <c r="EV12" s="195">
        <v>1247</v>
      </c>
      <c r="EW12" s="195">
        <v>1247</v>
      </c>
      <c r="EX12" s="195">
        <v>1247</v>
      </c>
      <c r="EY12" s="195">
        <v>1247</v>
      </c>
      <c r="EZ12" s="195">
        <v>1247</v>
      </c>
      <c r="FA12" s="195">
        <v>1459</v>
      </c>
      <c r="FB12" s="195">
        <v>5059</v>
      </c>
      <c r="FC12" s="195">
        <v>5059</v>
      </c>
      <c r="FD12" s="195">
        <v>5059</v>
      </c>
    </row>
    <row r="13" spans="1:160" s="41" customFormat="1" ht="13.5" thickBot="1" x14ac:dyDescent="0.25">
      <c r="A13" s="131"/>
      <c r="B13" s="34">
        <v>8</v>
      </c>
      <c r="C13" s="10">
        <v>8</v>
      </c>
      <c r="D13" s="37" t="s">
        <v>97</v>
      </c>
      <c r="E13" s="37" t="s">
        <v>98</v>
      </c>
      <c r="F13" s="37"/>
      <c r="G13" s="43">
        <v>0.297222222222222</v>
      </c>
      <c r="H13" s="47"/>
      <c r="I13" s="58" t="s">
        <v>44</v>
      </c>
      <c r="J13" s="52">
        <v>0</v>
      </c>
      <c r="K13" s="43"/>
      <c r="L13" s="47"/>
      <c r="M13" s="42" t="s">
        <v>44</v>
      </c>
      <c r="N13" s="38">
        <v>0</v>
      </c>
      <c r="O13" s="73"/>
      <c r="P13" s="42" t="s">
        <v>44</v>
      </c>
      <c r="Q13" s="38">
        <v>0</v>
      </c>
      <c r="R13" s="43"/>
      <c r="S13" s="47"/>
      <c r="T13" s="70"/>
      <c r="U13" s="71">
        <v>0</v>
      </c>
      <c r="V13" s="72"/>
      <c r="W13" s="115">
        <v>2.0833333333333332E-2</v>
      </c>
      <c r="X13" s="42" t="s">
        <v>44</v>
      </c>
      <c r="Y13" s="38">
        <v>0</v>
      </c>
      <c r="Z13" s="49"/>
      <c r="AA13" s="42" t="s">
        <v>44</v>
      </c>
      <c r="AB13" s="38">
        <v>0</v>
      </c>
      <c r="AC13" s="53"/>
      <c r="AD13" s="61"/>
      <c r="AE13" s="55"/>
      <c r="AF13" s="35">
        <v>0</v>
      </c>
      <c r="AG13" s="35">
        <v>3.8541666666666668E-3</v>
      </c>
      <c r="AH13" s="44" t="s">
        <v>45</v>
      </c>
      <c r="AI13" s="45">
        <v>333</v>
      </c>
      <c r="AJ13" s="115">
        <v>2.0833333333333332E-2</v>
      </c>
      <c r="AK13" s="42" t="s">
        <v>44</v>
      </c>
      <c r="AL13" s="38">
        <v>0</v>
      </c>
      <c r="AM13" s="73"/>
      <c r="AN13" s="42" t="s">
        <v>44</v>
      </c>
      <c r="AO13" s="38">
        <v>0</v>
      </c>
      <c r="AP13" s="53"/>
      <c r="AQ13" s="61"/>
      <c r="AR13" s="55"/>
      <c r="AS13" s="35">
        <v>0</v>
      </c>
      <c r="AT13" s="35">
        <v>5.9375000000000001E-3</v>
      </c>
      <c r="AU13" s="44" t="s">
        <v>45</v>
      </c>
      <c r="AV13" s="45">
        <v>513</v>
      </c>
      <c r="AW13" s="49"/>
      <c r="AX13" s="42" t="s">
        <v>44</v>
      </c>
      <c r="AY13" s="38">
        <v>0</v>
      </c>
      <c r="AZ13" s="53"/>
      <c r="BA13" s="61"/>
      <c r="BB13" s="55"/>
      <c r="BC13" s="35">
        <v>0</v>
      </c>
      <c r="BD13" s="35">
        <v>4.6412037037037038E-3</v>
      </c>
      <c r="BE13" s="44" t="s">
        <v>45</v>
      </c>
      <c r="BF13" s="45">
        <v>401</v>
      </c>
      <c r="BG13" s="49"/>
      <c r="BH13" s="42" t="s">
        <v>44</v>
      </c>
      <c r="BI13" s="38">
        <v>0</v>
      </c>
      <c r="BJ13" s="43"/>
      <c r="BK13" s="47"/>
      <c r="BL13" s="70"/>
      <c r="BM13" s="71">
        <v>0</v>
      </c>
      <c r="BN13" s="72"/>
      <c r="BO13" s="117"/>
      <c r="BP13" s="121"/>
      <c r="BQ13" s="124"/>
      <c r="BR13" s="125"/>
      <c r="BS13" s="49"/>
      <c r="BT13" s="42" t="s">
        <v>44</v>
      </c>
      <c r="BU13" s="38">
        <v>0</v>
      </c>
      <c r="BV13" s="53"/>
      <c r="BW13" s="61"/>
      <c r="BX13" s="55"/>
      <c r="BY13" s="35">
        <v>0</v>
      </c>
      <c r="BZ13" s="35">
        <v>2.4537037037037036E-3</v>
      </c>
      <c r="CA13" s="44" t="s">
        <v>45</v>
      </c>
      <c r="CB13" s="45">
        <v>212</v>
      </c>
      <c r="CC13" s="85"/>
      <c r="CD13" s="86"/>
      <c r="CE13" s="87">
        <v>1800</v>
      </c>
      <c r="CF13" s="88"/>
      <c r="CG13" s="85"/>
      <c r="CH13" s="86"/>
      <c r="CI13" s="87">
        <v>1800</v>
      </c>
      <c r="CJ13" s="88"/>
      <c r="CK13" s="43"/>
      <c r="CL13" s="47"/>
      <c r="CM13" s="70"/>
      <c r="CN13" s="71">
        <v>0</v>
      </c>
      <c r="CO13" s="72"/>
      <c r="CP13" s="91"/>
      <c r="CQ13" s="95">
        <v>5.5555555555555601E-2</v>
      </c>
      <c r="CR13" s="42" t="s">
        <v>44</v>
      </c>
      <c r="CS13" s="38">
        <v>0</v>
      </c>
      <c r="CT13" s="64"/>
      <c r="CU13" s="39">
        <v>1459</v>
      </c>
      <c r="CV13" s="46">
        <v>3600</v>
      </c>
      <c r="CW13" s="40"/>
      <c r="CX13" s="63">
        <v>5059</v>
      </c>
      <c r="CY13" s="43"/>
      <c r="CZ13" s="101" t="s">
        <v>192</v>
      </c>
      <c r="DA13" s="129" t="s">
        <v>177</v>
      </c>
      <c r="DB13" s="129">
        <v>299</v>
      </c>
      <c r="DC13" s="104"/>
      <c r="DD13" s="77"/>
      <c r="DE13" s="56"/>
      <c r="DF13" s="36"/>
      <c r="DI13" s="41">
        <v>1.1499999999999999</v>
      </c>
      <c r="DJ13" s="41" t="s">
        <v>197</v>
      </c>
      <c r="DK13" s="151">
        <v>0</v>
      </c>
      <c r="DL13" s="41">
        <v>0</v>
      </c>
      <c r="DM13" s="41">
        <v>9999</v>
      </c>
      <c r="DP13" s="41">
        <v>8</v>
      </c>
      <c r="DQ13" s="195">
        <v>0</v>
      </c>
      <c r="DR13" s="195">
        <v>0</v>
      </c>
      <c r="DS13" s="196">
        <v>0</v>
      </c>
      <c r="DT13" s="195">
        <v>0</v>
      </c>
      <c r="DU13" s="195">
        <v>0</v>
      </c>
      <c r="DV13" s="195">
        <v>333</v>
      </c>
      <c r="DW13" s="195">
        <v>0</v>
      </c>
      <c r="DX13" s="195">
        <v>0</v>
      </c>
      <c r="DY13" s="195">
        <v>513</v>
      </c>
      <c r="DZ13" s="195">
        <v>0</v>
      </c>
      <c r="EA13" s="195">
        <v>401</v>
      </c>
      <c r="EB13" s="195">
        <v>0</v>
      </c>
      <c r="EC13" s="196">
        <v>0</v>
      </c>
      <c r="ED13" s="195">
        <v>0</v>
      </c>
      <c r="EE13" s="195">
        <v>0</v>
      </c>
      <c r="EF13" s="195">
        <v>212</v>
      </c>
      <c r="EG13" s="195">
        <v>3600</v>
      </c>
      <c r="EH13" s="196">
        <v>0</v>
      </c>
      <c r="EI13" s="195">
        <v>0</v>
      </c>
      <c r="EK13" s="41">
        <v>8</v>
      </c>
      <c r="EL13" s="195">
        <v>0</v>
      </c>
      <c r="EM13" s="195">
        <v>0</v>
      </c>
      <c r="EN13" s="195">
        <v>0</v>
      </c>
      <c r="EO13" s="195">
        <v>0</v>
      </c>
      <c r="EP13" s="195">
        <v>0</v>
      </c>
      <c r="EQ13" s="195">
        <v>333</v>
      </c>
      <c r="ER13" s="195">
        <v>333</v>
      </c>
      <c r="ES13" s="195">
        <v>333</v>
      </c>
      <c r="ET13" s="195">
        <v>846</v>
      </c>
      <c r="EU13" s="195">
        <v>846</v>
      </c>
      <c r="EV13" s="195">
        <v>1247</v>
      </c>
      <c r="EW13" s="195">
        <v>1247</v>
      </c>
      <c r="EX13" s="195">
        <v>1247</v>
      </c>
      <c r="EY13" s="195">
        <v>1247</v>
      </c>
      <c r="EZ13" s="195">
        <v>1247</v>
      </c>
      <c r="FA13" s="195">
        <v>1459</v>
      </c>
      <c r="FB13" s="195">
        <v>5059</v>
      </c>
      <c r="FC13" s="195">
        <v>5059</v>
      </c>
      <c r="FD13" s="195">
        <v>5059</v>
      </c>
    </row>
    <row r="14" spans="1:160" s="41" customFormat="1" ht="13.5" thickBot="1" x14ac:dyDescent="0.25">
      <c r="A14" s="131"/>
      <c r="B14" s="34">
        <v>9</v>
      </c>
      <c r="C14" s="10">
        <v>9</v>
      </c>
      <c r="D14" s="37" t="s">
        <v>35</v>
      </c>
      <c r="E14" s="37" t="s">
        <v>99</v>
      </c>
      <c r="F14" s="37"/>
      <c r="G14" s="43">
        <v>0.297916666666667</v>
      </c>
      <c r="H14" s="47"/>
      <c r="I14" s="58" t="s">
        <v>44</v>
      </c>
      <c r="J14" s="52">
        <v>0</v>
      </c>
      <c r="K14" s="43"/>
      <c r="L14" s="47"/>
      <c r="M14" s="42" t="s">
        <v>44</v>
      </c>
      <c r="N14" s="38">
        <v>0</v>
      </c>
      <c r="O14" s="73"/>
      <c r="P14" s="42" t="s">
        <v>44</v>
      </c>
      <c r="Q14" s="38">
        <v>0</v>
      </c>
      <c r="R14" s="43"/>
      <c r="S14" s="47"/>
      <c r="T14" s="70"/>
      <c r="U14" s="71">
        <v>0</v>
      </c>
      <c r="V14" s="72"/>
      <c r="W14" s="115">
        <v>2.0833333333333332E-2</v>
      </c>
      <c r="X14" s="42" t="s">
        <v>44</v>
      </c>
      <c r="Y14" s="38">
        <v>0</v>
      </c>
      <c r="Z14" s="49"/>
      <c r="AA14" s="42" t="s">
        <v>44</v>
      </c>
      <c r="AB14" s="38">
        <v>0</v>
      </c>
      <c r="AC14" s="53"/>
      <c r="AD14" s="61"/>
      <c r="AE14" s="55"/>
      <c r="AF14" s="35">
        <v>0</v>
      </c>
      <c r="AG14" s="35">
        <v>3.8541666666666668E-3</v>
      </c>
      <c r="AH14" s="44" t="s">
        <v>45</v>
      </c>
      <c r="AI14" s="45">
        <v>333</v>
      </c>
      <c r="AJ14" s="115">
        <v>2.0833333333333332E-2</v>
      </c>
      <c r="AK14" s="42" t="s">
        <v>44</v>
      </c>
      <c r="AL14" s="38">
        <v>0</v>
      </c>
      <c r="AM14" s="73"/>
      <c r="AN14" s="42" t="s">
        <v>44</v>
      </c>
      <c r="AO14" s="38">
        <v>0</v>
      </c>
      <c r="AP14" s="53"/>
      <c r="AQ14" s="61"/>
      <c r="AR14" s="55"/>
      <c r="AS14" s="35">
        <v>0</v>
      </c>
      <c r="AT14" s="35">
        <v>5.9375000000000001E-3</v>
      </c>
      <c r="AU14" s="44" t="s">
        <v>45</v>
      </c>
      <c r="AV14" s="45">
        <v>513</v>
      </c>
      <c r="AW14" s="49"/>
      <c r="AX14" s="42" t="s">
        <v>44</v>
      </c>
      <c r="AY14" s="38">
        <v>0</v>
      </c>
      <c r="AZ14" s="53"/>
      <c r="BA14" s="61"/>
      <c r="BB14" s="55"/>
      <c r="BC14" s="35">
        <v>0</v>
      </c>
      <c r="BD14" s="35">
        <v>4.6412037037037038E-3</v>
      </c>
      <c r="BE14" s="44" t="s">
        <v>45</v>
      </c>
      <c r="BF14" s="45">
        <v>401</v>
      </c>
      <c r="BG14" s="49"/>
      <c r="BH14" s="42" t="s">
        <v>44</v>
      </c>
      <c r="BI14" s="38">
        <v>0</v>
      </c>
      <c r="BJ14" s="43"/>
      <c r="BK14" s="47"/>
      <c r="BL14" s="70"/>
      <c r="BM14" s="71">
        <v>0</v>
      </c>
      <c r="BN14" s="72"/>
      <c r="BO14" s="117"/>
      <c r="BP14" s="121"/>
      <c r="BQ14" s="124"/>
      <c r="BR14" s="125"/>
      <c r="BS14" s="49"/>
      <c r="BT14" s="42" t="s">
        <v>44</v>
      </c>
      <c r="BU14" s="38">
        <v>0</v>
      </c>
      <c r="BV14" s="53"/>
      <c r="BW14" s="61"/>
      <c r="BX14" s="55"/>
      <c r="BY14" s="35">
        <v>0</v>
      </c>
      <c r="BZ14" s="35">
        <v>2.4537037037037036E-3</v>
      </c>
      <c r="CA14" s="44" t="s">
        <v>45</v>
      </c>
      <c r="CB14" s="45">
        <v>212</v>
      </c>
      <c r="CC14" s="85"/>
      <c r="CD14" s="86"/>
      <c r="CE14" s="87">
        <v>1800</v>
      </c>
      <c r="CF14" s="88"/>
      <c r="CG14" s="85"/>
      <c r="CH14" s="86"/>
      <c r="CI14" s="87">
        <v>1800</v>
      </c>
      <c r="CJ14" s="88"/>
      <c r="CK14" s="43"/>
      <c r="CL14" s="47"/>
      <c r="CM14" s="70"/>
      <c r="CN14" s="71">
        <v>0</v>
      </c>
      <c r="CO14" s="72"/>
      <c r="CP14" s="91"/>
      <c r="CQ14" s="95">
        <v>5.5555555555555601E-2</v>
      </c>
      <c r="CR14" s="42" t="s">
        <v>44</v>
      </c>
      <c r="CS14" s="38">
        <v>0</v>
      </c>
      <c r="CT14" s="64"/>
      <c r="CU14" s="39">
        <v>1459</v>
      </c>
      <c r="CV14" s="46">
        <v>3600</v>
      </c>
      <c r="CW14" s="40"/>
      <c r="CX14" s="63">
        <v>5059</v>
      </c>
      <c r="CY14" s="43"/>
      <c r="CZ14" s="101" t="s">
        <v>190</v>
      </c>
      <c r="DA14" s="129" t="s">
        <v>178</v>
      </c>
      <c r="DB14" s="129">
        <v>78</v>
      </c>
      <c r="DC14" s="104" t="s">
        <v>183</v>
      </c>
      <c r="DD14" s="77"/>
      <c r="DE14" s="56"/>
      <c r="DF14" s="36"/>
      <c r="DI14" s="41">
        <v>1.06</v>
      </c>
      <c r="DJ14" s="41" t="s">
        <v>197</v>
      </c>
      <c r="DK14" s="151">
        <v>0</v>
      </c>
      <c r="DL14" s="41">
        <v>0</v>
      </c>
      <c r="DM14" s="41">
        <v>9999</v>
      </c>
      <c r="DP14" s="41">
        <v>9</v>
      </c>
      <c r="DQ14" s="195">
        <v>0</v>
      </c>
      <c r="DR14" s="195">
        <v>0</v>
      </c>
      <c r="DS14" s="196">
        <v>0</v>
      </c>
      <c r="DT14" s="195">
        <v>0</v>
      </c>
      <c r="DU14" s="195">
        <v>0</v>
      </c>
      <c r="DV14" s="195">
        <v>333</v>
      </c>
      <c r="DW14" s="195">
        <v>0</v>
      </c>
      <c r="DX14" s="195">
        <v>0</v>
      </c>
      <c r="DY14" s="195">
        <v>513</v>
      </c>
      <c r="DZ14" s="195">
        <v>0</v>
      </c>
      <c r="EA14" s="195">
        <v>401</v>
      </c>
      <c r="EB14" s="195">
        <v>0</v>
      </c>
      <c r="EC14" s="196">
        <v>0</v>
      </c>
      <c r="ED14" s="195">
        <v>0</v>
      </c>
      <c r="EE14" s="195">
        <v>0</v>
      </c>
      <c r="EF14" s="195">
        <v>212</v>
      </c>
      <c r="EG14" s="195">
        <v>3600</v>
      </c>
      <c r="EH14" s="196">
        <v>0</v>
      </c>
      <c r="EI14" s="195">
        <v>0</v>
      </c>
      <c r="EK14" s="41">
        <v>9</v>
      </c>
      <c r="EL14" s="195">
        <v>0</v>
      </c>
      <c r="EM14" s="195">
        <v>0</v>
      </c>
      <c r="EN14" s="195">
        <v>0</v>
      </c>
      <c r="EO14" s="195">
        <v>0</v>
      </c>
      <c r="EP14" s="195">
        <v>0</v>
      </c>
      <c r="EQ14" s="195">
        <v>333</v>
      </c>
      <c r="ER14" s="195">
        <v>333</v>
      </c>
      <c r="ES14" s="195">
        <v>333</v>
      </c>
      <c r="ET14" s="195">
        <v>846</v>
      </c>
      <c r="EU14" s="195">
        <v>846</v>
      </c>
      <c r="EV14" s="195">
        <v>1247</v>
      </c>
      <c r="EW14" s="195">
        <v>1247</v>
      </c>
      <c r="EX14" s="195">
        <v>1247</v>
      </c>
      <c r="EY14" s="195">
        <v>1247</v>
      </c>
      <c r="EZ14" s="195">
        <v>1247</v>
      </c>
      <c r="FA14" s="195">
        <v>1459</v>
      </c>
      <c r="FB14" s="195">
        <v>5059</v>
      </c>
      <c r="FC14" s="195">
        <v>5059</v>
      </c>
      <c r="FD14" s="195">
        <v>5059</v>
      </c>
    </row>
    <row r="15" spans="1:160" s="41" customFormat="1" ht="13.5" collapsed="1" thickBot="1" x14ac:dyDescent="0.25">
      <c r="A15" s="131"/>
      <c r="B15" s="34">
        <v>10</v>
      </c>
      <c r="C15" s="10">
        <v>10</v>
      </c>
      <c r="D15" s="37" t="s">
        <v>70</v>
      </c>
      <c r="E15" s="37" t="s">
        <v>55</v>
      </c>
      <c r="F15" s="37"/>
      <c r="G15" s="43">
        <v>0.29861111111111099</v>
      </c>
      <c r="H15" s="47"/>
      <c r="I15" s="58" t="s">
        <v>44</v>
      </c>
      <c r="J15" s="52">
        <v>0</v>
      </c>
      <c r="K15" s="43"/>
      <c r="L15" s="47"/>
      <c r="M15" s="42" t="s">
        <v>44</v>
      </c>
      <c r="N15" s="38">
        <v>0</v>
      </c>
      <c r="O15" s="73"/>
      <c r="P15" s="42" t="s">
        <v>44</v>
      </c>
      <c r="Q15" s="38">
        <v>0</v>
      </c>
      <c r="R15" s="43"/>
      <c r="S15" s="47"/>
      <c r="T15" s="70"/>
      <c r="U15" s="71">
        <v>0</v>
      </c>
      <c r="V15" s="72"/>
      <c r="W15" s="115">
        <v>2.0833333333333332E-2</v>
      </c>
      <c r="X15" s="42" t="s">
        <v>44</v>
      </c>
      <c r="Y15" s="38">
        <v>0</v>
      </c>
      <c r="Z15" s="49"/>
      <c r="AA15" s="42" t="s">
        <v>44</v>
      </c>
      <c r="AB15" s="38">
        <v>0</v>
      </c>
      <c r="AC15" s="53"/>
      <c r="AD15" s="61"/>
      <c r="AE15" s="55"/>
      <c r="AF15" s="35">
        <v>0</v>
      </c>
      <c r="AG15" s="35">
        <v>3.8541666666666668E-3</v>
      </c>
      <c r="AH15" s="44" t="s">
        <v>45</v>
      </c>
      <c r="AI15" s="45">
        <v>333</v>
      </c>
      <c r="AJ15" s="115">
        <v>2.0833333333333332E-2</v>
      </c>
      <c r="AK15" s="42" t="s">
        <v>44</v>
      </c>
      <c r="AL15" s="38">
        <v>0</v>
      </c>
      <c r="AM15" s="73"/>
      <c r="AN15" s="42" t="s">
        <v>44</v>
      </c>
      <c r="AO15" s="38">
        <v>0</v>
      </c>
      <c r="AP15" s="53"/>
      <c r="AQ15" s="61"/>
      <c r="AR15" s="55"/>
      <c r="AS15" s="35">
        <v>0</v>
      </c>
      <c r="AT15" s="35">
        <v>5.9375000000000001E-3</v>
      </c>
      <c r="AU15" s="44" t="s">
        <v>45</v>
      </c>
      <c r="AV15" s="45">
        <v>513</v>
      </c>
      <c r="AW15" s="49"/>
      <c r="AX15" s="42" t="s">
        <v>44</v>
      </c>
      <c r="AY15" s="38">
        <v>0</v>
      </c>
      <c r="AZ15" s="53"/>
      <c r="BA15" s="61"/>
      <c r="BB15" s="55"/>
      <c r="BC15" s="35">
        <v>0</v>
      </c>
      <c r="BD15" s="35">
        <v>4.6412037037037038E-3</v>
      </c>
      <c r="BE15" s="44" t="s">
        <v>45</v>
      </c>
      <c r="BF15" s="45">
        <v>401</v>
      </c>
      <c r="BG15" s="49"/>
      <c r="BH15" s="42" t="s">
        <v>44</v>
      </c>
      <c r="BI15" s="38">
        <v>0</v>
      </c>
      <c r="BJ15" s="43"/>
      <c r="BK15" s="47"/>
      <c r="BL15" s="70"/>
      <c r="BM15" s="71">
        <v>0</v>
      </c>
      <c r="BN15" s="72"/>
      <c r="BO15" s="117"/>
      <c r="BP15" s="121"/>
      <c r="BQ15" s="124"/>
      <c r="BR15" s="125"/>
      <c r="BS15" s="49"/>
      <c r="BT15" s="42" t="s">
        <v>44</v>
      </c>
      <c r="BU15" s="38">
        <v>0</v>
      </c>
      <c r="BV15" s="53"/>
      <c r="BW15" s="61"/>
      <c r="BX15" s="55"/>
      <c r="BY15" s="35">
        <v>0</v>
      </c>
      <c r="BZ15" s="35">
        <v>2.4537037037037036E-3</v>
      </c>
      <c r="CA15" s="44" t="s">
        <v>45</v>
      </c>
      <c r="CB15" s="45">
        <v>212</v>
      </c>
      <c r="CC15" s="85"/>
      <c r="CD15" s="86"/>
      <c r="CE15" s="87">
        <v>1800</v>
      </c>
      <c r="CF15" s="88"/>
      <c r="CG15" s="85"/>
      <c r="CH15" s="86"/>
      <c r="CI15" s="87">
        <v>1800</v>
      </c>
      <c r="CJ15" s="88"/>
      <c r="CK15" s="43"/>
      <c r="CL15" s="47"/>
      <c r="CM15" s="70"/>
      <c r="CN15" s="71">
        <v>0</v>
      </c>
      <c r="CO15" s="72"/>
      <c r="CP15" s="91"/>
      <c r="CQ15" s="95">
        <v>5.5555555555555601E-2</v>
      </c>
      <c r="CR15" s="42" t="s">
        <v>44</v>
      </c>
      <c r="CS15" s="38">
        <v>0</v>
      </c>
      <c r="CT15" s="64"/>
      <c r="CU15" s="39">
        <v>1459</v>
      </c>
      <c r="CV15" s="46">
        <v>3600</v>
      </c>
      <c r="CW15" s="40"/>
      <c r="CX15" s="63">
        <v>5059</v>
      </c>
      <c r="CY15" s="43"/>
      <c r="CZ15" s="101" t="s">
        <v>192</v>
      </c>
      <c r="DA15" s="129" t="s">
        <v>178</v>
      </c>
      <c r="DB15" s="129">
        <v>89</v>
      </c>
      <c r="DC15" s="104" t="s">
        <v>183</v>
      </c>
      <c r="DD15" s="77"/>
      <c r="DE15" s="56"/>
      <c r="DF15" s="36"/>
      <c r="DI15" s="41">
        <v>1.06</v>
      </c>
      <c r="DJ15" s="41" t="s">
        <v>197</v>
      </c>
      <c r="DK15" s="151">
        <v>0</v>
      </c>
      <c r="DL15" s="41">
        <v>0</v>
      </c>
      <c r="DM15" s="41">
        <v>9999</v>
      </c>
      <c r="DP15" s="41">
        <v>10</v>
      </c>
      <c r="DQ15" s="195">
        <v>0</v>
      </c>
      <c r="DR15" s="195">
        <v>0</v>
      </c>
      <c r="DS15" s="196">
        <v>0</v>
      </c>
      <c r="DT15" s="195">
        <v>0</v>
      </c>
      <c r="DU15" s="195">
        <v>0</v>
      </c>
      <c r="DV15" s="195">
        <v>333</v>
      </c>
      <c r="DW15" s="195">
        <v>0</v>
      </c>
      <c r="DX15" s="195">
        <v>0</v>
      </c>
      <c r="DY15" s="195">
        <v>513</v>
      </c>
      <c r="DZ15" s="195">
        <v>0</v>
      </c>
      <c r="EA15" s="195">
        <v>401</v>
      </c>
      <c r="EB15" s="195">
        <v>0</v>
      </c>
      <c r="EC15" s="196">
        <v>0</v>
      </c>
      <c r="ED15" s="195">
        <v>0</v>
      </c>
      <c r="EE15" s="195">
        <v>0</v>
      </c>
      <c r="EF15" s="195">
        <v>212</v>
      </c>
      <c r="EG15" s="195">
        <v>3600</v>
      </c>
      <c r="EH15" s="196">
        <v>0</v>
      </c>
      <c r="EI15" s="195">
        <v>0</v>
      </c>
      <c r="EK15" s="41">
        <v>10</v>
      </c>
      <c r="EL15" s="195">
        <v>0</v>
      </c>
      <c r="EM15" s="195">
        <v>0</v>
      </c>
      <c r="EN15" s="195">
        <v>0</v>
      </c>
      <c r="EO15" s="195">
        <v>0</v>
      </c>
      <c r="EP15" s="195">
        <v>0</v>
      </c>
      <c r="EQ15" s="195">
        <v>333</v>
      </c>
      <c r="ER15" s="195">
        <v>333</v>
      </c>
      <c r="ES15" s="195">
        <v>333</v>
      </c>
      <c r="ET15" s="195">
        <v>846</v>
      </c>
      <c r="EU15" s="195">
        <v>846</v>
      </c>
      <c r="EV15" s="195">
        <v>1247</v>
      </c>
      <c r="EW15" s="195">
        <v>1247</v>
      </c>
      <c r="EX15" s="195">
        <v>1247</v>
      </c>
      <c r="EY15" s="195">
        <v>1247</v>
      </c>
      <c r="EZ15" s="195">
        <v>1247</v>
      </c>
      <c r="FA15" s="195">
        <v>1459</v>
      </c>
      <c r="FB15" s="195">
        <v>5059</v>
      </c>
      <c r="FC15" s="195">
        <v>5059</v>
      </c>
      <c r="FD15" s="195">
        <v>5059</v>
      </c>
    </row>
    <row r="16" spans="1:160" s="41" customFormat="1" ht="13.5" collapsed="1" thickBot="1" x14ac:dyDescent="0.25">
      <c r="A16" s="131"/>
      <c r="B16" s="34">
        <v>11</v>
      </c>
      <c r="C16" s="10">
        <v>11</v>
      </c>
      <c r="D16" s="37" t="s">
        <v>100</v>
      </c>
      <c r="E16" s="37" t="s">
        <v>101</v>
      </c>
      <c r="F16" s="37"/>
      <c r="G16" s="43">
        <v>0.29930555555555599</v>
      </c>
      <c r="H16" s="47"/>
      <c r="I16" s="58" t="s">
        <v>44</v>
      </c>
      <c r="J16" s="52">
        <v>0</v>
      </c>
      <c r="K16" s="43"/>
      <c r="L16" s="47"/>
      <c r="M16" s="42" t="s">
        <v>44</v>
      </c>
      <c r="N16" s="38">
        <v>0</v>
      </c>
      <c r="O16" s="73"/>
      <c r="P16" s="42" t="s">
        <v>44</v>
      </c>
      <c r="Q16" s="38">
        <v>0</v>
      </c>
      <c r="R16" s="43"/>
      <c r="S16" s="47"/>
      <c r="T16" s="70"/>
      <c r="U16" s="71">
        <v>0</v>
      </c>
      <c r="V16" s="72"/>
      <c r="W16" s="115">
        <v>2.0833333333333332E-2</v>
      </c>
      <c r="X16" s="42" t="s">
        <v>44</v>
      </c>
      <c r="Y16" s="38">
        <v>0</v>
      </c>
      <c r="Z16" s="49"/>
      <c r="AA16" s="42" t="s">
        <v>44</v>
      </c>
      <c r="AB16" s="38">
        <v>0</v>
      </c>
      <c r="AC16" s="53"/>
      <c r="AD16" s="61"/>
      <c r="AE16" s="55"/>
      <c r="AF16" s="35">
        <v>0</v>
      </c>
      <c r="AG16" s="35">
        <v>3.8541666666666668E-3</v>
      </c>
      <c r="AH16" s="44" t="s">
        <v>45</v>
      </c>
      <c r="AI16" s="45">
        <v>333</v>
      </c>
      <c r="AJ16" s="115">
        <v>2.0833333333333332E-2</v>
      </c>
      <c r="AK16" s="42" t="s">
        <v>44</v>
      </c>
      <c r="AL16" s="38">
        <v>0</v>
      </c>
      <c r="AM16" s="73"/>
      <c r="AN16" s="42" t="s">
        <v>44</v>
      </c>
      <c r="AO16" s="38">
        <v>0</v>
      </c>
      <c r="AP16" s="53"/>
      <c r="AQ16" s="61"/>
      <c r="AR16" s="55"/>
      <c r="AS16" s="35">
        <v>0</v>
      </c>
      <c r="AT16" s="35">
        <v>5.9375000000000001E-3</v>
      </c>
      <c r="AU16" s="44" t="s">
        <v>45</v>
      </c>
      <c r="AV16" s="45">
        <v>513</v>
      </c>
      <c r="AW16" s="49"/>
      <c r="AX16" s="42" t="s">
        <v>44</v>
      </c>
      <c r="AY16" s="38">
        <v>0</v>
      </c>
      <c r="AZ16" s="53"/>
      <c r="BA16" s="61"/>
      <c r="BB16" s="55"/>
      <c r="BC16" s="35">
        <v>0</v>
      </c>
      <c r="BD16" s="35">
        <v>4.6412037037037038E-3</v>
      </c>
      <c r="BE16" s="44" t="s">
        <v>45</v>
      </c>
      <c r="BF16" s="45">
        <v>401</v>
      </c>
      <c r="BG16" s="49"/>
      <c r="BH16" s="42" t="s">
        <v>44</v>
      </c>
      <c r="BI16" s="38">
        <v>0</v>
      </c>
      <c r="BJ16" s="43"/>
      <c r="BK16" s="47"/>
      <c r="BL16" s="70"/>
      <c r="BM16" s="71">
        <v>0</v>
      </c>
      <c r="BN16" s="72"/>
      <c r="BO16" s="117"/>
      <c r="BP16" s="121"/>
      <c r="BQ16" s="124"/>
      <c r="BR16" s="125"/>
      <c r="BS16" s="49"/>
      <c r="BT16" s="42" t="s">
        <v>44</v>
      </c>
      <c r="BU16" s="38">
        <v>0</v>
      </c>
      <c r="BV16" s="53"/>
      <c r="BW16" s="61"/>
      <c r="BX16" s="55"/>
      <c r="BY16" s="35">
        <v>0</v>
      </c>
      <c r="BZ16" s="35">
        <v>2.4537037037037036E-3</v>
      </c>
      <c r="CA16" s="44" t="s">
        <v>45</v>
      </c>
      <c r="CB16" s="45">
        <v>212</v>
      </c>
      <c r="CC16" s="85"/>
      <c r="CD16" s="86"/>
      <c r="CE16" s="87">
        <v>1800</v>
      </c>
      <c r="CF16" s="88"/>
      <c r="CG16" s="85"/>
      <c r="CH16" s="86"/>
      <c r="CI16" s="87">
        <v>1800</v>
      </c>
      <c r="CJ16" s="88"/>
      <c r="CK16" s="43"/>
      <c r="CL16" s="47"/>
      <c r="CM16" s="70"/>
      <c r="CN16" s="71">
        <v>0</v>
      </c>
      <c r="CO16" s="72"/>
      <c r="CP16" s="91"/>
      <c r="CQ16" s="95">
        <v>5.5555555555555601E-2</v>
      </c>
      <c r="CR16" s="42" t="s">
        <v>44</v>
      </c>
      <c r="CS16" s="38">
        <v>0</v>
      </c>
      <c r="CT16" s="64"/>
      <c r="CU16" s="39">
        <v>1459</v>
      </c>
      <c r="CV16" s="46">
        <v>3600</v>
      </c>
      <c r="CW16" s="40"/>
      <c r="CX16" s="63">
        <v>5059</v>
      </c>
      <c r="CY16" s="43"/>
      <c r="CZ16" s="101" t="s">
        <v>191</v>
      </c>
      <c r="DA16" s="129" t="s">
        <v>178</v>
      </c>
      <c r="DB16" s="129">
        <v>120</v>
      </c>
      <c r="DC16" s="104"/>
      <c r="DD16" s="77"/>
      <c r="DE16" s="56"/>
      <c r="DF16" s="36"/>
      <c r="DI16" s="41">
        <v>1.0900000000000001</v>
      </c>
      <c r="DJ16" s="41" t="s">
        <v>197</v>
      </c>
      <c r="DK16" s="151">
        <v>0</v>
      </c>
      <c r="DL16" s="41">
        <v>0</v>
      </c>
      <c r="DM16" s="41">
        <v>9999</v>
      </c>
      <c r="DP16" s="41">
        <v>11</v>
      </c>
      <c r="DQ16" s="195">
        <v>0</v>
      </c>
      <c r="DR16" s="195">
        <v>0</v>
      </c>
      <c r="DS16" s="196">
        <v>0</v>
      </c>
      <c r="DT16" s="195">
        <v>0</v>
      </c>
      <c r="DU16" s="195">
        <v>0</v>
      </c>
      <c r="DV16" s="195">
        <v>333</v>
      </c>
      <c r="DW16" s="195">
        <v>0</v>
      </c>
      <c r="DX16" s="195">
        <v>0</v>
      </c>
      <c r="DY16" s="195">
        <v>513</v>
      </c>
      <c r="DZ16" s="195">
        <v>0</v>
      </c>
      <c r="EA16" s="195">
        <v>401</v>
      </c>
      <c r="EB16" s="195">
        <v>0</v>
      </c>
      <c r="EC16" s="196">
        <v>0</v>
      </c>
      <c r="ED16" s="195">
        <v>0</v>
      </c>
      <c r="EE16" s="195">
        <v>0</v>
      </c>
      <c r="EF16" s="195">
        <v>212</v>
      </c>
      <c r="EG16" s="195">
        <v>3600</v>
      </c>
      <c r="EH16" s="196">
        <v>0</v>
      </c>
      <c r="EI16" s="195">
        <v>0</v>
      </c>
      <c r="EK16" s="41">
        <v>11</v>
      </c>
      <c r="EL16" s="195">
        <v>0</v>
      </c>
      <c r="EM16" s="195">
        <v>0</v>
      </c>
      <c r="EN16" s="195">
        <v>0</v>
      </c>
      <c r="EO16" s="195">
        <v>0</v>
      </c>
      <c r="EP16" s="195">
        <v>0</v>
      </c>
      <c r="EQ16" s="195">
        <v>333</v>
      </c>
      <c r="ER16" s="195">
        <v>333</v>
      </c>
      <c r="ES16" s="195">
        <v>333</v>
      </c>
      <c r="ET16" s="195">
        <v>846</v>
      </c>
      <c r="EU16" s="195">
        <v>846</v>
      </c>
      <c r="EV16" s="195">
        <v>1247</v>
      </c>
      <c r="EW16" s="195">
        <v>1247</v>
      </c>
      <c r="EX16" s="195">
        <v>1247</v>
      </c>
      <c r="EY16" s="195">
        <v>1247</v>
      </c>
      <c r="EZ16" s="195">
        <v>1247</v>
      </c>
      <c r="FA16" s="195">
        <v>1459</v>
      </c>
      <c r="FB16" s="195">
        <v>5059</v>
      </c>
      <c r="FC16" s="195">
        <v>5059</v>
      </c>
      <c r="FD16" s="195">
        <v>5059</v>
      </c>
    </row>
    <row r="17" spans="1:160" s="41" customFormat="1" ht="13.5" collapsed="1" thickBot="1" x14ac:dyDescent="0.25">
      <c r="A17" s="131"/>
      <c r="B17" s="34">
        <v>12</v>
      </c>
      <c r="C17" s="10">
        <v>12</v>
      </c>
      <c r="D17" s="37" t="s">
        <v>102</v>
      </c>
      <c r="E17" s="37" t="s">
        <v>103</v>
      </c>
      <c r="F17" s="37"/>
      <c r="G17" s="43">
        <v>0.3</v>
      </c>
      <c r="H17" s="47"/>
      <c r="I17" s="58" t="s">
        <v>44</v>
      </c>
      <c r="J17" s="52">
        <v>0</v>
      </c>
      <c r="K17" s="43"/>
      <c r="L17" s="47"/>
      <c r="M17" s="42" t="s">
        <v>44</v>
      </c>
      <c r="N17" s="38">
        <v>0</v>
      </c>
      <c r="O17" s="73"/>
      <c r="P17" s="42" t="s">
        <v>44</v>
      </c>
      <c r="Q17" s="38">
        <v>0</v>
      </c>
      <c r="R17" s="43"/>
      <c r="S17" s="47"/>
      <c r="T17" s="70"/>
      <c r="U17" s="71">
        <v>0</v>
      </c>
      <c r="V17" s="72"/>
      <c r="W17" s="115">
        <v>2.0833333333333332E-2</v>
      </c>
      <c r="X17" s="42" t="s">
        <v>44</v>
      </c>
      <c r="Y17" s="38">
        <v>0</v>
      </c>
      <c r="Z17" s="49"/>
      <c r="AA17" s="42" t="s">
        <v>44</v>
      </c>
      <c r="AB17" s="38">
        <v>0</v>
      </c>
      <c r="AC17" s="53"/>
      <c r="AD17" s="61"/>
      <c r="AE17" s="55"/>
      <c r="AF17" s="35">
        <v>0</v>
      </c>
      <c r="AG17" s="35">
        <v>3.8541666666666668E-3</v>
      </c>
      <c r="AH17" s="44" t="s">
        <v>45</v>
      </c>
      <c r="AI17" s="45">
        <v>333</v>
      </c>
      <c r="AJ17" s="115">
        <v>2.0833333333333332E-2</v>
      </c>
      <c r="AK17" s="42" t="s">
        <v>44</v>
      </c>
      <c r="AL17" s="38">
        <v>0</v>
      </c>
      <c r="AM17" s="73"/>
      <c r="AN17" s="42" t="s">
        <v>44</v>
      </c>
      <c r="AO17" s="38">
        <v>0</v>
      </c>
      <c r="AP17" s="53"/>
      <c r="AQ17" s="61"/>
      <c r="AR17" s="55"/>
      <c r="AS17" s="35">
        <v>0</v>
      </c>
      <c r="AT17" s="35">
        <v>5.9375000000000001E-3</v>
      </c>
      <c r="AU17" s="44" t="s">
        <v>45</v>
      </c>
      <c r="AV17" s="45">
        <v>513</v>
      </c>
      <c r="AW17" s="49"/>
      <c r="AX17" s="42" t="s">
        <v>44</v>
      </c>
      <c r="AY17" s="38">
        <v>0</v>
      </c>
      <c r="AZ17" s="53"/>
      <c r="BA17" s="61"/>
      <c r="BB17" s="55"/>
      <c r="BC17" s="35">
        <v>0</v>
      </c>
      <c r="BD17" s="35">
        <v>4.6412037037037038E-3</v>
      </c>
      <c r="BE17" s="44" t="s">
        <v>45</v>
      </c>
      <c r="BF17" s="45">
        <v>401</v>
      </c>
      <c r="BG17" s="49"/>
      <c r="BH17" s="42" t="s">
        <v>44</v>
      </c>
      <c r="BI17" s="38">
        <v>0</v>
      </c>
      <c r="BJ17" s="43"/>
      <c r="BK17" s="47"/>
      <c r="BL17" s="70"/>
      <c r="BM17" s="71">
        <v>0</v>
      </c>
      <c r="BN17" s="72"/>
      <c r="BO17" s="117"/>
      <c r="BP17" s="121"/>
      <c r="BQ17" s="124"/>
      <c r="BR17" s="125"/>
      <c r="BS17" s="49"/>
      <c r="BT17" s="42" t="s">
        <v>44</v>
      </c>
      <c r="BU17" s="38">
        <v>0</v>
      </c>
      <c r="BV17" s="53"/>
      <c r="BW17" s="61"/>
      <c r="BX17" s="55"/>
      <c r="BY17" s="35">
        <v>0</v>
      </c>
      <c r="BZ17" s="35">
        <v>2.4537037037037036E-3</v>
      </c>
      <c r="CA17" s="44" t="s">
        <v>45</v>
      </c>
      <c r="CB17" s="45">
        <v>212</v>
      </c>
      <c r="CC17" s="85"/>
      <c r="CD17" s="86"/>
      <c r="CE17" s="87">
        <v>1800</v>
      </c>
      <c r="CF17" s="88"/>
      <c r="CG17" s="85"/>
      <c r="CH17" s="86"/>
      <c r="CI17" s="87">
        <v>1800</v>
      </c>
      <c r="CJ17" s="88"/>
      <c r="CK17" s="43"/>
      <c r="CL17" s="47"/>
      <c r="CM17" s="70"/>
      <c r="CN17" s="71">
        <v>0</v>
      </c>
      <c r="CO17" s="72"/>
      <c r="CP17" s="91"/>
      <c r="CQ17" s="95">
        <v>5.5555555555555601E-2</v>
      </c>
      <c r="CR17" s="42" t="s">
        <v>44</v>
      </c>
      <c r="CS17" s="38">
        <v>0</v>
      </c>
      <c r="CT17" s="64"/>
      <c r="CU17" s="39">
        <v>1459</v>
      </c>
      <c r="CV17" s="46">
        <v>3600</v>
      </c>
      <c r="CW17" s="40"/>
      <c r="CX17" s="63">
        <v>5059</v>
      </c>
      <c r="CY17" s="43"/>
      <c r="CZ17" s="101" t="s">
        <v>190</v>
      </c>
      <c r="DA17" s="129" t="s">
        <v>178</v>
      </c>
      <c r="DB17" s="129">
        <v>77</v>
      </c>
      <c r="DC17" s="104" t="s">
        <v>183</v>
      </c>
      <c r="DD17" s="77"/>
      <c r="DE17" s="56"/>
      <c r="DF17" s="36"/>
      <c r="DI17" s="41">
        <v>1.06</v>
      </c>
      <c r="DJ17" s="41" t="s">
        <v>197</v>
      </c>
      <c r="DK17" s="151">
        <v>0</v>
      </c>
      <c r="DL17" s="41">
        <v>0</v>
      </c>
      <c r="DM17" s="41">
        <v>9999</v>
      </c>
      <c r="DP17" s="41">
        <v>12</v>
      </c>
      <c r="DQ17" s="195">
        <v>0</v>
      </c>
      <c r="DR17" s="195">
        <v>0</v>
      </c>
      <c r="DS17" s="196">
        <v>0</v>
      </c>
      <c r="DT17" s="195">
        <v>0</v>
      </c>
      <c r="DU17" s="195">
        <v>0</v>
      </c>
      <c r="DV17" s="195">
        <v>333</v>
      </c>
      <c r="DW17" s="195">
        <v>0</v>
      </c>
      <c r="DX17" s="195">
        <v>0</v>
      </c>
      <c r="DY17" s="195">
        <v>513</v>
      </c>
      <c r="DZ17" s="195">
        <v>0</v>
      </c>
      <c r="EA17" s="195">
        <v>401</v>
      </c>
      <c r="EB17" s="195">
        <v>0</v>
      </c>
      <c r="EC17" s="196">
        <v>0</v>
      </c>
      <c r="ED17" s="195">
        <v>0</v>
      </c>
      <c r="EE17" s="195">
        <v>0</v>
      </c>
      <c r="EF17" s="195">
        <v>212</v>
      </c>
      <c r="EG17" s="195">
        <v>3600</v>
      </c>
      <c r="EH17" s="196">
        <v>0</v>
      </c>
      <c r="EI17" s="195">
        <v>0</v>
      </c>
      <c r="EK17" s="41">
        <v>12</v>
      </c>
      <c r="EL17" s="195">
        <v>0</v>
      </c>
      <c r="EM17" s="195">
        <v>0</v>
      </c>
      <c r="EN17" s="195">
        <v>0</v>
      </c>
      <c r="EO17" s="195">
        <v>0</v>
      </c>
      <c r="EP17" s="195">
        <v>0</v>
      </c>
      <c r="EQ17" s="195">
        <v>333</v>
      </c>
      <c r="ER17" s="195">
        <v>333</v>
      </c>
      <c r="ES17" s="195">
        <v>333</v>
      </c>
      <c r="ET17" s="195">
        <v>846</v>
      </c>
      <c r="EU17" s="195">
        <v>846</v>
      </c>
      <c r="EV17" s="195">
        <v>1247</v>
      </c>
      <c r="EW17" s="195">
        <v>1247</v>
      </c>
      <c r="EX17" s="195">
        <v>1247</v>
      </c>
      <c r="EY17" s="195">
        <v>1247</v>
      </c>
      <c r="EZ17" s="195">
        <v>1247</v>
      </c>
      <c r="FA17" s="195">
        <v>1459</v>
      </c>
      <c r="FB17" s="195">
        <v>5059</v>
      </c>
      <c r="FC17" s="195">
        <v>5059</v>
      </c>
      <c r="FD17" s="195">
        <v>5059</v>
      </c>
    </row>
    <row r="18" spans="1:160" ht="13.5" thickBot="1" x14ac:dyDescent="0.25">
      <c r="A18" s="132"/>
      <c r="B18" s="34">
        <v>13</v>
      </c>
      <c r="C18" s="10">
        <v>13</v>
      </c>
      <c r="D18" s="37" t="s">
        <v>104</v>
      </c>
      <c r="E18" s="37" t="s">
        <v>41</v>
      </c>
      <c r="F18" s="37"/>
      <c r="G18" s="43">
        <v>0.30069444444444399</v>
      </c>
      <c r="H18" s="47"/>
      <c r="I18" s="58" t="s">
        <v>44</v>
      </c>
      <c r="J18" s="52">
        <v>0</v>
      </c>
      <c r="K18" s="43"/>
      <c r="L18" s="47"/>
      <c r="M18" s="42" t="s">
        <v>44</v>
      </c>
      <c r="N18" s="38">
        <v>0</v>
      </c>
      <c r="O18" s="73"/>
      <c r="P18" s="42" t="s">
        <v>44</v>
      </c>
      <c r="Q18" s="38">
        <v>0</v>
      </c>
      <c r="R18" s="43"/>
      <c r="S18" s="47"/>
      <c r="T18" s="70"/>
      <c r="U18" s="71">
        <v>0</v>
      </c>
      <c r="V18" s="72"/>
      <c r="W18" s="115">
        <v>2.0833333333333332E-2</v>
      </c>
      <c r="X18" s="42" t="s">
        <v>44</v>
      </c>
      <c r="Y18" s="38">
        <v>0</v>
      </c>
      <c r="Z18" s="49"/>
      <c r="AA18" s="42" t="s">
        <v>44</v>
      </c>
      <c r="AB18" s="38">
        <v>0</v>
      </c>
      <c r="AC18" s="53"/>
      <c r="AD18" s="61"/>
      <c r="AE18" s="55"/>
      <c r="AF18" s="35">
        <v>0</v>
      </c>
      <c r="AG18" s="35">
        <v>3.8541666666666668E-3</v>
      </c>
      <c r="AH18" s="44" t="s">
        <v>45</v>
      </c>
      <c r="AI18" s="45">
        <v>333</v>
      </c>
      <c r="AJ18" s="115">
        <v>2.0833333333333332E-2</v>
      </c>
      <c r="AK18" s="42" t="s">
        <v>44</v>
      </c>
      <c r="AL18" s="38">
        <v>0</v>
      </c>
      <c r="AM18" s="73"/>
      <c r="AN18" s="42" t="s">
        <v>44</v>
      </c>
      <c r="AO18" s="38">
        <v>0</v>
      </c>
      <c r="AP18" s="53"/>
      <c r="AQ18" s="61"/>
      <c r="AR18" s="55"/>
      <c r="AS18" s="35">
        <v>0</v>
      </c>
      <c r="AT18" s="35">
        <v>5.9375000000000001E-3</v>
      </c>
      <c r="AU18" s="44" t="s">
        <v>45</v>
      </c>
      <c r="AV18" s="45">
        <v>513</v>
      </c>
      <c r="AW18" s="49"/>
      <c r="AX18" s="42" t="s">
        <v>44</v>
      </c>
      <c r="AY18" s="38">
        <v>0</v>
      </c>
      <c r="AZ18" s="53"/>
      <c r="BA18" s="61"/>
      <c r="BB18" s="55"/>
      <c r="BC18" s="35">
        <v>0</v>
      </c>
      <c r="BD18" s="35">
        <v>4.6412037037037038E-3</v>
      </c>
      <c r="BE18" s="44" t="s">
        <v>45</v>
      </c>
      <c r="BF18" s="45">
        <v>401</v>
      </c>
      <c r="BG18" s="49"/>
      <c r="BH18" s="42" t="s">
        <v>44</v>
      </c>
      <c r="BI18" s="38">
        <v>0</v>
      </c>
      <c r="BJ18" s="43"/>
      <c r="BK18" s="47"/>
      <c r="BL18" s="70"/>
      <c r="BM18" s="71">
        <v>0</v>
      </c>
      <c r="BN18" s="72"/>
      <c r="BO18" s="117"/>
      <c r="BP18" s="121"/>
      <c r="BQ18" s="124"/>
      <c r="BR18" s="125"/>
      <c r="BS18" s="49"/>
      <c r="BT18" s="42" t="s">
        <v>44</v>
      </c>
      <c r="BU18" s="38">
        <v>0</v>
      </c>
      <c r="BV18" s="53"/>
      <c r="BW18" s="61"/>
      <c r="BX18" s="55"/>
      <c r="BY18" s="35">
        <v>0</v>
      </c>
      <c r="BZ18" s="35">
        <v>2.4537037037037036E-3</v>
      </c>
      <c r="CA18" s="44" t="s">
        <v>45</v>
      </c>
      <c r="CB18" s="45">
        <v>212</v>
      </c>
      <c r="CC18" s="85"/>
      <c r="CD18" s="86"/>
      <c r="CE18" s="87">
        <v>1800</v>
      </c>
      <c r="CF18" s="88"/>
      <c r="CG18" s="85"/>
      <c r="CH18" s="86"/>
      <c r="CI18" s="87">
        <v>1800</v>
      </c>
      <c r="CJ18" s="88"/>
      <c r="CK18" s="43"/>
      <c r="CL18" s="47"/>
      <c r="CM18" s="70"/>
      <c r="CN18" s="71">
        <v>0</v>
      </c>
      <c r="CO18" s="72"/>
      <c r="CP18" s="91"/>
      <c r="CQ18" s="95">
        <v>5.5555555555555601E-2</v>
      </c>
      <c r="CR18" s="42" t="s">
        <v>44</v>
      </c>
      <c r="CS18" s="38">
        <v>0</v>
      </c>
      <c r="CT18" s="65"/>
      <c r="CU18" s="39">
        <v>1459</v>
      </c>
      <c r="CV18" s="46">
        <v>3600</v>
      </c>
      <c r="CW18" s="40"/>
      <c r="CX18" s="63">
        <v>5059</v>
      </c>
      <c r="CY18" s="128"/>
      <c r="CZ18" s="101" t="s">
        <v>190</v>
      </c>
      <c r="DA18" s="129" t="s">
        <v>178</v>
      </c>
      <c r="DB18" s="129">
        <v>102</v>
      </c>
      <c r="DC18" s="104" t="s">
        <v>182</v>
      </c>
      <c r="DD18" s="77"/>
      <c r="DE18" s="56"/>
      <c r="DF18" s="36"/>
      <c r="DI18" s="41">
        <v>1.0900000000000001</v>
      </c>
      <c r="DJ18" s="17" t="s">
        <v>197</v>
      </c>
      <c r="DK18" s="151">
        <v>0</v>
      </c>
      <c r="DL18" s="41">
        <v>0</v>
      </c>
      <c r="DM18" s="41">
        <v>9999</v>
      </c>
      <c r="DP18" s="41">
        <v>13</v>
      </c>
      <c r="DQ18" s="195">
        <v>0</v>
      </c>
      <c r="DR18" s="195">
        <v>0</v>
      </c>
      <c r="DS18" s="196">
        <v>0</v>
      </c>
      <c r="DT18" s="195">
        <v>0</v>
      </c>
      <c r="DU18" s="195">
        <v>0</v>
      </c>
      <c r="DV18" s="195">
        <v>333</v>
      </c>
      <c r="DW18" s="195">
        <v>0</v>
      </c>
      <c r="DX18" s="195">
        <v>0</v>
      </c>
      <c r="DY18" s="195">
        <v>513</v>
      </c>
      <c r="DZ18" s="195">
        <v>0</v>
      </c>
      <c r="EA18" s="195">
        <v>401</v>
      </c>
      <c r="EB18" s="195">
        <v>0</v>
      </c>
      <c r="EC18" s="196">
        <v>0</v>
      </c>
      <c r="ED18" s="195">
        <v>0</v>
      </c>
      <c r="EE18" s="195">
        <v>0</v>
      </c>
      <c r="EF18" s="195">
        <v>212</v>
      </c>
      <c r="EG18" s="195">
        <v>3600</v>
      </c>
      <c r="EH18" s="196">
        <v>0</v>
      </c>
      <c r="EI18" s="195">
        <v>0</v>
      </c>
      <c r="EK18" s="41">
        <v>13</v>
      </c>
      <c r="EL18" s="195">
        <v>0</v>
      </c>
      <c r="EM18" s="195">
        <v>0</v>
      </c>
      <c r="EN18" s="195">
        <v>0</v>
      </c>
      <c r="EO18" s="195">
        <v>0</v>
      </c>
      <c r="EP18" s="195">
        <v>0</v>
      </c>
      <c r="EQ18" s="195">
        <v>333</v>
      </c>
      <c r="ER18" s="195">
        <v>333</v>
      </c>
      <c r="ES18" s="195">
        <v>333</v>
      </c>
      <c r="ET18" s="195">
        <v>846</v>
      </c>
      <c r="EU18" s="195">
        <v>846</v>
      </c>
      <c r="EV18" s="195">
        <v>1247</v>
      </c>
      <c r="EW18" s="195">
        <v>1247</v>
      </c>
      <c r="EX18" s="195">
        <v>1247</v>
      </c>
      <c r="EY18" s="195">
        <v>1247</v>
      </c>
      <c r="EZ18" s="195">
        <v>1247</v>
      </c>
      <c r="FA18" s="195">
        <v>1459</v>
      </c>
      <c r="FB18" s="195">
        <v>5059</v>
      </c>
      <c r="FC18" s="195">
        <v>5059</v>
      </c>
      <c r="FD18" s="195">
        <v>5059</v>
      </c>
    </row>
    <row r="19" spans="1:160" ht="13.5" thickBot="1" x14ac:dyDescent="0.25">
      <c r="A19" s="132"/>
      <c r="B19" s="34">
        <v>14</v>
      </c>
      <c r="C19" s="10">
        <v>14</v>
      </c>
      <c r="D19" s="37" t="s">
        <v>105</v>
      </c>
      <c r="E19" s="37" t="s">
        <v>106</v>
      </c>
      <c r="F19" s="37"/>
      <c r="G19" s="43">
        <v>0.30138888888888898</v>
      </c>
      <c r="H19" s="47"/>
      <c r="I19" s="58" t="s">
        <v>44</v>
      </c>
      <c r="J19" s="52">
        <v>0</v>
      </c>
      <c r="K19" s="43"/>
      <c r="L19" s="47"/>
      <c r="M19" s="42" t="s">
        <v>44</v>
      </c>
      <c r="N19" s="38">
        <v>0</v>
      </c>
      <c r="O19" s="73"/>
      <c r="P19" s="42" t="s">
        <v>44</v>
      </c>
      <c r="Q19" s="38">
        <v>0</v>
      </c>
      <c r="R19" s="43"/>
      <c r="S19" s="47"/>
      <c r="T19" s="70"/>
      <c r="U19" s="71">
        <v>0</v>
      </c>
      <c r="V19" s="72"/>
      <c r="W19" s="115">
        <v>2.0833333333333332E-2</v>
      </c>
      <c r="X19" s="42" t="s">
        <v>44</v>
      </c>
      <c r="Y19" s="38">
        <v>0</v>
      </c>
      <c r="Z19" s="49"/>
      <c r="AA19" s="42" t="s">
        <v>44</v>
      </c>
      <c r="AB19" s="38">
        <v>0</v>
      </c>
      <c r="AC19" s="53"/>
      <c r="AD19" s="61"/>
      <c r="AE19" s="55"/>
      <c r="AF19" s="35">
        <v>0</v>
      </c>
      <c r="AG19" s="35">
        <v>3.8541666666666668E-3</v>
      </c>
      <c r="AH19" s="44" t="s">
        <v>45</v>
      </c>
      <c r="AI19" s="45">
        <v>333</v>
      </c>
      <c r="AJ19" s="115">
        <v>2.0833333333333332E-2</v>
      </c>
      <c r="AK19" s="42" t="s">
        <v>44</v>
      </c>
      <c r="AL19" s="38">
        <v>0</v>
      </c>
      <c r="AM19" s="73"/>
      <c r="AN19" s="42" t="s">
        <v>44</v>
      </c>
      <c r="AO19" s="38">
        <v>0</v>
      </c>
      <c r="AP19" s="53"/>
      <c r="AQ19" s="61"/>
      <c r="AR19" s="55"/>
      <c r="AS19" s="35">
        <v>0</v>
      </c>
      <c r="AT19" s="35">
        <v>5.9375000000000001E-3</v>
      </c>
      <c r="AU19" s="44" t="s">
        <v>45</v>
      </c>
      <c r="AV19" s="45">
        <v>513</v>
      </c>
      <c r="AW19" s="49"/>
      <c r="AX19" s="42" t="s">
        <v>44</v>
      </c>
      <c r="AY19" s="38">
        <v>0</v>
      </c>
      <c r="AZ19" s="53"/>
      <c r="BA19" s="61"/>
      <c r="BB19" s="55"/>
      <c r="BC19" s="35">
        <v>0</v>
      </c>
      <c r="BD19" s="35">
        <v>4.6412037037037038E-3</v>
      </c>
      <c r="BE19" s="44" t="s">
        <v>45</v>
      </c>
      <c r="BF19" s="45">
        <v>401</v>
      </c>
      <c r="BG19" s="49"/>
      <c r="BH19" s="42" t="s">
        <v>44</v>
      </c>
      <c r="BI19" s="38">
        <v>0</v>
      </c>
      <c r="BJ19" s="43"/>
      <c r="BK19" s="47"/>
      <c r="BL19" s="70"/>
      <c r="BM19" s="71">
        <v>0</v>
      </c>
      <c r="BN19" s="72"/>
      <c r="BO19" s="117"/>
      <c r="BP19" s="121"/>
      <c r="BQ19" s="124"/>
      <c r="BR19" s="125"/>
      <c r="BS19" s="49"/>
      <c r="BT19" s="42" t="s">
        <v>44</v>
      </c>
      <c r="BU19" s="38">
        <v>0</v>
      </c>
      <c r="BV19" s="53"/>
      <c r="BW19" s="61"/>
      <c r="BX19" s="55"/>
      <c r="BY19" s="35">
        <v>0</v>
      </c>
      <c r="BZ19" s="35">
        <v>2.4537037037037036E-3</v>
      </c>
      <c r="CA19" s="44" t="s">
        <v>45</v>
      </c>
      <c r="CB19" s="45">
        <v>212</v>
      </c>
      <c r="CC19" s="85"/>
      <c r="CD19" s="86"/>
      <c r="CE19" s="87">
        <v>1800</v>
      </c>
      <c r="CF19" s="88"/>
      <c r="CG19" s="85"/>
      <c r="CH19" s="86"/>
      <c r="CI19" s="87">
        <v>1800</v>
      </c>
      <c r="CJ19" s="88"/>
      <c r="CK19" s="43"/>
      <c r="CL19" s="47"/>
      <c r="CM19" s="70"/>
      <c r="CN19" s="71">
        <v>0</v>
      </c>
      <c r="CO19" s="72"/>
      <c r="CP19" s="91"/>
      <c r="CQ19" s="95">
        <v>5.5555555555555601E-2</v>
      </c>
      <c r="CR19" s="42" t="s">
        <v>44</v>
      </c>
      <c r="CS19" s="38">
        <v>0</v>
      </c>
      <c r="CT19" s="65"/>
      <c r="CU19" s="39">
        <v>1459</v>
      </c>
      <c r="CV19" s="46">
        <v>3600</v>
      </c>
      <c r="CW19" s="40"/>
      <c r="CX19" s="63">
        <v>5059</v>
      </c>
      <c r="CY19" s="128"/>
      <c r="CZ19" s="101" t="s">
        <v>190</v>
      </c>
      <c r="DA19" s="129" t="s">
        <v>177</v>
      </c>
      <c r="DB19" s="129">
        <v>265</v>
      </c>
      <c r="DC19" s="104" t="s">
        <v>184</v>
      </c>
      <c r="DD19" s="77"/>
      <c r="DE19" s="56"/>
      <c r="DF19" s="36"/>
      <c r="DI19" s="41">
        <v>1.1499999999999999</v>
      </c>
      <c r="DJ19" s="17" t="s">
        <v>197</v>
      </c>
      <c r="DK19" s="151">
        <v>0</v>
      </c>
      <c r="DL19" s="41">
        <v>0</v>
      </c>
      <c r="DM19" s="41">
        <v>9999</v>
      </c>
      <c r="DP19" s="41">
        <v>14</v>
      </c>
      <c r="DQ19" s="195">
        <v>0</v>
      </c>
      <c r="DR19" s="195">
        <v>0</v>
      </c>
      <c r="DS19" s="196">
        <v>0</v>
      </c>
      <c r="DT19" s="195">
        <v>0</v>
      </c>
      <c r="DU19" s="195">
        <v>0</v>
      </c>
      <c r="DV19" s="195">
        <v>333</v>
      </c>
      <c r="DW19" s="195">
        <v>0</v>
      </c>
      <c r="DX19" s="195">
        <v>0</v>
      </c>
      <c r="DY19" s="195">
        <v>513</v>
      </c>
      <c r="DZ19" s="195">
        <v>0</v>
      </c>
      <c r="EA19" s="195">
        <v>401</v>
      </c>
      <c r="EB19" s="195">
        <v>0</v>
      </c>
      <c r="EC19" s="196">
        <v>0</v>
      </c>
      <c r="ED19" s="195">
        <v>0</v>
      </c>
      <c r="EE19" s="195">
        <v>0</v>
      </c>
      <c r="EF19" s="195">
        <v>212</v>
      </c>
      <c r="EG19" s="195">
        <v>3600</v>
      </c>
      <c r="EH19" s="196">
        <v>0</v>
      </c>
      <c r="EI19" s="195">
        <v>0</v>
      </c>
      <c r="EK19" s="41">
        <v>14</v>
      </c>
      <c r="EL19" s="195">
        <v>0</v>
      </c>
      <c r="EM19" s="195">
        <v>0</v>
      </c>
      <c r="EN19" s="195">
        <v>0</v>
      </c>
      <c r="EO19" s="195">
        <v>0</v>
      </c>
      <c r="EP19" s="195">
        <v>0</v>
      </c>
      <c r="EQ19" s="195">
        <v>333</v>
      </c>
      <c r="ER19" s="195">
        <v>333</v>
      </c>
      <c r="ES19" s="195">
        <v>333</v>
      </c>
      <c r="ET19" s="195">
        <v>846</v>
      </c>
      <c r="EU19" s="195">
        <v>846</v>
      </c>
      <c r="EV19" s="195">
        <v>1247</v>
      </c>
      <c r="EW19" s="195">
        <v>1247</v>
      </c>
      <c r="EX19" s="195">
        <v>1247</v>
      </c>
      <c r="EY19" s="195">
        <v>1247</v>
      </c>
      <c r="EZ19" s="195">
        <v>1247</v>
      </c>
      <c r="FA19" s="195">
        <v>1459</v>
      </c>
      <c r="FB19" s="195">
        <v>5059</v>
      </c>
      <c r="FC19" s="195">
        <v>5059</v>
      </c>
      <c r="FD19" s="195">
        <v>5059</v>
      </c>
    </row>
    <row r="20" spans="1:160" ht="13.5" thickBot="1" x14ac:dyDescent="0.25">
      <c r="A20" s="132"/>
      <c r="B20" s="34">
        <v>15</v>
      </c>
      <c r="C20" s="10">
        <v>15</v>
      </c>
      <c r="D20" s="37" t="s">
        <v>107</v>
      </c>
      <c r="E20" s="37" t="s">
        <v>108</v>
      </c>
      <c r="F20" s="37"/>
      <c r="G20" s="43">
        <v>0.30208333333333298</v>
      </c>
      <c r="H20" s="47"/>
      <c r="I20" s="58" t="s">
        <v>44</v>
      </c>
      <c r="J20" s="52">
        <v>0</v>
      </c>
      <c r="K20" s="43"/>
      <c r="L20" s="47"/>
      <c r="M20" s="42" t="s">
        <v>44</v>
      </c>
      <c r="N20" s="38">
        <v>0</v>
      </c>
      <c r="O20" s="73"/>
      <c r="P20" s="42" t="s">
        <v>44</v>
      </c>
      <c r="Q20" s="38">
        <v>0</v>
      </c>
      <c r="R20" s="43"/>
      <c r="S20" s="47"/>
      <c r="T20" s="70"/>
      <c r="U20" s="71">
        <v>0</v>
      </c>
      <c r="V20" s="72"/>
      <c r="W20" s="115">
        <v>2.0833333333333332E-2</v>
      </c>
      <c r="X20" s="42" t="s">
        <v>44</v>
      </c>
      <c r="Y20" s="38">
        <v>0</v>
      </c>
      <c r="Z20" s="49"/>
      <c r="AA20" s="42" t="s">
        <v>44</v>
      </c>
      <c r="AB20" s="38">
        <v>0</v>
      </c>
      <c r="AC20" s="53"/>
      <c r="AD20" s="61"/>
      <c r="AE20" s="55"/>
      <c r="AF20" s="35">
        <v>0</v>
      </c>
      <c r="AG20" s="35">
        <v>3.8541666666666668E-3</v>
      </c>
      <c r="AH20" s="44" t="s">
        <v>45</v>
      </c>
      <c r="AI20" s="45">
        <v>333</v>
      </c>
      <c r="AJ20" s="115">
        <v>2.0833333333333332E-2</v>
      </c>
      <c r="AK20" s="42" t="s">
        <v>44</v>
      </c>
      <c r="AL20" s="38">
        <v>0</v>
      </c>
      <c r="AM20" s="73"/>
      <c r="AN20" s="42" t="s">
        <v>44</v>
      </c>
      <c r="AO20" s="38">
        <v>0</v>
      </c>
      <c r="AP20" s="53"/>
      <c r="AQ20" s="61"/>
      <c r="AR20" s="55"/>
      <c r="AS20" s="35">
        <v>0</v>
      </c>
      <c r="AT20" s="35">
        <v>5.9375000000000001E-3</v>
      </c>
      <c r="AU20" s="44" t="s">
        <v>45</v>
      </c>
      <c r="AV20" s="45">
        <v>513</v>
      </c>
      <c r="AW20" s="49"/>
      <c r="AX20" s="42" t="s">
        <v>44</v>
      </c>
      <c r="AY20" s="38">
        <v>0</v>
      </c>
      <c r="AZ20" s="53"/>
      <c r="BA20" s="61"/>
      <c r="BB20" s="55"/>
      <c r="BC20" s="35">
        <v>0</v>
      </c>
      <c r="BD20" s="35">
        <v>4.6412037037037038E-3</v>
      </c>
      <c r="BE20" s="44" t="s">
        <v>45</v>
      </c>
      <c r="BF20" s="45">
        <v>401</v>
      </c>
      <c r="BG20" s="49"/>
      <c r="BH20" s="42" t="s">
        <v>44</v>
      </c>
      <c r="BI20" s="38">
        <v>0</v>
      </c>
      <c r="BJ20" s="43"/>
      <c r="BK20" s="47"/>
      <c r="BL20" s="70"/>
      <c r="BM20" s="71">
        <v>0</v>
      </c>
      <c r="BN20" s="72"/>
      <c r="BO20" s="117"/>
      <c r="BP20" s="121"/>
      <c r="BQ20" s="124"/>
      <c r="BR20" s="125"/>
      <c r="BS20" s="49"/>
      <c r="BT20" s="42" t="s">
        <v>44</v>
      </c>
      <c r="BU20" s="38">
        <v>0</v>
      </c>
      <c r="BV20" s="53"/>
      <c r="BW20" s="61"/>
      <c r="BX20" s="55"/>
      <c r="BY20" s="35">
        <v>0</v>
      </c>
      <c r="BZ20" s="35">
        <v>2.4537037037037036E-3</v>
      </c>
      <c r="CA20" s="44" t="s">
        <v>45</v>
      </c>
      <c r="CB20" s="45">
        <v>212</v>
      </c>
      <c r="CC20" s="85"/>
      <c r="CD20" s="86"/>
      <c r="CE20" s="87">
        <v>1800</v>
      </c>
      <c r="CF20" s="88"/>
      <c r="CG20" s="85"/>
      <c r="CH20" s="86"/>
      <c r="CI20" s="87">
        <v>1800</v>
      </c>
      <c r="CJ20" s="88"/>
      <c r="CK20" s="43"/>
      <c r="CL20" s="47"/>
      <c r="CM20" s="70"/>
      <c r="CN20" s="71">
        <v>0</v>
      </c>
      <c r="CO20" s="72"/>
      <c r="CP20" s="91"/>
      <c r="CQ20" s="95">
        <v>5.5555555555555601E-2</v>
      </c>
      <c r="CR20" s="42" t="s">
        <v>44</v>
      </c>
      <c r="CS20" s="38">
        <v>0</v>
      </c>
      <c r="CT20" s="65"/>
      <c r="CU20" s="39">
        <v>1459</v>
      </c>
      <c r="CV20" s="46">
        <v>3600</v>
      </c>
      <c r="CW20" s="40"/>
      <c r="CX20" s="63">
        <v>5059</v>
      </c>
      <c r="CY20" s="128"/>
      <c r="CZ20" s="101" t="s">
        <v>191</v>
      </c>
      <c r="DA20" s="129" t="s">
        <v>178</v>
      </c>
      <c r="DB20" s="129">
        <v>105</v>
      </c>
      <c r="DC20" s="104"/>
      <c r="DD20" s="77"/>
      <c r="DE20" s="56"/>
      <c r="DF20" s="36"/>
      <c r="DI20" s="41">
        <v>1.0900000000000001</v>
      </c>
      <c r="DJ20" s="17" t="s">
        <v>197</v>
      </c>
      <c r="DK20" s="151">
        <v>0</v>
      </c>
      <c r="DL20" s="41">
        <v>0</v>
      </c>
      <c r="DM20" s="41">
        <v>9999</v>
      </c>
      <c r="DP20" s="41">
        <v>15</v>
      </c>
      <c r="DQ20" s="195">
        <v>0</v>
      </c>
      <c r="DR20" s="195">
        <v>0</v>
      </c>
      <c r="DS20" s="196">
        <v>0</v>
      </c>
      <c r="DT20" s="195">
        <v>0</v>
      </c>
      <c r="DU20" s="195">
        <v>0</v>
      </c>
      <c r="DV20" s="195">
        <v>333</v>
      </c>
      <c r="DW20" s="195">
        <v>0</v>
      </c>
      <c r="DX20" s="195">
        <v>0</v>
      </c>
      <c r="DY20" s="195">
        <v>513</v>
      </c>
      <c r="DZ20" s="195">
        <v>0</v>
      </c>
      <c r="EA20" s="195">
        <v>401</v>
      </c>
      <c r="EB20" s="195">
        <v>0</v>
      </c>
      <c r="EC20" s="196">
        <v>0</v>
      </c>
      <c r="ED20" s="195">
        <v>0</v>
      </c>
      <c r="EE20" s="195">
        <v>0</v>
      </c>
      <c r="EF20" s="195">
        <v>212</v>
      </c>
      <c r="EG20" s="195">
        <v>3600</v>
      </c>
      <c r="EH20" s="196">
        <v>0</v>
      </c>
      <c r="EI20" s="195">
        <v>0</v>
      </c>
      <c r="EK20" s="41">
        <v>15</v>
      </c>
      <c r="EL20" s="195">
        <v>0</v>
      </c>
      <c r="EM20" s="195">
        <v>0</v>
      </c>
      <c r="EN20" s="195">
        <v>0</v>
      </c>
      <c r="EO20" s="195">
        <v>0</v>
      </c>
      <c r="EP20" s="195">
        <v>0</v>
      </c>
      <c r="EQ20" s="195">
        <v>333</v>
      </c>
      <c r="ER20" s="195">
        <v>333</v>
      </c>
      <c r="ES20" s="195">
        <v>333</v>
      </c>
      <c r="ET20" s="195">
        <v>846</v>
      </c>
      <c r="EU20" s="195">
        <v>846</v>
      </c>
      <c r="EV20" s="195">
        <v>1247</v>
      </c>
      <c r="EW20" s="195">
        <v>1247</v>
      </c>
      <c r="EX20" s="195">
        <v>1247</v>
      </c>
      <c r="EY20" s="195">
        <v>1247</v>
      </c>
      <c r="EZ20" s="195">
        <v>1247</v>
      </c>
      <c r="FA20" s="195">
        <v>1459</v>
      </c>
      <c r="FB20" s="195">
        <v>5059</v>
      </c>
      <c r="FC20" s="195">
        <v>5059</v>
      </c>
      <c r="FD20" s="195">
        <v>5059</v>
      </c>
    </row>
    <row r="21" spans="1:160" ht="13.5" thickBot="1" x14ac:dyDescent="0.25">
      <c r="A21" s="132"/>
      <c r="B21" s="34">
        <v>16</v>
      </c>
      <c r="C21" s="10">
        <v>16</v>
      </c>
      <c r="D21" s="37" t="s">
        <v>109</v>
      </c>
      <c r="E21" s="37" t="s">
        <v>110</v>
      </c>
      <c r="F21" s="37"/>
      <c r="G21" s="43">
        <v>0.30277777777777798</v>
      </c>
      <c r="H21" s="47"/>
      <c r="I21" s="58" t="s">
        <v>44</v>
      </c>
      <c r="J21" s="52">
        <v>0</v>
      </c>
      <c r="K21" s="43"/>
      <c r="L21" s="47"/>
      <c r="M21" s="42" t="s">
        <v>44</v>
      </c>
      <c r="N21" s="38">
        <v>0</v>
      </c>
      <c r="O21" s="73"/>
      <c r="P21" s="42" t="s">
        <v>44</v>
      </c>
      <c r="Q21" s="38">
        <v>0</v>
      </c>
      <c r="R21" s="43"/>
      <c r="S21" s="47"/>
      <c r="T21" s="70"/>
      <c r="U21" s="71">
        <v>0</v>
      </c>
      <c r="V21" s="72"/>
      <c r="W21" s="115">
        <v>2.0833333333333332E-2</v>
      </c>
      <c r="X21" s="42" t="s">
        <v>44</v>
      </c>
      <c r="Y21" s="38">
        <v>0</v>
      </c>
      <c r="Z21" s="49"/>
      <c r="AA21" s="42" t="s">
        <v>44</v>
      </c>
      <c r="AB21" s="38">
        <v>0</v>
      </c>
      <c r="AC21" s="53"/>
      <c r="AD21" s="61"/>
      <c r="AE21" s="55"/>
      <c r="AF21" s="35">
        <v>0</v>
      </c>
      <c r="AG21" s="35">
        <v>3.8541666666666668E-3</v>
      </c>
      <c r="AH21" s="44" t="s">
        <v>45</v>
      </c>
      <c r="AI21" s="45">
        <v>333</v>
      </c>
      <c r="AJ21" s="115">
        <v>2.0833333333333332E-2</v>
      </c>
      <c r="AK21" s="42" t="s">
        <v>44</v>
      </c>
      <c r="AL21" s="38">
        <v>0</v>
      </c>
      <c r="AM21" s="73"/>
      <c r="AN21" s="42" t="s">
        <v>44</v>
      </c>
      <c r="AO21" s="38">
        <v>0</v>
      </c>
      <c r="AP21" s="53"/>
      <c r="AQ21" s="61"/>
      <c r="AR21" s="55"/>
      <c r="AS21" s="35">
        <v>0</v>
      </c>
      <c r="AT21" s="35">
        <v>5.9375000000000001E-3</v>
      </c>
      <c r="AU21" s="44" t="s">
        <v>45</v>
      </c>
      <c r="AV21" s="45">
        <v>513</v>
      </c>
      <c r="AW21" s="49"/>
      <c r="AX21" s="42" t="s">
        <v>44</v>
      </c>
      <c r="AY21" s="38">
        <v>0</v>
      </c>
      <c r="AZ21" s="53"/>
      <c r="BA21" s="61"/>
      <c r="BB21" s="55"/>
      <c r="BC21" s="35">
        <v>0</v>
      </c>
      <c r="BD21" s="35">
        <v>4.6412037037037038E-3</v>
      </c>
      <c r="BE21" s="44" t="s">
        <v>45</v>
      </c>
      <c r="BF21" s="45">
        <v>401</v>
      </c>
      <c r="BG21" s="49"/>
      <c r="BH21" s="42" t="s">
        <v>44</v>
      </c>
      <c r="BI21" s="38">
        <v>0</v>
      </c>
      <c r="BJ21" s="43"/>
      <c r="BK21" s="47"/>
      <c r="BL21" s="70"/>
      <c r="BM21" s="71">
        <v>0</v>
      </c>
      <c r="BN21" s="72"/>
      <c r="BO21" s="117"/>
      <c r="BP21" s="121"/>
      <c r="BQ21" s="124"/>
      <c r="BR21" s="125"/>
      <c r="BS21" s="49"/>
      <c r="BT21" s="42" t="s">
        <v>44</v>
      </c>
      <c r="BU21" s="38">
        <v>0</v>
      </c>
      <c r="BV21" s="53"/>
      <c r="BW21" s="61"/>
      <c r="BX21" s="55"/>
      <c r="BY21" s="35">
        <v>0</v>
      </c>
      <c r="BZ21" s="35">
        <v>2.4537037037037036E-3</v>
      </c>
      <c r="CA21" s="44" t="s">
        <v>45</v>
      </c>
      <c r="CB21" s="45">
        <v>212</v>
      </c>
      <c r="CC21" s="85"/>
      <c r="CD21" s="86"/>
      <c r="CE21" s="87">
        <v>1800</v>
      </c>
      <c r="CF21" s="88"/>
      <c r="CG21" s="85"/>
      <c r="CH21" s="86"/>
      <c r="CI21" s="87">
        <v>1800</v>
      </c>
      <c r="CJ21" s="88"/>
      <c r="CK21" s="43"/>
      <c r="CL21" s="47"/>
      <c r="CM21" s="70"/>
      <c r="CN21" s="71">
        <v>0</v>
      </c>
      <c r="CO21" s="72"/>
      <c r="CP21" s="91"/>
      <c r="CQ21" s="95">
        <v>5.5555555555555601E-2</v>
      </c>
      <c r="CR21" s="42" t="s">
        <v>44</v>
      </c>
      <c r="CS21" s="38">
        <v>0</v>
      </c>
      <c r="CT21" s="65"/>
      <c r="CU21" s="39">
        <v>1459</v>
      </c>
      <c r="CV21" s="46">
        <v>3600</v>
      </c>
      <c r="CW21" s="40"/>
      <c r="CX21" s="63">
        <v>5059</v>
      </c>
      <c r="CY21" s="128"/>
      <c r="CZ21" s="101" t="s">
        <v>192</v>
      </c>
      <c r="DA21" s="129" t="s">
        <v>178</v>
      </c>
      <c r="DB21" s="129">
        <v>77</v>
      </c>
      <c r="DC21" s="104" t="s">
        <v>185</v>
      </c>
      <c r="DD21" s="77"/>
      <c r="DE21" s="56"/>
      <c r="DF21" s="36"/>
      <c r="DI21" s="41">
        <v>1.06</v>
      </c>
      <c r="DJ21" s="17" t="s">
        <v>197</v>
      </c>
      <c r="DK21" s="151">
        <v>0</v>
      </c>
      <c r="DL21" s="41">
        <v>0</v>
      </c>
      <c r="DM21" s="41">
        <v>9999</v>
      </c>
      <c r="DP21" s="41">
        <v>16</v>
      </c>
      <c r="DQ21" s="195">
        <v>0</v>
      </c>
      <c r="DR21" s="195">
        <v>0</v>
      </c>
      <c r="DS21" s="196">
        <v>0</v>
      </c>
      <c r="DT21" s="195">
        <v>0</v>
      </c>
      <c r="DU21" s="195">
        <v>0</v>
      </c>
      <c r="DV21" s="195">
        <v>333</v>
      </c>
      <c r="DW21" s="195">
        <v>0</v>
      </c>
      <c r="DX21" s="195">
        <v>0</v>
      </c>
      <c r="DY21" s="195">
        <v>513</v>
      </c>
      <c r="DZ21" s="195">
        <v>0</v>
      </c>
      <c r="EA21" s="195">
        <v>401</v>
      </c>
      <c r="EB21" s="195">
        <v>0</v>
      </c>
      <c r="EC21" s="196">
        <v>0</v>
      </c>
      <c r="ED21" s="195">
        <v>0</v>
      </c>
      <c r="EE21" s="195">
        <v>0</v>
      </c>
      <c r="EF21" s="195">
        <v>212</v>
      </c>
      <c r="EG21" s="195">
        <v>3600</v>
      </c>
      <c r="EH21" s="196">
        <v>0</v>
      </c>
      <c r="EI21" s="195">
        <v>0</v>
      </c>
      <c r="EK21" s="41">
        <v>16</v>
      </c>
      <c r="EL21" s="195">
        <v>0</v>
      </c>
      <c r="EM21" s="195">
        <v>0</v>
      </c>
      <c r="EN21" s="195">
        <v>0</v>
      </c>
      <c r="EO21" s="195">
        <v>0</v>
      </c>
      <c r="EP21" s="195">
        <v>0</v>
      </c>
      <c r="EQ21" s="195">
        <v>333</v>
      </c>
      <c r="ER21" s="195">
        <v>333</v>
      </c>
      <c r="ES21" s="195">
        <v>333</v>
      </c>
      <c r="ET21" s="195">
        <v>846</v>
      </c>
      <c r="EU21" s="195">
        <v>846</v>
      </c>
      <c r="EV21" s="195">
        <v>1247</v>
      </c>
      <c r="EW21" s="195">
        <v>1247</v>
      </c>
      <c r="EX21" s="195">
        <v>1247</v>
      </c>
      <c r="EY21" s="195">
        <v>1247</v>
      </c>
      <c r="EZ21" s="195">
        <v>1247</v>
      </c>
      <c r="FA21" s="195">
        <v>1459</v>
      </c>
      <c r="FB21" s="195">
        <v>5059</v>
      </c>
      <c r="FC21" s="195">
        <v>5059</v>
      </c>
      <c r="FD21" s="195">
        <v>5059</v>
      </c>
    </row>
    <row r="22" spans="1:160" ht="13.5" thickBot="1" x14ac:dyDescent="0.25">
      <c r="A22" s="132"/>
      <c r="B22" s="34">
        <v>17</v>
      </c>
      <c r="C22" s="10">
        <v>17</v>
      </c>
      <c r="D22" s="37" t="s">
        <v>39</v>
      </c>
      <c r="E22" s="37" t="s">
        <v>40</v>
      </c>
      <c r="F22" s="37"/>
      <c r="G22" s="43">
        <v>0.30347222222222198</v>
      </c>
      <c r="H22" s="47"/>
      <c r="I22" s="58" t="s">
        <v>44</v>
      </c>
      <c r="J22" s="52">
        <v>0</v>
      </c>
      <c r="K22" s="43"/>
      <c r="L22" s="47"/>
      <c r="M22" s="42" t="s">
        <v>44</v>
      </c>
      <c r="N22" s="38">
        <v>0</v>
      </c>
      <c r="O22" s="73"/>
      <c r="P22" s="42" t="s">
        <v>44</v>
      </c>
      <c r="Q22" s="38">
        <v>0</v>
      </c>
      <c r="R22" s="43"/>
      <c r="S22" s="47"/>
      <c r="T22" s="70"/>
      <c r="U22" s="71">
        <v>0</v>
      </c>
      <c r="V22" s="72"/>
      <c r="W22" s="115">
        <v>2.0833333333333332E-2</v>
      </c>
      <c r="X22" s="42" t="s">
        <v>44</v>
      </c>
      <c r="Y22" s="38">
        <v>0</v>
      </c>
      <c r="Z22" s="49"/>
      <c r="AA22" s="42" t="s">
        <v>44</v>
      </c>
      <c r="AB22" s="38">
        <v>0</v>
      </c>
      <c r="AC22" s="53"/>
      <c r="AD22" s="61"/>
      <c r="AE22" s="55"/>
      <c r="AF22" s="35">
        <v>0</v>
      </c>
      <c r="AG22" s="35">
        <v>3.8541666666666668E-3</v>
      </c>
      <c r="AH22" s="44" t="s">
        <v>45</v>
      </c>
      <c r="AI22" s="45">
        <v>333</v>
      </c>
      <c r="AJ22" s="115">
        <v>2.0833333333333332E-2</v>
      </c>
      <c r="AK22" s="42" t="s">
        <v>44</v>
      </c>
      <c r="AL22" s="38">
        <v>0</v>
      </c>
      <c r="AM22" s="73"/>
      <c r="AN22" s="42" t="s">
        <v>44</v>
      </c>
      <c r="AO22" s="38">
        <v>0</v>
      </c>
      <c r="AP22" s="53"/>
      <c r="AQ22" s="61"/>
      <c r="AR22" s="55"/>
      <c r="AS22" s="35">
        <v>0</v>
      </c>
      <c r="AT22" s="35">
        <v>5.9375000000000001E-3</v>
      </c>
      <c r="AU22" s="44" t="s">
        <v>45</v>
      </c>
      <c r="AV22" s="45">
        <v>513</v>
      </c>
      <c r="AW22" s="49"/>
      <c r="AX22" s="42" t="s">
        <v>44</v>
      </c>
      <c r="AY22" s="38">
        <v>0</v>
      </c>
      <c r="AZ22" s="53"/>
      <c r="BA22" s="61"/>
      <c r="BB22" s="55"/>
      <c r="BC22" s="35">
        <v>0</v>
      </c>
      <c r="BD22" s="35">
        <v>4.6412037037037038E-3</v>
      </c>
      <c r="BE22" s="44" t="s">
        <v>45</v>
      </c>
      <c r="BF22" s="45">
        <v>401</v>
      </c>
      <c r="BG22" s="49"/>
      <c r="BH22" s="42" t="s">
        <v>44</v>
      </c>
      <c r="BI22" s="38">
        <v>0</v>
      </c>
      <c r="BJ22" s="43"/>
      <c r="BK22" s="47"/>
      <c r="BL22" s="70"/>
      <c r="BM22" s="71">
        <v>0</v>
      </c>
      <c r="BN22" s="72"/>
      <c r="BO22" s="117"/>
      <c r="BP22" s="121"/>
      <c r="BQ22" s="124"/>
      <c r="BR22" s="125"/>
      <c r="BS22" s="49"/>
      <c r="BT22" s="42" t="s">
        <v>44</v>
      </c>
      <c r="BU22" s="38">
        <v>0</v>
      </c>
      <c r="BV22" s="53"/>
      <c r="BW22" s="61"/>
      <c r="BX22" s="55"/>
      <c r="BY22" s="35">
        <v>0</v>
      </c>
      <c r="BZ22" s="35">
        <v>2.4537037037037036E-3</v>
      </c>
      <c r="CA22" s="44" t="s">
        <v>45</v>
      </c>
      <c r="CB22" s="45">
        <v>212</v>
      </c>
      <c r="CC22" s="85"/>
      <c r="CD22" s="86"/>
      <c r="CE22" s="87">
        <v>1800</v>
      </c>
      <c r="CF22" s="88"/>
      <c r="CG22" s="85"/>
      <c r="CH22" s="86"/>
      <c r="CI22" s="87">
        <v>1800</v>
      </c>
      <c r="CJ22" s="88"/>
      <c r="CK22" s="43"/>
      <c r="CL22" s="47"/>
      <c r="CM22" s="70"/>
      <c r="CN22" s="71">
        <v>0</v>
      </c>
      <c r="CO22" s="72"/>
      <c r="CP22" s="91"/>
      <c r="CQ22" s="95">
        <v>5.5555555555555601E-2</v>
      </c>
      <c r="CR22" s="42" t="s">
        <v>44</v>
      </c>
      <c r="CS22" s="38">
        <v>0</v>
      </c>
      <c r="CT22" s="65"/>
      <c r="CU22" s="39">
        <v>1459</v>
      </c>
      <c r="CV22" s="46">
        <v>3600</v>
      </c>
      <c r="CW22" s="40"/>
      <c r="CX22" s="63">
        <v>5059</v>
      </c>
      <c r="CY22" s="128"/>
      <c r="CZ22" s="101" t="s">
        <v>190</v>
      </c>
      <c r="DA22" s="129" t="s">
        <v>178</v>
      </c>
      <c r="DB22" s="129">
        <v>90</v>
      </c>
      <c r="DC22" s="104" t="s">
        <v>186</v>
      </c>
      <c r="DD22" s="77"/>
      <c r="DE22" s="56"/>
      <c r="DF22" s="36"/>
      <c r="DI22" s="41">
        <v>1.06</v>
      </c>
      <c r="DJ22" s="17" t="s">
        <v>197</v>
      </c>
      <c r="DK22" s="151">
        <v>0</v>
      </c>
      <c r="DL22" s="41">
        <v>0</v>
      </c>
      <c r="DM22" s="41">
        <v>9999</v>
      </c>
      <c r="DP22" s="41">
        <v>17</v>
      </c>
      <c r="DQ22" s="195">
        <v>0</v>
      </c>
      <c r="DR22" s="195">
        <v>0</v>
      </c>
      <c r="DS22" s="196">
        <v>0</v>
      </c>
      <c r="DT22" s="195">
        <v>0</v>
      </c>
      <c r="DU22" s="195">
        <v>0</v>
      </c>
      <c r="DV22" s="195">
        <v>333</v>
      </c>
      <c r="DW22" s="195">
        <v>0</v>
      </c>
      <c r="DX22" s="195">
        <v>0</v>
      </c>
      <c r="DY22" s="195">
        <v>513</v>
      </c>
      <c r="DZ22" s="195">
        <v>0</v>
      </c>
      <c r="EA22" s="195">
        <v>401</v>
      </c>
      <c r="EB22" s="195">
        <v>0</v>
      </c>
      <c r="EC22" s="196">
        <v>0</v>
      </c>
      <c r="ED22" s="195">
        <v>0</v>
      </c>
      <c r="EE22" s="195">
        <v>0</v>
      </c>
      <c r="EF22" s="195">
        <v>212</v>
      </c>
      <c r="EG22" s="195">
        <v>3600</v>
      </c>
      <c r="EH22" s="196">
        <v>0</v>
      </c>
      <c r="EI22" s="195">
        <v>0</v>
      </c>
      <c r="EK22" s="41">
        <v>17</v>
      </c>
      <c r="EL22" s="195">
        <v>0</v>
      </c>
      <c r="EM22" s="195">
        <v>0</v>
      </c>
      <c r="EN22" s="195">
        <v>0</v>
      </c>
      <c r="EO22" s="195">
        <v>0</v>
      </c>
      <c r="EP22" s="195">
        <v>0</v>
      </c>
      <c r="EQ22" s="195">
        <v>333</v>
      </c>
      <c r="ER22" s="195">
        <v>333</v>
      </c>
      <c r="ES22" s="195">
        <v>333</v>
      </c>
      <c r="ET22" s="195">
        <v>846</v>
      </c>
      <c r="EU22" s="195">
        <v>846</v>
      </c>
      <c r="EV22" s="195">
        <v>1247</v>
      </c>
      <c r="EW22" s="195">
        <v>1247</v>
      </c>
      <c r="EX22" s="195">
        <v>1247</v>
      </c>
      <c r="EY22" s="195">
        <v>1247</v>
      </c>
      <c r="EZ22" s="195">
        <v>1247</v>
      </c>
      <c r="FA22" s="195">
        <v>1459</v>
      </c>
      <c r="FB22" s="195">
        <v>5059</v>
      </c>
      <c r="FC22" s="195">
        <v>5059</v>
      </c>
      <c r="FD22" s="195">
        <v>5059</v>
      </c>
    </row>
    <row r="23" spans="1:160" ht="13.5" thickBot="1" x14ac:dyDescent="0.25">
      <c r="A23" s="132"/>
      <c r="B23" s="34">
        <v>18</v>
      </c>
      <c r="C23" s="10">
        <v>18</v>
      </c>
      <c r="D23" s="37" t="s">
        <v>111</v>
      </c>
      <c r="E23" s="37" t="s">
        <v>112</v>
      </c>
      <c r="F23" s="37"/>
      <c r="G23" s="43">
        <v>0.30416666666666697</v>
      </c>
      <c r="H23" s="47"/>
      <c r="I23" s="58" t="s">
        <v>44</v>
      </c>
      <c r="J23" s="52">
        <v>0</v>
      </c>
      <c r="K23" s="43"/>
      <c r="L23" s="47"/>
      <c r="M23" s="42" t="s">
        <v>44</v>
      </c>
      <c r="N23" s="38">
        <v>0</v>
      </c>
      <c r="O23" s="73"/>
      <c r="P23" s="42" t="s">
        <v>44</v>
      </c>
      <c r="Q23" s="38">
        <v>0</v>
      </c>
      <c r="R23" s="43"/>
      <c r="S23" s="47"/>
      <c r="T23" s="70"/>
      <c r="U23" s="71">
        <v>0</v>
      </c>
      <c r="V23" s="72"/>
      <c r="W23" s="115">
        <v>2.0833333333333332E-2</v>
      </c>
      <c r="X23" s="42" t="s">
        <v>44</v>
      </c>
      <c r="Y23" s="38">
        <v>0</v>
      </c>
      <c r="Z23" s="49"/>
      <c r="AA23" s="42" t="s">
        <v>44</v>
      </c>
      <c r="AB23" s="38">
        <v>0</v>
      </c>
      <c r="AC23" s="53"/>
      <c r="AD23" s="61"/>
      <c r="AE23" s="55"/>
      <c r="AF23" s="35">
        <v>0</v>
      </c>
      <c r="AG23" s="35">
        <v>3.8541666666666668E-3</v>
      </c>
      <c r="AH23" s="44" t="s">
        <v>45</v>
      </c>
      <c r="AI23" s="45">
        <v>333</v>
      </c>
      <c r="AJ23" s="115">
        <v>2.0833333333333332E-2</v>
      </c>
      <c r="AK23" s="42" t="s">
        <v>44</v>
      </c>
      <c r="AL23" s="38">
        <v>0</v>
      </c>
      <c r="AM23" s="73"/>
      <c r="AN23" s="42" t="s">
        <v>44</v>
      </c>
      <c r="AO23" s="38">
        <v>0</v>
      </c>
      <c r="AP23" s="53"/>
      <c r="AQ23" s="61"/>
      <c r="AR23" s="55"/>
      <c r="AS23" s="35">
        <v>0</v>
      </c>
      <c r="AT23" s="35">
        <v>5.9375000000000001E-3</v>
      </c>
      <c r="AU23" s="44" t="s">
        <v>45</v>
      </c>
      <c r="AV23" s="45">
        <v>513</v>
      </c>
      <c r="AW23" s="49"/>
      <c r="AX23" s="42" t="s">
        <v>44</v>
      </c>
      <c r="AY23" s="38">
        <v>0</v>
      </c>
      <c r="AZ23" s="53"/>
      <c r="BA23" s="61"/>
      <c r="BB23" s="55"/>
      <c r="BC23" s="35">
        <v>0</v>
      </c>
      <c r="BD23" s="35">
        <v>4.6412037037037038E-3</v>
      </c>
      <c r="BE23" s="44" t="s">
        <v>45</v>
      </c>
      <c r="BF23" s="45">
        <v>401</v>
      </c>
      <c r="BG23" s="49"/>
      <c r="BH23" s="42" t="s">
        <v>44</v>
      </c>
      <c r="BI23" s="38">
        <v>0</v>
      </c>
      <c r="BJ23" s="43"/>
      <c r="BK23" s="47"/>
      <c r="BL23" s="70"/>
      <c r="BM23" s="71">
        <v>0</v>
      </c>
      <c r="BN23" s="72"/>
      <c r="BO23" s="117"/>
      <c r="BP23" s="121"/>
      <c r="BQ23" s="124"/>
      <c r="BR23" s="125"/>
      <c r="BS23" s="49"/>
      <c r="BT23" s="42" t="s">
        <v>44</v>
      </c>
      <c r="BU23" s="38">
        <v>0</v>
      </c>
      <c r="BV23" s="53"/>
      <c r="BW23" s="61"/>
      <c r="BX23" s="55"/>
      <c r="BY23" s="35">
        <v>0</v>
      </c>
      <c r="BZ23" s="35">
        <v>2.4537037037037036E-3</v>
      </c>
      <c r="CA23" s="44" t="s">
        <v>45</v>
      </c>
      <c r="CB23" s="45">
        <v>212</v>
      </c>
      <c r="CC23" s="85"/>
      <c r="CD23" s="86"/>
      <c r="CE23" s="87">
        <v>1800</v>
      </c>
      <c r="CF23" s="88"/>
      <c r="CG23" s="85"/>
      <c r="CH23" s="86"/>
      <c r="CI23" s="87">
        <v>1800</v>
      </c>
      <c r="CJ23" s="88"/>
      <c r="CK23" s="43"/>
      <c r="CL23" s="47"/>
      <c r="CM23" s="70"/>
      <c r="CN23" s="71">
        <v>0</v>
      </c>
      <c r="CO23" s="72"/>
      <c r="CP23" s="91"/>
      <c r="CQ23" s="95">
        <v>5.5555555555555601E-2</v>
      </c>
      <c r="CR23" s="42" t="s">
        <v>44</v>
      </c>
      <c r="CS23" s="38">
        <v>0</v>
      </c>
      <c r="CT23" s="65"/>
      <c r="CU23" s="39">
        <v>1459</v>
      </c>
      <c r="CV23" s="46">
        <v>3600</v>
      </c>
      <c r="CW23" s="40"/>
      <c r="CX23" s="63">
        <v>5059</v>
      </c>
      <c r="CY23" s="75"/>
      <c r="CZ23" s="101" t="s">
        <v>190</v>
      </c>
      <c r="DA23" s="129" t="s">
        <v>179</v>
      </c>
      <c r="DB23" s="129">
        <v>177</v>
      </c>
      <c r="DC23" s="104"/>
      <c r="DD23" s="77"/>
      <c r="DE23" s="56"/>
      <c r="DF23" s="36"/>
      <c r="DI23" s="41">
        <v>1.03</v>
      </c>
      <c r="DJ23" s="17" t="s">
        <v>197</v>
      </c>
      <c r="DK23" s="151">
        <v>0</v>
      </c>
      <c r="DL23" s="41">
        <v>0</v>
      </c>
      <c r="DM23" s="41">
        <v>9999</v>
      </c>
      <c r="DP23" s="41">
        <v>18</v>
      </c>
      <c r="DQ23" s="195">
        <v>0</v>
      </c>
      <c r="DR23" s="195">
        <v>0</v>
      </c>
      <c r="DS23" s="196">
        <v>0</v>
      </c>
      <c r="DT23" s="195">
        <v>0</v>
      </c>
      <c r="DU23" s="195">
        <v>0</v>
      </c>
      <c r="DV23" s="195">
        <v>333</v>
      </c>
      <c r="DW23" s="195">
        <v>0</v>
      </c>
      <c r="DX23" s="195">
        <v>0</v>
      </c>
      <c r="DY23" s="195">
        <v>513</v>
      </c>
      <c r="DZ23" s="195">
        <v>0</v>
      </c>
      <c r="EA23" s="195">
        <v>401</v>
      </c>
      <c r="EB23" s="195">
        <v>0</v>
      </c>
      <c r="EC23" s="196">
        <v>0</v>
      </c>
      <c r="ED23" s="195">
        <v>0</v>
      </c>
      <c r="EE23" s="195">
        <v>0</v>
      </c>
      <c r="EF23" s="195">
        <v>212</v>
      </c>
      <c r="EG23" s="195">
        <v>3600</v>
      </c>
      <c r="EH23" s="196">
        <v>0</v>
      </c>
      <c r="EI23" s="195">
        <v>0</v>
      </c>
      <c r="EK23" s="41">
        <v>18</v>
      </c>
      <c r="EL23" s="195">
        <v>0</v>
      </c>
      <c r="EM23" s="195">
        <v>0</v>
      </c>
      <c r="EN23" s="195">
        <v>0</v>
      </c>
      <c r="EO23" s="195">
        <v>0</v>
      </c>
      <c r="EP23" s="195">
        <v>0</v>
      </c>
      <c r="EQ23" s="195">
        <v>333</v>
      </c>
      <c r="ER23" s="195">
        <v>333</v>
      </c>
      <c r="ES23" s="195">
        <v>333</v>
      </c>
      <c r="ET23" s="195">
        <v>846</v>
      </c>
      <c r="EU23" s="195">
        <v>846</v>
      </c>
      <c r="EV23" s="195">
        <v>1247</v>
      </c>
      <c r="EW23" s="195">
        <v>1247</v>
      </c>
      <c r="EX23" s="195">
        <v>1247</v>
      </c>
      <c r="EY23" s="195">
        <v>1247</v>
      </c>
      <c r="EZ23" s="195">
        <v>1247</v>
      </c>
      <c r="FA23" s="195">
        <v>1459</v>
      </c>
      <c r="FB23" s="195">
        <v>5059</v>
      </c>
      <c r="FC23" s="195">
        <v>5059</v>
      </c>
      <c r="FD23" s="195">
        <v>5059</v>
      </c>
    </row>
    <row r="24" spans="1:160" ht="13.5" thickBot="1" x14ac:dyDescent="0.25">
      <c r="A24" s="132"/>
      <c r="B24" s="34">
        <v>19</v>
      </c>
      <c r="C24" s="10">
        <v>19</v>
      </c>
      <c r="D24" s="37" t="s">
        <v>113</v>
      </c>
      <c r="E24" s="37" t="s">
        <v>114</v>
      </c>
      <c r="F24" s="37"/>
      <c r="G24" s="43">
        <v>0.30486111111111103</v>
      </c>
      <c r="H24" s="47"/>
      <c r="I24" s="58" t="s">
        <v>44</v>
      </c>
      <c r="J24" s="52">
        <v>0</v>
      </c>
      <c r="K24" s="43"/>
      <c r="L24" s="47"/>
      <c r="M24" s="42" t="s">
        <v>44</v>
      </c>
      <c r="N24" s="38">
        <v>0</v>
      </c>
      <c r="O24" s="73"/>
      <c r="P24" s="42" t="s">
        <v>44</v>
      </c>
      <c r="Q24" s="38">
        <v>0</v>
      </c>
      <c r="R24" s="43"/>
      <c r="S24" s="47"/>
      <c r="T24" s="70"/>
      <c r="U24" s="71">
        <v>0</v>
      </c>
      <c r="V24" s="72"/>
      <c r="W24" s="115">
        <v>2.0833333333333332E-2</v>
      </c>
      <c r="X24" s="42" t="s">
        <v>44</v>
      </c>
      <c r="Y24" s="38">
        <v>0</v>
      </c>
      <c r="Z24" s="49"/>
      <c r="AA24" s="42" t="s">
        <v>44</v>
      </c>
      <c r="AB24" s="38">
        <v>0</v>
      </c>
      <c r="AC24" s="53"/>
      <c r="AD24" s="61"/>
      <c r="AE24" s="55"/>
      <c r="AF24" s="35">
        <v>0</v>
      </c>
      <c r="AG24" s="35">
        <v>3.8541666666666668E-3</v>
      </c>
      <c r="AH24" s="44" t="s">
        <v>45</v>
      </c>
      <c r="AI24" s="45">
        <v>333</v>
      </c>
      <c r="AJ24" s="115">
        <v>2.0833333333333332E-2</v>
      </c>
      <c r="AK24" s="42" t="s">
        <v>44</v>
      </c>
      <c r="AL24" s="38">
        <v>0</v>
      </c>
      <c r="AM24" s="73"/>
      <c r="AN24" s="42" t="s">
        <v>44</v>
      </c>
      <c r="AO24" s="38">
        <v>0</v>
      </c>
      <c r="AP24" s="53"/>
      <c r="AQ24" s="61"/>
      <c r="AR24" s="55"/>
      <c r="AS24" s="35">
        <v>0</v>
      </c>
      <c r="AT24" s="35">
        <v>5.9375000000000001E-3</v>
      </c>
      <c r="AU24" s="44" t="s">
        <v>45</v>
      </c>
      <c r="AV24" s="45">
        <v>513</v>
      </c>
      <c r="AW24" s="49"/>
      <c r="AX24" s="42" t="s">
        <v>44</v>
      </c>
      <c r="AY24" s="38">
        <v>0</v>
      </c>
      <c r="AZ24" s="53"/>
      <c r="BA24" s="61"/>
      <c r="BB24" s="55"/>
      <c r="BC24" s="35">
        <v>0</v>
      </c>
      <c r="BD24" s="35">
        <v>4.6412037037037038E-3</v>
      </c>
      <c r="BE24" s="44" t="s">
        <v>45</v>
      </c>
      <c r="BF24" s="45">
        <v>401</v>
      </c>
      <c r="BG24" s="49"/>
      <c r="BH24" s="42" t="s">
        <v>44</v>
      </c>
      <c r="BI24" s="38">
        <v>0</v>
      </c>
      <c r="BJ24" s="43"/>
      <c r="BK24" s="47"/>
      <c r="BL24" s="70"/>
      <c r="BM24" s="71">
        <v>0</v>
      </c>
      <c r="BN24" s="72"/>
      <c r="BO24" s="117"/>
      <c r="BP24" s="121"/>
      <c r="BQ24" s="124"/>
      <c r="BR24" s="125"/>
      <c r="BS24" s="49"/>
      <c r="BT24" s="42" t="s">
        <v>44</v>
      </c>
      <c r="BU24" s="38">
        <v>0</v>
      </c>
      <c r="BV24" s="53"/>
      <c r="BW24" s="61"/>
      <c r="BX24" s="55"/>
      <c r="BY24" s="35">
        <v>0</v>
      </c>
      <c r="BZ24" s="35">
        <v>2.4537037037037036E-3</v>
      </c>
      <c r="CA24" s="44" t="s">
        <v>45</v>
      </c>
      <c r="CB24" s="45">
        <v>212</v>
      </c>
      <c r="CC24" s="85"/>
      <c r="CD24" s="86"/>
      <c r="CE24" s="87">
        <v>1800</v>
      </c>
      <c r="CF24" s="88"/>
      <c r="CG24" s="85"/>
      <c r="CH24" s="86"/>
      <c r="CI24" s="87">
        <v>1800</v>
      </c>
      <c r="CJ24" s="88"/>
      <c r="CK24" s="43"/>
      <c r="CL24" s="47"/>
      <c r="CM24" s="70"/>
      <c r="CN24" s="71">
        <v>0</v>
      </c>
      <c r="CO24" s="72"/>
      <c r="CP24" s="91"/>
      <c r="CQ24" s="95">
        <v>5.5555555555555601E-2</v>
      </c>
      <c r="CR24" s="42" t="s">
        <v>44</v>
      </c>
      <c r="CS24" s="38">
        <v>0</v>
      </c>
      <c r="CT24" s="75"/>
      <c r="CU24" s="39">
        <v>1459</v>
      </c>
      <c r="CV24" s="46">
        <v>3600</v>
      </c>
      <c r="CW24" s="40"/>
      <c r="CX24" s="63">
        <v>5059</v>
      </c>
      <c r="CY24" s="75"/>
      <c r="CZ24" s="101" t="s">
        <v>192</v>
      </c>
      <c r="DA24" s="129" t="s">
        <v>178</v>
      </c>
      <c r="DB24" s="129">
        <v>80</v>
      </c>
      <c r="DC24" s="104" t="s">
        <v>185</v>
      </c>
      <c r="DD24" s="77"/>
      <c r="DE24" s="56"/>
      <c r="DF24" s="36"/>
      <c r="DI24" s="41">
        <v>1.06</v>
      </c>
      <c r="DJ24" s="17" t="s">
        <v>198</v>
      </c>
      <c r="DK24" s="151">
        <v>0</v>
      </c>
      <c r="DL24" s="41">
        <v>9999</v>
      </c>
      <c r="DM24" s="41">
        <v>0</v>
      </c>
      <c r="DP24" s="41">
        <v>19</v>
      </c>
      <c r="DQ24" s="195">
        <v>0</v>
      </c>
      <c r="DR24" s="195">
        <v>0</v>
      </c>
      <c r="DS24" s="196">
        <v>0</v>
      </c>
      <c r="DT24" s="195">
        <v>0</v>
      </c>
      <c r="DU24" s="195">
        <v>0</v>
      </c>
      <c r="DV24" s="195">
        <v>333</v>
      </c>
      <c r="DW24" s="195">
        <v>0</v>
      </c>
      <c r="DX24" s="195">
        <v>0</v>
      </c>
      <c r="DY24" s="195">
        <v>513</v>
      </c>
      <c r="DZ24" s="195">
        <v>0</v>
      </c>
      <c r="EA24" s="195">
        <v>401</v>
      </c>
      <c r="EB24" s="195">
        <v>0</v>
      </c>
      <c r="EC24" s="196">
        <v>0</v>
      </c>
      <c r="ED24" s="195">
        <v>0</v>
      </c>
      <c r="EE24" s="195">
        <v>0</v>
      </c>
      <c r="EF24" s="195">
        <v>212</v>
      </c>
      <c r="EG24" s="195">
        <v>3600</v>
      </c>
      <c r="EH24" s="196">
        <v>0</v>
      </c>
      <c r="EI24" s="195">
        <v>0</v>
      </c>
      <c r="EK24" s="41">
        <v>19</v>
      </c>
      <c r="EL24" s="195">
        <v>0</v>
      </c>
      <c r="EM24" s="195">
        <v>0</v>
      </c>
      <c r="EN24" s="195">
        <v>0</v>
      </c>
      <c r="EO24" s="195">
        <v>0</v>
      </c>
      <c r="EP24" s="195">
        <v>0</v>
      </c>
      <c r="EQ24" s="195">
        <v>333</v>
      </c>
      <c r="ER24" s="195">
        <v>333</v>
      </c>
      <c r="ES24" s="195">
        <v>333</v>
      </c>
      <c r="ET24" s="195">
        <v>846</v>
      </c>
      <c r="EU24" s="195">
        <v>846</v>
      </c>
      <c r="EV24" s="195">
        <v>1247</v>
      </c>
      <c r="EW24" s="195">
        <v>1247</v>
      </c>
      <c r="EX24" s="195">
        <v>1247</v>
      </c>
      <c r="EY24" s="195">
        <v>1247</v>
      </c>
      <c r="EZ24" s="195">
        <v>1247</v>
      </c>
      <c r="FA24" s="195">
        <v>1459</v>
      </c>
      <c r="FB24" s="195">
        <v>5059</v>
      </c>
      <c r="FC24" s="195">
        <v>5059</v>
      </c>
      <c r="FD24" s="195">
        <v>5059</v>
      </c>
    </row>
    <row r="25" spans="1:160" ht="13.5" thickBot="1" x14ac:dyDescent="0.25">
      <c r="A25" s="132"/>
      <c r="B25" s="34">
        <v>20</v>
      </c>
      <c r="C25" s="10">
        <v>20</v>
      </c>
      <c r="D25" s="37" t="s">
        <v>33</v>
      </c>
      <c r="E25" s="37" t="s">
        <v>115</v>
      </c>
      <c r="F25" s="37"/>
      <c r="G25" s="43">
        <v>0.30555555555555602</v>
      </c>
      <c r="H25" s="47"/>
      <c r="I25" s="58" t="s">
        <v>44</v>
      </c>
      <c r="J25" s="52">
        <v>0</v>
      </c>
      <c r="K25" s="43"/>
      <c r="L25" s="47"/>
      <c r="M25" s="42" t="s">
        <v>44</v>
      </c>
      <c r="N25" s="38">
        <v>0</v>
      </c>
      <c r="O25" s="73"/>
      <c r="P25" s="42" t="s">
        <v>44</v>
      </c>
      <c r="Q25" s="38">
        <v>0</v>
      </c>
      <c r="R25" s="43"/>
      <c r="S25" s="47"/>
      <c r="T25" s="70"/>
      <c r="U25" s="71">
        <v>0</v>
      </c>
      <c r="V25" s="72"/>
      <c r="W25" s="115">
        <v>2.0833333333333332E-2</v>
      </c>
      <c r="X25" s="42" t="s">
        <v>44</v>
      </c>
      <c r="Y25" s="38">
        <v>0</v>
      </c>
      <c r="Z25" s="49"/>
      <c r="AA25" s="42" t="s">
        <v>44</v>
      </c>
      <c r="AB25" s="38">
        <v>0</v>
      </c>
      <c r="AC25" s="53"/>
      <c r="AD25" s="61"/>
      <c r="AE25" s="55"/>
      <c r="AF25" s="35">
        <v>0</v>
      </c>
      <c r="AG25" s="35">
        <v>3.8541666666666668E-3</v>
      </c>
      <c r="AH25" s="44" t="s">
        <v>45</v>
      </c>
      <c r="AI25" s="45">
        <v>333</v>
      </c>
      <c r="AJ25" s="115">
        <v>2.0833333333333332E-2</v>
      </c>
      <c r="AK25" s="42" t="s">
        <v>44</v>
      </c>
      <c r="AL25" s="38">
        <v>0</v>
      </c>
      <c r="AM25" s="73"/>
      <c r="AN25" s="42" t="s">
        <v>44</v>
      </c>
      <c r="AO25" s="38">
        <v>0</v>
      </c>
      <c r="AP25" s="53"/>
      <c r="AQ25" s="61"/>
      <c r="AR25" s="55"/>
      <c r="AS25" s="35">
        <v>0</v>
      </c>
      <c r="AT25" s="35">
        <v>5.9375000000000001E-3</v>
      </c>
      <c r="AU25" s="44" t="s">
        <v>45</v>
      </c>
      <c r="AV25" s="45">
        <v>513</v>
      </c>
      <c r="AW25" s="49"/>
      <c r="AX25" s="42" t="s">
        <v>44</v>
      </c>
      <c r="AY25" s="38">
        <v>0</v>
      </c>
      <c r="AZ25" s="53"/>
      <c r="BA25" s="61"/>
      <c r="BB25" s="55"/>
      <c r="BC25" s="35">
        <v>0</v>
      </c>
      <c r="BD25" s="35">
        <v>4.6412037037037038E-3</v>
      </c>
      <c r="BE25" s="44" t="s">
        <v>45</v>
      </c>
      <c r="BF25" s="45">
        <v>401</v>
      </c>
      <c r="BG25" s="49"/>
      <c r="BH25" s="42" t="s">
        <v>44</v>
      </c>
      <c r="BI25" s="38">
        <v>0</v>
      </c>
      <c r="BJ25" s="43"/>
      <c r="BK25" s="47"/>
      <c r="BL25" s="70"/>
      <c r="BM25" s="71">
        <v>0</v>
      </c>
      <c r="BN25" s="72"/>
      <c r="BO25" s="117"/>
      <c r="BP25" s="121"/>
      <c r="BQ25" s="124"/>
      <c r="BR25" s="125"/>
      <c r="BS25" s="49"/>
      <c r="BT25" s="42" t="s">
        <v>44</v>
      </c>
      <c r="BU25" s="38">
        <v>0</v>
      </c>
      <c r="BV25" s="53"/>
      <c r="BW25" s="61"/>
      <c r="BX25" s="55"/>
      <c r="BY25" s="35">
        <v>0</v>
      </c>
      <c r="BZ25" s="35">
        <v>2.4537037037037036E-3</v>
      </c>
      <c r="CA25" s="44" t="s">
        <v>45</v>
      </c>
      <c r="CB25" s="45">
        <v>212</v>
      </c>
      <c r="CC25" s="85"/>
      <c r="CD25" s="86"/>
      <c r="CE25" s="87">
        <v>1800</v>
      </c>
      <c r="CF25" s="88"/>
      <c r="CG25" s="85"/>
      <c r="CH25" s="86"/>
      <c r="CI25" s="87">
        <v>1800</v>
      </c>
      <c r="CJ25" s="88"/>
      <c r="CK25" s="43"/>
      <c r="CL25" s="47"/>
      <c r="CM25" s="70"/>
      <c r="CN25" s="71">
        <v>0</v>
      </c>
      <c r="CO25" s="72"/>
      <c r="CP25" s="91"/>
      <c r="CQ25" s="95">
        <v>5.5555555555555601E-2</v>
      </c>
      <c r="CR25" s="42" t="s">
        <v>44</v>
      </c>
      <c r="CS25" s="38">
        <v>0</v>
      </c>
      <c r="CT25" s="75"/>
      <c r="CU25" s="39">
        <v>1459</v>
      </c>
      <c r="CV25" s="46">
        <v>3600</v>
      </c>
      <c r="CW25" s="40"/>
      <c r="CX25" s="63">
        <v>5059</v>
      </c>
      <c r="CY25" s="75"/>
      <c r="CZ25" s="101" t="s">
        <v>190</v>
      </c>
      <c r="DA25" s="129" t="s">
        <v>178</v>
      </c>
      <c r="DB25" s="129">
        <v>71</v>
      </c>
      <c r="DC25" s="104"/>
      <c r="DD25" s="77"/>
      <c r="DE25" s="56"/>
      <c r="DF25" s="36"/>
      <c r="DI25" s="41">
        <v>1.06</v>
      </c>
      <c r="DJ25" s="17" t="s">
        <v>197</v>
      </c>
      <c r="DK25" s="151">
        <v>0</v>
      </c>
      <c r="DL25" s="41">
        <v>0</v>
      </c>
      <c r="DM25" s="41">
        <v>9999</v>
      </c>
      <c r="DP25" s="41">
        <v>20</v>
      </c>
      <c r="DQ25" s="195">
        <v>0</v>
      </c>
      <c r="DR25" s="195">
        <v>0</v>
      </c>
      <c r="DS25" s="196">
        <v>0</v>
      </c>
      <c r="DT25" s="195">
        <v>0</v>
      </c>
      <c r="DU25" s="195">
        <v>0</v>
      </c>
      <c r="DV25" s="195">
        <v>333</v>
      </c>
      <c r="DW25" s="195">
        <v>0</v>
      </c>
      <c r="DX25" s="195">
        <v>0</v>
      </c>
      <c r="DY25" s="195">
        <v>513</v>
      </c>
      <c r="DZ25" s="195">
        <v>0</v>
      </c>
      <c r="EA25" s="195">
        <v>401</v>
      </c>
      <c r="EB25" s="195">
        <v>0</v>
      </c>
      <c r="EC25" s="196">
        <v>0</v>
      </c>
      <c r="ED25" s="195">
        <v>0</v>
      </c>
      <c r="EE25" s="195">
        <v>0</v>
      </c>
      <c r="EF25" s="195">
        <v>212</v>
      </c>
      <c r="EG25" s="195">
        <v>3600</v>
      </c>
      <c r="EH25" s="196">
        <v>0</v>
      </c>
      <c r="EI25" s="195">
        <v>0</v>
      </c>
      <c r="EK25" s="41">
        <v>20</v>
      </c>
      <c r="EL25" s="195">
        <v>0</v>
      </c>
      <c r="EM25" s="195">
        <v>0</v>
      </c>
      <c r="EN25" s="195">
        <v>0</v>
      </c>
      <c r="EO25" s="195">
        <v>0</v>
      </c>
      <c r="EP25" s="195">
        <v>0</v>
      </c>
      <c r="EQ25" s="195">
        <v>333</v>
      </c>
      <c r="ER25" s="195">
        <v>333</v>
      </c>
      <c r="ES25" s="195">
        <v>333</v>
      </c>
      <c r="ET25" s="195">
        <v>846</v>
      </c>
      <c r="EU25" s="195">
        <v>846</v>
      </c>
      <c r="EV25" s="195">
        <v>1247</v>
      </c>
      <c r="EW25" s="195">
        <v>1247</v>
      </c>
      <c r="EX25" s="195">
        <v>1247</v>
      </c>
      <c r="EY25" s="195">
        <v>1247</v>
      </c>
      <c r="EZ25" s="195">
        <v>1247</v>
      </c>
      <c r="FA25" s="195">
        <v>1459</v>
      </c>
      <c r="FB25" s="195">
        <v>5059</v>
      </c>
      <c r="FC25" s="195">
        <v>5059</v>
      </c>
      <c r="FD25" s="195">
        <v>5059</v>
      </c>
    </row>
    <row r="26" spans="1:160" ht="13.5" thickBot="1" x14ac:dyDescent="0.25">
      <c r="A26" s="132"/>
      <c r="B26" s="34">
        <v>21</v>
      </c>
      <c r="C26" s="10">
        <v>21</v>
      </c>
      <c r="D26" s="37" t="s">
        <v>116</v>
      </c>
      <c r="E26" s="37" t="s">
        <v>117</v>
      </c>
      <c r="F26" s="37"/>
      <c r="G26" s="43">
        <v>0.30625000000000002</v>
      </c>
      <c r="H26" s="47"/>
      <c r="I26" s="58" t="s">
        <v>44</v>
      </c>
      <c r="J26" s="52">
        <v>0</v>
      </c>
      <c r="K26" s="43"/>
      <c r="L26" s="47"/>
      <c r="M26" s="42" t="s">
        <v>44</v>
      </c>
      <c r="N26" s="38">
        <v>0</v>
      </c>
      <c r="O26" s="73"/>
      <c r="P26" s="42" t="s">
        <v>44</v>
      </c>
      <c r="Q26" s="38">
        <v>0</v>
      </c>
      <c r="R26" s="43"/>
      <c r="S26" s="47"/>
      <c r="T26" s="70"/>
      <c r="U26" s="71">
        <v>0</v>
      </c>
      <c r="V26" s="72"/>
      <c r="W26" s="115">
        <v>2.0833333333333332E-2</v>
      </c>
      <c r="X26" s="42" t="s">
        <v>44</v>
      </c>
      <c r="Y26" s="38">
        <v>0</v>
      </c>
      <c r="Z26" s="49"/>
      <c r="AA26" s="42" t="s">
        <v>44</v>
      </c>
      <c r="AB26" s="38">
        <v>0</v>
      </c>
      <c r="AC26" s="53"/>
      <c r="AD26" s="61"/>
      <c r="AE26" s="55"/>
      <c r="AF26" s="35">
        <v>0</v>
      </c>
      <c r="AG26" s="35">
        <v>3.8541666666666668E-3</v>
      </c>
      <c r="AH26" s="44" t="s">
        <v>45</v>
      </c>
      <c r="AI26" s="45">
        <v>333</v>
      </c>
      <c r="AJ26" s="115">
        <v>2.0833333333333332E-2</v>
      </c>
      <c r="AK26" s="42" t="s">
        <v>44</v>
      </c>
      <c r="AL26" s="38">
        <v>0</v>
      </c>
      <c r="AM26" s="73"/>
      <c r="AN26" s="42" t="s">
        <v>44</v>
      </c>
      <c r="AO26" s="38">
        <v>0</v>
      </c>
      <c r="AP26" s="53"/>
      <c r="AQ26" s="61"/>
      <c r="AR26" s="55"/>
      <c r="AS26" s="35">
        <v>0</v>
      </c>
      <c r="AT26" s="35">
        <v>5.9375000000000001E-3</v>
      </c>
      <c r="AU26" s="44" t="s">
        <v>45</v>
      </c>
      <c r="AV26" s="45">
        <v>513</v>
      </c>
      <c r="AW26" s="49"/>
      <c r="AX26" s="42" t="s">
        <v>44</v>
      </c>
      <c r="AY26" s="38">
        <v>0</v>
      </c>
      <c r="AZ26" s="53"/>
      <c r="BA26" s="61"/>
      <c r="BB26" s="55"/>
      <c r="BC26" s="35">
        <v>0</v>
      </c>
      <c r="BD26" s="35">
        <v>4.6412037037037038E-3</v>
      </c>
      <c r="BE26" s="44" t="s">
        <v>45</v>
      </c>
      <c r="BF26" s="45">
        <v>401</v>
      </c>
      <c r="BG26" s="49"/>
      <c r="BH26" s="42" t="s">
        <v>44</v>
      </c>
      <c r="BI26" s="38">
        <v>0</v>
      </c>
      <c r="BJ26" s="43"/>
      <c r="BK26" s="47"/>
      <c r="BL26" s="70"/>
      <c r="BM26" s="71">
        <v>0</v>
      </c>
      <c r="BN26" s="72"/>
      <c r="BO26" s="117"/>
      <c r="BP26" s="121"/>
      <c r="BQ26" s="124"/>
      <c r="BR26" s="125"/>
      <c r="BS26" s="49"/>
      <c r="BT26" s="42" t="s">
        <v>44</v>
      </c>
      <c r="BU26" s="38">
        <v>0</v>
      </c>
      <c r="BV26" s="53"/>
      <c r="BW26" s="61"/>
      <c r="BX26" s="55"/>
      <c r="BY26" s="35">
        <v>0</v>
      </c>
      <c r="BZ26" s="35">
        <v>2.4537037037037036E-3</v>
      </c>
      <c r="CA26" s="44" t="s">
        <v>45</v>
      </c>
      <c r="CB26" s="45">
        <v>212</v>
      </c>
      <c r="CC26" s="85"/>
      <c r="CD26" s="86"/>
      <c r="CE26" s="87">
        <v>1800</v>
      </c>
      <c r="CF26" s="88"/>
      <c r="CG26" s="85"/>
      <c r="CH26" s="86"/>
      <c r="CI26" s="87">
        <v>1800</v>
      </c>
      <c r="CJ26" s="88"/>
      <c r="CK26" s="43"/>
      <c r="CL26" s="47"/>
      <c r="CM26" s="70"/>
      <c r="CN26" s="71">
        <v>0</v>
      </c>
      <c r="CO26" s="72"/>
      <c r="CP26" s="91"/>
      <c r="CQ26" s="95">
        <v>5.5555555555555601E-2</v>
      </c>
      <c r="CR26" s="42" t="s">
        <v>44</v>
      </c>
      <c r="CS26" s="38">
        <v>0</v>
      </c>
      <c r="CT26" s="75"/>
      <c r="CU26" s="39">
        <v>1459</v>
      </c>
      <c r="CV26" s="46">
        <v>3600</v>
      </c>
      <c r="CW26" s="40"/>
      <c r="CX26" s="63">
        <v>5059</v>
      </c>
      <c r="CY26" s="75"/>
      <c r="CZ26" s="101" t="s">
        <v>190</v>
      </c>
      <c r="DA26" s="129" t="s">
        <v>177</v>
      </c>
      <c r="DB26" s="129">
        <v>125</v>
      </c>
      <c r="DC26" s="104" t="s">
        <v>183</v>
      </c>
      <c r="DD26" s="77"/>
      <c r="DE26" s="56"/>
      <c r="DF26" s="36"/>
      <c r="DI26" s="41">
        <v>1.1200000000000001</v>
      </c>
      <c r="DJ26" s="17" t="s">
        <v>197</v>
      </c>
      <c r="DK26" s="151">
        <v>0</v>
      </c>
      <c r="DL26" s="41">
        <v>0</v>
      </c>
      <c r="DM26" s="41">
        <v>9999</v>
      </c>
      <c r="DP26" s="41">
        <v>21</v>
      </c>
      <c r="DQ26" s="195">
        <v>0</v>
      </c>
      <c r="DR26" s="195">
        <v>0</v>
      </c>
      <c r="DS26" s="196">
        <v>0</v>
      </c>
      <c r="DT26" s="195">
        <v>0</v>
      </c>
      <c r="DU26" s="195">
        <v>0</v>
      </c>
      <c r="DV26" s="195">
        <v>333</v>
      </c>
      <c r="DW26" s="195">
        <v>0</v>
      </c>
      <c r="DX26" s="195">
        <v>0</v>
      </c>
      <c r="DY26" s="195">
        <v>513</v>
      </c>
      <c r="DZ26" s="195">
        <v>0</v>
      </c>
      <c r="EA26" s="195">
        <v>401</v>
      </c>
      <c r="EB26" s="195">
        <v>0</v>
      </c>
      <c r="EC26" s="196">
        <v>0</v>
      </c>
      <c r="ED26" s="195">
        <v>0</v>
      </c>
      <c r="EE26" s="195">
        <v>0</v>
      </c>
      <c r="EF26" s="195">
        <v>212</v>
      </c>
      <c r="EG26" s="195">
        <v>3600</v>
      </c>
      <c r="EH26" s="196">
        <v>0</v>
      </c>
      <c r="EI26" s="195">
        <v>0</v>
      </c>
      <c r="EK26" s="41">
        <v>21</v>
      </c>
      <c r="EL26" s="195">
        <v>0</v>
      </c>
      <c r="EM26" s="195">
        <v>0</v>
      </c>
      <c r="EN26" s="195">
        <v>0</v>
      </c>
      <c r="EO26" s="195">
        <v>0</v>
      </c>
      <c r="EP26" s="195">
        <v>0</v>
      </c>
      <c r="EQ26" s="195">
        <v>333</v>
      </c>
      <c r="ER26" s="195">
        <v>333</v>
      </c>
      <c r="ES26" s="195">
        <v>333</v>
      </c>
      <c r="ET26" s="195">
        <v>846</v>
      </c>
      <c r="EU26" s="195">
        <v>846</v>
      </c>
      <c r="EV26" s="195">
        <v>1247</v>
      </c>
      <c r="EW26" s="195">
        <v>1247</v>
      </c>
      <c r="EX26" s="195">
        <v>1247</v>
      </c>
      <c r="EY26" s="195">
        <v>1247</v>
      </c>
      <c r="EZ26" s="195">
        <v>1247</v>
      </c>
      <c r="FA26" s="195">
        <v>1459</v>
      </c>
      <c r="FB26" s="195">
        <v>5059</v>
      </c>
      <c r="FC26" s="195">
        <v>5059</v>
      </c>
      <c r="FD26" s="195">
        <v>5059</v>
      </c>
    </row>
    <row r="27" spans="1:160" ht="13.5" thickBot="1" x14ac:dyDescent="0.25">
      <c r="A27" s="132"/>
      <c r="B27" s="34">
        <v>22</v>
      </c>
      <c r="C27" s="10">
        <v>22</v>
      </c>
      <c r="D27" s="37" t="s">
        <v>118</v>
      </c>
      <c r="E27" s="37" t="s">
        <v>119</v>
      </c>
      <c r="F27" s="37"/>
      <c r="G27" s="43">
        <v>0.30694444444444402</v>
      </c>
      <c r="H27" s="47"/>
      <c r="I27" s="58" t="s">
        <v>44</v>
      </c>
      <c r="J27" s="52">
        <v>0</v>
      </c>
      <c r="K27" s="43"/>
      <c r="L27" s="47"/>
      <c r="M27" s="42" t="s">
        <v>44</v>
      </c>
      <c r="N27" s="38">
        <v>0</v>
      </c>
      <c r="O27" s="73"/>
      <c r="P27" s="42" t="s">
        <v>44</v>
      </c>
      <c r="Q27" s="38">
        <v>0</v>
      </c>
      <c r="R27" s="43"/>
      <c r="S27" s="47"/>
      <c r="T27" s="70"/>
      <c r="U27" s="71">
        <v>0</v>
      </c>
      <c r="V27" s="72"/>
      <c r="W27" s="115">
        <v>2.0833333333333332E-2</v>
      </c>
      <c r="X27" s="42" t="s">
        <v>44</v>
      </c>
      <c r="Y27" s="38">
        <v>0</v>
      </c>
      <c r="Z27" s="49"/>
      <c r="AA27" s="42" t="s">
        <v>44</v>
      </c>
      <c r="AB27" s="38">
        <v>0</v>
      </c>
      <c r="AC27" s="53"/>
      <c r="AD27" s="61"/>
      <c r="AE27" s="55"/>
      <c r="AF27" s="35">
        <v>0</v>
      </c>
      <c r="AG27" s="35">
        <v>3.8541666666666668E-3</v>
      </c>
      <c r="AH27" s="44" t="s">
        <v>45</v>
      </c>
      <c r="AI27" s="45">
        <v>333</v>
      </c>
      <c r="AJ27" s="115">
        <v>2.0833333333333332E-2</v>
      </c>
      <c r="AK27" s="42" t="s">
        <v>44</v>
      </c>
      <c r="AL27" s="38">
        <v>0</v>
      </c>
      <c r="AM27" s="73"/>
      <c r="AN27" s="42" t="s">
        <v>44</v>
      </c>
      <c r="AO27" s="38">
        <v>0</v>
      </c>
      <c r="AP27" s="53"/>
      <c r="AQ27" s="61"/>
      <c r="AR27" s="55"/>
      <c r="AS27" s="35">
        <v>0</v>
      </c>
      <c r="AT27" s="35">
        <v>5.9375000000000001E-3</v>
      </c>
      <c r="AU27" s="44" t="s">
        <v>45</v>
      </c>
      <c r="AV27" s="45">
        <v>513</v>
      </c>
      <c r="AW27" s="49"/>
      <c r="AX27" s="42" t="s">
        <v>44</v>
      </c>
      <c r="AY27" s="38">
        <v>0</v>
      </c>
      <c r="AZ27" s="53"/>
      <c r="BA27" s="61"/>
      <c r="BB27" s="55"/>
      <c r="BC27" s="35">
        <v>0</v>
      </c>
      <c r="BD27" s="35">
        <v>4.6412037037037038E-3</v>
      </c>
      <c r="BE27" s="44" t="s">
        <v>45</v>
      </c>
      <c r="BF27" s="45">
        <v>401</v>
      </c>
      <c r="BG27" s="49"/>
      <c r="BH27" s="42" t="s">
        <v>44</v>
      </c>
      <c r="BI27" s="38">
        <v>0</v>
      </c>
      <c r="BJ27" s="43"/>
      <c r="BK27" s="47"/>
      <c r="BL27" s="70"/>
      <c r="BM27" s="71">
        <v>0</v>
      </c>
      <c r="BN27" s="72"/>
      <c r="BO27" s="117"/>
      <c r="BP27" s="121"/>
      <c r="BQ27" s="124"/>
      <c r="BR27" s="125"/>
      <c r="BS27" s="49"/>
      <c r="BT27" s="42" t="s">
        <v>44</v>
      </c>
      <c r="BU27" s="38">
        <v>0</v>
      </c>
      <c r="BV27" s="53"/>
      <c r="BW27" s="61"/>
      <c r="BX27" s="55"/>
      <c r="BY27" s="35">
        <v>0</v>
      </c>
      <c r="BZ27" s="35">
        <v>2.4537037037037036E-3</v>
      </c>
      <c r="CA27" s="44" t="s">
        <v>45</v>
      </c>
      <c r="CB27" s="45">
        <v>212</v>
      </c>
      <c r="CC27" s="85"/>
      <c r="CD27" s="86"/>
      <c r="CE27" s="87">
        <v>1800</v>
      </c>
      <c r="CF27" s="88"/>
      <c r="CG27" s="85"/>
      <c r="CH27" s="86"/>
      <c r="CI27" s="87">
        <v>1800</v>
      </c>
      <c r="CJ27" s="88"/>
      <c r="CK27" s="43"/>
      <c r="CL27" s="47"/>
      <c r="CM27" s="70"/>
      <c r="CN27" s="71">
        <v>0</v>
      </c>
      <c r="CO27" s="72"/>
      <c r="CP27" s="91"/>
      <c r="CQ27" s="95">
        <v>5.5555555555555601E-2</v>
      </c>
      <c r="CR27" s="42" t="s">
        <v>44</v>
      </c>
      <c r="CS27" s="38">
        <v>0</v>
      </c>
      <c r="CT27" s="75"/>
      <c r="CU27" s="39">
        <v>1459</v>
      </c>
      <c r="CV27" s="46">
        <v>3600</v>
      </c>
      <c r="CW27" s="40"/>
      <c r="CX27" s="63">
        <v>5059</v>
      </c>
      <c r="CY27" s="75"/>
      <c r="CZ27" s="101" t="s">
        <v>192</v>
      </c>
      <c r="DA27" s="129" t="s">
        <v>178</v>
      </c>
      <c r="DB27" s="129">
        <v>88</v>
      </c>
      <c r="DC27" s="104"/>
      <c r="DD27" s="77"/>
      <c r="DE27" s="56"/>
      <c r="DF27" s="36"/>
      <c r="DI27" s="41">
        <v>1.06</v>
      </c>
      <c r="DJ27" s="17" t="s">
        <v>197</v>
      </c>
      <c r="DK27" s="151">
        <v>0</v>
      </c>
      <c r="DL27" s="41">
        <v>0</v>
      </c>
      <c r="DM27" s="41">
        <v>9999</v>
      </c>
      <c r="DP27" s="41">
        <v>22</v>
      </c>
      <c r="DQ27" s="195">
        <v>0</v>
      </c>
      <c r="DR27" s="195">
        <v>0</v>
      </c>
      <c r="DS27" s="196">
        <v>0</v>
      </c>
      <c r="DT27" s="195">
        <v>0</v>
      </c>
      <c r="DU27" s="195">
        <v>0</v>
      </c>
      <c r="DV27" s="195">
        <v>333</v>
      </c>
      <c r="DW27" s="195">
        <v>0</v>
      </c>
      <c r="DX27" s="195">
        <v>0</v>
      </c>
      <c r="DY27" s="195">
        <v>513</v>
      </c>
      <c r="DZ27" s="195">
        <v>0</v>
      </c>
      <c r="EA27" s="195">
        <v>401</v>
      </c>
      <c r="EB27" s="195">
        <v>0</v>
      </c>
      <c r="EC27" s="196">
        <v>0</v>
      </c>
      <c r="ED27" s="195">
        <v>0</v>
      </c>
      <c r="EE27" s="195">
        <v>0</v>
      </c>
      <c r="EF27" s="195">
        <v>212</v>
      </c>
      <c r="EG27" s="195">
        <v>3600</v>
      </c>
      <c r="EH27" s="196">
        <v>0</v>
      </c>
      <c r="EI27" s="195">
        <v>0</v>
      </c>
      <c r="EK27" s="41">
        <v>22</v>
      </c>
      <c r="EL27" s="195">
        <v>0</v>
      </c>
      <c r="EM27" s="195">
        <v>0</v>
      </c>
      <c r="EN27" s="195">
        <v>0</v>
      </c>
      <c r="EO27" s="195">
        <v>0</v>
      </c>
      <c r="EP27" s="195">
        <v>0</v>
      </c>
      <c r="EQ27" s="195">
        <v>333</v>
      </c>
      <c r="ER27" s="195">
        <v>333</v>
      </c>
      <c r="ES27" s="195">
        <v>333</v>
      </c>
      <c r="ET27" s="195">
        <v>846</v>
      </c>
      <c r="EU27" s="195">
        <v>846</v>
      </c>
      <c r="EV27" s="195">
        <v>1247</v>
      </c>
      <c r="EW27" s="195">
        <v>1247</v>
      </c>
      <c r="EX27" s="195">
        <v>1247</v>
      </c>
      <c r="EY27" s="195">
        <v>1247</v>
      </c>
      <c r="EZ27" s="195">
        <v>1247</v>
      </c>
      <c r="FA27" s="195">
        <v>1459</v>
      </c>
      <c r="FB27" s="195">
        <v>5059</v>
      </c>
      <c r="FC27" s="195">
        <v>5059</v>
      </c>
      <c r="FD27" s="195">
        <v>5059</v>
      </c>
    </row>
    <row r="28" spans="1:160" ht="13.5" thickBot="1" x14ac:dyDescent="0.25">
      <c r="A28" s="132"/>
      <c r="B28" s="34">
        <v>23</v>
      </c>
      <c r="C28" s="10">
        <v>23</v>
      </c>
      <c r="D28" s="37" t="s">
        <v>120</v>
      </c>
      <c r="E28" s="37" t="s">
        <v>121</v>
      </c>
      <c r="F28" s="37"/>
      <c r="G28" s="43">
        <v>0.30763888888888902</v>
      </c>
      <c r="H28" s="47"/>
      <c r="I28" s="58" t="s">
        <v>44</v>
      </c>
      <c r="J28" s="52">
        <v>0</v>
      </c>
      <c r="K28" s="43"/>
      <c r="L28" s="47"/>
      <c r="M28" s="42" t="s">
        <v>44</v>
      </c>
      <c r="N28" s="38">
        <v>0</v>
      </c>
      <c r="O28" s="73"/>
      <c r="P28" s="42" t="s">
        <v>44</v>
      </c>
      <c r="Q28" s="38">
        <v>0</v>
      </c>
      <c r="R28" s="43"/>
      <c r="S28" s="47"/>
      <c r="T28" s="70"/>
      <c r="U28" s="71">
        <v>0</v>
      </c>
      <c r="V28" s="72"/>
      <c r="W28" s="115">
        <v>2.0833333333333332E-2</v>
      </c>
      <c r="X28" s="42" t="s">
        <v>44</v>
      </c>
      <c r="Y28" s="38">
        <v>0</v>
      </c>
      <c r="Z28" s="49"/>
      <c r="AA28" s="42" t="s">
        <v>44</v>
      </c>
      <c r="AB28" s="38">
        <v>0</v>
      </c>
      <c r="AC28" s="53"/>
      <c r="AD28" s="61"/>
      <c r="AE28" s="55"/>
      <c r="AF28" s="35">
        <v>0</v>
      </c>
      <c r="AG28" s="35">
        <v>3.8541666666666668E-3</v>
      </c>
      <c r="AH28" s="44" t="s">
        <v>45</v>
      </c>
      <c r="AI28" s="45">
        <v>333</v>
      </c>
      <c r="AJ28" s="115">
        <v>2.0833333333333332E-2</v>
      </c>
      <c r="AK28" s="42" t="s">
        <v>44</v>
      </c>
      <c r="AL28" s="38">
        <v>0</v>
      </c>
      <c r="AM28" s="73"/>
      <c r="AN28" s="42" t="s">
        <v>44</v>
      </c>
      <c r="AO28" s="38">
        <v>0</v>
      </c>
      <c r="AP28" s="53"/>
      <c r="AQ28" s="61"/>
      <c r="AR28" s="55"/>
      <c r="AS28" s="35">
        <v>0</v>
      </c>
      <c r="AT28" s="35">
        <v>5.9375000000000001E-3</v>
      </c>
      <c r="AU28" s="44" t="s">
        <v>45</v>
      </c>
      <c r="AV28" s="45">
        <v>513</v>
      </c>
      <c r="AW28" s="49"/>
      <c r="AX28" s="42" t="s">
        <v>44</v>
      </c>
      <c r="AY28" s="38">
        <v>0</v>
      </c>
      <c r="AZ28" s="53"/>
      <c r="BA28" s="61"/>
      <c r="BB28" s="55"/>
      <c r="BC28" s="35">
        <v>0</v>
      </c>
      <c r="BD28" s="35">
        <v>4.6412037037037038E-3</v>
      </c>
      <c r="BE28" s="44" t="s">
        <v>45</v>
      </c>
      <c r="BF28" s="45">
        <v>401</v>
      </c>
      <c r="BG28" s="49"/>
      <c r="BH28" s="42" t="s">
        <v>44</v>
      </c>
      <c r="BI28" s="38">
        <v>0</v>
      </c>
      <c r="BJ28" s="43"/>
      <c r="BK28" s="47"/>
      <c r="BL28" s="70"/>
      <c r="BM28" s="71">
        <v>0</v>
      </c>
      <c r="BN28" s="72"/>
      <c r="BO28" s="117"/>
      <c r="BP28" s="121"/>
      <c r="BQ28" s="124"/>
      <c r="BR28" s="125"/>
      <c r="BS28" s="49"/>
      <c r="BT28" s="42" t="s">
        <v>44</v>
      </c>
      <c r="BU28" s="38">
        <v>0</v>
      </c>
      <c r="BV28" s="53"/>
      <c r="BW28" s="61"/>
      <c r="BX28" s="55"/>
      <c r="BY28" s="35">
        <v>0</v>
      </c>
      <c r="BZ28" s="35">
        <v>2.4537037037037036E-3</v>
      </c>
      <c r="CA28" s="44" t="s">
        <v>45</v>
      </c>
      <c r="CB28" s="45">
        <v>212</v>
      </c>
      <c r="CC28" s="85"/>
      <c r="CD28" s="86"/>
      <c r="CE28" s="87">
        <v>1800</v>
      </c>
      <c r="CF28" s="88"/>
      <c r="CG28" s="85"/>
      <c r="CH28" s="86"/>
      <c r="CI28" s="87">
        <v>1800</v>
      </c>
      <c r="CJ28" s="88"/>
      <c r="CK28" s="43"/>
      <c r="CL28" s="47"/>
      <c r="CM28" s="70"/>
      <c r="CN28" s="71">
        <v>0</v>
      </c>
      <c r="CO28" s="72"/>
      <c r="CP28" s="91"/>
      <c r="CQ28" s="95">
        <v>5.5555555555555601E-2</v>
      </c>
      <c r="CR28" s="42" t="s">
        <v>44</v>
      </c>
      <c r="CS28" s="38">
        <v>0</v>
      </c>
      <c r="CT28" s="75"/>
      <c r="CU28" s="39">
        <v>1459</v>
      </c>
      <c r="CV28" s="46">
        <v>3600</v>
      </c>
      <c r="CW28" s="40"/>
      <c r="CX28" s="63">
        <v>5059</v>
      </c>
      <c r="CY28" s="75"/>
      <c r="CZ28" s="101" t="s">
        <v>192</v>
      </c>
      <c r="DA28" s="129" t="s">
        <v>178</v>
      </c>
      <c r="DB28" s="129">
        <v>70</v>
      </c>
      <c r="DC28" s="104" t="s">
        <v>185</v>
      </c>
      <c r="DD28" s="77"/>
      <c r="DE28" s="56"/>
      <c r="DF28" s="36"/>
      <c r="DI28" s="41">
        <v>1.06</v>
      </c>
      <c r="DJ28" s="17" t="s">
        <v>197</v>
      </c>
      <c r="DK28" s="151">
        <v>0</v>
      </c>
      <c r="DL28" s="41">
        <v>0</v>
      </c>
      <c r="DM28" s="41">
        <v>9999</v>
      </c>
      <c r="DP28" s="41">
        <v>23</v>
      </c>
      <c r="DQ28" s="195">
        <v>0</v>
      </c>
      <c r="DR28" s="195">
        <v>0</v>
      </c>
      <c r="DS28" s="196">
        <v>0</v>
      </c>
      <c r="DT28" s="195">
        <v>0</v>
      </c>
      <c r="DU28" s="195">
        <v>0</v>
      </c>
      <c r="DV28" s="195">
        <v>333</v>
      </c>
      <c r="DW28" s="195">
        <v>0</v>
      </c>
      <c r="DX28" s="195">
        <v>0</v>
      </c>
      <c r="DY28" s="195">
        <v>513</v>
      </c>
      <c r="DZ28" s="195">
        <v>0</v>
      </c>
      <c r="EA28" s="195">
        <v>401</v>
      </c>
      <c r="EB28" s="195">
        <v>0</v>
      </c>
      <c r="EC28" s="196">
        <v>0</v>
      </c>
      <c r="ED28" s="195">
        <v>0</v>
      </c>
      <c r="EE28" s="195">
        <v>0</v>
      </c>
      <c r="EF28" s="195">
        <v>212</v>
      </c>
      <c r="EG28" s="195">
        <v>3600</v>
      </c>
      <c r="EH28" s="196">
        <v>0</v>
      </c>
      <c r="EI28" s="195">
        <v>0</v>
      </c>
      <c r="EK28" s="41">
        <v>23</v>
      </c>
      <c r="EL28" s="195">
        <v>0</v>
      </c>
      <c r="EM28" s="195">
        <v>0</v>
      </c>
      <c r="EN28" s="195">
        <v>0</v>
      </c>
      <c r="EO28" s="195">
        <v>0</v>
      </c>
      <c r="EP28" s="195">
        <v>0</v>
      </c>
      <c r="EQ28" s="195">
        <v>333</v>
      </c>
      <c r="ER28" s="195">
        <v>333</v>
      </c>
      <c r="ES28" s="195">
        <v>333</v>
      </c>
      <c r="ET28" s="195">
        <v>846</v>
      </c>
      <c r="EU28" s="195">
        <v>846</v>
      </c>
      <c r="EV28" s="195">
        <v>1247</v>
      </c>
      <c r="EW28" s="195">
        <v>1247</v>
      </c>
      <c r="EX28" s="195">
        <v>1247</v>
      </c>
      <c r="EY28" s="195">
        <v>1247</v>
      </c>
      <c r="EZ28" s="195">
        <v>1247</v>
      </c>
      <c r="FA28" s="195">
        <v>1459</v>
      </c>
      <c r="FB28" s="195">
        <v>5059</v>
      </c>
      <c r="FC28" s="195">
        <v>5059</v>
      </c>
      <c r="FD28" s="195">
        <v>5059</v>
      </c>
    </row>
    <row r="29" spans="1:160" ht="13.5" thickBot="1" x14ac:dyDescent="0.25">
      <c r="A29" s="132"/>
      <c r="B29" s="34">
        <v>24</v>
      </c>
      <c r="C29" s="10">
        <v>24</v>
      </c>
      <c r="D29" s="37" t="s">
        <v>122</v>
      </c>
      <c r="E29" s="37" t="s">
        <v>123</v>
      </c>
      <c r="F29" s="37"/>
      <c r="G29" s="43">
        <v>0.30833333333333302</v>
      </c>
      <c r="H29" s="47"/>
      <c r="I29" s="58" t="s">
        <v>44</v>
      </c>
      <c r="J29" s="52">
        <v>0</v>
      </c>
      <c r="K29" s="43"/>
      <c r="L29" s="47"/>
      <c r="M29" s="42" t="s">
        <v>44</v>
      </c>
      <c r="N29" s="38">
        <v>0</v>
      </c>
      <c r="O29" s="73"/>
      <c r="P29" s="42" t="s">
        <v>44</v>
      </c>
      <c r="Q29" s="38">
        <v>0</v>
      </c>
      <c r="R29" s="43"/>
      <c r="S29" s="47"/>
      <c r="T29" s="70"/>
      <c r="U29" s="71">
        <v>0</v>
      </c>
      <c r="V29" s="72"/>
      <c r="W29" s="115">
        <v>2.0833333333333332E-2</v>
      </c>
      <c r="X29" s="42" t="s">
        <v>44</v>
      </c>
      <c r="Y29" s="38">
        <v>0</v>
      </c>
      <c r="Z29" s="49"/>
      <c r="AA29" s="42" t="s">
        <v>44</v>
      </c>
      <c r="AB29" s="38">
        <v>0</v>
      </c>
      <c r="AC29" s="53"/>
      <c r="AD29" s="61"/>
      <c r="AE29" s="55"/>
      <c r="AF29" s="35">
        <v>0</v>
      </c>
      <c r="AG29" s="35">
        <v>3.8541666666666668E-3</v>
      </c>
      <c r="AH29" s="44" t="s">
        <v>45</v>
      </c>
      <c r="AI29" s="45">
        <v>333</v>
      </c>
      <c r="AJ29" s="115">
        <v>2.0833333333333332E-2</v>
      </c>
      <c r="AK29" s="42" t="s">
        <v>44</v>
      </c>
      <c r="AL29" s="38">
        <v>0</v>
      </c>
      <c r="AM29" s="73"/>
      <c r="AN29" s="42" t="s">
        <v>44</v>
      </c>
      <c r="AO29" s="38">
        <v>0</v>
      </c>
      <c r="AP29" s="53"/>
      <c r="AQ29" s="61"/>
      <c r="AR29" s="55"/>
      <c r="AS29" s="35">
        <v>0</v>
      </c>
      <c r="AT29" s="35">
        <v>5.9375000000000001E-3</v>
      </c>
      <c r="AU29" s="44" t="s">
        <v>45</v>
      </c>
      <c r="AV29" s="45">
        <v>513</v>
      </c>
      <c r="AW29" s="49"/>
      <c r="AX29" s="42" t="s">
        <v>44</v>
      </c>
      <c r="AY29" s="38">
        <v>0</v>
      </c>
      <c r="AZ29" s="53"/>
      <c r="BA29" s="61"/>
      <c r="BB29" s="55"/>
      <c r="BC29" s="35">
        <v>0</v>
      </c>
      <c r="BD29" s="35">
        <v>4.6412037037037038E-3</v>
      </c>
      <c r="BE29" s="44" t="s">
        <v>45</v>
      </c>
      <c r="BF29" s="45">
        <v>401</v>
      </c>
      <c r="BG29" s="49"/>
      <c r="BH29" s="42" t="s">
        <v>44</v>
      </c>
      <c r="BI29" s="38">
        <v>0</v>
      </c>
      <c r="BJ29" s="43"/>
      <c r="BK29" s="47"/>
      <c r="BL29" s="70"/>
      <c r="BM29" s="71">
        <v>0</v>
      </c>
      <c r="BN29" s="72"/>
      <c r="BO29" s="117"/>
      <c r="BP29" s="121"/>
      <c r="BQ29" s="124"/>
      <c r="BR29" s="125"/>
      <c r="BS29" s="49"/>
      <c r="BT29" s="42" t="s">
        <v>44</v>
      </c>
      <c r="BU29" s="38">
        <v>0</v>
      </c>
      <c r="BV29" s="53"/>
      <c r="BW29" s="61"/>
      <c r="BX29" s="55"/>
      <c r="BY29" s="35">
        <v>0</v>
      </c>
      <c r="BZ29" s="35">
        <v>2.4537037037037036E-3</v>
      </c>
      <c r="CA29" s="44" t="s">
        <v>45</v>
      </c>
      <c r="CB29" s="45">
        <v>212</v>
      </c>
      <c r="CC29" s="85"/>
      <c r="CD29" s="86"/>
      <c r="CE29" s="87">
        <v>1800</v>
      </c>
      <c r="CF29" s="88"/>
      <c r="CG29" s="85"/>
      <c r="CH29" s="86"/>
      <c r="CI29" s="87">
        <v>1800</v>
      </c>
      <c r="CJ29" s="88"/>
      <c r="CK29" s="43"/>
      <c r="CL29" s="47"/>
      <c r="CM29" s="70"/>
      <c r="CN29" s="71">
        <v>0</v>
      </c>
      <c r="CO29" s="72"/>
      <c r="CP29" s="91"/>
      <c r="CQ29" s="95">
        <v>5.5555555555555601E-2</v>
      </c>
      <c r="CR29" s="42" t="s">
        <v>44</v>
      </c>
      <c r="CS29" s="38">
        <v>0</v>
      </c>
      <c r="CT29" s="75"/>
      <c r="CU29" s="39">
        <v>1459</v>
      </c>
      <c r="CV29" s="46">
        <v>3600</v>
      </c>
      <c r="CW29" s="40"/>
      <c r="CX29" s="63">
        <v>5059</v>
      </c>
      <c r="CY29" s="75"/>
      <c r="CZ29" s="101" t="s">
        <v>191</v>
      </c>
      <c r="DA29" s="129" t="s">
        <v>178</v>
      </c>
      <c r="DB29" s="129">
        <v>75</v>
      </c>
      <c r="DC29" s="104"/>
      <c r="DD29" s="77"/>
      <c r="DE29" s="56"/>
      <c r="DF29" s="36"/>
      <c r="DI29" s="41">
        <v>1.06</v>
      </c>
      <c r="DJ29" s="17" t="s">
        <v>197</v>
      </c>
      <c r="DK29" s="151">
        <v>0</v>
      </c>
      <c r="DL29" s="41">
        <v>0</v>
      </c>
      <c r="DM29" s="41">
        <v>9999</v>
      </c>
      <c r="DP29" s="41">
        <v>24</v>
      </c>
      <c r="DQ29" s="195">
        <v>0</v>
      </c>
      <c r="DR29" s="195">
        <v>0</v>
      </c>
      <c r="DS29" s="196">
        <v>0</v>
      </c>
      <c r="DT29" s="195">
        <v>0</v>
      </c>
      <c r="DU29" s="195">
        <v>0</v>
      </c>
      <c r="DV29" s="195">
        <v>333</v>
      </c>
      <c r="DW29" s="195">
        <v>0</v>
      </c>
      <c r="DX29" s="195">
        <v>0</v>
      </c>
      <c r="DY29" s="195">
        <v>513</v>
      </c>
      <c r="DZ29" s="195">
        <v>0</v>
      </c>
      <c r="EA29" s="195">
        <v>401</v>
      </c>
      <c r="EB29" s="195">
        <v>0</v>
      </c>
      <c r="EC29" s="196">
        <v>0</v>
      </c>
      <c r="ED29" s="195">
        <v>0</v>
      </c>
      <c r="EE29" s="195">
        <v>0</v>
      </c>
      <c r="EF29" s="195">
        <v>212</v>
      </c>
      <c r="EG29" s="195">
        <v>3600</v>
      </c>
      <c r="EH29" s="196">
        <v>0</v>
      </c>
      <c r="EI29" s="195">
        <v>0</v>
      </c>
      <c r="EK29" s="41">
        <v>24</v>
      </c>
      <c r="EL29" s="195">
        <v>0</v>
      </c>
      <c r="EM29" s="195">
        <v>0</v>
      </c>
      <c r="EN29" s="195">
        <v>0</v>
      </c>
      <c r="EO29" s="195">
        <v>0</v>
      </c>
      <c r="EP29" s="195">
        <v>0</v>
      </c>
      <c r="EQ29" s="195">
        <v>333</v>
      </c>
      <c r="ER29" s="195">
        <v>333</v>
      </c>
      <c r="ES29" s="195">
        <v>333</v>
      </c>
      <c r="ET29" s="195">
        <v>846</v>
      </c>
      <c r="EU29" s="195">
        <v>846</v>
      </c>
      <c r="EV29" s="195">
        <v>1247</v>
      </c>
      <c r="EW29" s="195">
        <v>1247</v>
      </c>
      <c r="EX29" s="195">
        <v>1247</v>
      </c>
      <c r="EY29" s="195">
        <v>1247</v>
      </c>
      <c r="EZ29" s="195">
        <v>1247</v>
      </c>
      <c r="FA29" s="195">
        <v>1459</v>
      </c>
      <c r="FB29" s="195">
        <v>5059</v>
      </c>
      <c r="FC29" s="195">
        <v>5059</v>
      </c>
      <c r="FD29" s="195">
        <v>5059</v>
      </c>
    </row>
    <row r="30" spans="1:160" ht="13.5" thickBot="1" x14ac:dyDescent="0.25">
      <c r="A30" s="132"/>
      <c r="B30" s="34">
        <v>25</v>
      </c>
      <c r="C30" s="10">
        <v>25</v>
      </c>
      <c r="D30" s="37" t="s">
        <v>124</v>
      </c>
      <c r="E30" s="37" t="s">
        <v>125</v>
      </c>
      <c r="F30" s="37"/>
      <c r="G30" s="43">
        <v>0.30902777777777801</v>
      </c>
      <c r="H30" s="47"/>
      <c r="I30" s="58" t="s">
        <v>44</v>
      </c>
      <c r="J30" s="52">
        <v>0</v>
      </c>
      <c r="K30" s="43"/>
      <c r="L30" s="47"/>
      <c r="M30" s="42" t="s">
        <v>44</v>
      </c>
      <c r="N30" s="38">
        <v>0</v>
      </c>
      <c r="O30" s="73"/>
      <c r="P30" s="42" t="s">
        <v>44</v>
      </c>
      <c r="Q30" s="38">
        <v>0</v>
      </c>
      <c r="R30" s="43"/>
      <c r="S30" s="47"/>
      <c r="T30" s="70"/>
      <c r="U30" s="71">
        <v>0</v>
      </c>
      <c r="V30" s="72"/>
      <c r="W30" s="115">
        <v>2.0833333333333332E-2</v>
      </c>
      <c r="X30" s="42" t="s">
        <v>44</v>
      </c>
      <c r="Y30" s="38">
        <v>0</v>
      </c>
      <c r="Z30" s="49"/>
      <c r="AA30" s="42" t="s">
        <v>44</v>
      </c>
      <c r="AB30" s="38">
        <v>0</v>
      </c>
      <c r="AC30" s="53"/>
      <c r="AD30" s="61"/>
      <c r="AE30" s="55"/>
      <c r="AF30" s="35">
        <v>0</v>
      </c>
      <c r="AG30" s="35">
        <v>3.8541666666666668E-3</v>
      </c>
      <c r="AH30" s="44" t="s">
        <v>45</v>
      </c>
      <c r="AI30" s="45">
        <v>333</v>
      </c>
      <c r="AJ30" s="115">
        <v>2.0833333333333332E-2</v>
      </c>
      <c r="AK30" s="42" t="s">
        <v>44</v>
      </c>
      <c r="AL30" s="38">
        <v>0</v>
      </c>
      <c r="AM30" s="73"/>
      <c r="AN30" s="42" t="s">
        <v>44</v>
      </c>
      <c r="AO30" s="38">
        <v>0</v>
      </c>
      <c r="AP30" s="53"/>
      <c r="AQ30" s="61"/>
      <c r="AR30" s="55"/>
      <c r="AS30" s="35">
        <v>0</v>
      </c>
      <c r="AT30" s="35">
        <v>5.9375000000000001E-3</v>
      </c>
      <c r="AU30" s="44" t="s">
        <v>45</v>
      </c>
      <c r="AV30" s="45">
        <v>513</v>
      </c>
      <c r="AW30" s="49"/>
      <c r="AX30" s="42" t="s">
        <v>44</v>
      </c>
      <c r="AY30" s="38">
        <v>0</v>
      </c>
      <c r="AZ30" s="53"/>
      <c r="BA30" s="61"/>
      <c r="BB30" s="55"/>
      <c r="BC30" s="35">
        <v>0</v>
      </c>
      <c r="BD30" s="35">
        <v>4.6412037037037038E-3</v>
      </c>
      <c r="BE30" s="44" t="s">
        <v>45</v>
      </c>
      <c r="BF30" s="45">
        <v>401</v>
      </c>
      <c r="BG30" s="49"/>
      <c r="BH30" s="42" t="s">
        <v>44</v>
      </c>
      <c r="BI30" s="38">
        <v>0</v>
      </c>
      <c r="BJ30" s="43"/>
      <c r="BK30" s="47"/>
      <c r="BL30" s="70"/>
      <c r="BM30" s="71">
        <v>0</v>
      </c>
      <c r="BN30" s="72"/>
      <c r="BO30" s="117"/>
      <c r="BP30" s="121"/>
      <c r="BQ30" s="124"/>
      <c r="BR30" s="125"/>
      <c r="BS30" s="49"/>
      <c r="BT30" s="42" t="s">
        <v>44</v>
      </c>
      <c r="BU30" s="38">
        <v>0</v>
      </c>
      <c r="BV30" s="53"/>
      <c r="BW30" s="61"/>
      <c r="BX30" s="55"/>
      <c r="BY30" s="35">
        <v>0</v>
      </c>
      <c r="BZ30" s="35">
        <v>2.4537037037037036E-3</v>
      </c>
      <c r="CA30" s="44" t="s">
        <v>45</v>
      </c>
      <c r="CB30" s="45">
        <v>212</v>
      </c>
      <c r="CC30" s="85"/>
      <c r="CD30" s="86"/>
      <c r="CE30" s="87">
        <v>1800</v>
      </c>
      <c r="CF30" s="88"/>
      <c r="CG30" s="85"/>
      <c r="CH30" s="86"/>
      <c r="CI30" s="87">
        <v>1800</v>
      </c>
      <c r="CJ30" s="88"/>
      <c r="CK30" s="43"/>
      <c r="CL30" s="47"/>
      <c r="CM30" s="70"/>
      <c r="CN30" s="71">
        <v>0</v>
      </c>
      <c r="CO30" s="72"/>
      <c r="CP30" s="91"/>
      <c r="CQ30" s="95">
        <v>5.5555555555555601E-2</v>
      </c>
      <c r="CR30" s="42" t="s">
        <v>44</v>
      </c>
      <c r="CS30" s="38">
        <v>0</v>
      </c>
      <c r="CU30" s="39">
        <v>1459</v>
      </c>
      <c r="CV30" s="46">
        <v>3600</v>
      </c>
      <c r="CW30" s="40"/>
      <c r="CX30" s="63">
        <v>5059</v>
      </c>
      <c r="CZ30" s="101" t="s">
        <v>190</v>
      </c>
      <c r="DA30" s="129" t="s">
        <v>178</v>
      </c>
      <c r="DB30" s="129">
        <v>152</v>
      </c>
      <c r="DC30" s="104"/>
      <c r="DD30" s="77"/>
      <c r="DE30" s="56"/>
      <c r="DF30" s="36"/>
      <c r="DI30" s="41">
        <v>1.0900000000000001</v>
      </c>
      <c r="DJ30" s="17" t="s">
        <v>197</v>
      </c>
      <c r="DK30" s="151">
        <v>0</v>
      </c>
      <c r="DL30" s="41">
        <v>0</v>
      </c>
      <c r="DM30" s="41">
        <v>9999</v>
      </c>
      <c r="DP30" s="41">
        <v>25</v>
      </c>
      <c r="DQ30" s="195">
        <v>0</v>
      </c>
      <c r="DR30" s="195">
        <v>0</v>
      </c>
      <c r="DS30" s="196">
        <v>0</v>
      </c>
      <c r="DT30" s="195">
        <v>0</v>
      </c>
      <c r="DU30" s="195">
        <v>0</v>
      </c>
      <c r="DV30" s="195">
        <v>333</v>
      </c>
      <c r="DW30" s="195">
        <v>0</v>
      </c>
      <c r="DX30" s="195">
        <v>0</v>
      </c>
      <c r="DY30" s="195">
        <v>513</v>
      </c>
      <c r="DZ30" s="195">
        <v>0</v>
      </c>
      <c r="EA30" s="195">
        <v>401</v>
      </c>
      <c r="EB30" s="195">
        <v>0</v>
      </c>
      <c r="EC30" s="196">
        <v>0</v>
      </c>
      <c r="ED30" s="195">
        <v>0</v>
      </c>
      <c r="EE30" s="195">
        <v>0</v>
      </c>
      <c r="EF30" s="195">
        <v>212</v>
      </c>
      <c r="EG30" s="195">
        <v>3600</v>
      </c>
      <c r="EH30" s="196">
        <v>0</v>
      </c>
      <c r="EI30" s="195">
        <v>0</v>
      </c>
      <c r="EK30" s="41">
        <v>25</v>
      </c>
      <c r="EL30" s="195">
        <v>0</v>
      </c>
      <c r="EM30" s="195">
        <v>0</v>
      </c>
      <c r="EN30" s="195">
        <v>0</v>
      </c>
      <c r="EO30" s="195">
        <v>0</v>
      </c>
      <c r="EP30" s="195">
        <v>0</v>
      </c>
      <c r="EQ30" s="195">
        <v>333</v>
      </c>
      <c r="ER30" s="195">
        <v>333</v>
      </c>
      <c r="ES30" s="195">
        <v>333</v>
      </c>
      <c r="ET30" s="195">
        <v>846</v>
      </c>
      <c r="EU30" s="195">
        <v>846</v>
      </c>
      <c r="EV30" s="195">
        <v>1247</v>
      </c>
      <c r="EW30" s="195">
        <v>1247</v>
      </c>
      <c r="EX30" s="195">
        <v>1247</v>
      </c>
      <c r="EY30" s="195">
        <v>1247</v>
      </c>
      <c r="EZ30" s="195">
        <v>1247</v>
      </c>
      <c r="FA30" s="195">
        <v>1459</v>
      </c>
      <c r="FB30" s="195">
        <v>5059</v>
      </c>
      <c r="FC30" s="195">
        <v>5059</v>
      </c>
      <c r="FD30" s="195">
        <v>5059</v>
      </c>
    </row>
    <row r="31" spans="1:160" ht="13.5" thickBot="1" x14ac:dyDescent="0.25">
      <c r="A31" s="132"/>
      <c r="B31" s="34">
        <v>26</v>
      </c>
      <c r="C31" s="10">
        <v>26</v>
      </c>
      <c r="D31" s="37" t="s">
        <v>126</v>
      </c>
      <c r="E31" s="37" t="s">
        <v>127</v>
      </c>
      <c r="F31" s="37"/>
      <c r="G31" s="43">
        <v>0.30972222222222201</v>
      </c>
      <c r="H31" s="47"/>
      <c r="I31" s="58" t="s">
        <v>44</v>
      </c>
      <c r="J31" s="52">
        <v>0</v>
      </c>
      <c r="K31" s="43"/>
      <c r="L31" s="47"/>
      <c r="M31" s="42" t="s">
        <v>44</v>
      </c>
      <c r="N31" s="38">
        <v>0</v>
      </c>
      <c r="O31" s="73"/>
      <c r="P31" s="42" t="s">
        <v>44</v>
      </c>
      <c r="Q31" s="38">
        <v>0</v>
      </c>
      <c r="R31" s="43"/>
      <c r="S31" s="47"/>
      <c r="T31" s="70"/>
      <c r="U31" s="71">
        <v>0</v>
      </c>
      <c r="V31" s="72"/>
      <c r="W31" s="115">
        <v>2.0833333333333332E-2</v>
      </c>
      <c r="X31" s="42" t="s">
        <v>44</v>
      </c>
      <c r="Y31" s="38">
        <v>0</v>
      </c>
      <c r="Z31" s="49"/>
      <c r="AA31" s="42" t="s">
        <v>44</v>
      </c>
      <c r="AB31" s="38">
        <v>0</v>
      </c>
      <c r="AC31" s="53"/>
      <c r="AD31" s="61"/>
      <c r="AE31" s="55"/>
      <c r="AF31" s="35">
        <v>0</v>
      </c>
      <c r="AG31" s="35">
        <v>3.8541666666666668E-3</v>
      </c>
      <c r="AH31" s="44" t="s">
        <v>45</v>
      </c>
      <c r="AI31" s="45">
        <v>333</v>
      </c>
      <c r="AJ31" s="115">
        <v>2.0833333333333332E-2</v>
      </c>
      <c r="AK31" s="42" t="s">
        <v>44</v>
      </c>
      <c r="AL31" s="38">
        <v>0</v>
      </c>
      <c r="AM31" s="73"/>
      <c r="AN31" s="42" t="s">
        <v>44</v>
      </c>
      <c r="AO31" s="38">
        <v>0</v>
      </c>
      <c r="AP31" s="53"/>
      <c r="AQ31" s="61"/>
      <c r="AR31" s="55"/>
      <c r="AS31" s="35">
        <v>0</v>
      </c>
      <c r="AT31" s="35">
        <v>5.9375000000000001E-3</v>
      </c>
      <c r="AU31" s="44" t="s">
        <v>45</v>
      </c>
      <c r="AV31" s="45">
        <v>513</v>
      </c>
      <c r="AW31" s="49"/>
      <c r="AX31" s="42" t="s">
        <v>44</v>
      </c>
      <c r="AY31" s="38">
        <v>0</v>
      </c>
      <c r="AZ31" s="53"/>
      <c r="BA31" s="61"/>
      <c r="BB31" s="55"/>
      <c r="BC31" s="35">
        <v>0</v>
      </c>
      <c r="BD31" s="35">
        <v>4.6412037037037038E-3</v>
      </c>
      <c r="BE31" s="44" t="s">
        <v>45</v>
      </c>
      <c r="BF31" s="45">
        <v>401</v>
      </c>
      <c r="BG31" s="49"/>
      <c r="BH31" s="42" t="s">
        <v>44</v>
      </c>
      <c r="BI31" s="38">
        <v>0</v>
      </c>
      <c r="BJ31" s="43"/>
      <c r="BK31" s="47"/>
      <c r="BL31" s="70"/>
      <c r="BM31" s="71">
        <v>0</v>
      </c>
      <c r="BN31" s="72"/>
      <c r="BO31" s="117"/>
      <c r="BP31" s="121"/>
      <c r="BQ31" s="124"/>
      <c r="BR31" s="125"/>
      <c r="BS31" s="49"/>
      <c r="BT31" s="42" t="s">
        <v>44</v>
      </c>
      <c r="BU31" s="38">
        <v>0</v>
      </c>
      <c r="BV31" s="53"/>
      <c r="BW31" s="61"/>
      <c r="BX31" s="55"/>
      <c r="BY31" s="35">
        <v>0</v>
      </c>
      <c r="BZ31" s="35">
        <v>2.4537037037037036E-3</v>
      </c>
      <c r="CA31" s="44" t="s">
        <v>45</v>
      </c>
      <c r="CB31" s="45">
        <v>212</v>
      </c>
      <c r="CC31" s="85"/>
      <c r="CD31" s="86"/>
      <c r="CE31" s="87">
        <v>1800</v>
      </c>
      <c r="CF31" s="88"/>
      <c r="CG31" s="85"/>
      <c r="CH31" s="86"/>
      <c r="CI31" s="87">
        <v>1800</v>
      </c>
      <c r="CJ31" s="88"/>
      <c r="CK31" s="43"/>
      <c r="CL31" s="47"/>
      <c r="CM31" s="70"/>
      <c r="CN31" s="71">
        <v>0</v>
      </c>
      <c r="CO31" s="72"/>
      <c r="CP31" s="91"/>
      <c r="CQ31" s="95">
        <v>5.5555555555555601E-2</v>
      </c>
      <c r="CR31" s="42" t="s">
        <v>44</v>
      </c>
      <c r="CS31" s="38">
        <v>0</v>
      </c>
      <c r="CU31" s="39">
        <v>1459</v>
      </c>
      <c r="CV31" s="46">
        <v>3600</v>
      </c>
      <c r="CW31" s="40"/>
      <c r="CX31" s="63">
        <v>5059</v>
      </c>
      <c r="CZ31" s="101" t="s">
        <v>191</v>
      </c>
      <c r="DA31" s="129" t="s">
        <v>177</v>
      </c>
      <c r="DB31" s="129">
        <v>250</v>
      </c>
      <c r="DC31" s="104" t="s">
        <v>187</v>
      </c>
      <c r="DD31" s="77"/>
      <c r="DE31" s="56"/>
      <c r="DF31" s="36"/>
      <c r="DI31" s="41">
        <v>1.1499999999999999</v>
      </c>
      <c r="DJ31" s="17" t="s">
        <v>198</v>
      </c>
      <c r="DK31" s="151">
        <v>0</v>
      </c>
      <c r="DL31" s="41">
        <v>9999</v>
      </c>
      <c r="DM31" s="41">
        <v>0</v>
      </c>
      <c r="DP31" s="41">
        <v>26</v>
      </c>
      <c r="DQ31" s="195">
        <v>0</v>
      </c>
      <c r="DR31" s="195">
        <v>0</v>
      </c>
      <c r="DS31" s="196">
        <v>0</v>
      </c>
      <c r="DT31" s="195">
        <v>0</v>
      </c>
      <c r="DU31" s="195">
        <v>0</v>
      </c>
      <c r="DV31" s="195">
        <v>333</v>
      </c>
      <c r="DW31" s="195">
        <v>0</v>
      </c>
      <c r="DX31" s="195">
        <v>0</v>
      </c>
      <c r="DY31" s="195">
        <v>513</v>
      </c>
      <c r="DZ31" s="195">
        <v>0</v>
      </c>
      <c r="EA31" s="195">
        <v>401</v>
      </c>
      <c r="EB31" s="195">
        <v>0</v>
      </c>
      <c r="EC31" s="196">
        <v>0</v>
      </c>
      <c r="ED31" s="195">
        <v>0</v>
      </c>
      <c r="EE31" s="195">
        <v>0</v>
      </c>
      <c r="EF31" s="195">
        <v>212</v>
      </c>
      <c r="EG31" s="195">
        <v>3600</v>
      </c>
      <c r="EH31" s="196">
        <v>0</v>
      </c>
      <c r="EI31" s="195">
        <v>0</v>
      </c>
      <c r="EK31" s="41">
        <v>26</v>
      </c>
      <c r="EL31" s="195">
        <v>0</v>
      </c>
      <c r="EM31" s="195">
        <v>0</v>
      </c>
      <c r="EN31" s="195">
        <v>0</v>
      </c>
      <c r="EO31" s="195">
        <v>0</v>
      </c>
      <c r="EP31" s="195">
        <v>0</v>
      </c>
      <c r="EQ31" s="195">
        <v>333</v>
      </c>
      <c r="ER31" s="195">
        <v>333</v>
      </c>
      <c r="ES31" s="195">
        <v>333</v>
      </c>
      <c r="ET31" s="195">
        <v>846</v>
      </c>
      <c r="EU31" s="195">
        <v>846</v>
      </c>
      <c r="EV31" s="195">
        <v>1247</v>
      </c>
      <c r="EW31" s="195">
        <v>1247</v>
      </c>
      <c r="EX31" s="195">
        <v>1247</v>
      </c>
      <c r="EY31" s="195">
        <v>1247</v>
      </c>
      <c r="EZ31" s="195">
        <v>1247</v>
      </c>
      <c r="FA31" s="195">
        <v>1459</v>
      </c>
      <c r="FB31" s="195">
        <v>5059</v>
      </c>
      <c r="FC31" s="195">
        <v>5059</v>
      </c>
      <c r="FD31" s="195">
        <v>5059</v>
      </c>
    </row>
    <row r="32" spans="1:160" ht="13.5" thickBot="1" x14ac:dyDescent="0.25">
      <c r="A32" s="132"/>
      <c r="B32" s="34">
        <v>27</v>
      </c>
      <c r="C32" s="10">
        <v>27</v>
      </c>
      <c r="D32" s="37" t="s">
        <v>128</v>
      </c>
      <c r="E32" s="37" t="s">
        <v>129</v>
      </c>
      <c r="F32" s="37"/>
      <c r="G32" s="43">
        <v>0.31041666666666701</v>
      </c>
      <c r="H32" s="47"/>
      <c r="I32" s="58" t="s">
        <v>44</v>
      </c>
      <c r="J32" s="52">
        <v>0</v>
      </c>
      <c r="K32" s="43"/>
      <c r="L32" s="47"/>
      <c r="M32" s="42" t="s">
        <v>44</v>
      </c>
      <c r="N32" s="38">
        <v>0</v>
      </c>
      <c r="O32" s="73"/>
      <c r="P32" s="42" t="s">
        <v>44</v>
      </c>
      <c r="Q32" s="38">
        <v>0</v>
      </c>
      <c r="R32" s="43"/>
      <c r="S32" s="47"/>
      <c r="T32" s="70"/>
      <c r="U32" s="71">
        <v>0</v>
      </c>
      <c r="V32" s="72"/>
      <c r="W32" s="115">
        <v>2.0833333333333332E-2</v>
      </c>
      <c r="X32" s="42" t="s">
        <v>44</v>
      </c>
      <c r="Y32" s="38">
        <v>0</v>
      </c>
      <c r="Z32" s="49"/>
      <c r="AA32" s="42" t="s">
        <v>44</v>
      </c>
      <c r="AB32" s="38">
        <v>0</v>
      </c>
      <c r="AC32" s="53"/>
      <c r="AD32" s="61"/>
      <c r="AE32" s="55"/>
      <c r="AF32" s="35">
        <v>0</v>
      </c>
      <c r="AG32" s="35">
        <v>3.8541666666666668E-3</v>
      </c>
      <c r="AH32" s="44" t="s">
        <v>45</v>
      </c>
      <c r="AI32" s="45">
        <v>333</v>
      </c>
      <c r="AJ32" s="115">
        <v>2.0833333333333332E-2</v>
      </c>
      <c r="AK32" s="42" t="s">
        <v>44</v>
      </c>
      <c r="AL32" s="38">
        <v>0</v>
      </c>
      <c r="AM32" s="73"/>
      <c r="AN32" s="42" t="s">
        <v>44</v>
      </c>
      <c r="AO32" s="38">
        <v>0</v>
      </c>
      <c r="AP32" s="53"/>
      <c r="AQ32" s="61"/>
      <c r="AR32" s="55"/>
      <c r="AS32" s="35">
        <v>0</v>
      </c>
      <c r="AT32" s="35">
        <v>5.9375000000000001E-3</v>
      </c>
      <c r="AU32" s="44" t="s">
        <v>45</v>
      </c>
      <c r="AV32" s="45">
        <v>513</v>
      </c>
      <c r="AW32" s="49"/>
      <c r="AX32" s="42" t="s">
        <v>44</v>
      </c>
      <c r="AY32" s="38">
        <v>0</v>
      </c>
      <c r="AZ32" s="53"/>
      <c r="BA32" s="61"/>
      <c r="BB32" s="55"/>
      <c r="BC32" s="35">
        <v>0</v>
      </c>
      <c r="BD32" s="35">
        <v>4.6412037037037038E-3</v>
      </c>
      <c r="BE32" s="44" t="s">
        <v>45</v>
      </c>
      <c r="BF32" s="45">
        <v>401</v>
      </c>
      <c r="BG32" s="49"/>
      <c r="BH32" s="42" t="s">
        <v>44</v>
      </c>
      <c r="BI32" s="38">
        <v>0</v>
      </c>
      <c r="BJ32" s="43"/>
      <c r="BK32" s="47"/>
      <c r="BL32" s="70"/>
      <c r="BM32" s="71">
        <v>0</v>
      </c>
      <c r="BN32" s="72"/>
      <c r="BO32" s="117"/>
      <c r="BP32" s="121"/>
      <c r="BQ32" s="124"/>
      <c r="BR32" s="125"/>
      <c r="BS32" s="49"/>
      <c r="BT32" s="42" t="s">
        <v>44</v>
      </c>
      <c r="BU32" s="38">
        <v>0</v>
      </c>
      <c r="BV32" s="53"/>
      <c r="BW32" s="61"/>
      <c r="BX32" s="55"/>
      <c r="BY32" s="35">
        <v>0</v>
      </c>
      <c r="BZ32" s="35">
        <v>2.4537037037037036E-3</v>
      </c>
      <c r="CA32" s="44" t="s">
        <v>45</v>
      </c>
      <c r="CB32" s="45">
        <v>212</v>
      </c>
      <c r="CC32" s="85"/>
      <c r="CD32" s="86"/>
      <c r="CE32" s="87">
        <v>1800</v>
      </c>
      <c r="CF32" s="88"/>
      <c r="CG32" s="85"/>
      <c r="CH32" s="86"/>
      <c r="CI32" s="87">
        <v>1800</v>
      </c>
      <c r="CJ32" s="88"/>
      <c r="CK32" s="43"/>
      <c r="CL32" s="47"/>
      <c r="CM32" s="70"/>
      <c r="CN32" s="71">
        <v>0</v>
      </c>
      <c r="CO32" s="72"/>
      <c r="CP32" s="91"/>
      <c r="CQ32" s="95">
        <v>5.5555555555555601E-2</v>
      </c>
      <c r="CR32" s="42" t="s">
        <v>44</v>
      </c>
      <c r="CS32" s="38">
        <v>0</v>
      </c>
      <c r="CU32" s="39">
        <v>1459</v>
      </c>
      <c r="CV32" s="46">
        <v>3600</v>
      </c>
      <c r="CW32" s="40"/>
      <c r="CX32" s="63">
        <v>5059</v>
      </c>
      <c r="CZ32" s="101" t="s">
        <v>191</v>
      </c>
      <c r="DA32" s="129" t="s">
        <v>177</v>
      </c>
      <c r="DB32" s="129">
        <v>238</v>
      </c>
      <c r="DC32" s="104" t="s">
        <v>187</v>
      </c>
      <c r="DD32" s="77"/>
      <c r="DE32" s="56"/>
      <c r="DF32" s="36"/>
      <c r="DI32" s="41">
        <v>1.1499999999999999</v>
      </c>
      <c r="DJ32" s="17" t="s">
        <v>197</v>
      </c>
      <c r="DK32" s="151">
        <v>0</v>
      </c>
      <c r="DL32" s="41">
        <v>0</v>
      </c>
      <c r="DM32" s="41">
        <v>9999</v>
      </c>
      <c r="DP32" s="41">
        <v>27</v>
      </c>
      <c r="DQ32" s="195">
        <v>0</v>
      </c>
      <c r="DR32" s="195">
        <v>0</v>
      </c>
      <c r="DS32" s="196">
        <v>0</v>
      </c>
      <c r="DT32" s="195">
        <v>0</v>
      </c>
      <c r="DU32" s="195">
        <v>0</v>
      </c>
      <c r="DV32" s="195">
        <v>333</v>
      </c>
      <c r="DW32" s="195">
        <v>0</v>
      </c>
      <c r="DX32" s="195">
        <v>0</v>
      </c>
      <c r="DY32" s="195">
        <v>513</v>
      </c>
      <c r="DZ32" s="195">
        <v>0</v>
      </c>
      <c r="EA32" s="195">
        <v>401</v>
      </c>
      <c r="EB32" s="195">
        <v>0</v>
      </c>
      <c r="EC32" s="196">
        <v>0</v>
      </c>
      <c r="ED32" s="195">
        <v>0</v>
      </c>
      <c r="EE32" s="195">
        <v>0</v>
      </c>
      <c r="EF32" s="195">
        <v>212</v>
      </c>
      <c r="EG32" s="195">
        <v>3600</v>
      </c>
      <c r="EH32" s="196">
        <v>0</v>
      </c>
      <c r="EI32" s="195">
        <v>0</v>
      </c>
      <c r="EK32" s="41">
        <v>27</v>
      </c>
      <c r="EL32" s="195">
        <v>0</v>
      </c>
      <c r="EM32" s="195">
        <v>0</v>
      </c>
      <c r="EN32" s="195">
        <v>0</v>
      </c>
      <c r="EO32" s="195">
        <v>0</v>
      </c>
      <c r="EP32" s="195">
        <v>0</v>
      </c>
      <c r="EQ32" s="195">
        <v>333</v>
      </c>
      <c r="ER32" s="195">
        <v>333</v>
      </c>
      <c r="ES32" s="195">
        <v>333</v>
      </c>
      <c r="ET32" s="195">
        <v>846</v>
      </c>
      <c r="EU32" s="195">
        <v>846</v>
      </c>
      <c r="EV32" s="195">
        <v>1247</v>
      </c>
      <c r="EW32" s="195">
        <v>1247</v>
      </c>
      <c r="EX32" s="195">
        <v>1247</v>
      </c>
      <c r="EY32" s="195">
        <v>1247</v>
      </c>
      <c r="EZ32" s="195">
        <v>1247</v>
      </c>
      <c r="FA32" s="195">
        <v>1459</v>
      </c>
      <c r="FB32" s="195">
        <v>5059</v>
      </c>
      <c r="FC32" s="195">
        <v>5059</v>
      </c>
      <c r="FD32" s="195">
        <v>5059</v>
      </c>
    </row>
    <row r="33" spans="1:160" ht="13.5" thickBot="1" x14ac:dyDescent="0.25">
      <c r="A33" s="132"/>
      <c r="B33" s="34">
        <v>28</v>
      </c>
      <c r="C33" s="10">
        <v>28</v>
      </c>
      <c r="D33" s="37" t="s">
        <v>130</v>
      </c>
      <c r="E33" s="37" t="s">
        <v>131</v>
      </c>
      <c r="F33" s="37"/>
      <c r="G33" s="43">
        <v>0.31111111111111101</v>
      </c>
      <c r="H33" s="47"/>
      <c r="I33" s="58" t="s">
        <v>44</v>
      </c>
      <c r="J33" s="52">
        <v>0</v>
      </c>
      <c r="K33" s="43"/>
      <c r="L33" s="47"/>
      <c r="M33" s="42" t="s">
        <v>44</v>
      </c>
      <c r="N33" s="38">
        <v>0</v>
      </c>
      <c r="O33" s="73"/>
      <c r="P33" s="42" t="s">
        <v>44</v>
      </c>
      <c r="Q33" s="38">
        <v>0</v>
      </c>
      <c r="R33" s="43"/>
      <c r="S33" s="47"/>
      <c r="T33" s="70"/>
      <c r="U33" s="71">
        <v>0</v>
      </c>
      <c r="V33" s="72"/>
      <c r="W33" s="115">
        <v>2.0833333333333332E-2</v>
      </c>
      <c r="X33" s="42" t="s">
        <v>44</v>
      </c>
      <c r="Y33" s="38">
        <v>0</v>
      </c>
      <c r="Z33" s="49"/>
      <c r="AA33" s="42" t="s">
        <v>44</v>
      </c>
      <c r="AB33" s="38">
        <v>0</v>
      </c>
      <c r="AC33" s="53"/>
      <c r="AD33" s="61"/>
      <c r="AE33" s="55"/>
      <c r="AF33" s="35">
        <v>0</v>
      </c>
      <c r="AG33" s="35">
        <v>3.8541666666666668E-3</v>
      </c>
      <c r="AH33" s="44" t="s">
        <v>45</v>
      </c>
      <c r="AI33" s="45">
        <v>333</v>
      </c>
      <c r="AJ33" s="115">
        <v>2.0833333333333332E-2</v>
      </c>
      <c r="AK33" s="42" t="s">
        <v>44</v>
      </c>
      <c r="AL33" s="38">
        <v>0</v>
      </c>
      <c r="AM33" s="73"/>
      <c r="AN33" s="42" t="s">
        <v>44</v>
      </c>
      <c r="AO33" s="38">
        <v>0</v>
      </c>
      <c r="AP33" s="53"/>
      <c r="AQ33" s="61"/>
      <c r="AR33" s="55"/>
      <c r="AS33" s="35">
        <v>0</v>
      </c>
      <c r="AT33" s="35">
        <v>5.9375000000000001E-3</v>
      </c>
      <c r="AU33" s="44" t="s">
        <v>45</v>
      </c>
      <c r="AV33" s="45">
        <v>513</v>
      </c>
      <c r="AW33" s="49"/>
      <c r="AX33" s="42" t="s">
        <v>44</v>
      </c>
      <c r="AY33" s="38">
        <v>0</v>
      </c>
      <c r="AZ33" s="53"/>
      <c r="BA33" s="61"/>
      <c r="BB33" s="55"/>
      <c r="BC33" s="35">
        <v>0</v>
      </c>
      <c r="BD33" s="35">
        <v>4.6412037037037038E-3</v>
      </c>
      <c r="BE33" s="44" t="s">
        <v>45</v>
      </c>
      <c r="BF33" s="45">
        <v>401</v>
      </c>
      <c r="BG33" s="49"/>
      <c r="BH33" s="42" t="s">
        <v>44</v>
      </c>
      <c r="BI33" s="38">
        <v>0</v>
      </c>
      <c r="BJ33" s="43"/>
      <c r="BK33" s="47"/>
      <c r="BL33" s="70"/>
      <c r="BM33" s="71">
        <v>0</v>
      </c>
      <c r="BN33" s="72"/>
      <c r="BO33" s="117"/>
      <c r="BP33" s="121"/>
      <c r="BQ33" s="124"/>
      <c r="BR33" s="125"/>
      <c r="BS33" s="49"/>
      <c r="BT33" s="42" t="s">
        <v>44</v>
      </c>
      <c r="BU33" s="38">
        <v>0</v>
      </c>
      <c r="BV33" s="53"/>
      <c r="BW33" s="61"/>
      <c r="BX33" s="55"/>
      <c r="BY33" s="35">
        <v>0</v>
      </c>
      <c r="BZ33" s="35">
        <v>2.4537037037037036E-3</v>
      </c>
      <c r="CA33" s="44" t="s">
        <v>45</v>
      </c>
      <c r="CB33" s="45">
        <v>212</v>
      </c>
      <c r="CC33" s="85"/>
      <c r="CD33" s="86"/>
      <c r="CE33" s="87">
        <v>1800</v>
      </c>
      <c r="CF33" s="88"/>
      <c r="CG33" s="85"/>
      <c r="CH33" s="86"/>
      <c r="CI33" s="87">
        <v>1800</v>
      </c>
      <c r="CJ33" s="88"/>
      <c r="CK33" s="43"/>
      <c r="CL33" s="47"/>
      <c r="CM33" s="70"/>
      <c r="CN33" s="71">
        <v>0</v>
      </c>
      <c r="CO33" s="72"/>
      <c r="CP33" s="91"/>
      <c r="CQ33" s="95">
        <v>5.5555555555555601E-2</v>
      </c>
      <c r="CR33" s="42" t="s">
        <v>44</v>
      </c>
      <c r="CS33" s="38">
        <v>0</v>
      </c>
      <c r="CU33" s="39">
        <v>1459</v>
      </c>
      <c r="CV33" s="46">
        <v>3600</v>
      </c>
      <c r="CW33" s="40"/>
      <c r="CX33" s="63">
        <v>5059</v>
      </c>
      <c r="CZ33" s="101" t="s">
        <v>190</v>
      </c>
      <c r="DA33" s="129" t="s">
        <v>177</v>
      </c>
      <c r="DB33" s="129">
        <v>79</v>
      </c>
      <c r="DC33" s="104" t="s">
        <v>183</v>
      </c>
      <c r="DD33" s="77"/>
      <c r="DE33" s="56"/>
      <c r="DF33" s="36"/>
      <c r="DI33" s="41">
        <v>1.1200000000000001</v>
      </c>
      <c r="DJ33" s="17" t="s">
        <v>197</v>
      </c>
      <c r="DK33" s="151">
        <v>0</v>
      </c>
      <c r="DL33" s="41">
        <v>0</v>
      </c>
      <c r="DM33" s="41">
        <v>9999</v>
      </c>
      <c r="DP33" s="41">
        <v>28</v>
      </c>
      <c r="DQ33" s="195">
        <v>0</v>
      </c>
      <c r="DR33" s="195">
        <v>0</v>
      </c>
      <c r="DS33" s="196">
        <v>0</v>
      </c>
      <c r="DT33" s="195">
        <v>0</v>
      </c>
      <c r="DU33" s="195">
        <v>0</v>
      </c>
      <c r="DV33" s="195">
        <v>333</v>
      </c>
      <c r="DW33" s="195">
        <v>0</v>
      </c>
      <c r="DX33" s="195">
        <v>0</v>
      </c>
      <c r="DY33" s="195">
        <v>513</v>
      </c>
      <c r="DZ33" s="195">
        <v>0</v>
      </c>
      <c r="EA33" s="195">
        <v>401</v>
      </c>
      <c r="EB33" s="195">
        <v>0</v>
      </c>
      <c r="EC33" s="196">
        <v>0</v>
      </c>
      <c r="ED33" s="195">
        <v>0</v>
      </c>
      <c r="EE33" s="195">
        <v>0</v>
      </c>
      <c r="EF33" s="195">
        <v>212</v>
      </c>
      <c r="EG33" s="195">
        <v>3600</v>
      </c>
      <c r="EH33" s="196">
        <v>0</v>
      </c>
      <c r="EI33" s="195">
        <v>0</v>
      </c>
      <c r="EK33" s="41">
        <v>28</v>
      </c>
      <c r="EL33" s="195">
        <v>0</v>
      </c>
      <c r="EM33" s="195">
        <v>0</v>
      </c>
      <c r="EN33" s="195">
        <v>0</v>
      </c>
      <c r="EO33" s="195">
        <v>0</v>
      </c>
      <c r="EP33" s="195">
        <v>0</v>
      </c>
      <c r="EQ33" s="195">
        <v>333</v>
      </c>
      <c r="ER33" s="195">
        <v>333</v>
      </c>
      <c r="ES33" s="195">
        <v>333</v>
      </c>
      <c r="ET33" s="195">
        <v>846</v>
      </c>
      <c r="EU33" s="195">
        <v>846</v>
      </c>
      <c r="EV33" s="195">
        <v>1247</v>
      </c>
      <c r="EW33" s="195">
        <v>1247</v>
      </c>
      <c r="EX33" s="195">
        <v>1247</v>
      </c>
      <c r="EY33" s="195">
        <v>1247</v>
      </c>
      <c r="EZ33" s="195">
        <v>1247</v>
      </c>
      <c r="FA33" s="195">
        <v>1459</v>
      </c>
      <c r="FB33" s="195">
        <v>5059</v>
      </c>
      <c r="FC33" s="195">
        <v>5059</v>
      </c>
      <c r="FD33" s="195">
        <v>5059</v>
      </c>
    </row>
    <row r="34" spans="1:160" ht="13.5" thickBot="1" x14ac:dyDescent="0.25">
      <c r="A34" s="132"/>
      <c r="B34" s="34">
        <v>29</v>
      </c>
      <c r="C34" s="10">
        <v>29</v>
      </c>
      <c r="D34" s="37" t="s">
        <v>132</v>
      </c>
      <c r="E34" s="37" t="s">
        <v>133</v>
      </c>
      <c r="F34" s="37"/>
      <c r="G34" s="43">
        <v>0.311805555555556</v>
      </c>
      <c r="H34" s="47"/>
      <c r="I34" s="58" t="s">
        <v>44</v>
      </c>
      <c r="J34" s="52">
        <v>0</v>
      </c>
      <c r="K34" s="43"/>
      <c r="L34" s="47"/>
      <c r="M34" s="42" t="s">
        <v>44</v>
      </c>
      <c r="N34" s="38">
        <v>0</v>
      </c>
      <c r="O34" s="73"/>
      <c r="P34" s="42" t="s">
        <v>44</v>
      </c>
      <c r="Q34" s="38">
        <v>0</v>
      </c>
      <c r="R34" s="43"/>
      <c r="S34" s="47"/>
      <c r="T34" s="70"/>
      <c r="U34" s="71">
        <v>0</v>
      </c>
      <c r="V34" s="72"/>
      <c r="W34" s="115">
        <v>2.0833333333333332E-2</v>
      </c>
      <c r="X34" s="42" t="s">
        <v>44</v>
      </c>
      <c r="Y34" s="38">
        <v>0</v>
      </c>
      <c r="Z34" s="49"/>
      <c r="AA34" s="42" t="s">
        <v>44</v>
      </c>
      <c r="AB34" s="38">
        <v>0</v>
      </c>
      <c r="AC34" s="53"/>
      <c r="AD34" s="61"/>
      <c r="AE34" s="55"/>
      <c r="AF34" s="35">
        <v>0</v>
      </c>
      <c r="AG34" s="35">
        <v>3.8541666666666668E-3</v>
      </c>
      <c r="AH34" s="44" t="s">
        <v>45</v>
      </c>
      <c r="AI34" s="45">
        <v>333</v>
      </c>
      <c r="AJ34" s="115">
        <v>2.0833333333333332E-2</v>
      </c>
      <c r="AK34" s="42" t="s">
        <v>44</v>
      </c>
      <c r="AL34" s="38">
        <v>0</v>
      </c>
      <c r="AM34" s="73"/>
      <c r="AN34" s="42" t="s">
        <v>44</v>
      </c>
      <c r="AO34" s="38">
        <v>0</v>
      </c>
      <c r="AP34" s="53"/>
      <c r="AQ34" s="61"/>
      <c r="AR34" s="55"/>
      <c r="AS34" s="35">
        <v>0</v>
      </c>
      <c r="AT34" s="35">
        <v>5.9375000000000001E-3</v>
      </c>
      <c r="AU34" s="44" t="s">
        <v>45</v>
      </c>
      <c r="AV34" s="45">
        <v>513</v>
      </c>
      <c r="AW34" s="49"/>
      <c r="AX34" s="42" t="s">
        <v>44</v>
      </c>
      <c r="AY34" s="38">
        <v>0</v>
      </c>
      <c r="AZ34" s="53"/>
      <c r="BA34" s="61"/>
      <c r="BB34" s="55"/>
      <c r="BC34" s="35">
        <v>0</v>
      </c>
      <c r="BD34" s="35">
        <v>4.6412037037037038E-3</v>
      </c>
      <c r="BE34" s="44" t="s">
        <v>45</v>
      </c>
      <c r="BF34" s="45">
        <v>401</v>
      </c>
      <c r="BG34" s="49"/>
      <c r="BH34" s="42" t="s">
        <v>44</v>
      </c>
      <c r="BI34" s="38">
        <v>0</v>
      </c>
      <c r="BJ34" s="43"/>
      <c r="BK34" s="47"/>
      <c r="BL34" s="70"/>
      <c r="BM34" s="71">
        <v>0</v>
      </c>
      <c r="BN34" s="72"/>
      <c r="BO34" s="117"/>
      <c r="BP34" s="121"/>
      <c r="BQ34" s="124"/>
      <c r="BR34" s="125"/>
      <c r="BS34" s="49"/>
      <c r="BT34" s="42" t="s">
        <v>44</v>
      </c>
      <c r="BU34" s="38">
        <v>0</v>
      </c>
      <c r="BV34" s="53"/>
      <c r="BW34" s="61"/>
      <c r="BX34" s="55"/>
      <c r="BY34" s="35">
        <v>0</v>
      </c>
      <c r="BZ34" s="35">
        <v>2.4537037037037036E-3</v>
      </c>
      <c r="CA34" s="44" t="s">
        <v>45</v>
      </c>
      <c r="CB34" s="45">
        <v>212</v>
      </c>
      <c r="CC34" s="85"/>
      <c r="CD34" s="86"/>
      <c r="CE34" s="87">
        <v>1800</v>
      </c>
      <c r="CF34" s="88"/>
      <c r="CG34" s="85"/>
      <c r="CH34" s="86"/>
      <c r="CI34" s="87">
        <v>1800</v>
      </c>
      <c r="CJ34" s="88"/>
      <c r="CK34" s="43"/>
      <c r="CL34" s="47"/>
      <c r="CM34" s="70"/>
      <c r="CN34" s="71">
        <v>0</v>
      </c>
      <c r="CO34" s="72"/>
      <c r="CP34" s="91"/>
      <c r="CQ34" s="95">
        <v>5.5555555555555601E-2</v>
      </c>
      <c r="CR34" s="42" t="s">
        <v>44</v>
      </c>
      <c r="CS34" s="38">
        <v>0</v>
      </c>
      <c r="CU34" s="39">
        <v>1459</v>
      </c>
      <c r="CV34" s="46">
        <v>3600</v>
      </c>
      <c r="CW34" s="40"/>
      <c r="CX34" s="63">
        <v>5059</v>
      </c>
      <c r="CZ34" s="101" t="s">
        <v>190</v>
      </c>
      <c r="DA34" s="129" t="s">
        <v>178</v>
      </c>
      <c r="DB34" s="129">
        <v>75</v>
      </c>
      <c r="DC34" s="104"/>
      <c r="DD34" s="77"/>
      <c r="DE34" s="56"/>
      <c r="DF34" s="36"/>
      <c r="DI34" s="41">
        <v>1.06</v>
      </c>
      <c r="DJ34" s="17" t="s">
        <v>197</v>
      </c>
      <c r="DK34" s="151">
        <v>0</v>
      </c>
      <c r="DL34" s="41">
        <v>0</v>
      </c>
      <c r="DM34" s="41">
        <v>9999</v>
      </c>
      <c r="DP34" s="41">
        <v>29</v>
      </c>
      <c r="DQ34" s="195">
        <v>0</v>
      </c>
      <c r="DR34" s="195">
        <v>0</v>
      </c>
      <c r="DS34" s="196">
        <v>0</v>
      </c>
      <c r="DT34" s="195">
        <v>0</v>
      </c>
      <c r="DU34" s="195">
        <v>0</v>
      </c>
      <c r="DV34" s="195">
        <v>333</v>
      </c>
      <c r="DW34" s="195">
        <v>0</v>
      </c>
      <c r="DX34" s="195">
        <v>0</v>
      </c>
      <c r="DY34" s="195">
        <v>513</v>
      </c>
      <c r="DZ34" s="195">
        <v>0</v>
      </c>
      <c r="EA34" s="195">
        <v>401</v>
      </c>
      <c r="EB34" s="195">
        <v>0</v>
      </c>
      <c r="EC34" s="196">
        <v>0</v>
      </c>
      <c r="ED34" s="195">
        <v>0</v>
      </c>
      <c r="EE34" s="195">
        <v>0</v>
      </c>
      <c r="EF34" s="195">
        <v>212</v>
      </c>
      <c r="EG34" s="195">
        <v>3600</v>
      </c>
      <c r="EH34" s="196">
        <v>0</v>
      </c>
      <c r="EI34" s="195">
        <v>0</v>
      </c>
      <c r="EK34" s="41">
        <v>29</v>
      </c>
      <c r="EL34" s="195">
        <v>0</v>
      </c>
      <c r="EM34" s="195">
        <v>0</v>
      </c>
      <c r="EN34" s="195">
        <v>0</v>
      </c>
      <c r="EO34" s="195">
        <v>0</v>
      </c>
      <c r="EP34" s="195">
        <v>0</v>
      </c>
      <c r="EQ34" s="195">
        <v>333</v>
      </c>
      <c r="ER34" s="195">
        <v>333</v>
      </c>
      <c r="ES34" s="195">
        <v>333</v>
      </c>
      <c r="ET34" s="195">
        <v>846</v>
      </c>
      <c r="EU34" s="195">
        <v>846</v>
      </c>
      <c r="EV34" s="195">
        <v>1247</v>
      </c>
      <c r="EW34" s="195">
        <v>1247</v>
      </c>
      <c r="EX34" s="195">
        <v>1247</v>
      </c>
      <c r="EY34" s="195">
        <v>1247</v>
      </c>
      <c r="EZ34" s="195">
        <v>1247</v>
      </c>
      <c r="FA34" s="195">
        <v>1459</v>
      </c>
      <c r="FB34" s="195">
        <v>5059</v>
      </c>
      <c r="FC34" s="195">
        <v>5059</v>
      </c>
      <c r="FD34" s="195">
        <v>5059</v>
      </c>
    </row>
    <row r="35" spans="1:160" ht="13.5" thickBot="1" x14ac:dyDescent="0.25">
      <c r="A35" s="132"/>
      <c r="B35" s="34">
        <v>30</v>
      </c>
      <c r="C35" s="10">
        <v>30</v>
      </c>
      <c r="D35" s="37" t="s">
        <v>134</v>
      </c>
      <c r="E35" s="37" t="s">
        <v>135</v>
      </c>
      <c r="F35" s="37"/>
      <c r="G35" s="43">
        <v>0.3125</v>
      </c>
      <c r="H35" s="47"/>
      <c r="I35" s="58" t="s">
        <v>44</v>
      </c>
      <c r="J35" s="52">
        <v>0</v>
      </c>
      <c r="K35" s="43"/>
      <c r="L35" s="47"/>
      <c r="M35" s="42" t="s">
        <v>44</v>
      </c>
      <c r="N35" s="38">
        <v>0</v>
      </c>
      <c r="O35" s="73"/>
      <c r="P35" s="42" t="s">
        <v>44</v>
      </c>
      <c r="Q35" s="38">
        <v>0</v>
      </c>
      <c r="R35" s="43"/>
      <c r="S35" s="47"/>
      <c r="T35" s="70"/>
      <c r="U35" s="71">
        <v>0</v>
      </c>
      <c r="V35" s="72"/>
      <c r="W35" s="115">
        <v>2.0833333333333332E-2</v>
      </c>
      <c r="X35" s="42" t="s">
        <v>44</v>
      </c>
      <c r="Y35" s="38">
        <v>0</v>
      </c>
      <c r="Z35" s="49"/>
      <c r="AA35" s="42" t="s">
        <v>44</v>
      </c>
      <c r="AB35" s="38">
        <v>0</v>
      </c>
      <c r="AC35" s="53"/>
      <c r="AD35" s="61"/>
      <c r="AE35" s="55"/>
      <c r="AF35" s="35">
        <v>0</v>
      </c>
      <c r="AG35" s="35">
        <v>3.8541666666666668E-3</v>
      </c>
      <c r="AH35" s="44" t="s">
        <v>45</v>
      </c>
      <c r="AI35" s="45">
        <v>333</v>
      </c>
      <c r="AJ35" s="115">
        <v>2.0833333333333332E-2</v>
      </c>
      <c r="AK35" s="42" t="s">
        <v>44</v>
      </c>
      <c r="AL35" s="38">
        <v>0</v>
      </c>
      <c r="AM35" s="73"/>
      <c r="AN35" s="42" t="s">
        <v>44</v>
      </c>
      <c r="AO35" s="38">
        <v>0</v>
      </c>
      <c r="AP35" s="53"/>
      <c r="AQ35" s="61"/>
      <c r="AR35" s="55"/>
      <c r="AS35" s="35">
        <v>0</v>
      </c>
      <c r="AT35" s="35">
        <v>5.9375000000000001E-3</v>
      </c>
      <c r="AU35" s="44" t="s">
        <v>45</v>
      </c>
      <c r="AV35" s="45">
        <v>513</v>
      </c>
      <c r="AW35" s="49"/>
      <c r="AX35" s="42" t="s">
        <v>44</v>
      </c>
      <c r="AY35" s="38">
        <v>0</v>
      </c>
      <c r="AZ35" s="53"/>
      <c r="BA35" s="61"/>
      <c r="BB35" s="55"/>
      <c r="BC35" s="35">
        <v>0</v>
      </c>
      <c r="BD35" s="35">
        <v>4.6412037037037038E-3</v>
      </c>
      <c r="BE35" s="44" t="s">
        <v>45</v>
      </c>
      <c r="BF35" s="45">
        <v>401</v>
      </c>
      <c r="BG35" s="49"/>
      <c r="BH35" s="42" t="s">
        <v>44</v>
      </c>
      <c r="BI35" s="38">
        <v>0</v>
      </c>
      <c r="BJ35" s="43"/>
      <c r="BK35" s="47"/>
      <c r="BL35" s="70"/>
      <c r="BM35" s="71">
        <v>0</v>
      </c>
      <c r="BN35" s="72"/>
      <c r="BO35" s="117"/>
      <c r="BP35" s="121"/>
      <c r="BQ35" s="124"/>
      <c r="BR35" s="125"/>
      <c r="BS35" s="49"/>
      <c r="BT35" s="42" t="s">
        <v>44</v>
      </c>
      <c r="BU35" s="38">
        <v>0</v>
      </c>
      <c r="BV35" s="53"/>
      <c r="BW35" s="61"/>
      <c r="BX35" s="55"/>
      <c r="BY35" s="35">
        <v>0</v>
      </c>
      <c r="BZ35" s="35">
        <v>2.4537037037037036E-3</v>
      </c>
      <c r="CA35" s="44" t="s">
        <v>45</v>
      </c>
      <c r="CB35" s="45">
        <v>212</v>
      </c>
      <c r="CC35" s="85"/>
      <c r="CD35" s="86"/>
      <c r="CE35" s="87">
        <v>1800</v>
      </c>
      <c r="CF35" s="88"/>
      <c r="CG35" s="85"/>
      <c r="CH35" s="86"/>
      <c r="CI35" s="87">
        <v>1800</v>
      </c>
      <c r="CJ35" s="88"/>
      <c r="CK35" s="43"/>
      <c r="CL35" s="47"/>
      <c r="CM35" s="70"/>
      <c r="CN35" s="71">
        <v>0</v>
      </c>
      <c r="CO35" s="72"/>
      <c r="CP35" s="91"/>
      <c r="CQ35" s="95">
        <v>5.5555555555555601E-2</v>
      </c>
      <c r="CR35" s="42" t="s">
        <v>44</v>
      </c>
      <c r="CS35" s="38">
        <v>0</v>
      </c>
      <c r="CU35" s="39">
        <v>1459</v>
      </c>
      <c r="CV35" s="46">
        <v>3600</v>
      </c>
      <c r="CW35" s="40"/>
      <c r="CX35" s="63">
        <v>5059</v>
      </c>
      <c r="CZ35" s="101" t="s">
        <v>191</v>
      </c>
      <c r="DA35" s="129" t="s">
        <v>177</v>
      </c>
      <c r="DB35" s="129">
        <v>129</v>
      </c>
      <c r="DC35" s="104"/>
      <c r="DD35" s="77"/>
      <c r="DE35" s="56"/>
      <c r="DF35" s="36"/>
      <c r="DI35" s="41">
        <v>1.1200000000000001</v>
      </c>
      <c r="DJ35" s="17" t="s">
        <v>197</v>
      </c>
      <c r="DK35" s="151">
        <v>0</v>
      </c>
      <c r="DL35" s="41">
        <v>0</v>
      </c>
      <c r="DM35" s="41">
        <v>9999</v>
      </c>
      <c r="DP35" s="41">
        <v>30</v>
      </c>
      <c r="DQ35" s="195">
        <v>0</v>
      </c>
      <c r="DR35" s="195">
        <v>0</v>
      </c>
      <c r="DS35" s="196">
        <v>0</v>
      </c>
      <c r="DT35" s="195">
        <v>0</v>
      </c>
      <c r="DU35" s="195">
        <v>0</v>
      </c>
      <c r="DV35" s="195">
        <v>333</v>
      </c>
      <c r="DW35" s="195">
        <v>0</v>
      </c>
      <c r="DX35" s="195">
        <v>0</v>
      </c>
      <c r="DY35" s="195">
        <v>513</v>
      </c>
      <c r="DZ35" s="195">
        <v>0</v>
      </c>
      <c r="EA35" s="195">
        <v>401</v>
      </c>
      <c r="EB35" s="195">
        <v>0</v>
      </c>
      <c r="EC35" s="196">
        <v>0</v>
      </c>
      <c r="ED35" s="195">
        <v>0</v>
      </c>
      <c r="EE35" s="195">
        <v>0</v>
      </c>
      <c r="EF35" s="195">
        <v>212</v>
      </c>
      <c r="EG35" s="195">
        <v>3600</v>
      </c>
      <c r="EH35" s="196">
        <v>0</v>
      </c>
      <c r="EI35" s="195">
        <v>0</v>
      </c>
      <c r="EK35" s="41">
        <v>30</v>
      </c>
      <c r="EL35" s="195">
        <v>0</v>
      </c>
      <c r="EM35" s="195">
        <v>0</v>
      </c>
      <c r="EN35" s="195">
        <v>0</v>
      </c>
      <c r="EO35" s="195">
        <v>0</v>
      </c>
      <c r="EP35" s="195">
        <v>0</v>
      </c>
      <c r="EQ35" s="195">
        <v>333</v>
      </c>
      <c r="ER35" s="195">
        <v>333</v>
      </c>
      <c r="ES35" s="195">
        <v>333</v>
      </c>
      <c r="ET35" s="195">
        <v>846</v>
      </c>
      <c r="EU35" s="195">
        <v>846</v>
      </c>
      <c r="EV35" s="195">
        <v>1247</v>
      </c>
      <c r="EW35" s="195">
        <v>1247</v>
      </c>
      <c r="EX35" s="195">
        <v>1247</v>
      </c>
      <c r="EY35" s="195">
        <v>1247</v>
      </c>
      <c r="EZ35" s="195">
        <v>1247</v>
      </c>
      <c r="FA35" s="195">
        <v>1459</v>
      </c>
      <c r="FB35" s="195">
        <v>5059</v>
      </c>
      <c r="FC35" s="195">
        <v>5059</v>
      </c>
      <c r="FD35" s="195">
        <v>5059</v>
      </c>
    </row>
    <row r="36" spans="1:160" ht="13.5" thickBot="1" x14ac:dyDescent="0.25">
      <c r="A36" s="132"/>
      <c r="B36" s="34">
        <v>31</v>
      </c>
      <c r="C36" s="10">
        <v>31</v>
      </c>
      <c r="D36" s="37" t="s">
        <v>136</v>
      </c>
      <c r="E36" s="37" t="s">
        <v>137</v>
      </c>
      <c r="F36" s="37"/>
      <c r="G36" s="43">
        <v>0.313194444444444</v>
      </c>
      <c r="H36" s="47"/>
      <c r="I36" s="58" t="s">
        <v>44</v>
      </c>
      <c r="J36" s="52">
        <v>0</v>
      </c>
      <c r="K36" s="43"/>
      <c r="L36" s="47"/>
      <c r="M36" s="42" t="s">
        <v>44</v>
      </c>
      <c r="N36" s="38">
        <v>0</v>
      </c>
      <c r="O36" s="73"/>
      <c r="P36" s="42" t="s">
        <v>44</v>
      </c>
      <c r="Q36" s="38">
        <v>0</v>
      </c>
      <c r="R36" s="43"/>
      <c r="S36" s="47"/>
      <c r="T36" s="70"/>
      <c r="U36" s="71">
        <v>0</v>
      </c>
      <c r="V36" s="72"/>
      <c r="W36" s="115">
        <v>2.0833333333333332E-2</v>
      </c>
      <c r="X36" s="42" t="s">
        <v>44</v>
      </c>
      <c r="Y36" s="38">
        <v>0</v>
      </c>
      <c r="Z36" s="49"/>
      <c r="AA36" s="42" t="s">
        <v>44</v>
      </c>
      <c r="AB36" s="38">
        <v>0</v>
      </c>
      <c r="AC36" s="53"/>
      <c r="AD36" s="61"/>
      <c r="AE36" s="55"/>
      <c r="AF36" s="35">
        <v>0</v>
      </c>
      <c r="AG36" s="35">
        <v>3.8541666666666668E-3</v>
      </c>
      <c r="AH36" s="44" t="s">
        <v>45</v>
      </c>
      <c r="AI36" s="45">
        <v>333</v>
      </c>
      <c r="AJ36" s="115">
        <v>2.0833333333333332E-2</v>
      </c>
      <c r="AK36" s="42" t="s">
        <v>44</v>
      </c>
      <c r="AL36" s="38">
        <v>0</v>
      </c>
      <c r="AM36" s="73"/>
      <c r="AN36" s="42" t="s">
        <v>44</v>
      </c>
      <c r="AO36" s="38">
        <v>0</v>
      </c>
      <c r="AP36" s="53"/>
      <c r="AQ36" s="61"/>
      <c r="AR36" s="55"/>
      <c r="AS36" s="35">
        <v>0</v>
      </c>
      <c r="AT36" s="35">
        <v>5.9375000000000001E-3</v>
      </c>
      <c r="AU36" s="44" t="s">
        <v>45</v>
      </c>
      <c r="AV36" s="45">
        <v>513</v>
      </c>
      <c r="AW36" s="49"/>
      <c r="AX36" s="42" t="s">
        <v>44</v>
      </c>
      <c r="AY36" s="38">
        <v>0</v>
      </c>
      <c r="AZ36" s="53"/>
      <c r="BA36" s="61"/>
      <c r="BB36" s="55"/>
      <c r="BC36" s="35">
        <v>0</v>
      </c>
      <c r="BD36" s="35">
        <v>4.6412037037037038E-3</v>
      </c>
      <c r="BE36" s="44" t="s">
        <v>45</v>
      </c>
      <c r="BF36" s="45">
        <v>401</v>
      </c>
      <c r="BG36" s="49"/>
      <c r="BH36" s="42" t="s">
        <v>44</v>
      </c>
      <c r="BI36" s="38">
        <v>0</v>
      </c>
      <c r="BJ36" s="43"/>
      <c r="BK36" s="47"/>
      <c r="BL36" s="70"/>
      <c r="BM36" s="71">
        <v>0</v>
      </c>
      <c r="BN36" s="72"/>
      <c r="BO36" s="117"/>
      <c r="BP36" s="121"/>
      <c r="BQ36" s="124"/>
      <c r="BR36" s="125"/>
      <c r="BS36" s="49"/>
      <c r="BT36" s="42" t="s">
        <v>44</v>
      </c>
      <c r="BU36" s="38">
        <v>0</v>
      </c>
      <c r="BV36" s="53"/>
      <c r="BW36" s="61"/>
      <c r="BX36" s="55"/>
      <c r="BY36" s="35">
        <v>0</v>
      </c>
      <c r="BZ36" s="35">
        <v>2.4537037037037036E-3</v>
      </c>
      <c r="CA36" s="44" t="s">
        <v>45</v>
      </c>
      <c r="CB36" s="45">
        <v>212</v>
      </c>
      <c r="CC36" s="85"/>
      <c r="CD36" s="86"/>
      <c r="CE36" s="87">
        <v>1800</v>
      </c>
      <c r="CF36" s="88"/>
      <c r="CG36" s="85"/>
      <c r="CH36" s="86"/>
      <c r="CI36" s="87">
        <v>1800</v>
      </c>
      <c r="CJ36" s="88"/>
      <c r="CK36" s="43"/>
      <c r="CL36" s="47"/>
      <c r="CM36" s="70"/>
      <c r="CN36" s="71">
        <v>0</v>
      </c>
      <c r="CO36" s="72"/>
      <c r="CP36" s="91"/>
      <c r="CQ36" s="95">
        <v>5.5555555555555601E-2</v>
      </c>
      <c r="CR36" s="42" t="s">
        <v>44</v>
      </c>
      <c r="CS36" s="38">
        <v>0</v>
      </c>
      <c r="CU36" s="39">
        <v>1459</v>
      </c>
      <c r="CV36" s="46">
        <v>3600</v>
      </c>
      <c r="CW36" s="40"/>
      <c r="CX36" s="63">
        <v>5059</v>
      </c>
      <c r="CZ36" s="101" t="s">
        <v>191</v>
      </c>
      <c r="DA36" s="129" t="s">
        <v>178</v>
      </c>
      <c r="DB36" s="129">
        <v>98</v>
      </c>
      <c r="DC36" s="104" t="s">
        <v>181</v>
      </c>
      <c r="DD36" s="77"/>
      <c r="DE36" s="56"/>
      <c r="DF36" s="36"/>
      <c r="DI36" s="41">
        <v>1.06</v>
      </c>
      <c r="DJ36" s="17" t="s">
        <v>197</v>
      </c>
      <c r="DK36" s="151">
        <v>0</v>
      </c>
      <c r="DL36" s="41">
        <v>0</v>
      </c>
      <c r="DM36" s="41">
        <v>9999</v>
      </c>
      <c r="DP36" s="41">
        <v>31</v>
      </c>
      <c r="DQ36" s="195">
        <v>0</v>
      </c>
      <c r="DR36" s="195">
        <v>0</v>
      </c>
      <c r="DS36" s="196">
        <v>0</v>
      </c>
      <c r="DT36" s="195">
        <v>0</v>
      </c>
      <c r="DU36" s="195">
        <v>0</v>
      </c>
      <c r="DV36" s="195">
        <v>333</v>
      </c>
      <c r="DW36" s="195">
        <v>0</v>
      </c>
      <c r="DX36" s="195">
        <v>0</v>
      </c>
      <c r="DY36" s="195">
        <v>513</v>
      </c>
      <c r="DZ36" s="195">
        <v>0</v>
      </c>
      <c r="EA36" s="195">
        <v>401</v>
      </c>
      <c r="EB36" s="195">
        <v>0</v>
      </c>
      <c r="EC36" s="196">
        <v>0</v>
      </c>
      <c r="ED36" s="195">
        <v>0</v>
      </c>
      <c r="EE36" s="195">
        <v>0</v>
      </c>
      <c r="EF36" s="195">
        <v>212</v>
      </c>
      <c r="EG36" s="195">
        <v>3600</v>
      </c>
      <c r="EH36" s="196">
        <v>0</v>
      </c>
      <c r="EI36" s="195">
        <v>0</v>
      </c>
      <c r="EK36" s="41">
        <v>31</v>
      </c>
      <c r="EL36" s="195">
        <v>0</v>
      </c>
      <c r="EM36" s="195">
        <v>0</v>
      </c>
      <c r="EN36" s="195">
        <v>0</v>
      </c>
      <c r="EO36" s="195">
        <v>0</v>
      </c>
      <c r="EP36" s="195">
        <v>0</v>
      </c>
      <c r="EQ36" s="195">
        <v>333</v>
      </c>
      <c r="ER36" s="195">
        <v>333</v>
      </c>
      <c r="ES36" s="195">
        <v>333</v>
      </c>
      <c r="ET36" s="195">
        <v>846</v>
      </c>
      <c r="EU36" s="195">
        <v>846</v>
      </c>
      <c r="EV36" s="195">
        <v>1247</v>
      </c>
      <c r="EW36" s="195">
        <v>1247</v>
      </c>
      <c r="EX36" s="195">
        <v>1247</v>
      </c>
      <c r="EY36" s="195">
        <v>1247</v>
      </c>
      <c r="EZ36" s="195">
        <v>1247</v>
      </c>
      <c r="FA36" s="195">
        <v>1459</v>
      </c>
      <c r="FB36" s="195">
        <v>5059</v>
      </c>
      <c r="FC36" s="195">
        <v>5059</v>
      </c>
      <c r="FD36" s="195">
        <v>5059</v>
      </c>
    </row>
    <row r="37" spans="1:160" ht="13.5" thickBot="1" x14ac:dyDescent="0.25">
      <c r="A37" s="132"/>
      <c r="B37" s="34">
        <v>32</v>
      </c>
      <c r="C37" s="10">
        <v>32</v>
      </c>
      <c r="D37" s="37" t="s">
        <v>53</v>
      </c>
      <c r="E37" s="37" t="s">
        <v>138</v>
      </c>
      <c r="F37" s="37"/>
      <c r="G37" s="43">
        <v>0.31388888888888899</v>
      </c>
      <c r="H37" s="47"/>
      <c r="I37" s="58" t="s">
        <v>44</v>
      </c>
      <c r="J37" s="52">
        <v>0</v>
      </c>
      <c r="K37" s="43"/>
      <c r="L37" s="47"/>
      <c r="M37" s="42" t="s">
        <v>44</v>
      </c>
      <c r="N37" s="38">
        <v>0</v>
      </c>
      <c r="O37" s="73"/>
      <c r="P37" s="42" t="s">
        <v>44</v>
      </c>
      <c r="Q37" s="38">
        <v>0</v>
      </c>
      <c r="R37" s="43"/>
      <c r="S37" s="47"/>
      <c r="T37" s="70"/>
      <c r="U37" s="71">
        <v>0</v>
      </c>
      <c r="V37" s="72"/>
      <c r="W37" s="115">
        <v>2.0833333333333332E-2</v>
      </c>
      <c r="X37" s="42" t="s">
        <v>44</v>
      </c>
      <c r="Y37" s="38">
        <v>0</v>
      </c>
      <c r="Z37" s="49"/>
      <c r="AA37" s="42" t="s">
        <v>44</v>
      </c>
      <c r="AB37" s="38">
        <v>0</v>
      </c>
      <c r="AC37" s="53"/>
      <c r="AD37" s="61"/>
      <c r="AE37" s="55"/>
      <c r="AF37" s="35">
        <v>0</v>
      </c>
      <c r="AG37" s="35">
        <v>3.8541666666666668E-3</v>
      </c>
      <c r="AH37" s="44" t="s">
        <v>45</v>
      </c>
      <c r="AI37" s="45">
        <v>333</v>
      </c>
      <c r="AJ37" s="115">
        <v>2.0833333333333332E-2</v>
      </c>
      <c r="AK37" s="42" t="s">
        <v>44</v>
      </c>
      <c r="AL37" s="38">
        <v>0</v>
      </c>
      <c r="AM37" s="73"/>
      <c r="AN37" s="42" t="s">
        <v>44</v>
      </c>
      <c r="AO37" s="38">
        <v>0</v>
      </c>
      <c r="AP37" s="53"/>
      <c r="AQ37" s="61"/>
      <c r="AR37" s="55"/>
      <c r="AS37" s="35">
        <v>0</v>
      </c>
      <c r="AT37" s="35">
        <v>5.9375000000000001E-3</v>
      </c>
      <c r="AU37" s="44" t="s">
        <v>45</v>
      </c>
      <c r="AV37" s="45">
        <v>513</v>
      </c>
      <c r="AW37" s="49"/>
      <c r="AX37" s="42" t="s">
        <v>44</v>
      </c>
      <c r="AY37" s="38">
        <v>0</v>
      </c>
      <c r="AZ37" s="53"/>
      <c r="BA37" s="61"/>
      <c r="BB37" s="55"/>
      <c r="BC37" s="35">
        <v>0</v>
      </c>
      <c r="BD37" s="35">
        <v>4.6412037037037038E-3</v>
      </c>
      <c r="BE37" s="44" t="s">
        <v>45</v>
      </c>
      <c r="BF37" s="45">
        <v>401</v>
      </c>
      <c r="BG37" s="49"/>
      <c r="BH37" s="42" t="s">
        <v>44</v>
      </c>
      <c r="BI37" s="38">
        <v>0</v>
      </c>
      <c r="BJ37" s="43"/>
      <c r="BK37" s="47"/>
      <c r="BL37" s="70"/>
      <c r="BM37" s="71">
        <v>0</v>
      </c>
      <c r="BN37" s="72"/>
      <c r="BO37" s="117"/>
      <c r="BP37" s="121"/>
      <c r="BQ37" s="124"/>
      <c r="BR37" s="125"/>
      <c r="BS37" s="49"/>
      <c r="BT37" s="42" t="s">
        <v>44</v>
      </c>
      <c r="BU37" s="38">
        <v>0</v>
      </c>
      <c r="BV37" s="53"/>
      <c r="BW37" s="61"/>
      <c r="BX37" s="55"/>
      <c r="BY37" s="35">
        <v>0</v>
      </c>
      <c r="BZ37" s="35">
        <v>2.4537037037037036E-3</v>
      </c>
      <c r="CA37" s="44" t="s">
        <v>45</v>
      </c>
      <c r="CB37" s="45">
        <v>212</v>
      </c>
      <c r="CC37" s="85"/>
      <c r="CD37" s="86"/>
      <c r="CE37" s="87">
        <v>1800</v>
      </c>
      <c r="CF37" s="88"/>
      <c r="CG37" s="85"/>
      <c r="CH37" s="86"/>
      <c r="CI37" s="87">
        <v>1800</v>
      </c>
      <c r="CJ37" s="88"/>
      <c r="CK37" s="43"/>
      <c r="CL37" s="47"/>
      <c r="CM37" s="70"/>
      <c r="CN37" s="71">
        <v>0</v>
      </c>
      <c r="CO37" s="72"/>
      <c r="CP37" s="91"/>
      <c r="CQ37" s="95">
        <v>5.5555555555555601E-2</v>
      </c>
      <c r="CR37" s="42" t="s">
        <v>44</v>
      </c>
      <c r="CS37" s="38">
        <v>0</v>
      </c>
      <c r="CU37" s="39">
        <v>1459</v>
      </c>
      <c r="CV37" s="46">
        <v>3600</v>
      </c>
      <c r="CW37" s="40"/>
      <c r="CX37" s="63">
        <v>5059</v>
      </c>
      <c r="CZ37" s="101" t="s">
        <v>192</v>
      </c>
      <c r="DA37" s="129" t="s">
        <v>178</v>
      </c>
      <c r="DB37" s="129">
        <v>140</v>
      </c>
      <c r="DC37" s="104" t="s">
        <v>188</v>
      </c>
      <c r="DD37" s="77"/>
      <c r="DE37" s="56"/>
      <c r="DF37" s="36"/>
      <c r="DI37" s="41">
        <v>1.0900000000000001</v>
      </c>
      <c r="DJ37" s="17" t="s">
        <v>197</v>
      </c>
      <c r="DK37" s="151">
        <v>0</v>
      </c>
      <c r="DL37" s="41">
        <v>0</v>
      </c>
      <c r="DM37" s="41">
        <v>9999</v>
      </c>
      <c r="DP37" s="41">
        <v>32</v>
      </c>
      <c r="DQ37" s="195">
        <v>0</v>
      </c>
      <c r="DR37" s="195">
        <v>0</v>
      </c>
      <c r="DS37" s="196">
        <v>0</v>
      </c>
      <c r="DT37" s="195">
        <v>0</v>
      </c>
      <c r="DU37" s="195">
        <v>0</v>
      </c>
      <c r="DV37" s="195">
        <v>333</v>
      </c>
      <c r="DW37" s="195">
        <v>0</v>
      </c>
      <c r="DX37" s="195">
        <v>0</v>
      </c>
      <c r="DY37" s="195">
        <v>513</v>
      </c>
      <c r="DZ37" s="195">
        <v>0</v>
      </c>
      <c r="EA37" s="195">
        <v>401</v>
      </c>
      <c r="EB37" s="195">
        <v>0</v>
      </c>
      <c r="EC37" s="196">
        <v>0</v>
      </c>
      <c r="ED37" s="195">
        <v>0</v>
      </c>
      <c r="EE37" s="195">
        <v>0</v>
      </c>
      <c r="EF37" s="195">
        <v>212</v>
      </c>
      <c r="EG37" s="195">
        <v>3600</v>
      </c>
      <c r="EH37" s="196">
        <v>0</v>
      </c>
      <c r="EI37" s="195">
        <v>0</v>
      </c>
      <c r="EK37" s="41">
        <v>32</v>
      </c>
      <c r="EL37" s="195">
        <v>0</v>
      </c>
      <c r="EM37" s="195">
        <v>0</v>
      </c>
      <c r="EN37" s="195">
        <v>0</v>
      </c>
      <c r="EO37" s="195">
        <v>0</v>
      </c>
      <c r="EP37" s="195">
        <v>0</v>
      </c>
      <c r="EQ37" s="195">
        <v>333</v>
      </c>
      <c r="ER37" s="195">
        <v>333</v>
      </c>
      <c r="ES37" s="195">
        <v>333</v>
      </c>
      <c r="ET37" s="195">
        <v>846</v>
      </c>
      <c r="EU37" s="195">
        <v>846</v>
      </c>
      <c r="EV37" s="195">
        <v>1247</v>
      </c>
      <c r="EW37" s="195">
        <v>1247</v>
      </c>
      <c r="EX37" s="195">
        <v>1247</v>
      </c>
      <c r="EY37" s="195">
        <v>1247</v>
      </c>
      <c r="EZ37" s="195">
        <v>1247</v>
      </c>
      <c r="FA37" s="195">
        <v>1459</v>
      </c>
      <c r="FB37" s="195">
        <v>5059</v>
      </c>
      <c r="FC37" s="195">
        <v>5059</v>
      </c>
      <c r="FD37" s="195">
        <v>5059</v>
      </c>
    </row>
    <row r="38" spans="1:160" ht="13.5" thickBot="1" x14ac:dyDescent="0.25">
      <c r="A38" s="132"/>
      <c r="B38" s="34">
        <v>33</v>
      </c>
      <c r="C38" s="10">
        <v>33</v>
      </c>
      <c r="D38" s="37" t="s">
        <v>36</v>
      </c>
      <c r="E38" s="37" t="s">
        <v>37</v>
      </c>
      <c r="F38" s="37"/>
      <c r="G38" s="43">
        <v>0.31458333333333299</v>
      </c>
      <c r="H38" s="47"/>
      <c r="I38" s="58" t="s">
        <v>44</v>
      </c>
      <c r="J38" s="52">
        <v>0</v>
      </c>
      <c r="K38" s="43"/>
      <c r="L38" s="47"/>
      <c r="M38" s="42" t="s">
        <v>44</v>
      </c>
      <c r="N38" s="38">
        <v>0</v>
      </c>
      <c r="O38" s="73"/>
      <c r="P38" s="42" t="s">
        <v>44</v>
      </c>
      <c r="Q38" s="38">
        <v>0</v>
      </c>
      <c r="R38" s="43"/>
      <c r="S38" s="47"/>
      <c r="T38" s="70"/>
      <c r="U38" s="71">
        <v>0</v>
      </c>
      <c r="V38" s="72"/>
      <c r="W38" s="115">
        <v>2.0833333333333332E-2</v>
      </c>
      <c r="X38" s="42" t="s">
        <v>44</v>
      </c>
      <c r="Y38" s="38">
        <v>0</v>
      </c>
      <c r="Z38" s="49"/>
      <c r="AA38" s="42" t="s">
        <v>44</v>
      </c>
      <c r="AB38" s="38">
        <v>0</v>
      </c>
      <c r="AC38" s="53"/>
      <c r="AD38" s="61"/>
      <c r="AE38" s="55"/>
      <c r="AF38" s="35">
        <v>0</v>
      </c>
      <c r="AG38" s="35">
        <v>3.8541666666666668E-3</v>
      </c>
      <c r="AH38" s="44" t="s">
        <v>45</v>
      </c>
      <c r="AI38" s="45">
        <v>333</v>
      </c>
      <c r="AJ38" s="115">
        <v>2.0833333333333332E-2</v>
      </c>
      <c r="AK38" s="42" t="s">
        <v>44</v>
      </c>
      <c r="AL38" s="38">
        <v>0</v>
      </c>
      <c r="AM38" s="73"/>
      <c r="AN38" s="42" t="s">
        <v>44</v>
      </c>
      <c r="AO38" s="38">
        <v>0</v>
      </c>
      <c r="AP38" s="53"/>
      <c r="AQ38" s="61"/>
      <c r="AR38" s="55"/>
      <c r="AS38" s="35">
        <v>0</v>
      </c>
      <c r="AT38" s="35">
        <v>5.9375000000000001E-3</v>
      </c>
      <c r="AU38" s="44" t="s">
        <v>45</v>
      </c>
      <c r="AV38" s="45">
        <v>513</v>
      </c>
      <c r="AW38" s="49"/>
      <c r="AX38" s="42" t="s">
        <v>44</v>
      </c>
      <c r="AY38" s="38">
        <v>0</v>
      </c>
      <c r="AZ38" s="53"/>
      <c r="BA38" s="61"/>
      <c r="BB38" s="55"/>
      <c r="BC38" s="35">
        <v>0</v>
      </c>
      <c r="BD38" s="35">
        <v>4.6412037037037038E-3</v>
      </c>
      <c r="BE38" s="44" t="s">
        <v>45</v>
      </c>
      <c r="BF38" s="45">
        <v>401</v>
      </c>
      <c r="BG38" s="49"/>
      <c r="BH38" s="42" t="s">
        <v>44</v>
      </c>
      <c r="BI38" s="38">
        <v>0</v>
      </c>
      <c r="BJ38" s="43"/>
      <c r="BK38" s="47"/>
      <c r="BL38" s="70"/>
      <c r="BM38" s="71">
        <v>0</v>
      </c>
      <c r="BN38" s="72"/>
      <c r="BO38" s="117"/>
      <c r="BP38" s="121"/>
      <c r="BQ38" s="124"/>
      <c r="BR38" s="125"/>
      <c r="BS38" s="49"/>
      <c r="BT38" s="42" t="s">
        <v>44</v>
      </c>
      <c r="BU38" s="38">
        <v>0</v>
      </c>
      <c r="BV38" s="53"/>
      <c r="BW38" s="61"/>
      <c r="BX38" s="55"/>
      <c r="BY38" s="35">
        <v>0</v>
      </c>
      <c r="BZ38" s="35">
        <v>2.4537037037037036E-3</v>
      </c>
      <c r="CA38" s="44" t="s">
        <v>45</v>
      </c>
      <c r="CB38" s="45">
        <v>212</v>
      </c>
      <c r="CC38" s="85"/>
      <c r="CD38" s="86"/>
      <c r="CE38" s="87">
        <v>1800</v>
      </c>
      <c r="CF38" s="88"/>
      <c r="CG38" s="85"/>
      <c r="CH38" s="86"/>
      <c r="CI38" s="87">
        <v>1800</v>
      </c>
      <c r="CJ38" s="88"/>
      <c r="CK38" s="43"/>
      <c r="CL38" s="47"/>
      <c r="CM38" s="70"/>
      <c r="CN38" s="71">
        <v>0</v>
      </c>
      <c r="CO38" s="72"/>
      <c r="CP38" s="91"/>
      <c r="CQ38" s="95">
        <v>5.5555555555555601E-2</v>
      </c>
      <c r="CR38" s="42" t="s">
        <v>44</v>
      </c>
      <c r="CS38" s="38">
        <v>0</v>
      </c>
      <c r="CU38" s="39">
        <v>1459</v>
      </c>
      <c r="CV38" s="46">
        <v>3600</v>
      </c>
      <c r="CW38" s="40"/>
      <c r="CX38" s="63">
        <v>5059</v>
      </c>
      <c r="CZ38" s="101" t="s">
        <v>191</v>
      </c>
      <c r="DA38" s="129" t="s">
        <v>178</v>
      </c>
      <c r="DB38" s="129">
        <v>68</v>
      </c>
      <c r="DC38" s="104" t="s">
        <v>186</v>
      </c>
      <c r="DD38" s="77"/>
      <c r="DE38" s="56"/>
      <c r="DF38" s="36"/>
      <c r="DI38" s="41">
        <v>1.06</v>
      </c>
      <c r="DJ38" s="17" t="s">
        <v>197</v>
      </c>
      <c r="DK38" s="151">
        <v>0</v>
      </c>
      <c r="DL38" s="41">
        <v>0</v>
      </c>
      <c r="DM38" s="41">
        <v>9999</v>
      </c>
      <c r="DP38" s="41">
        <v>33</v>
      </c>
      <c r="DQ38" s="195">
        <v>0</v>
      </c>
      <c r="DR38" s="195">
        <v>0</v>
      </c>
      <c r="DS38" s="196">
        <v>0</v>
      </c>
      <c r="DT38" s="195">
        <v>0</v>
      </c>
      <c r="DU38" s="195">
        <v>0</v>
      </c>
      <c r="DV38" s="195">
        <v>333</v>
      </c>
      <c r="DW38" s="195">
        <v>0</v>
      </c>
      <c r="DX38" s="195">
        <v>0</v>
      </c>
      <c r="DY38" s="195">
        <v>513</v>
      </c>
      <c r="DZ38" s="195">
        <v>0</v>
      </c>
      <c r="EA38" s="195">
        <v>401</v>
      </c>
      <c r="EB38" s="195">
        <v>0</v>
      </c>
      <c r="EC38" s="196">
        <v>0</v>
      </c>
      <c r="ED38" s="195">
        <v>0</v>
      </c>
      <c r="EE38" s="195">
        <v>0</v>
      </c>
      <c r="EF38" s="195">
        <v>212</v>
      </c>
      <c r="EG38" s="195">
        <v>3600</v>
      </c>
      <c r="EH38" s="196">
        <v>0</v>
      </c>
      <c r="EI38" s="195">
        <v>0</v>
      </c>
      <c r="EK38" s="41">
        <v>33</v>
      </c>
      <c r="EL38" s="195">
        <v>0</v>
      </c>
      <c r="EM38" s="195">
        <v>0</v>
      </c>
      <c r="EN38" s="195">
        <v>0</v>
      </c>
      <c r="EO38" s="195">
        <v>0</v>
      </c>
      <c r="EP38" s="195">
        <v>0</v>
      </c>
      <c r="EQ38" s="195">
        <v>333</v>
      </c>
      <c r="ER38" s="195">
        <v>333</v>
      </c>
      <c r="ES38" s="195">
        <v>333</v>
      </c>
      <c r="ET38" s="195">
        <v>846</v>
      </c>
      <c r="EU38" s="195">
        <v>846</v>
      </c>
      <c r="EV38" s="195">
        <v>1247</v>
      </c>
      <c r="EW38" s="195">
        <v>1247</v>
      </c>
      <c r="EX38" s="195">
        <v>1247</v>
      </c>
      <c r="EY38" s="195">
        <v>1247</v>
      </c>
      <c r="EZ38" s="195">
        <v>1247</v>
      </c>
      <c r="FA38" s="195">
        <v>1459</v>
      </c>
      <c r="FB38" s="195">
        <v>5059</v>
      </c>
      <c r="FC38" s="195">
        <v>5059</v>
      </c>
      <c r="FD38" s="195">
        <v>5059</v>
      </c>
    </row>
    <row r="39" spans="1:160" ht="13.5" thickBot="1" x14ac:dyDescent="0.25">
      <c r="A39" s="132"/>
      <c r="B39" s="34">
        <v>34</v>
      </c>
      <c r="C39" s="10">
        <v>34</v>
      </c>
      <c r="D39" s="37" t="s">
        <v>47</v>
      </c>
      <c r="E39" s="37" t="s">
        <v>139</v>
      </c>
      <c r="F39" s="37"/>
      <c r="G39" s="43">
        <v>0.31527777777777799</v>
      </c>
      <c r="H39" s="47"/>
      <c r="I39" s="58" t="s">
        <v>44</v>
      </c>
      <c r="J39" s="52">
        <v>0</v>
      </c>
      <c r="K39" s="43"/>
      <c r="L39" s="47"/>
      <c r="M39" s="42" t="s">
        <v>44</v>
      </c>
      <c r="N39" s="38">
        <v>0</v>
      </c>
      <c r="O39" s="73"/>
      <c r="P39" s="42" t="s">
        <v>44</v>
      </c>
      <c r="Q39" s="38">
        <v>0</v>
      </c>
      <c r="R39" s="43"/>
      <c r="S39" s="47"/>
      <c r="T39" s="70"/>
      <c r="U39" s="71">
        <v>0</v>
      </c>
      <c r="V39" s="72"/>
      <c r="W39" s="115">
        <v>2.0833333333333332E-2</v>
      </c>
      <c r="X39" s="42" t="s">
        <v>44</v>
      </c>
      <c r="Y39" s="38">
        <v>0</v>
      </c>
      <c r="Z39" s="49"/>
      <c r="AA39" s="42" t="s">
        <v>44</v>
      </c>
      <c r="AB39" s="38">
        <v>0</v>
      </c>
      <c r="AC39" s="53"/>
      <c r="AD39" s="61"/>
      <c r="AE39" s="55"/>
      <c r="AF39" s="35">
        <v>0</v>
      </c>
      <c r="AG39" s="35">
        <v>3.8541666666666668E-3</v>
      </c>
      <c r="AH39" s="44" t="s">
        <v>45</v>
      </c>
      <c r="AI39" s="45">
        <v>333</v>
      </c>
      <c r="AJ39" s="115">
        <v>2.0833333333333332E-2</v>
      </c>
      <c r="AK39" s="42" t="s">
        <v>44</v>
      </c>
      <c r="AL39" s="38">
        <v>0</v>
      </c>
      <c r="AM39" s="73"/>
      <c r="AN39" s="42" t="s">
        <v>44</v>
      </c>
      <c r="AO39" s="38">
        <v>0</v>
      </c>
      <c r="AP39" s="53"/>
      <c r="AQ39" s="61"/>
      <c r="AR39" s="55"/>
      <c r="AS39" s="35">
        <v>0</v>
      </c>
      <c r="AT39" s="35">
        <v>5.9375000000000001E-3</v>
      </c>
      <c r="AU39" s="44" t="s">
        <v>45</v>
      </c>
      <c r="AV39" s="45">
        <v>513</v>
      </c>
      <c r="AW39" s="49"/>
      <c r="AX39" s="42" t="s">
        <v>44</v>
      </c>
      <c r="AY39" s="38">
        <v>0</v>
      </c>
      <c r="AZ39" s="53"/>
      <c r="BA39" s="61"/>
      <c r="BB39" s="55"/>
      <c r="BC39" s="35">
        <v>0</v>
      </c>
      <c r="BD39" s="35">
        <v>4.6412037037037038E-3</v>
      </c>
      <c r="BE39" s="44" t="s">
        <v>45</v>
      </c>
      <c r="BF39" s="45">
        <v>401</v>
      </c>
      <c r="BG39" s="49"/>
      <c r="BH39" s="42" t="s">
        <v>44</v>
      </c>
      <c r="BI39" s="38">
        <v>0</v>
      </c>
      <c r="BJ39" s="43"/>
      <c r="BK39" s="47"/>
      <c r="BL39" s="70"/>
      <c r="BM39" s="71">
        <v>0</v>
      </c>
      <c r="BN39" s="72"/>
      <c r="BO39" s="117"/>
      <c r="BP39" s="121"/>
      <c r="BQ39" s="124"/>
      <c r="BR39" s="125"/>
      <c r="BS39" s="49"/>
      <c r="BT39" s="42" t="s">
        <v>44</v>
      </c>
      <c r="BU39" s="38">
        <v>0</v>
      </c>
      <c r="BV39" s="53"/>
      <c r="BW39" s="61"/>
      <c r="BX39" s="55"/>
      <c r="BY39" s="35">
        <v>0</v>
      </c>
      <c r="BZ39" s="35">
        <v>2.4537037037037036E-3</v>
      </c>
      <c r="CA39" s="44" t="s">
        <v>45</v>
      </c>
      <c r="CB39" s="45">
        <v>212</v>
      </c>
      <c r="CC39" s="85"/>
      <c r="CD39" s="86"/>
      <c r="CE39" s="87">
        <v>1800</v>
      </c>
      <c r="CF39" s="88"/>
      <c r="CG39" s="85"/>
      <c r="CH39" s="86"/>
      <c r="CI39" s="87">
        <v>1800</v>
      </c>
      <c r="CJ39" s="88"/>
      <c r="CK39" s="43"/>
      <c r="CL39" s="47"/>
      <c r="CM39" s="70"/>
      <c r="CN39" s="71">
        <v>0</v>
      </c>
      <c r="CO39" s="72"/>
      <c r="CP39" s="91"/>
      <c r="CQ39" s="95">
        <v>5.5555555555555601E-2</v>
      </c>
      <c r="CR39" s="42" t="s">
        <v>44</v>
      </c>
      <c r="CS39" s="38">
        <v>0</v>
      </c>
      <c r="CU39" s="39">
        <v>1459</v>
      </c>
      <c r="CV39" s="46">
        <v>3600</v>
      </c>
      <c r="CW39" s="40"/>
      <c r="CX39" s="63">
        <v>5059</v>
      </c>
      <c r="CZ39" s="101" t="s">
        <v>191</v>
      </c>
      <c r="DA39" s="129" t="s">
        <v>177</v>
      </c>
      <c r="DB39" s="129">
        <v>122</v>
      </c>
      <c r="DC39" s="104" t="s">
        <v>186</v>
      </c>
      <c r="DD39" s="77"/>
      <c r="DE39" s="56"/>
      <c r="DF39" s="36"/>
      <c r="DI39" s="41">
        <v>1.1200000000000001</v>
      </c>
      <c r="DJ39" s="17" t="s">
        <v>198</v>
      </c>
      <c r="DK39" s="151">
        <v>0</v>
      </c>
      <c r="DL39" s="41">
        <v>9999</v>
      </c>
      <c r="DM39" s="41">
        <v>0</v>
      </c>
      <c r="DP39" s="41">
        <v>34</v>
      </c>
      <c r="DQ39" s="195">
        <v>0</v>
      </c>
      <c r="DR39" s="195">
        <v>0</v>
      </c>
      <c r="DS39" s="196">
        <v>0</v>
      </c>
      <c r="DT39" s="195">
        <v>0</v>
      </c>
      <c r="DU39" s="195">
        <v>0</v>
      </c>
      <c r="DV39" s="195">
        <v>333</v>
      </c>
      <c r="DW39" s="195">
        <v>0</v>
      </c>
      <c r="DX39" s="195">
        <v>0</v>
      </c>
      <c r="DY39" s="195">
        <v>513</v>
      </c>
      <c r="DZ39" s="195">
        <v>0</v>
      </c>
      <c r="EA39" s="195">
        <v>401</v>
      </c>
      <c r="EB39" s="195">
        <v>0</v>
      </c>
      <c r="EC39" s="196">
        <v>0</v>
      </c>
      <c r="ED39" s="195">
        <v>0</v>
      </c>
      <c r="EE39" s="195">
        <v>0</v>
      </c>
      <c r="EF39" s="195">
        <v>212</v>
      </c>
      <c r="EG39" s="195">
        <v>3600</v>
      </c>
      <c r="EH39" s="196">
        <v>0</v>
      </c>
      <c r="EI39" s="195">
        <v>0</v>
      </c>
      <c r="EK39" s="41">
        <v>34</v>
      </c>
      <c r="EL39" s="195">
        <v>0</v>
      </c>
      <c r="EM39" s="195">
        <v>0</v>
      </c>
      <c r="EN39" s="195">
        <v>0</v>
      </c>
      <c r="EO39" s="195">
        <v>0</v>
      </c>
      <c r="EP39" s="195">
        <v>0</v>
      </c>
      <c r="EQ39" s="195">
        <v>333</v>
      </c>
      <c r="ER39" s="195">
        <v>333</v>
      </c>
      <c r="ES39" s="195">
        <v>333</v>
      </c>
      <c r="ET39" s="195">
        <v>846</v>
      </c>
      <c r="EU39" s="195">
        <v>846</v>
      </c>
      <c r="EV39" s="195">
        <v>1247</v>
      </c>
      <c r="EW39" s="195">
        <v>1247</v>
      </c>
      <c r="EX39" s="195">
        <v>1247</v>
      </c>
      <c r="EY39" s="195">
        <v>1247</v>
      </c>
      <c r="EZ39" s="195">
        <v>1247</v>
      </c>
      <c r="FA39" s="195">
        <v>1459</v>
      </c>
      <c r="FB39" s="195">
        <v>5059</v>
      </c>
      <c r="FC39" s="195">
        <v>5059</v>
      </c>
      <c r="FD39" s="195">
        <v>5059</v>
      </c>
    </row>
    <row r="40" spans="1:160" ht="13.5" thickBot="1" x14ac:dyDescent="0.25">
      <c r="A40" s="132"/>
      <c r="B40" s="34">
        <v>35</v>
      </c>
      <c r="C40" s="10">
        <v>35</v>
      </c>
      <c r="D40" s="37" t="s">
        <v>50</v>
      </c>
      <c r="E40" s="37" t="s">
        <v>59</v>
      </c>
      <c r="F40" s="37"/>
      <c r="G40" s="43">
        <v>0.31597222222222199</v>
      </c>
      <c r="H40" s="47"/>
      <c r="I40" s="58" t="s">
        <v>44</v>
      </c>
      <c r="J40" s="52">
        <v>0</v>
      </c>
      <c r="K40" s="43"/>
      <c r="L40" s="47"/>
      <c r="M40" s="42" t="s">
        <v>44</v>
      </c>
      <c r="N40" s="38">
        <v>0</v>
      </c>
      <c r="O40" s="73"/>
      <c r="P40" s="42" t="s">
        <v>44</v>
      </c>
      <c r="Q40" s="38">
        <v>0</v>
      </c>
      <c r="R40" s="43"/>
      <c r="S40" s="47"/>
      <c r="T40" s="70"/>
      <c r="U40" s="71">
        <v>0</v>
      </c>
      <c r="V40" s="72"/>
      <c r="W40" s="115">
        <v>2.0833333333333332E-2</v>
      </c>
      <c r="X40" s="42" t="s">
        <v>44</v>
      </c>
      <c r="Y40" s="38">
        <v>0</v>
      </c>
      <c r="Z40" s="49"/>
      <c r="AA40" s="42" t="s">
        <v>44</v>
      </c>
      <c r="AB40" s="38">
        <v>0</v>
      </c>
      <c r="AC40" s="53"/>
      <c r="AD40" s="61"/>
      <c r="AE40" s="55"/>
      <c r="AF40" s="35">
        <v>0</v>
      </c>
      <c r="AG40" s="35">
        <v>3.8541666666666668E-3</v>
      </c>
      <c r="AH40" s="44" t="s">
        <v>45</v>
      </c>
      <c r="AI40" s="45">
        <v>333</v>
      </c>
      <c r="AJ40" s="115">
        <v>2.0833333333333332E-2</v>
      </c>
      <c r="AK40" s="42" t="s">
        <v>44</v>
      </c>
      <c r="AL40" s="38">
        <v>0</v>
      </c>
      <c r="AM40" s="73"/>
      <c r="AN40" s="42" t="s">
        <v>44</v>
      </c>
      <c r="AO40" s="38">
        <v>0</v>
      </c>
      <c r="AP40" s="53"/>
      <c r="AQ40" s="61"/>
      <c r="AR40" s="55"/>
      <c r="AS40" s="35">
        <v>0</v>
      </c>
      <c r="AT40" s="35">
        <v>5.9375000000000001E-3</v>
      </c>
      <c r="AU40" s="44" t="s">
        <v>45</v>
      </c>
      <c r="AV40" s="45">
        <v>513</v>
      </c>
      <c r="AW40" s="49"/>
      <c r="AX40" s="42" t="s">
        <v>44</v>
      </c>
      <c r="AY40" s="38">
        <v>0</v>
      </c>
      <c r="AZ40" s="53"/>
      <c r="BA40" s="61"/>
      <c r="BB40" s="55"/>
      <c r="BC40" s="35">
        <v>0</v>
      </c>
      <c r="BD40" s="35">
        <v>4.6412037037037038E-3</v>
      </c>
      <c r="BE40" s="44" t="s">
        <v>45</v>
      </c>
      <c r="BF40" s="45">
        <v>401</v>
      </c>
      <c r="BG40" s="49"/>
      <c r="BH40" s="42" t="s">
        <v>44</v>
      </c>
      <c r="BI40" s="38">
        <v>0</v>
      </c>
      <c r="BJ40" s="43"/>
      <c r="BK40" s="47"/>
      <c r="BL40" s="70"/>
      <c r="BM40" s="71">
        <v>0</v>
      </c>
      <c r="BN40" s="72"/>
      <c r="BO40" s="117"/>
      <c r="BP40" s="121"/>
      <c r="BQ40" s="124"/>
      <c r="BR40" s="125"/>
      <c r="BS40" s="49"/>
      <c r="BT40" s="42" t="s">
        <v>44</v>
      </c>
      <c r="BU40" s="38">
        <v>0</v>
      </c>
      <c r="BV40" s="53"/>
      <c r="BW40" s="61"/>
      <c r="BX40" s="55"/>
      <c r="BY40" s="35">
        <v>0</v>
      </c>
      <c r="BZ40" s="35">
        <v>2.4537037037037036E-3</v>
      </c>
      <c r="CA40" s="44" t="s">
        <v>45</v>
      </c>
      <c r="CB40" s="45">
        <v>212</v>
      </c>
      <c r="CC40" s="85"/>
      <c r="CD40" s="86"/>
      <c r="CE40" s="87">
        <v>1800</v>
      </c>
      <c r="CF40" s="88"/>
      <c r="CG40" s="85"/>
      <c r="CH40" s="86"/>
      <c r="CI40" s="87">
        <v>1800</v>
      </c>
      <c r="CJ40" s="88"/>
      <c r="CK40" s="43"/>
      <c r="CL40" s="47"/>
      <c r="CM40" s="70"/>
      <c r="CN40" s="71">
        <v>0</v>
      </c>
      <c r="CO40" s="72"/>
      <c r="CP40" s="91"/>
      <c r="CQ40" s="95">
        <v>5.5555555555555601E-2</v>
      </c>
      <c r="CR40" s="42" t="s">
        <v>44</v>
      </c>
      <c r="CS40" s="38">
        <v>0</v>
      </c>
      <c r="CU40" s="39">
        <v>1459</v>
      </c>
      <c r="CV40" s="46">
        <v>3600</v>
      </c>
      <c r="CW40" s="40"/>
      <c r="CX40" s="63">
        <v>5059</v>
      </c>
      <c r="CZ40" s="101" t="s">
        <v>192</v>
      </c>
      <c r="DA40" s="129" t="s">
        <v>179</v>
      </c>
      <c r="DB40" s="129">
        <v>71</v>
      </c>
      <c r="DC40" s="104" t="s">
        <v>181</v>
      </c>
      <c r="DD40" s="77"/>
      <c r="DE40" s="56"/>
      <c r="DF40" s="36"/>
      <c r="DI40" s="41">
        <v>1</v>
      </c>
      <c r="DJ40" s="17" t="s">
        <v>197</v>
      </c>
      <c r="DK40" s="151">
        <v>0</v>
      </c>
      <c r="DL40" s="41">
        <v>0</v>
      </c>
      <c r="DM40" s="41">
        <v>9999</v>
      </c>
      <c r="DP40" s="41">
        <v>35</v>
      </c>
      <c r="DQ40" s="195">
        <v>0</v>
      </c>
      <c r="DR40" s="195">
        <v>0</v>
      </c>
      <c r="DS40" s="196">
        <v>0</v>
      </c>
      <c r="DT40" s="195">
        <v>0</v>
      </c>
      <c r="DU40" s="195">
        <v>0</v>
      </c>
      <c r="DV40" s="195">
        <v>333</v>
      </c>
      <c r="DW40" s="195">
        <v>0</v>
      </c>
      <c r="DX40" s="195">
        <v>0</v>
      </c>
      <c r="DY40" s="195">
        <v>513</v>
      </c>
      <c r="DZ40" s="195">
        <v>0</v>
      </c>
      <c r="EA40" s="195">
        <v>401</v>
      </c>
      <c r="EB40" s="195">
        <v>0</v>
      </c>
      <c r="EC40" s="196">
        <v>0</v>
      </c>
      <c r="ED40" s="195">
        <v>0</v>
      </c>
      <c r="EE40" s="195">
        <v>0</v>
      </c>
      <c r="EF40" s="195">
        <v>212</v>
      </c>
      <c r="EG40" s="195">
        <v>3600</v>
      </c>
      <c r="EH40" s="196">
        <v>0</v>
      </c>
      <c r="EI40" s="195">
        <v>0</v>
      </c>
      <c r="EK40" s="41">
        <v>35</v>
      </c>
      <c r="EL40" s="195">
        <v>0</v>
      </c>
      <c r="EM40" s="195">
        <v>0</v>
      </c>
      <c r="EN40" s="195">
        <v>0</v>
      </c>
      <c r="EO40" s="195">
        <v>0</v>
      </c>
      <c r="EP40" s="195">
        <v>0</v>
      </c>
      <c r="EQ40" s="195">
        <v>333</v>
      </c>
      <c r="ER40" s="195">
        <v>333</v>
      </c>
      <c r="ES40" s="195">
        <v>333</v>
      </c>
      <c r="ET40" s="195">
        <v>846</v>
      </c>
      <c r="EU40" s="195">
        <v>846</v>
      </c>
      <c r="EV40" s="195">
        <v>1247</v>
      </c>
      <c r="EW40" s="195">
        <v>1247</v>
      </c>
      <c r="EX40" s="195">
        <v>1247</v>
      </c>
      <c r="EY40" s="195">
        <v>1247</v>
      </c>
      <c r="EZ40" s="195">
        <v>1247</v>
      </c>
      <c r="FA40" s="195">
        <v>1459</v>
      </c>
      <c r="FB40" s="195">
        <v>5059</v>
      </c>
      <c r="FC40" s="195">
        <v>5059</v>
      </c>
      <c r="FD40" s="195">
        <v>5059</v>
      </c>
    </row>
    <row r="41" spans="1:160" ht="13.5" thickBot="1" x14ac:dyDescent="0.25">
      <c r="A41" s="132"/>
      <c r="B41" s="34">
        <v>36</v>
      </c>
      <c r="C41" s="10">
        <v>36</v>
      </c>
      <c r="D41" s="37" t="s">
        <v>140</v>
      </c>
      <c r="E41" s="37" t="s">
        <v>141</v>
      </c>
      <c r="F41" s="37"/>
      <c r="G41" s="43">
        <v>0.31666666666666698</v>
      </c>
      <c r="H41" s="47"/>
      <c r="I41" s="58" t="s">
        <v>44</v>
      </c>
      <c r="J41" s="52">
        <v>0</v>
      </c>
      <c r="K41" s="43"/>
      <c r="L41" s="47"/>
      <c r="M41" s="42" t="s">
        <v>44</v>
      </c>
      <c r="N41" s="38">
        <v>0</v>
      </c>
      <c r="O41" s="73"/>
      <c r="P41" s="42" t="s">
        <v>44</v>
      </c>
      <c r="Q41" s="38">
        <v>0</v>
      </c>
      <c r="R41" s="43"/>
      <c r="S41" s="47"/>
      <c r="T41" s="70"/>
      <c r="U41" s="71">
        <v>0</v>
      </c>
      <c r="V41" s="72"/>
      <c r="W41" s="115">
        <v>2.0833333333333332E-2</v>
      </c>
      <c r="X41" s="42" t="s">
        <v>44</v>
      </c>
      <c r="Y41" s="38">
        <v>0</v>
      </c>
      <c r="Z41" s="49"/>
      <c r="AA41" s="42" t="s">
        <v>44</v>
      </c>
      <c r="AB41" s="38">
        <v>0</v>
      </c>
      <c r="AC41" s="53"/>
      <c r="AD41" s="61"/>
      <c r="AE41" s="55"/>
      <c r="AF41" s="35">
        <v>0</v>
      </c>
      <c r="AG41" s="35">
        <v>3.8541666666666668E-3</v>
      </c>
      <c r="AH41" s="44" t="s">
        <v>45</v>
      </c>
      <c r="AI41" s="45">
        <v>333</v>
      </c>
      <c r="AJ41" s="115">
        <v>2.0833333333333332E-2</v>
      </c>
      <c r="AK41" s="42" t="s">
        <v>44</v>
      </c>
      <c r="AL41" s="38">
        <v>0</v>
      </c>
      <c r="AM41" s="73"/>
      <c r="AN41" s="42" t="s">
        <v>44</v>
      </c>
      <c r="AO41" s="38">
        <v>0</v>
      </c>
      <c r="AP41" s="53"/>
      <c r="AQ41" s="61"/>
      <c r="AR41" s="55"/>
      <c r="AS41" s="35">
        <v>0</v>
      </c>
      <c r="AT41" s="35">
        <v>5.9375000000000001E-3</v>
      </c>
      <c r="AU41" s="44" t="s">
        <v>45</v>
      </c>
      <c r="AV41" s="45">
        <v>513</v>
      </c>
      <c r="AW41" s="49"/>
      <c r="AX41" s="42" t="s">
        <v>44</v>
      </c>
      <c r="AY41" s="38">
        <v>0</v>
      </c>
      <c r="AZ41" s="53"/>
      <c r="BA41" s="61"/>
      <c r="BB41" s="55"/>
      <c r="BC41" s="35">
        <v>0</v>
      </c>
      <c r="BD41" s="35">
        <v>4.6412037037037038E-3</v>
      </c>
      <c r="BE41" s="44" t="s">
        <v>45</v>
      </c>
      <c r="BF41" s="45">
        <v>401</v>
      </c>
      <c r="BG41" s="49"/>
      <c r="BH41" s="42" t="s">
        <v>44</v>
      </c>
      <c r="BI41" s="38">
        <v>0</v>
      </c>
      <c r="BJ41" s="43"/>
      <c r="BK41" s="47"/>
      <c r="BL41" s="70"/>
      <c r="BM41" s="71">
        <v>0</v>
      </c>
      <c r="BN41" s="72"/>
      <c r="BO41" s="117"/>
      <c r="BP41" s="121"/>
      <c r="BQ41" s="124"/>
      <c r="BR41" s="125"/>
      <c r="BS41" s="49"/>
      <c r="BT41" s="42" t="s">
        <v>44</v>
      </c>
      <c r="BU41" s="38">
        <v>0</v>
      </c>
      <c r="BV41" s="53"/>
      <c r="BW41" s="61"/>
      <c r="BX41" s="55"/>
      <c r="BY41" s="35">
        <v>0</v>
      </c>
      <c r="BZ41" s="35">
        <v>2.4537037037037036E-3</v>
      </c>
      <c r="CA41" s="44" t="s">
        <v>45</v>
      </c>
      <c r="CB41" s="45">
        <v>212</v>
      </c>
      <c r="CC41" s="85"/>
      <c r="CD41" s="86"/>
      <c r="CE41" s="87">
        <v>1800</v>
      </c>
      <c r="CF41" s="88"/>
      <c r="CG41" s="85"/>
      <c r="CH41" s="86"/>
      <c r="CI41" s="87">
        <v>1800</v>
      </c>
      <c r="CJ41" s="88"/>
      <c r="CK41" s="43"/>
      <c r="CL41" s="47"/>
      <c r="CM41" s="70"/>
      <c r="CN41" s="71">
        <v>0</v>
      </c>
      <c r="CO41" s="72"/>
      <c r="CP41" s="91"/>
      <c r="CQ41" s="95">
        <v>5.5555555555555601E-2</v>
      </c>
      <c r="CR41" s="42" t="s">
        <v>44</v>
      </c>
      <c r="CS41" s="38">
        <v>0</v>
      </c>
      <c r="CU41" s="39">
        <v>1459</v>
      </c>
      <c r="CV41" s="46">
        <v>3600</v>
      </c>
      <c r="CW41" s="40"/>
      <c r="CX41" s="63">
        <v>5059</v>
      </c>
      <c r="CZ41" s="101" t="s">
        <v>191</v>
      </c>
      <c r="DA41" s="129" t="s">
        <v>178</v>
      </c>
      <c r="DB41" s="129">
        <v>102</v>
      </c>
      <c r="DC41" s="104"/>
      <c r="DD41" s="77"/>
      <c r="DE41" s="56"/>
      <c r="DF41" s="36"/>
      <c r="DI41" s="41">
        <v>1.0900000000000001</v>
      </c>
      <c r="DJ41" s="17" t="s">
        <v>197</v>
      </c>
      <c r="DK41" s="151">
        <v>0</v>
      </c>
      <c r="DL41" s="41">
        <v>0</v>
      </c>
      <c r="DM41" s="41">
        <v>9999</v>
      </c>
      <c r="DP41" s="41">
        <v>36</v>
      </c>
      <c r="DQ41" s="195">
        <v>0</v>
      </c>
      <c r="DR41" s="195">
        <v>0</v>
      </c>
      <c r="DS41" s="196">
        <v>0</v>
      </c>
      <c r="DT41" s="195">
        <v>0</v>
      </c>
      <c r="DU41" s="195">
        <v>0</v>
      </c>
      <c r="DV41" s="195">
        <v>333</v>
      </c>
      <c r="DW41" s="195">
        <v>0</v>
      </c>
      <c r="DX41" s="195">
        <v>0</v>
      </c>
      <c r="DY41" s="195">
        <v>513</v>
      </c>
      <c r="DZ41" s="195">
        <v>0</v>
      </c>
      <c r="EA41" s="195">
        <v>401</v>
      </c>
      <c r="EB41" s="195">
        <v>0</v>
      </c>
      <c r="EC41" s="196">
        <v>0</v>
      </c>
      <c r="ED41" s="195">
        <v>0</v>
      </c>
      <c r="EE41" s="195">
        <v>0</v>
      </c>
      <c r="EF41" s="195">
        <v>212</v>
      </c>
      <c r="EG41" s="195">
        <v>3600</v>
      </c>
      <c r="EH41" s="196">
        <v>0</v>
      </c>
      <c r="EI41" s="195">
        <v>0</v>
      </c>
      <c r="EK41" s="41">
        <v>36</v>
      </c>
      <c r="EL41" s="195">
        <v>0</v>
      </c>
      <c r="EM41" s="195">
        <v>0</v>
      </c>
      <c r="EN41" s="195">
        <v>0</v>
      </c>
      <c r="EO41" s="195">
        <v>0</v>
      </c>
      <c r="EP41" s="195">
        <v>0</v>
      </c>
      <c r="EQ41" s="195">
        <v>333</v>
      </c>
      <c r="ER41" s="195">
        <v>333</v>
      </c>
      <c r="ES41" s="195">
        <v>333</v>
      </c>
      <c r="ET41" s="195">
        <v>846</v>
      </c>
      <c r="EU41" s="195">
        <v>846</v>
      </c>
      <c r="EV41" s="195">
        <v>1247</v>
      </c>
      <c r="EW41" s="195">
        <v>1247</v>
      </c>
      <c r="EX41" s="195">
        <v>1247</v>
      </c>
      <c r="EY41" s="195">
        <v>1247</v>
      </c>
      <c r="EZ41" s="195">
        <v>1247</v>
      </c>
      <c r="FA41" s="195">
        <v>1459</v>
      </c>
      <c r="FB41" s="195">
        <v>5059</v>
      </c>
      <c r="FC41" s="195">
        <v>5059</v>
      </c>
      <c r="FD41" s="195">
        <v>5059</v>
      </c>
    </row>
    <row r="42" spans="1:160" ht="13.5" thickBot="1" x14ac:dyDescent="0.25">
      <c r="A42" s="132"/>
      <c r="B42" s="34">
        <v>37</v>
      </c>
      <c r="C42" s="10">
        <v>37</v>
      </c>
      <c r="D42" s="37" t="s">
        <v>142</v>
      </c>
      <c r="E42" s="37" t="s">
        <v>143</v>
      </c>
      <c r="F42" s="37"/>
      <c r="G42" s="43">
        <v>0.31736111111111098</v>
      </c>
      <c r="H42" s="47"/>
      <c r="I42" s="58" t="s">
        <v>44</v>
      </c>
      <c r="J42" s="52">
        <v>0</v>
      </c>
      <c r="K42" s="43"/>
      <c r="L42" s="47"/>
      <c r="M42" s="42" t="s">
        <v>44</v>
      </c>
      <c r="N42" s="38">
        <v>0</v>
      </c>
      <c r="O42" s="73"/>
      <c r="P42" s="42" t="s">
        <v>44</v>
      </c>
      <c r="Q42" s="38">
        <v>0</v>
      </c>
      <c r="R42" s="43"/>
      <c r="S42" s="47"/>
      <c r="T42" s="70"/>
      <c r="U42" s="71">
        <v>0</v>
      </c>
      <c r="V42" s="72"/>
      <c r="W42" s="115">
        <v>2.0833333333333332E-2</v>
      </c>
      <c r="X42" s="42" t="s">
        <v>44</v>
      </c>
      <c r="Y42" s="38">
        <v>0</v>
      </c>
      <c r="Z42" s="49"/>
      <c r="AA42" s="42" t="s">
        <v>44</v>
      </c>
      <c r="AB42" s="38">
        <v>0</v>
      </c>
      <c r="AC42" s="53"/>
      <c r="AD42" s="61"/>
      <c r="AE42" s="55"/>
      <c r="AF42" s="35">
        <v>0</v>
      </c>
      <c r="AG42" s="35">
        <v>3.8541666666666668E-3</v>
      </c>
      <c r="AH42" s="44" t="s">
        <v>45</v>
      </c>
      <c r="AI42" s="45">
        <v>333</v>
      </c>
      <c r="AJ42" s="115">
        <v>2.0833333333333332E-2</v>
      </c>
      <c r="AK42" s="42" t="s">
        <v>44</v>
      </c>
      <c r="AL42" s="38">
        <v>0</v>
      </c>
      <c r="AM42" s="73"/>
      <c r="AN42" s="42" t="s">
        <v>44</v>
      </c>
      <c r="AO42" s="38">
        <v>0</v>
      </c>
      <c r="AP42" s="53"/>
      <c r="AQ42" s="61"/>
      <c r="AR42" s="55"/>
      <c r="AS42" s="35">
        <v>0</v>
      </c>
      <c r="AT42" s="35">
        <v>5.9375000000000001E-3</v>
      </c>
      <c r="AU42" s="44" t="s">
        <v>45</v>
      </c>
      <c r="AV42" s="45">
        <v>513</v>
      </c>
      <c r="AW42" s="49"/>
      <c r="AX42" s="42" t="s">
        <v>44</v>
      </c>
      <c r="AY42" s="38">
        <v>0</v>
      </c>
      <c r="AZ42" s="53"/>
      <c r="BA42" s="61"/>
      <c r="BB42" s="55"/>
      <c r="BC42" s="35">
        <v>0</v>
      </c>
      <c r="BD42" s="35">
        <v>4.6412037037037038E-3</v>
      </c>
      <c r="BE42" s="44" t="s">
        <v>45</v>
      </c>
      <c r="BF42" s="45">
        <v>401</v>
      </c>
      <c r="BG42" s="49"/>
      <c r="BH42" s="42" t="s">
        <v>44</v>
      </c>
      <c r="BI42" s="38">
        <v>0</v>
      </c>
      <c r="BJ42" s="43"/>
      <c r="BK42" s="47"/>
      <c r="BL42" s="70"/>
      <c r="BM42" s="71">
        <v>0</v>
      </c>
      <c r="BN42" s="72"/>
      <c r="BO42" s="117"/>
      <c r="BP42" s="121"/>
      <c r="BQ42" s="124"/>
      <c r="BR42" s="125"/>
      <c r="BS42" s="49"/>
      <c r="BT42" s="42" t="s">
        <v>44</v>
      </c>
      <c r="BU42" s="38">
        <v>0</v>
      </c>
      <c r="BV42" s="53"/>
      <c r="BW42" s="61"/>
      <c r="BX42" s="55"/>
      <c r="BY42" s="35">
        <v>0</v>
      </c>
      <c r="BZ42" s="35">
        <v>2.4537037037037036E-3</v>
      </c>
      <c r="CA42" s="44" t="s">
        <v>45</v>
      </c>
      <c r="CB42" s="45">
        <v>212</v>
      </c>
      <c r="CC42" s="85"/>
      <c r="CD42" s="86"/>
      <c r="CE42" s="87">
        <v>1800</v>
      </c>
      <c r="CF42" s="88"/>
      <c r="CG42" s="85"/>
      <c r="CH42" s="86"/>
      <c r="CI42" s="87">
        <v>1800</v>
      </c>
      <c r="CJ42" s="88"/>
      <c r="CK42" s="43"/>
      <c r="CL42" s="47"/>
      <c r="CM42" s="70"/>
      <c r="CN42" s="71">
        <v>0</v>
      </c>
      <c r="CO42" s="72"/>
      <c r="CP42" s="91"/>
      <c r="CQ42" s="95">
        <v>5.5555555555555601E-2</v>
      </c>
      <c r="CR42" s="42" t="s">
        <v>44</v>
      </c>
      <c r="CS42" s="38">
        <v>0</v>
      </c>
      <c r="CU42" s="39">
        <v>1459</v>
      </c>
      <c r="CV42" s="46">
        <v>3600</v>
      </c>
      <c r="CW42" s="40"/>
      <c r="CX42" s="63">
        <v>5059</v>
      </c>
      <c r="CZ42" s="101" t="s">
        <v>192</v>
      </c>
      <c r="DA42" s="129" t="s">
        <v>178</v>
      </c>
      <c r="DB42" s="129">
        <v>70</v>
      </c>
      <c r="DC42" s="104" t="s">
        <v>188</v>
      </c>
      <c r="DD42" s="77"/>
      <c r="DE42" s="56"/>
      <c r="DF42" s="36"/>
      <c r="DI42" s="41">
        <v>1.06</v>
      </c>
      <c r="DJ42" s="17" t="s">
        <v>198</v>
      </c>
      <c r="DK42" s="151">
        <v>0</v>
      </c>
      <c r="DL42" s="41">
        <v>9999</v>
      </c>
      <c r="DM42" s="41">
        <v>0</v>
      </c>
      <c r="DP42" s="41">
        <v>37</v>
      </c>
      <c r="DQ42" s="195">
        <v>0</v>
      </c>
      <c r="DR42" s="195">
        <v>0</v>
      </c>
      <c r="DS42" s="196">
        <v>0</v>
      </c>
      <c r="DT42" s="195">
        <v>0</v>
      </c>
      <c r="DU42" s="195">
        <v>0</v>
      </c>
      <c r="DV42" s="195">
        <v>333</v>
      </c>
      <c r="DW42" s="195">
        <v>0</v>
      </c>
      <c r="DX42" s="195">
        <v>0</v>
      </c>
      <c r="DY42" s="195">
        <v>513</v>
      </c>
      <c r="DZ42" s="195">
        <v>0</v>
      </c>
      <c r="EA42" s="195">
        <v>401</v>
      </c>
      <c r="EB42" s="195">
        <v>0</v>
      </c>
      <c r="EC42" s="196">
        <v>0</v>
      </c>
      <c r="ED42" s="195">
        <v>0</v>
      </c>
      <c r="EE42" s="195">
        <v>0</v>
      </c>
      <c r="EF42" s="195">
        <v>212</v>
      </c>
      <c r="EG42" s="195">
        <v>3600</v>
      </c>
      <c r="EH42" s="196">
        <v>0</v>
      </c>
      <c r="EI42" s="195">
        <v>0</v>
      </c>
      <c r="EK42" s="41">
        <v>37</v>
      </c>
      <c r="EL42" s="195">
        <v>0</v>
      </c>
      <c r="EM42" s="195">
        <v>0</v>
      </c>
      <c r="EN42" s="195">
        <v>0</v>
      </c>
      <c r="EO42" s="195">
        <v>0</v>
      </c>
      <c r="EP42" s="195">
        <v>0</v>
      </c>
      <c r="EQ42" s="195">
        <v>333</v>
      </c>
      <c r="ER42" s="195">
        <v>333</v>
      </c>
      <c r="ES42" s="195">
        <v>333</v>
      </c>
      <c r="ET42" s="195">
        <v>846</v>
      </c>
      <c r="EU42" s="195">
        <v>846</v>
      </c>
      <c r="EV42" s="195">
        <v>1247</v>
      </c>
      <c r="EW42" s="195">
        <v>1247</v>
      </c>
      <c r="EX42" s="195">
        <v>1247</v>
      </c>
      <c r="EY42" s="195">
        <v>1247</v>
      </c>
      <c r="EZ42" s="195">
        <v>1247</v>
      </c>
      <c r="FA42" s="195">
        <v>1459</v>
      </c>
      <c r="FB42" s="195">
        <v>5059</v>
      </c>
      <c r="FC42" s="195">
        <v>5059</v>
      </c>
      <c r="FD42" s="195">
        <v>5059</v>
      </c>
    </row>
    <row r="43" spans="1:160" ht="13.5" thickBot="1" x14ac:dyDescent="0.25">
      <c r="A43" s="132"/>
      <c r="B43" s="34">
        <v>38</v>
      </c>
      <c r="C43" s="10">
        <v>38</v>
      </c>
      <c r="D43" s="37" t="s">
        <v>52</v>
      </c>
      <c r="E43" s="37" t="s">
        <v>144</v>
      </c>
      <c r="F43" s="37"/>
      <c r="G43" s="43">
        <v>0.31805555555555598</v>
      </c>
      <c r="H43" s="47"/>
      <c r="I43" s="58" t="s">
        <v>44</v>
      </c>
      <c r="J43" s="52">
        <v>0</v>
      </c>
      <c r="K43" s="43"/>
      <c r="L43" s="47"/>
      <c r="M43" s="42" t="s">
        <v>44</v>
      </c>
      <c r="N43" s="38">
        <v>0</v>
      </c>
      <c r="O43" s="73"/>
      <c r="P43" s="42" t="s">
        <v>44</v>
      </c>
      <c r="Q43" s="38">
        <v>0</v>
      </c>
      <c r="R43" s="43"/>
      <c r="S43" s="47"/>
      <c r="T43" s="70"/>
      <c r="U43" s="71">
        <v>0</v>
      </c>
      <c r="V43" s="72"/>
      <c r="W43" s="115">
        <v>2.0833333333333332E-2</v>
      </c>
      <c r="X43" s="42" t="s">
        <v>44</v>
      </c>
      <c r="Y43" s="38">
        <v>0</v>
      </c>
      <c r="Z43" s="49"/>
      <c r="AA43" s="42" t="s">
        <v>44</v>
      </c>
      <c r="AB43" s="38">
        <v>0</v>
      </c>
      <c r="AC43" s="53"/>
      <c r="AD43" s="61"/>
      <c r="AE43" s="55"/>
      <c r="AF43" s="35">
        <v>0</v>
      </c>
      <c r="AG43" s="35">
        <v>3.8541666666666668E-3</v>
      </c>
      <c r="AH43" s="44" t="s">
        <v>45</v>
      </c>
      <c r="AI43" s="45">
        <v>333</v>
      </c>
      <c r="AJ43" s="115">
        <v>2.0833333333333332E-2</v>
      </c>
      <c r="AK43" s="42" t="s">
        <v>44</v>
      </c>
      <c r="AL43" s="38">
        <v>0</v>
      </c>
      <c r="AM43" s="73"/>
      <c r="AN43" s="42" t="s">
        <v>44</v>
      </c>
      <c r="AO43" s="38">
        <v>0</v>
      </c>
      <c r="AP43" s="53"/>
      <c r="AQ43" s="61"/>
      <c r="AR43" s="55"/>
      <c r="AS43" s="35">
        <v>0</v>
      </c>
      <c r="AT43" s="35">
        <v>5.9375000000000001E-3</v>
      </c>
      <c r="AU43" s="44" t="s">
        <v>45</v>
      </c>
      <c r="AV43" s="45">
        <v>513</v>
      </c>
      <c r="AW43" s="49"/>
      <c r="AX43" s="42" t="s">
        <v>44</v>
      </c>
      <c r="AY43" s="38">
        <v>0</v>
      </c>
      <c r="AZ43" s="53"/>
      <c r="BA43" s="61"/>
      <c r="BB43" s="55"/>
      <c r="BC43" s="35">
        <v>0</v>
      </c>
      <c r="BD43" s="35">
        <v>4.6412037037037038E-3</v>
      </c>
      <c r="BE43" s="44" t="s">
        <v>45</v>
      </c>
      <c r="BF43" s="45">
        <v>401</v>
      </c>
      <c r="BG43" s="49"/>
      <c r="BH43" s="42" t="s">
        <v>44</v>
      </c>
      <c r="BI43" s="38">
        <v>0</v>
      </c>
      <c r="BJ43" s="43"/>
      <c r="BK43" s="47"/>
      <c r="BL43" s="70"/>
      <c r="BM43" s="71">
        <v>0</v>
      </c>
      <c r="BN43" s="72"/>
      <c r="BO43" s="117"/>
      <c r="BP43" s="121"/>
      <c r="BQ43" s="124"/>
      <c r="BR43" s="125"/>
      <c r="BS43" s="49"/>
      <c r="BT43" s="42" t="s">
        <v>44</v>
      </c>
      <c r="BU43" s="38">
        <v>0</v>
      </c>
      <c r="BV43" s="53"/>
      <c r="BW43" s="61"/>
      <c r="BX43" s="55"/>
      <c r="BY43" s="35">
        <v>0</v>
      </c>
      <c r="BZ43" s="35">
        <v>2.4537037037037036E-3</v>
      </c>
      <c r="CA43" s="44" t="s">
        <v>45</v>
      </c>
      <c r="CB43" s="45">
        <v>212</v>
      </c>
      <c r="CC43" s="85"/>
      <c r="CD43" s="86"/>
      <c r="CE43" s="87">
        <v>1800</v>
      </c>
      <c r="CF43" s="88"/>
      <c r="CG43" s="85"/>
      <c r="CH43" s="86"/>
      <c r="CI43" s="87">
        <v>1800</v>
      </c>
      <c r="CJ43" s="88"/>
      <c r="CK43" s="43"/>
      <c r="CL43" s="47"/>
      <c r="CM43" s="70"/>
      <c r="CN43" s="71">
        <v>0</v>
      </c>
      <c r="CO43" s="72"/>
      <c r="CP43" s="91"/>
      <c r="CQ43" s="95">
        <v>5.5555555555555601E-2</v>
      </c>
      <c r="CR43" s="42" t="s">
        <v>44</v>
      </c>
      <c r="CS43" s="38">
        <v>0</v>
      </c>
      <c r="CU43" s="39">
        <v>1459</v>
      </c>
      <c r="CV43" s="46">
        <v>3600</v>
      </c>
      <c r="CW43" s="40"/>
      <c r="CX43" s="63">
        <v>5059</v>
      </c>
      <c r="CZ43" s="101" t="s">
        <v>192</v>
      </c>
      <c r="DA43" s="129" t="s">
        <v>178</v>
      </c>
      <c r="DB43" s="129">
        <v>114</v>
      </c>
      <c r="DC43" s="104" t="s">
        <v>188</v>
      </c>
      <c r="DD43" s="77"/>
      <c r="DE43" s="56"/>
      <c r="DF43" s="36"/>
      <c r="DI43" s="41">
        <v>1.0900000000000001</v>
      </c>
      <c r="DJ43" s="17" t="s">
        <v>197</v>
      </c>
      <c r="DK43" s="151">
        <v>0</v>
      </c>
      <c r="DL43" s="41">
        <v>0</v>
      </c>
      <c r="DM43" s="41">
        <v>9999</v>
      </c>
      <c r="DP43" s="41">
        <v>38</v>
      </c>
      <c r="DQ43" s="195">
        <v>0</v>
      </c>
      <c r="DR43" s="195">
        <v>0</v>
      </c>
      <c r="DS43" s="196">
        <v>0</v>
      </c>
      <c r="DT43" s="195">
        <v>0</v>
      </c>
      <c r="DU43" s="195">
        <v>0</v>
      </c>
      <c r="DV43" s="195">
        <v>333</v>
      </c>
      <c r="DW43" s="195">
        <v>0</v>
      </c>
      <c r="DX43" s="195">
        <v>0</v>
      </c>
      <c r="DY43" s="195">
        <v>513</v>
      </c>
      <c r="DZ43" s="195">
        <v>0</v>
      </c>
      <c r="EA43" s="195">
        <v>401</v>
      </c>
      <c r="EB43" s="195">
        <v>0</v>
      </c>
      <c r="EC43" s="196">
        <v>0</v>
      </c>
      <c r="ED43" s="195">
        <v>0</v>
      </c>
      <c r="EE43" s="195">
        <v>0</v>
      </c>
      <c r="EF43" s="195">
        <v>212</v>
      </c>
      <c r="EG43" s="195">
        <v>3600</v>
      </c>
      <c r="EH43" s="196">
        <v>0</v>
      </c>
      <c r="EI43" s="195">
        <v>0</v>
      </c>
      <c r="EK43" s="41">
        <v>38</v>
      </c>
      <c r="EL43" s="195">
        <v>0</v>
      </c>
      <c r="EM43" s="195">
        <v>0</v>
      </c>
      <c r="EN43" s="195">
        <v>0</v>
      </c>
      <c r="EO43" s="195">
        <v>0</v>
      </c>
      <c r="EP43" s="195">
        <v>0</v>
      </c>
      <c r="EQ43" s="195">
        <v>333</v>
      </c>
      <c r="ER43" s="195">
        <v>333</v>
      </c>
      <c r="ES43" s="195">
        <v>333</v>
      </c>
      <c r="ET43" s="195">
        <v>846</v>
      </c>
      <c r="EU43" s="195">
        <v>846</v>
      </c>
      <c r="EV43" s="195">
        <v>1247</v>
      </c>
      <c r="EW43" s="195">
        <v>1247</v>
      </c>
      <c r="EX43" s="195">
        <v>1247</v>
      </c>
      <c r="EY43" s="195">
        <v>1247</v>
      </c>
      <c r="EZ43" s="195">
        <v>1247</v>
      </c>
      <c r="FA43" s="195">
        <v>1459</v>
      </c>
      <c r="FB43" s="195">
        <v>5059</v>
      </c>
      <c r="FC43" s="195">
        <v>5059</v>
      </c>
      <c r="FD43" s="195">
        <v>5059</v>
      </c>
    </row>
    <row r="44" spans="1:160" ht="13.5" thickBot="1" x14ac:dyDescent="0.25">
      <c r="A44" s="132"/>
      <c r="B44" s="34">
        <v>39</v>
      </c>
      <c r="C44" s="10">
        <v>39</v>
      </c>
      <c r="D44" s="37" t="s">
        <v>48</v>
      </c>
      <c r="E44" s="37" t="s">
        <v>56</v>
      </c>
      <c r="F44" s="37"/>
      <c r="G44" s="43">
        <v>0.31874999999999998</v>
      </c>
      <c r="H44" s="47"/>
      <c r="I44" s="58" t="s">
        <v>44</v>
      </c>
      <c r="J44" s="52">
        <v>0</v>
      </c>
      <c r="K44" s="43"/>
      <c r="L44" s="47"/>
      <c r="M44" s="42" t="s">
        <v>44</v>
      </c>
      <c r="N44" s="38">
        <v>0</v>
      </c>
      <c r="O44" s="73"/>
      <c r="P44" s="42" t="s">
        <v>44</v>
      </c>
      <c r="Q44" s="38">
        <v>0</v>
      </c>
      <c r="R44" s="43"/>
      <c r="S44" s="47"/>
      <c r="T44" s="70"/>
      <c r="U44" s="71">
        <v>0</v>
      </c>
      <c r="V44" s="72"/>
      <c r="W44" s="115">
        <v>2.0833333333333332E-2</v>
      </c>
      <c r="X44" s="42" t="s">
        <v>44</v>
      </c>
      <c r="Y44" s="38">
        <v>0</v>
      </c>
      <c r="Z44" s="49"/>
      <c r="AA44" s="42" t="s">
        <v>44</v>
      </c>
      <c r="AB44" s="38">
        <v>0</v>
      </c>
      <c r="AC44" s="53"/>
      <c r="AD44" s="61"/>
      <c r="AE44" s="55"/>
      <c r="AF44" s="35">
        <v>0</v>
      </c>
      <c r="AG44" s="35">
        <v>3.8541666666666668E-3</v>
      </c>
      <c r="AH44" s="44" t="s">
        <v>45</v>
      </c>
      <c r="AI44" s="45">
        <v>333</v>
      </c>
      <c r="AJ44" s="115">
        <v>2.0833333333333332E-2</v>
      </c>
      <c r="AK44" s="42" t="s">
        <v>44</v>
      </c>
      <c r="AL44" s="38">
        <v>0</v>
      </c>
      <c r="AM44" s="73"/>
      <c r="AN44" s="42" t="s">
        <v>44</v>
      </c>
      <c r="AO44" s="38">
        <v>0</v>
      </c>
      <c r="AP44" s="53"/>
      <c r="AQ44" s="61"/>
      <c r="AR44" s="55"/>
      <c r="AS44" s="35">
        <v>0</v>
      </c>
      <c r="AT44" s="35">
        <v>5.9375000000000001E-3</v>
      </c>
      <c r="AU44" s="44" t="s">
        <v>45</v>
      </c>
      <c r="AV44" s="45">
        <v>513</v>
      </c>
      <c r="AW44" s="49"/>
      <c r="AX44" s="42" t="s">
        <v>44</v>
      </c>
      <c r="AY44" s="38">
        <v>0</v>
      </c>
      <c r="AZ44" s="53"/>
      <c r="BA44" s="61"/>
      <c r="BB44" s="55"/>
      <c r="BC44" s="35">
        <v>0</v>
      </c>
      <c r="BD44" s="35">
        <v>4.6412037037037038E-3</v>
      </c>
      <c r="BE44" s="44" t="s">
        <v>45</v>
      </c>
      <c r="BF44" s="45">
        <v>401</v>
      </c>
      <c r="BG44" s="49"/>
      <c r="BH44" s="42" t="s">
        <v>44</v>
      </c>
      <c r="BI44" s="38">
        <v>0</v>
      </c>
      <c r="BJ44" s="43"/>
      <c r="BK44" s="47"/>
      <c r="BL44" s="70"/>
      <c r="BM44" s="71">
        <v>0</v>
      </c>
      <c r="BN44" s="72"/>
      <c r="BO44" s="117"/>
      <c r="BP44" s="121"/>
      <c r="BQ44" s="124"/>
      <c r="BR44" s="125"/>
      <c r="BS44" s="49"/>
      <c r="BT44" s="42" t="s">
        <v>44</v>
      </c>
      <c r="BU44" s="38">
        <v>0</v>
      </c>
      <c r="BV44" s="53"/>
      <c r="BW44" s="61"/>
      <c r="BX44" s="55"/>
      <c r="BY44" s="35">
        <v>0</v>
      </c>
      <c r="BZ44" s="35">
        <v>2.4537037037037036E-3</v>
      </c>
      <c r="CA44" s="44" t="s">
        <v>45</v>
      </c>
      <c r="CB44" s="45">
        <v>212</v>
      </c>
      <c r="CC44" s="85"/>
      <c r="CD44" s="86"/>
      <c r="CE44" s="87">
        <v>1800</v>
      </c>
      <c r="CF44" s="88"/>
      <c r="CG44" s="85"/>
      <c r="CH44" s="86"/>
      <c r="CI44" s="87">
        <v>1800</v>
      </c>
      <c r="CJ44" s="88"/>
      <c r="CK44" s="43"/>
      <c r="CL44" s="47"/>
      <c r="CM44" s="70"/>
      <c r="CN44" s="71">
        <v>0</v>
      </c>
      <c r="CO44" s="72"/>
      <c r="CP44" s="91"/>
      <c r="CQ44" s="95">
        <v>5.5555555555555601E-2</v>
      </c>
      <c r="CR44" s="42" t="s">
        <v>44</v>
      </c>
      <c r="CS44" s="38">
        <v>0</v>
      </c>
      <c r="CU44" s="39">
        <v>1459</v>
      </c>
      <c r="CV44" s="46">
        <v>3600</v>
      </c>
      <c r="CW44" s="40"/>
      <c r="CX44" s="63">
        <v>5059</v>
      </c>
      <c r="CZ44" s="101" t="s">
        <v>192</v>
      </c>
      <c r="DA44" s="129" t="s">
        <v>178</v>
      </c>
      <c r="DB44" s="129">
        <v>75</v>
      </c>
      <c r="DC44" s="104" t="s">
        <v>188</v>
      </c>
      <c r="DD44" s="77"/>
      <c r="DE44" s="56"/>
      <c r="DF44" s="36"/>
      <c r="DI44" s="41">
        <v>1.06</v>
      </c>
      <c r="DJ44" s="17" t="s">
        <v>197</v>
      </c>
      <c r="DK44" s="151">
        <v>0</v>
      </c>
      <c r="DL44" s="41">
        <v>0</v>
      </c>
      <c r="DM44" s="41">
        <v>9999</v>
      </c>
      <c r="DP44" s="41">
        <v>39</v>
      </c>
      <c r="DQ44" s="195">
        <v>0</v>
      </c>
      <c r="DR44" s="195">
        <v>0</v>
      </c>
      <c r="DS44" s="196">
        <v>0</v>
      </c>
      <c r="DT44" s="195">
        <v>0</v>
      </c>
      <c r="DU44" s="195">
        <v>0</v>
      </c>
      <c r="DV44" s="195">
        <v>333</v>
      </c>
      <c r="DW44" s="195">
        <v>0</v>
      </c>
      <c r="DX44" s="195">
        <v>0</v>
      </c>
      <c r="DY44" s="195">
        <v>513</v>
      </c>
      <c r="DZ44" s="195">
        <v>0</v>
      </c>
      <c r="EA44" s="195">
        <v>401</v>
      </c>
      <c r="EB44" s="195">
        <v>0</v>
      </c>
      <c r="EC44" s="196">
        <v>0</v>
      </c>
      <c r="ED44" s="195">
        <v>0</v>
      </c>
      <c r="EE44" s="195">
        <v>0</v>
      </c>
      <c r="EF44" s="195">
        <v>212</v>
      </c>
      <c r="EG44" s="195">
        <v>3600</v>
      </c>
      <c r="EH44" s="196">
        <v>0</v>
      </c>
      <c r="EI44" s="195">
        <v>0</v>
      </c>
      <c r="EK44" s="41">
        <v>39</v>
      </c>
      <c r="EL44" s="195">
        <v>0</v>
      </c>
      <c r="EM44" s="195">
        <v>0</v>
      </c>
      <c r="EN44" s="195">
        <v>0</v>
      </c>
      <c r="EO44" s="195">
        <v>0</v>
      </c>
      <c r="EP44" s="195">
        <v>0</v>
      </c>
      <c r="EQ44" s="195">
        <v>333</v>
      </c>
      <c r="ER44" s="195">
        <v>333</v>
      </c>
      <c r="ES44" s="195">
        <v>333</v>
      </c>
      <c r="ET44" s="195">
        <v>846</v>
      </c>
      <c r="EU44" s="195">
        <v>846</v>
      </c>
      <c r="EV44" s="195">
        <v>1247</v>
      </c>
      <c r="EW44" s="195">
        <v>1247</v>
      </c>
      <c r="EX44" s="195">
        <v>1247</v>
      </c>
      <c r="EY44" s="195">
        <v>1247</v>
      </c>
      <c r="EZ44" s="195">
        <v>1247</v>
      </c>
      <c r="FA44" s="195">
        <v>1459</v>
      </c>
      <c r="FB44" s="195">
        <v>5059</v>
      </c>
      <c r="FC44" s="195">
        <v>5059</v>
      </c>
      <c r="FD44" s="195">
        <v>5059</v>
      </c>
    </row>
    <row r="45" spans="1:160" ht="13.5" thickBot="1" x14ac:dyDescent="0.25">
      <c r="A45" s="132"/>
      <c r="B45" s="34">
        <v>40</v>
      </c>
      <c r="C45" s="10">
        <v>40</v>
      </c>
      <c r="D45" s="37" t="s">
        <v>145</v>
      </c>
      <c r="E45" s="37" t="s">
        <v>146</v>
      </c>
      <c r="F45" s="37"/>
      <c r="G45" s="43">
        <v>0.31944444444444398</v>
      </c>
      <c r="H45" s="47"/>
      <c r="I45" s="58" t="s">
        <v>44</v>
      </c>
      <c r="J45" s="52">
        <v>0</v>
      </c>
      <c r="K45" s="43"/>
      <c r="L45" s="47"/>
      <c r="M45" s="42" t="s">
        <v>44</v>
      </c>
      <c r="N45" s="38">
        <v>0</v>
      </c>
      <c r="O45" s="73"/>
      <c r="P45" s="42" t="s">
        <v>44</v>
      </c>
      <c r="Q45" s="38">
        <v>0</v>
      </c>
      <c r="R45" s="43"/>
      <c r="S45" s="47"/>
      <c r="T45" s="70"/>
      <c r="U45" s="71">
        <v>0</v>
      </c>
      <c r="V45" s="72"/>
      <c r="W45" s="115">
        <v>2.0833333333333332E-2</v>
      </c>
      <c r="X45" s="42" t="s">
        <v>44</v>
      </c>
      <c r="Y45" s="38">
        <v>0</v>
      </c>
      <c r="Z45" s="49"/>
      <c r="AA45" s="42" t="s">
        <v>44</v>
      </c>
      <c r="AB45" s="38">
        <v>0</v>
      </c>
      <c r="AC45" s="53"/>
      <c r="AD45" s="61"/>
      <c r="AE45" s="55"/>
      <c r="AF45" s="35">
        <v>0</v>
      </c>
      <c r="AG45" s="35">
        <v>3.8541666666666668E-3</v>
      </c>
      <c r="AH45" s="44" t="s">
        <v>45</v>
      </c>
      <c r="AI45" s="45">
        <v>333</v>
      </c>
      <c r="AJ45" s="115">
        <v>2.0833333333333332E-2</v>
      </c>
      <c r="AK45" s="42" t="s">
        <v>44</v>
      </c>
      <c r="AL45" s="38">
        <v>0</v>
      </c>
      <c r="AM45" s="73"/>
      <c r="AN45" s="42" t="s">
        <v>44</v>
      </c>
      <c r="AO45" s="38">
        <v>0</v>
      </c>
      <c r="AP45" s="53"/>
      <c r="AQ45" s="61"/>
      <c r="AR45" s="55"/>
      <c r="AS45" s="35">
        <v>0</v>
      </c>
      <c r="AT45" s="35">
        <v>5.9375000000000001E-3</v>
      </c>
      <c r="AU45" s="44" t="s">
        <v>45</v>
      </c>
      <c r="AV45" s="45">
        <v>513</v>
      </c>
      <c r="AW45" s="49"/>
      <c r="AX45" s="42" t="s">
        <v>44</v>
      </c>
      <c r="AY45" s="38">
        <v>0</v>
      </c>
      <c r="AZ45" s="53"/>
      <c r="BA45" s="61"/>
      <c r="BB45" s="55"/>
      <c r="BC45" s="35">
        <v>0</v>
      </c>
      <c r="BD45" s="35">
        <v>4.6412037037037038E-3</v>
      </c>
      <c r="BE45" s="44" t="s">
        <v>45</v>
      </c>
      <c r="BF45" s="45">
        <v>401</v>
      </c>
      <c r="BG45" s="49"/>
      <c r="BH45" s="42" t="s">
        <v>44</v>
      </c>
      <c r="BI45" s="38">
        <v>0</v>
      </c>
      <c r="BJ45" s="43"/>
      <c r="BK45" s="47"/>
      <c r="BL45" s="70"/>
      <c r="BM45" s="71">
        <v>0</v>
      </c>
      <c r="BN45" s="72"/>
      <c r="BO45" s="117"/>
      <c r="BP45" s="121"/>
      <c r="BQ45" s="124"/>
      <c r="BR45" s="125"/>
      <c r="BS45" s="49"/>
      <c r="BT45" s="42" t="s">
        <v>44</v>
      </c>
      <c r="BU45" s="38">
        <v>0</v>
      </c>
      <c r="BV45" s="53"/>
      <c r="BW45" s="61"/>
      <c r="BX45" s="55"/>
      <c r="BY45" s="35">
        <v>0</v>
      </c>
      <c r="BZ45" s="35">
        <v>2.4537037037037036E-3</v>
      </c>
      <c r="CA45" s="44" t="s">
        <v>45</v>
      </c>
      <c r="CB45" s="45">
        <v>212</v>
      </c>
      <c r="CC45" s="85"/>
      <c r="CD45" s="86"/>
      <c r="CE45" s="87">
        <v>1800</v>
      </c>
      <c r="CF45" s="88"/>
      <c r="CG45" s="85"/>
      <c r="CH45" s="86"/>
      <c r="CI45" s="87">
        <v>1800</v>
      </c>
      <c r="CJ45" s="88"/>
      <c r="CK45" s="43"/>
      <c r="CL45" s="47"/>
      <c r="CM45" s="70"/>
      <c r="CN45" s="71">
        <v>0</v>
      </c>
      <c r="CO45" s="72"/>
      <c r="CP45" s="91"/>
      <c r="CQ45" s="95">
        <v>5.5555555555555601E-2</v>
      </c>
      <c r="CR45" s="42" t="s">
        <v>44</v>
      </c>
      <c r="CS45" s="38">
        <v>0</v>
      </c>
      <c r="CU45" s="39">
        <v>1459</v>
      </c>
      <c r="CV45" s="46">
        <v>3600</v>
      </c>
      <c r="CW45" s="40"/>
      <c r="CX45" s="63">
        <v>5059</v>
      </c>
      <c r="CZ45" s="101" t="s">
        <v>191</v>
      </c>
      <c r="DA45" s="129" t="s">
        <v>178</v>
      </c>
      <c r="DB45" s="129">
        <v>75</v>
      </c>
      <c r="DC45" s="104"/>
      <c r="DD45" s="77"/>
      <c r="DE45" s="56"/>
      <c r="DF45" s="36"/>
      <c r="DI45" s="41">
        <v>1.06</v>
      </c>
      <c r="DJ45" s="17" t="s">
        <v>197</v>
      </c>
      <c r="DK45" s="151">
        <v>0</v>
      </c>
      <c r="DL45" s="41">
        <v>0</v>
      </c>
      <c r="DM45" s="41">
        <v>9999</v>
      </c>
      <c r="DP45" s="41">
        <v>40</v>
      </c>
      <c r="DQ45" s="195">
        <v>0</v>
      </c>
      <c r="DR45" s="195">
        <v>0</v>
      </c>
      <c r="DS45" s="196">
        <v>0</v>
      </c>
      <c r="DT45" s="195">
        <v>0</v>
      </c>
      <c r="DU45" s="195">
        <v>0</v>
      </c>
      <c r="DV45" s="195">
        <v>333</v>
      </c>
      <c r="DW45" s="195">
        <v>0</v>
      </c>
      <c r="DX45" s="195">
        <v>0</v>
      </c>
      <c r="DY45" s="195">
        <v>513</v>
      </c>
      <c r="DZ45" s="195">
        <v>0</v>
      </c>
      <c r="EA45" s="195">
        <v>401</v>
      </c>
      <c r="EB45" s="195">
        <v>0</v>
      </c>
      <c r="EC45" s="196">
        <v>0</v>
      </c>
      <c r="ED45" s="195">
        <v>0</v>
      </c>
      <c r="EE45" s="195">
        <v>0</v>
      </c>
      <c r="EF45" s="195">
        <v>212</v>
      </c>
      <c r="EG45" s="195">
        <v>3600</v>
      </c>
      <c r="EH45" s="196">
        <v>0</v>
      </c>
      <c r="EI45" s="195">
        <v>0</v>
      </c>
      <c r="EK45" s="41">
        <v>40</v>
      </c>
      <c r="EL45" s="195">
        <v>0</v>
      </c>
      <c r="EM45" s="195">
        <v>0</v>
      </c>
      <c r="EN45" s="195">
        <v>0</v>
      </c>
      <c r="EO45" s="195">
        <v>0</v>
      </c>
      <c r="EP45" s="195">
        <v>0</v>
      </c>
      <c r="EQ45" s="195">
        <v>333</v>
      </c>
      <c r="ER45" s="195">
        <v>333</v>
      </c>
      <c r="ES45" s="195">
        <v>333</v>
      </c>
      <c r="ET45" s="195">
        <v>846</v>
      </c>
      <c r="EU45" s="195">
        <v>846</v>
      </c>
      <c r="EV45" s="195">
        <v>1247</v>
      </c>
      <c r="EW45" s="195">
        <v>1247</v>
      </c>
      <c r="EX45" s="195">
        <v>1247</v>
      </c>
      <c r="EY45" s="195">
        <v>1247</v>
      </c>
      <c r="EZ45" s="195">
        <v>1247</v>
      </c>
      <c r="FA45" s="195">
        <v>1459</v>
      </c>
      <c r="FB45" s="195">
        <v>5059</v>
      </c>
      <c r="FC45" s="195">
        <v>5059</v>
      </c>
      <c r="FD45" s="195">
        <v>5059</v>
      </c>
    </row>
    <row r="46" spans="1:160" ht="13.5" thickBot="1" x14ac:dyDescent="0.25">
      <c r="A46" s="132"/>
      <c r="B46" s="34">
        <v>41</v>
      </c>
      <c r="C46" s="10">
        <v>41</v>
      </c>
      <c r="D46" s="37" t="s">
        <v>147</v>
      </c>
      <c r="E46" s="37" t="s">
        <v>148</v>
      </c>
      <c r="F46" s="37"/>
      <c r="G46" s="43">
        <v>0.32013888888888897</v>
      </c>
      <c r="H46" s="47"/>
      <c r="I46" s="58" t="s">
        <v>44</v>
      </c>
      <c r="J46" s="52">
        <v>0</v>
      </c>
      <c r="K46" s="43"/>
      <c r="L46" s="47"/>
      <c r="M46" s="42" t="s">
        <v>44</v>
      </c>
      <c r="N46" s="38">
        <v>0</v>
      </c>
      <c r="O46" s="73"/>
      <c r="P46" s="42" t="s">
        <v>44</v>
      </c>
      <c r="Q46" s="38">
        <v>0</v>
      </c>
      <c r="R46" s="43"/>
      <c r="S46" s="47"/>
      <c r="T46" s="70"/>
      <c r="U46" s="71">
        <v>0</v>
      </c>
      <c r="V46" s="72"/>
      <c r="W46" s="115">
        <v>2.0833333333333332E-2</v>
      </c>
      <c r="X46" s="42" t="s">
        <v>44</v>
      </c>
      <c r="Y46" s="38">
        <v>0</v>
      </c>
      <c r="Z46" s="49"/>
      <c r="AA46" s="42" t="s">
        <v>44</v>
      </c>
      <c r="AB46" s="38">
        <v>0</v>
      </c>
      <c r="AC46" s="53"/>
      <c r="AD46" s="61"/>
      <c r="AE46" s="55"/>
      <c r="AF46" s="35">
        <v>0</v>
      </c>
      <c r="AG46" s="35">
        <v>3.8541666666666668E-3</v>
      </c>
      <c r="AH46" s="44" t="s">
        <v>45</v>
      </c>
      <c r="AI46" s="45">
        <v>333</v>
      </c>
      <c r="AJ46" s="115">
        <v>2.0833333333333332E-2</v>
      </c>
      <c r="AK46" s="42" t="s">
        <v>44</v>
      </c>
      <c r="AL46" s="38">
        <v>0</v>
      </c>
      <c r="AM46" s="73"/>
      <c r="AN46" s="42" t="s">
        <v>44</v>
      </c>
      <c r="AO46" s="38">
        <v>0</v>
      </c>
      <c r="AP46" s="53"/>
      <c r="AQ46" s="61"/>
      <c r="AR46" s="55"/>
      <c r="AS46" s="35">
        <v>0</v>
      </c>
      <c r="AT46" s="35">
        <v>5.9375000000000001E-3</v>
      </c>
      <c r="AU46" s="44" t="s">
        <v>45</v>
      </c>
      <c r="AV46" s="45">
        <v>513</v>
      </c>
      <c r="AW46" s="49"/>
      <c r="AX46" s="42" t="s">
        <v>44</v>
      </c>
      <c r="AY46" s="38">
        <v>0</v>
      </c>
      <c r="AZ46" s="53"/>
      <c r="BA46" s="61"/>
      <c r="BB46" s="55"/>
      <c r="BC46" s="35">
        <v>0</v>
      </c>
      <c r="BD46" s="35">
        <v>4.6412037037037038E-3</v>
      </c>
      <c r="BE46" s="44" t="s">
        <v>45</v>
      </c>
      <c r="BF46" s="45">
        <v>401</v>
      </c>
      <c r="BG46" s="49"/>
      <c r="BH46" s="42" t="s">
        <v>44</v>
      </c>
      <c r="BI46" s="38">
        <v>0</v>
      </c>
      <c r="BJ46" s="43"/>
      <c r="BK46" s="47"/>
      <c r="BL46" s="70"/>
      <c r="BM46" s="71">
        <v>0</v>
      </c>
      <c r="BN46" s="72"/>
      <c r="BO46" s="117"/>
      <c r="BP46" s="121"/>
      <c r="BQ46" s="124"/>
      <c r="BR46" s="125"/>
      <c r="BS46" s="49"/>
      <c r="BT46" s="42" t="s">
        <v>44</v>
      </c>
      <c r="BU46" s="38">
        <v>0</v>
      </c>
      <c r="BV46" s="53"/>
      <c r="BW46" s="61"/>
      <c r="BX46" s="55"/>
      <c r="BY46" s="35">
        <v>0</v>
      </c>
      <c r="BZ46" s="35">
        <v>2.4537037037037036E-3</v>
      </c>
      <c r="CA46" s="44" t="s">
        <v>45</v>
      </c>
      <c r="CB46" s="45">
        <v>212</v>
      </c>
      <c r="CC46" s="85"/>
      <c r="CD46" s="86"/>
      <c r="CE46" s="87">
        <v>1800</v>
      </c>
      <c r="CF46" s="88"/>
      <c r="CG46" s="85"/>
      <c r="CH46" s="86"/>
      <c r="CI46" s="87">
        <v>1800</v>
      </c>
      <c r="CJ46" s="88"/>
      <c r="CK46" s="43"/>
      <c r="CL46" s="47"/>
      <c r="CM46" s="70"/>
      <c r="CN46" s="71">
        <v>0</v>
      </c>
      <c r="CO46" s="72"/>
      <c r="CP46" s="91"/>
      <c r="CQ46" s="95">
        <v>5.5555555555555601E-2</v>
      </c>
      <c r="CR46" s="42" t="s">
        <v>44</v>
      </c>
      <c r="CS46" s="38">
        <v>0</v>
      </c>
      <c r="CU46" s="39">
        <v>1459</v>
      </c>
      <c r="CV46" s="46">
        <v>3600</v>
      </c>
      <c r="CW46" s="40"/>
      <c r="CX46" s="63">
        <v>5059</v>
      </c>
      <c r="CZ46" s="101" t="s">
        <v>191</v>
      </c>
      <c r="DA46" s="129" t="s">
        <v>177</v>
      </c>
      <c r="DB46" s="129">
        <v>160</v>
      </c>
      <c r="DC46" s="104"/>
      <c r="DD46" s="77"/>
      <c r="DE46" s="56"/>
      <c r="DF46" s="36"/>
      <c r="DI46" s="41">
        <v>1.1499999999999999</v>
      </c>
      <c r="DJ46" s="17" t="s">
        <v>197</v>
      </c>
      <c r="DK46" s="151">
        <v>0</v>
      </c>
      <c r="DL46" s="41">
        <v>0</v>
      </c>
      <c r="DM46" s="41">
        <v>9999</v>
      </c>
      <c r="DP46" s="41">
        <v>41</v>
      </c>
      <c r="DQ46" s="195">
        <v>0</v>
      </c>
      <c r="DR46" s="195">
        <v>0</v>
      </c>
      <c r="DS46" s="196">
        <v>0</v>
      </c>
      <c r="DT46" s="195">
        <v>0</v>
      </c>
      <c r="DU46" s="195">
        <v>0</v>
      </c>
      <c r="DV46" s="195">
        <v>333</v>
      </c>
      <c r="DW46" s="195">
        <v>0</v>
      </c>
      <c r="DX46" s="195">
        <v>0</v>
      </c>
      <c r="DY46" s="195">
        <v>513</v>
      </c>
      <c r="DZ46" s="195">
        <v>0</v>
      </c>
      <c r="EA46" s="195">
        <v>401</v>
      </c>
      <c r="EB46" s="195">
        <v>0</v>
      </c>
      <c r="EC46" s="196">
        <v>0</v>
      </c>
      <c r="ED46" s="195">
        <v>0</v>
      </c>
      <c r="EE46" s="195">
        <v>0</v>
      </c>
      <c r="EF46" s="195">
        <v>212</v>
      </c>
      <c r="EG46" s="195">
        <v>3600</v>
      </c>
      <c r="EH46" s="196">
        <v>0</v>
      </c>
      <c r="EI46" s="195">
        <v>0</v>
      </c>
      <c r="EK46" s="41">
        <v>41</v>
      </c>
      <c r="EL46" s="195">
        <v>0</v>
      </c>
      <c r="EM46" s="195">
        <v>0</v>
      </c>
      <c r="EN46" s="195">
        <v>0</v>
      </c>
      <c r="EO46" s="195">
        <v>0</v>
      </c>
      <c r="EP46" s="195">
        <v>0</v>
      </c>
      <c r="EQ46" s="195">
        <v>333</v>
      </c>
      <c r="ER46" s="195">
        <v>333</v>
      </c>
      <c r="ES46" s="195">
        <v>333</v>
      </c>
      <c r="ET46" s="195">
        <v>846</v>
      </c>
      <c r="EU46" s="195">
        <v>846</v>
      </c>
      <c r="EV46" s="195">
        <v>1247</v>
      </c>
      <c r="EW46" s="195">
        <v>1247</v>
      </c>
      <c r="EX46" s="195">
        <v>1247</v>
      </c>
      <c r="EY46" s="195">
        <v>1247</v>
      </c>
      <c r="EZ46" s="195">
        <v>1247</v>
      </c>
      <c r="FA46" s="195">
        <v>1459</v>
      </c>
      <c r="FB46" s="195">
        <v>5059</v>
      </c>
      <c r="FC46" s="195">
        <v>5059</v>
      </c>
      <c r="FD46" s="195">
        <v>5059</v>
      </c>
    </row>
    <row r="47" spans="1:160" ht="13.5" thickBot="1" x14ac:dyDescent="0.25">
      <c r="A47" s="132"/>
      <c r="B47" s="34">
        <v>42</v>
      </c>
      <c r="C47" s="10">
        <v>42</v>
      </c>
      <c r="D47" s="37" t="s">
        <v>149</v>
      </c>
      <c r="E47" s="37" t="s">
        <v>150</v>
      </c>
      <c r="F47" s="37"/>
      <c r="G47" s="43">
        <v>0.32083333333333303</v>
      </c>
      <c r="H47" s="47"/>
      <c r="I47" s="58" t="s">
        <v>44</v>
      </c>
      <c r="J47" s="52">
        <v>0</v>
      </c>
      <c r="K47" s="43"/>
      <c r="L47" s="47"/>
      <c r="M47" s="42" t="s">
        <v>44</v>
      </c>
      <c r="N47" s="38">
        <v>0</v>
      </c>
      <c r="O47" s="73"/>
      <c r="P47" s="42" t="s">
        <v>44</v>
      </c>
      <c r="Q47" s="38">
        <v>0</v>
      </c>
      <c r="R47" s="43"/>
      <c r="S47" s="47"/>
      <c r="T47" s="70"/>
      <c r="U47" s="71">
        <v>0</v>
      </c>
      <c r="V47" s="72"/>
      <c r="W47" s="115">
        <v>2.0833333333333332E-2</v>
      </c>
      <c r="X47" s="42" t="s">
        <v>44</v>
      </c>
      <c r="Y47" s="38">
        <v>0</v>
      </c>
      <c r="Z47" s="49"/>
      <c r="AA47" s="42" t="s">
        <v>44</v>
      </c>
      <c r="AB47" s="38">
        <v>0</v>
      </c>
      <c r="AC47" s="53"/>
      <c r="AD47" s="61"/>
      <c r="AE47" s="55"/>
      <c r="AF47" s="35">
        <v>0</v>
      </c>
      <c r="AG47" s="35">
        <v>3.8541666666666668E-3</v>
      </c>
      <c r="AH47" s="44" t="s">
        <v>45</v>
      </c>
      <c r="AI47" s="45">
        <v>333</v>
      </c>
      <c r="AJ47" s="115">
        <v>2.0833333333333332E-2</v>
      </c>
      <c r="AK47" s="42" t="s">
        <v>44</v>
      </c>
      <c r="AL47" s="38">
        <v>0</v>
      </c>
      <c r="AM47" s="73"/>
      <c r="AN47" s="42" t="s">
        <v>44</v>
      </c>
      <c r="AO47" s="38">
        <v>0</v>
      </c>
      <c r="AP47" s="53"/>
      <c r="AQ47" s="61"/>
      <c r="AR47" s="55"/>
      <c r="AS47" s="35">
        <v>0</v>
      </c>
      <c r="AT47" s="35">
        <v>5.9375000000000001E-3</v>
      </c>
      <c r="AU47" s="44" t="s">
        <v>45</v>
      </c>
      <c r="AV47" s="45">
        <v>513</v>
      </c>
      <c r="AW47" s="49"/>
      <c r="AX47" s="42" t="s">
        <v>44</v>
      </c>
      <c r="AY47" s="38">
        <v>0</v>
      </c>
      <c r="AZ47" s="53"/>
      <c r="BA47" s="61"/>
      <c r="BB47" s="55"/>
      <c r="BC47" s="35">
        <v>0</v>
      </c>
      <c r="BD47" s="35">
        <v>4.6412037037037038E-3</v>
      </c>
      <c r="BE47" s="44" t="s">
        <v>45</v>
      </c>
      <c r="BF47" s="45">
        <v>401</v>
      </c>
      <c r="BG47" s="49"/>
      <c r="BH47" s="42" t="s">
        <v>44</v>
      </c>
      <c r="BI47" s="38">
        <v>0</v>
      </c>
      <c r="BJ47" s="43"/>
      <c r="BK47" s="47"/>
      <c r="BL47" s="70"/>
      <c r="BM47" s="71">
        <v>0</v>
      </c>
      <c r="BN47" s="72"/>
      <c r="BO47" s="117"/>
      <c r="BP47" s="121"/>
      <c r="BQ47" s="124"/>
      <c r="BR47" s="125"/>
      <c r="BS47" s="49"/>
      <c r="BT47" s="42" t="s">
        <v>44</v>
      </c>
      <c r="BU47" s="38">
        <v>0</v>
      </c>
      <c r="BV47" s="53"/>
      <c r="BW47" s="61"/>
      <c r="BX47" s="55"/>
      <c r="BY47" s="35">
        <v>0</v>
      </c>
      <c r="BZ47" s="35">
        <v>2.4537037037037036E-3</v>
      </c>
      <c r="CA47" s="44" t="s">
        <v>45</v>
      </c>
      <c r="CB47" s="45">
        <v>212</v>
      </c>
      <c r="CC47" s="85"/>
      <c r="CD47" s="86"/>
      <c r="CE47" s="87">
        <v>1800</v>
      </c>
      <c r="CF47" s="88"/>
      <c r="CG47" s="85"/>
      <c r="CH47" s="86"/>
      <c r="CI47" s="87">
        <v>1800</v>
      </c>
      <c r="CJ47" s="88"/>
      <c r="CK47" s="43"/>
      <c r="CL47" s="47"/>
      <c r="CM47" s="70"/>
      <c r="CN47" s="71">
        <v>0</v>
      </c>
      <c r="CO47" s="72"/>
      <c r="CP47" s="91"/>
      <c r="CQ47" s="95">
        <v>5.5555555555555601E-2</v>
      </c>
      <c r="CR47" s="42" t="s">
        <v>44</v>
      </c>
      <c r="CS47" s="38">
        <v>0</v>
      </c>
      <c r="CU47" s="39">
        <v>1459</v>
      </c>
      <c r="CV47" s="46">
        <v>3600</v>
      </c>
      <c r="CW47" s="40"/>
      <c r="CX47" s="63">
        <v>5059</v>
      </c>
      <c r="CZ47" s="101" t="s">
        <v>190</v>
      </c>
      <c r="DA47" s="129" t="s">
        <v>178</v>
      </c>
      <c r="DB47" s="129">
        <v>102</v>
      </c>
      <c r="DC47" s="104"/>
      <c r="DD47" s="77"/>
      <c r="DE47" s="56"/>
      <c r="DF47" s="36"/>
      <c r="DI47" s="41">
        <v>1.0900000000000001</v>
      </c>
      <c r="DJ47" s="17" t="s">
        <v>197</v>
      </c>
      <c r="DK47" s="151">
        <v>0</v>
      </c>
      <c r="DL47" s="41">
        <v>0</v>
      </c>
      <c r="DM47" s="41">
        <v>9999</v>
      </c>
      <c r="DP47" s="41">
        <v>42</v>
      </c>
      <c r="DQ47" s="195">
        <v>0</v>
      </c>
      <c r="DR47" s="195">
        <v>0</v>
      </c>
      <c r="DS47" s="196">
        <v>0</v>
      </c>
      <c r="DT47" s="195">
        <v>0</v>
      </c>
      <c r="DU47" s="195">
        <v>0</v>
      </c>
      <c r="DV47" s="195">
        <v>333</v>
      </c>
      <c r="DW47" s="195">
        <v>0</v>
      </c>
      <c r="DX47" s="195">
        <v>0</v>
      </c>
      <c r="DY47" s="195">
        <v>513</v>
      </c>
      <c r="DZ47" s="195">
        <v>0</v>
      </c>
      <c r="EA47" s="195">
        <v>401</v>
      </c>
      <c r="EB47" s="195">
        <v>0</v>
      </c>
      <c r="EC47" s="196">
        <v>0</v>
      </c>
      <c r="ED47" s="195">
        <v>0</v>
      </c>
      <c r="EE47" s="195">
        <v>0</v>
      </c>
      <c r="EF47" s="195">
        <v>212</v>
      </c>
      <c r="EG47" s="195">
        <v>3600</v>
      </c>
      <c r="EH47" s="196">
        <v>0</v>
      </c>
      <c r="EI47" s="195">
        <v>0</v>
      </c>
      <c r="EK47" s="41">
        <v>42</v>
      </c>
      <c r="EL47" s="195">
        <v>0</v>
      </c>
      <c r="EM47" s="195">
        <v>0</v>
      </c>
      <c r="EN47" s="195">
        <v>0</v>
      </c>
      <c r="EO47" s="195">
        <v>0</v>
      </c>
      <c r="EP47" s="195">
        <v>0</v>
      </c>
      <c r="EQ47" s="195">
        <v>333</v>
      </c>
      <c r="ER47" s="195">
        <v>333</v>
      </c>
      <c r="ES47" s="195">
        <v>333</v>
      </c>
      <c r="ET47" s="195">
        <v>846</v>
      </c>
      <c r="EU47" s="195">
        <v>846</v>
      </c>
      <c r="EV47" s="195">
        <v>1247</v>
      </c>
      <c r="EW47" s="195">
        <v>1247</v>
      </c>
      <c r="EX47" s="195">
        <v>1247</v>
      </c>
      <c r="EY47" s="195">
        <v>1247</v>
      </c>
      <c r="EZ47" s="195">
        <v>1247</v>
      </c>
      <c r="FA47" s="195">
        <v>1459</v>
      </c>
      <c r="FB47" s="195">
        <v>5059</v>
      </c>
      <c r="FC47" s="195">
        <v>5059</v>
      </c>
      <c r="FD47" s="195">
        <v>5059</v>
      </c>
    </row>
    <row r="48" spans="1:160" ht="13.5" thickBot="1" x14ac:dyDescent="0.25">
      <c r="A48" s="132"/>
      <c r="B48" s="34">
        <v>43</v>
      </c>
      <c r="C48" s="10">
        <v>43</v>
      </c>
      <c r="D48" s="37" t="s">
        <v>60</v>
      </c>
      <c r="E48" s="37" t="s">
        <v>51</v>
      </c>
      <c r="F48" s="37"/>
      <c r="G48" s="43">
        <v>0.32152777777777802</v>
      </c>
      <c r="H48" s="47"/>
      <c r="I48" s="58" t="s">
        <v>44</v>
      </c>
      <c r="J48" s="52">
        <v>0</v>
      </c>
      <c r="K48" s="43"/>
      <c r="L48" s="47"/>
      <c r="M48" s="42" t="s">
        <v>44</v>
      </c>
      <c r="N48" s="38">
        <v>0</v>
      </c>
      <c r="O48" s="73"/>
      <c r="P48" s="42" t="s">
        <v>44</v>
      </c>
      <c r="Q48" s="38">
        <v>0</v>
      </c>
      <c r="R48" s="43"/>
      <c r="S48" s="47"/>
      <c r="T48" s="70"/>
      <c r="U48" s="71">
        <v>0</v>
      </c>
      <c r="V48" s="72"/>
      <c r="W48" s="115">
        <v>2.0833333333333332E-2</v>
      </c>
      <c r="X48" s="42" t="s">
        <v>44</v>
      </c>
      <c r="Y48" s="38">
        <v>0</v>
      </c>
      <c r="Z48" s="49"/>
      <c r="AA48" s="42" t="s">
        <v>44</v>
      </c>
      <c r="AB48" s="38">
        <v>0</v>
      </c>
      <c r="AC48" s="53"/>
      <c r="AD48" s="61"/>
      <c r="AE48" s="55"/>
      <c r="AF48" s="35">
        <v>0</v>
      </c>
      <c r="AG48" s="35">
        <v>3.8541666666666668E-3</v>
      </c>
      <c r="AH48" s="44" t="s">
        <v>45</v>
      </c>
      <c r="AI48" s="45">
        <v>333</v>
      </c>
      <c r="AJ48" s="115">
        <v>2.0833333333333332E-2</v>
      </c>
      <c r="AK48" s="42" t="s">
        <v>44</v>
      </c>
      <c r="AL48" s="38">
        <v>0</v>
      </c>
      <c r="AM48" s="73"/>
      <c r="AN48" s="42" t="s">
        <v>44</v>
      </c>
      <c r="AO48" s="38">
        <v>0</v>
      </c>
      <c r="AP48" s="53"/>
      <c r="AQ48" s="61"/>
      <c r="AR48" s="55"/>
      <c r="AS48" s="35">
        <v>0</v>
      </c>
      <c r="AT48" s="35">
        <v>5.9375000000000001E-3</v>
      </c>
      <c r="AU48" s="44" t="s">
        <v>45</v>
      </c>
      <c r="AV48" s="45">
        <v>513</v>
      </c>
      <c r="AW48" s="49"/>
      <c r="AX48" s="42" t="s">
        <v>44</v>
      </c>
      <c r="AY48" s="38">
        <v>0</v>
      </c>
      <c r="AZ48" s="53"/>
      <c r="BA48" s="61"/>
      <c r="BB48" s="55"/>
      <c r="BC48" s="35">
        <v>0</v>
      </c>
      <c r="BD48" s="35">
        <v>4.6412037037037038E-3</v>
      </c>
      <c r="BE48" s="44" t="s">
        <v>45</v>
      </c>
      <c r="BF48" s="45">
        <v>401</v>
      </c>
      <c r="BG48" s="49"/>
      <c r="BH48" s="42" t="s">
        <v>44</v>
      </c>
      <c r="BI48" s="38">
        <v>0</v>
      </c>
      <c r="BJ48" s="43"/>
      <c r="BK48" s="47"/>
      <c r="BL48" s="70"/>
      <c r="BM48" s="71">
        <v>0</v>
      </c>
      <c r="BN48" s="72"/>
      <c r="BO48" s="117"/>
      <c r="BP48" s="121"/>
      <c r="BQ48" s="124"/>
      <c r="BR48" s="125"/>
      <c r="BS48" s="49"/>
      <c r="BT48" s="42" t="s">
        <v>44</v>
      </c>
      <c r="BU48" s="38">
        <v>0</v>
      </c>
      <c r="BV48" s="53"/>
      <c r="BW48" s="61"/>
      <c r="BX48" s="55"/>
      <c r="BY48" s="35">
        <v>0</v>
      </c>
      <c r="BZ48" s="35">
        <v>2.4537037037037036E-3</v>
      </c>
      <c r="CA48" s="44" t="s">
        <v>45</v>
      </c>
      <c r="CB48" s="45">
        <v>212</v>
      </c>
      <c r="CC48" s="85"/>
      <c r="CD48" s="86"/>
      <c r="CE48" s="87">
        <v>1800</v>
      </c>
      <c r="CF48" s="88"/>
      <c r="CG48" s="85"/>
      <c r="CH48" s="86"/>
      <c r="CI48" s="87">
        <v>1800</v>
      </c>
      <c r="CJ48" s="88"/>
      <c r="CK48" s="43"/>
      <c r="CL48" s="47"/>
      <c r="CM48" s="70"/>
      <c r="CN48" s="71">
        <v>0</v>
      </c>
      <c r="CO48" s="72"/>
      <c r="CP48" s="91"/>
      <c r="CQ48" s="95">
        <v>5.5555555555555601E-2</v>
      </c>
      <c r="CR48" s="42" t="s">
        <v>44</v>
      </c>
      <c r="CS48" s="38">
        <v>0</v>
      </c>
      <c r="CU48" s="39">
        <v>1459</v>
      </c>
      <c r="CV48" s="46">
        <v>3600</v>
      </c>
      <c r="CW48" s="40"/>
      <c r="CX48" s="63">
        <v>5059</v>
      </c>
      <c r="CZ48" s="101" t="s">
        <v>192</v>
      </c>
      <c r="DA48" s="129" t="s">
        <v>178</v>
      </c>
      <c r="DB48" s="129">
        <v>140</v>
      </c>
      <c r="DC48" s="104" t="s">
        <v>184</v>
      </c>
      <c r="DD48" s="77"/>
      <c r="DE48" s="56"/>
      <c r="DF48" s="36"/>
      <c r="DI48" s="41">
        <v>1.0900000000000001</v>
      </c>
      <c r="DJ48" s="17" t="s">
        <v>197</v>
      </c>
      <c r="DK48" s="151">
        <v>0</v>
      </c>
      <c r="DL48" s="41">
        <v>0</v>
      </c>
      <c r="DM48" s="41">
        <v>9999</v>
      </c>
      <c r="DP48" s="41">
        <v>43</v>
      </c>
      <c r="DQ48" s="195">
        <v>0</v>
      </c>
      <c r="DR48" s="195">
        <v>0</v>
      </c>
      <c r="DS48" s="196">
        <v>0</v>
      </c>
      <c r="DT48" s="195">
        <v>0</v>
      </c>
      <c r="DU48" s="195">
        <v>0</v>
      </c>
      <c r="DV48" s="195">
        <v>333</v>
      </c>
      <c r="DW48" s="195">
        <v>0</v>
      </c>
      <c r="DX48" s="195">
        <v>0</v>
      </c>
      <c r="DY48" s="195">
        <v>513</v>
      </c>
      <c r="DZ48" s="195">
        <v>0</v>
      </c>
      <c r="EA48" s="195">
        <v>401</v>
      </c>
      <c r="EB48" s="195">
        <v>0</v>
      </c>
      <c r="EC48" s="196">
        <v>0</v>
      </c>
      <c r="ED48" s="195">
        <v>0</v>
      </c>
      <c r="EE48" s="195">
        <v>0</v>
      </c>
      <c r="EF48" s="195">
        <v>212</v>
      </c>
      <c r="EG48" s="195">
        <v>3600</v>
      </c>
      <c r="EH48" s="196">
        <v>0</v>
      </c>
      <c r="EI48" s="195">
        <v>0</v>
      </c>
      <c r="EK48" s="41">
        <v>43</v>
      </c>
      <c r="EL48" s="195">
        <v>0</v>
      </c>
      <c r="EM48" s="195">
        <v>0</v>
      </c>
      <c r="EN48" s="195">
        <v>0</v>
      </c>
      <c r="EO48" s="195">
        <v>0</v>
      </c>
      <c r="EP48" s="195">
        <v>0</v>
      </c>
      <c r="EQ48" s="195">
        <v>333</v>
      </c>
      <c r="ER48" s="195">
        <v>333</v>
      </c>
      <c r="ES48" s="195">
        <v>333</v>
      </c>
      <c r="ET48" s="195">
        <v>846</v>
      </c>
      <c r="EU48" s="195">
        <v>846</v>
      </c>
      <c r="EV48" s="195">
        <v>1247</v>
      </c>
      <c r="EW48" s="195">
        <v>1247</v>
      </c>
      <c r="EX48" s="195">
        <v>1247</v>
      </c>
      <c r="EY48" s="195">
        <v>1247</v>
      </c>
      <c r="EZ48" s="195">
        <v>1247</v>
      </c>
      <c r="FA48" s="195">
        <v>1459</v>
      </c>
      <c r="FB48" s="195">
        <v>5059</v>
      </c>
      <c r="FC48" s="195">
        <v>5059</v>
      </c>
      <c r="FD48" s="195">
        <v>5059</v>
      </c>
    </row>
    <row r="49" spans="1:160" ht="13.5" thickBot="1" x14ac:dyDescent="0.25">
      <c r="A49" s="132"/>
      <c r="B49" s="34">
        <v>44</v>
      </c>
      <c r="C49" s="10">
        <v>44</v>
      </c>
      <c r="D49" s="37" t="s">
        <v>151</v>
      </c>
      <c r="E49" s="37" t="s">
        <v>46</v>
      </c>
      <c r="F49" s="37"/>
      <c r="G49" s="43">
        <v>0.32222222222222202</v>
      </c>
      <c r="H49" s="47"/>
      <c r="I49" s="58" t="s">
        <v>44</v>
      </c>
      <c r="J49" s="52">
        <v>0</v>
      </c>
      <c r="K49" s="43"/>
      <c r="L49" s="47"/>
      <c r="M49" s="42" t="s">
        <v>44</v>
      </c>
      <c r="N49" s="38">
        <v>0</v>
      </c>
      <c r="O49" s="73"/>
      <c r="P49" s="42" t="s">
        <v>44</v>
      </c>
      <c r="Q49" s="38">
        <v>0</v>
      </c>
      <c r="R49" s="43"/>
      <c r="S49" s="47"/>
      <c r="T49" s="70"/>
      <c r="U49" s="71">
        <v>0</v>
      </c>
      <c r="V49" s="72"/>
      <c r="W49" s="115">
        <v>2.0833333333333332E-2</v>
      </c>
      <c r="X49" s="42" t="s">
        <v>44</v>
      </c>
      <c r="Y49" s="38">
        <v>0</v>
      </c>
      <c r="Z49" s="49"/>
      <c r="AA49" s="42" t="s">
        <v>44</v>
      </c>
      <c r="AB49" s="38">
        <v>0</v>
      </c>
      <c r="AC49" s="53"/>
      <c r="AD49" s="61"/>
      <c r="AE49" s="55"/>
      <c r="AF49" s="35">
        <v>0</v>
      </c>
      <c r="AG49" s="35">
        <v>3.8541666666666668E-3</v>
      </c>
      <c r="AH49" s="44" t="s">
        <v>45</v>
      </c>
      <c r="AI49" s="45">
        <v>333</v>
      </c>
      <c r="AJ49" s="115">
        <v>2.0833333333333332E-2</v>
      </c>
      <c r="AK49" s="42" t="s">
        <v>44</v>
      </c>
      <c r="AL49" s="38">
        <v>0</v>
      </c>
      <c r="AM49" s="73"/>
      <c r="AN49" s="42" t="s">
        <v>44</v>
      </c>
      <c r="AO49" s="38">
        <v>0</v>
      </c>
      <c r="AP49" s="53"/>
      <c r="AQ49" s="61"/>
      <c r="AR49" s="55"/>
      <c r="AS49" s="35">
        <v>0</v>
      </c>
      <c r="AT49" s="35">
        <v>5.9375000000000001E-3</v>
      </c>
      <c r="AU49" s="44" t="s">
        <v>45</v>
      </c>
      <c r="AV49" s="45">
        <v>513</v>
      </c>
      <c r="AW49" s="49"/>
      <c r="AX49" s="42" t="s">
        <v>44</v>
      </c>
      <c r="AY49" s="38">
        <v>0</v>
      </c>
      <c r="AZ49" s="53"/>
      <c r="BA49" s="61"/>
      <c r="BB49" s="55"/>
      <c r="BC49" s="35">
        <v>0</v>
      </c>
      <c r="BD49" s="35">
        <v>4.6412037037037038E-3</v>
      </c>
      <c r="BE49" s="44" t="s">
        <v>45</v>
      </c>
      <c r="BF49" s="45">
        <v>401</v>
      </c>
      <c r="BG49" s="49"/>
      <c r="BH49" s="42" t="s">
        <v>44</v>
      </c>
      <c r="BI49" s="38">
        <v>0</v>
      </c>
      <c r="BJ49" s="43"/>
      <c r="BK49" s="47"/>
      <c r="BL49" s="70"/>
      <c r="BM49" s="71">
        <v>0</v>
      </c>
      <c r="BN49" s="72"/>
      <c r="BO49" s="117"/>
      <c r="BP49" s="121"/>
      <c r="BQ49" s="124"/>
      <c r="BR49" s="125"/>
      <c r="BS49" s="49"/>
      <c r="BT49" s="42" t="s">
        <v>44</v>
      </c>
      <c r="BU49" s="38">
        <v>0</v>
      </c>
      <c r="BV49" s="53"/>
      <c r="BW49" s="61"/>
      <c r="BX49" s="55"/>
      <c r="BY49" s="35">
        <v>0</v>
      </c>
      <c r="BZ49" s="35">
        <v>2.4537037037037036E-3</v>
      </c>
      <c r="CA49" s="44" t="s">
        <v>45</v>
      </c>
      <c r="CB49" s="45">
        <v>212</v>
      </c>
      <c r="CC49" s="85"/>
      <c r="CD49" s="86"/>
      <c r="CE49" s="87">
        <v>1800</v>
      </c>
      <c r="CF49" s="88"/>
      <c r="CG49" s="85"/>
      <c r="CH49" s="86"/>
      <c r="CI49" s="87">
        <v>1800</v>
      </c>
      <c r="CJ49" s="88"/>
      <c r="CK49" s="43"/>
      <c r="CL49" s="47"/>
      <c r="CM49" s="70"/>
      <c r="CN49" s="71">
        <v>0</v>
      </c>
      <c r="CO49" s="72"/>
      <c r="CP49" s="91"/>
      <c r="CQ49" s="95">
        <v>5.5555555555555601E-2</v>
      </c>
      <c r="CR49" s="42" t="s">
        <v>44</v>
      </c>
      <c r="CS49" s="38">
        <v>0</v>
      </c>
      <c r="CU49" s="39">
        <v>1459</v>
      </c>
      <c r="CV49" s="46">
        <v>3600</v>
      </c>
      <c r="CW49" s="40"/>
      <c r="CX49" s="63">
        <v>5059</v>
      </c>
      <c r="CZ49" s="101" t="s">
        <v>191</v>
      </c>
      <c r="DA49" s="129" t="s">
        <v>178</v>
      </c>
      <c r="DB49" s="129">
        <v>150</v>
      </c>
      <c r="DC49" s="104" t="s">
        <v>187</v>
      </c>
      <c r="DD49" s="77"/>
      <c r="DE49" s="56"/>
      <c r="DF49" s="36"/>
      <c r="DI49" s="41">
        <v>1.0900000000000001</v>
      </c>
      <c r="DJ49" s="17" t="s">
        <v>197</v>
      </c>
      <c r="DK49" s="151">
        <v>0</v>
      </c>
      <c r="DL49" s="41">
        <v>0</v>
      </c>
      <c r="DM49" s="41">
        <v>9999</v>
      </c>
      <c r="DP49" s="41">
        <v>44</v>
      </c>
      <c r="DQ49" s="195">
        <v>0</v>
      </c>
      <c r="DR49" s="195">
        <v>0</v>
      </c>
      <c r="DS49" s="196">
        <v>0</v>
      </c>
      <c r="DT49" s="195">
        <v>0</v>
      </c>
      <c r="DU49" s="195">
        <v>0</v>
      </c>
      <c r="DV49" s="195">
        <v>333</v>
      </c>
      <c r="DW49" s="195">
        <v>0</v>
      </c>
      <c r="DX49" s="195">
        <v>0</v>
      </c>
      <c r="DY49" s="195">
        <v>513</v>
      </c>
      <c r="DZ49" s="195">
        <v>0</v>
      </c>
      <c r="EA49" s="195">
        <v>401</v>
      </c>
      <c r="EB49" s="195">
        <v>0</v>
      </c>
      <c r="EC49" s="196">
        <v>0</v>
      </c>
      <c r="ED49" s="195">
        <v>0</v>
      </c>
      <c r="EE49" s="195">
        <v>0</v>
      </c>
      <c r="EF49" s="195">
        <v>212</v>
      </c>
      <c r="EG49" s="195">
        <v>3600</v>
      </c>
      <c r="EH49" s="196">
        <v>0</v>
      </c>
      <c r="EI49" s="195">
        <v>0</v>
      </c>
      <c r="EK49" s="41">
        <v>44</v>
      </c>
      <c r="EL49" s="195">
        <v>0</v>
      </c>
      <c r="EM49" s="195">
        <v>0</v>
      </c>
      <c r="EN49" s="195">
        <v>0</v>
      </c>
      <c r="EO49" s="195">
        <v>0</v>
      </c>
      <c r="EP49" s="195">
        <v>0</v>
      </c>
      <c r="EQ49" s="195">
        <v>333</v>
      </c>
      <c r="ER49" s="195">
        <v>333</v>
      </c>
      <c r="ES49" s="195">
        <v>333</v>
      </c>
      <c r="ET49" s="195">
        <v>846</v>
      </c>
      <c r="EU49" s="195">
        <v>846</v>
      </c>
      <c r="EV49" s="195">
        <v>1247</v>
      </c>
      <c r="EW49" s="195">
        <v>1247</v>
      </c>
      <c r="EX49" s="195">
        <v>1247</v>
      </c>
      <c r="EY49" s="195">
        <v>1247</v>
      </c>
      <c r="EZ49" s="195">
        <v>1247</v>
      </c>
      <c r="FA49" s="195">
        <v>1459</v>
      </c>
      <c r="FB49" s="195">
        <v>5059</v>
      </c>
      <c r="FC49" s="195">
        <v>5059</v>
      </c>
      <c r="FD49" s="195">
        <v>5059</v>
      </c>
    </row>
    <row r="50" spans="1:160" ht="13.5" thickBot="1" x14ac:dyDescent="0.25">
      <c r="A50" s="132"/>
      <c r="B50" s="34">
        <v>45</v>
      </c>
      <c r="C50" s="10">
        <v>45</v>
      </c>
      <c r="D50" s="37" t="s">
        <v>152</v>
      </c>
      <c r="E50" s="37" t="s">
        <v>153</v>
      </c>
      <c r="F50" s="37"/>
      <c r="G50" s="43">
        <v>0.32291666666666702</v>
      </c>
      <c r="H50" s="47"/>
      <c r="I50" s="58" t="s">
        <v>44</v>
      </c>
      <c r="J50" s="52">
        <v>0</v>
      </c>
      <c r="K50" s="43"/>
      <c r="L50" s="47"/>
      <c r="M50" s="42" t="s">
        <v>44</v>
      </c>
      <c r="N50" s="38">
        <v>0</v>
      </c>
      <c r="O50" s="73"/>
      <c r="P50" s="42" t="s">
        <v>44</v>
      </c>
      <c r="Q50" s="38">
        <v>0</v>
      </c>
      <c r="R50" s="43"/>
      <c r="S50" s="47"/>
      <c r="T50" s="70"/>
      <c r="U50" s="71">
        <v>0</v>
      </c>
      <c r="V50" s="72"/>
      <c r="W50" s="115">
        <v>2.0833333333333332E-2</v>
      </c>
      <c r="X50" s="42" t="s">
        <v>44</v>
      </c>
      <c r="Y50" s="38">
        <v>0</v>
      </c>
      <c r="Z50" s="49"/>
      <c r="AA50" s="42" t="s">
        <v>44</v>
      </c>
      <c r="AB50" s="38">
        <v>0</v>
      </c>
      <c r="AC50" s="53"/>
      <c r="AD50" s="61"/>
      <c r="AE50" s="55"/>
      <c r="AF50" s="35">
        <v>0</v>
      </c>
      <c r="AG50" s="35">
        <v>3.8541666666666668E-3</v>
      </c>
      <c r="AH50" s="44" t="s">
        <v>45</v>
      </c>
      <c r="AI50" s="45">
        <v>333</v>
      </c>
      <c r="AJ50" s="115">
        <v>2.0833333333333332E-2</v>
      </c>
      <c r="AK50" s="42" t="s">
        <v>44</v>
      </c>
      <c r="AL50" s="38">
        <v>0</v>
      </c>
      <c r="AM50" s="73"/>
      <c r="AN50" s="42" t="s">
        <v>44</v>
      </c>
      <c r="AO50" s="38">
        <v>0</v>
      </c>
      <c r="AP50" s="53"/>
      <c r="AQ50" s="61"/>
      <c r="AR50" s="55"/>
      <c r="AS50" s="35">
        <v>0</v>
      </c>
      <c r="AT50" s="35">
        <v>5.9375000000000001E-3</v>
      </c>
      <c r="AU50" s="44" t="s">
        <v>45</v>
      </c>
      <c r="AV50" s="45">
        <v>513</v>
      </c>
      <c r="AW50" s="49"/>
      <c r="AX50" s="42" t="s">
        <v>44</v>
      </c>
      <c r="AY50" s="38">
        <v>0</v>
      </c>
      <c r="AZ50" s="53"/>
      <c r="BA50" s="61"/>
      <c r="BB50" s="55"/>
      <c r="BC50" s="35">
        <v>0</v>
      </c>
      <c r="BD50" s="35">
        <v>4.6412037037037038E-3</v>
      </c>
      <c r="BE50" s="44" t="s">
        <v>45</v>
      </c>
      <c r="BF50" s="45">
        <v>401</v>
      </c>
      <c r="BG50" s="49"/>
      <c r="BH50" s="42" t="s">
        <v>44</v>
      </c>
      <c r="BI50" s="38">
        <v>0</v>
      </c>
      <c r="BJ50" s="43"/>
      <c r="BK50" s="47"/>
      <c r="BL50" s="70"/>
      <c r="BM50" s="71">
        <v>0</v>
      </c>
      <c r="BN50" s="72"/>
      <c r="BO50" s="117"/>
      <c r="BP50" s="121"/>
      <c r="BQ50" s="124"/>
      <c r="BR50" s="125"/>
      <c r="BS50" s="49"/>
      <c r="BT50" s="42" t="s">
        <v>44</v>
      </c>
      <c r="BU50" s="38">
        <v>0</v>
      </c>
      <c r="BV50" s="53"/>
      <c r="BW50" s="61"/>
      <c r="BX50" s="55"/>
      <c r="BY50" s="35">
        <v>0</v>
      </c>
      <c r="BZ50" s="35">
        <v>2.4537037037037036E-3</v>
      </c>
      <c r="CA50" s="44" t="s">
        <v>45</v>
      </c>
      <c r="CB50" s="45">
        <v>212</v>
      </c>
      <c r="CC50" s="85"/>
      <c r="CD50" s="86"/>
      <c r="CE50" s="87">
        <v>1800</v>
      </c>
      <c r="CF50" s="88"/>
      <c r="CG50" s="85"/>
      <c r="CH50" s="86"/>
      <c r="CI50" s="87">
        <v>1800</v>
      </c>
      <c r="CJ50" s="88"/>
      <c r="CK50" s="43"/>
      <c r="CL50" s="47"/>
      <c r="CM50" s="70"/>
      <c r="CN50" s="71">
        <v>0</v>
      </c>
      <c r="CO50" s="72"/>
      <c r="CP50" s="91"/>
      <c r="CQ50" s="95">
        <v>5.5555555555555601E-2</v>
      </c>
      <c r="CR50" s="42" t="s">
        <v>44</v>
      </c>
      <c r="CS50" s="38">
        <v>0</v>
      </c>
      <c r="CU50" s="39">
        <v>1459</v>
      </c>
      <c r="CV50" s="46">
        <v>3600</v>
      </c>
      <c r="CW50" s="40"/>
      <c r="CX50" s="63">
        <v>5059</v>
      </c>
      <c r="CZ50" s="101" t="s">
        <v>190</v>
      </c>
      <c r="DA50" s="129" t="s">
        <v>178</v>
      </c>
      <c r="DB50" s="129">
        <v>115</v>
      </c>
      <c r="DC50" s="104"/>
      <c r="DD50" s="77"/>
      <c r="DE50" s="56"/>
      <c r="DF50" s="36"/>
      <c r="DI50" s="41">
        <v>1.0900000000000001</v>
      </c>
      <c r="DJ50" s="17" t="s">
        <v>197</v>
      </c>
      <c r="DK50" s="151">
        <v>0</v>
      </c>
      <c r="DL50" s="41">
        <v>0</v>
      </c>
      <c r="DM50" s="41">
        <v>9999</v>
      </c>
      <c r="DP50" s="41">
        <v>45</v>
      </c>
      <c r="DQ50" s="195">
        <v>0</v>
      </c>
      <c r="DR50" s="195">
        <v>0</v>
      </c>
      <c r="DS50" s="196">
        <v>0</v>
      </c>
      <c r="DT50" s="195">
        <v>0</v>
      </c>
      <c r="DU50" s="195">
        <v>0</v>
      </c>
      <c r="DV50" s="195">
        <v>333</v>
      </c>
      <c r="DW50" s="195">
        <v>0</v>
      </c>
      <c r="DX50" s="195">
        <v>0</v>
      </c>
      <c r="DY50" s="195">
        <v>513</v>
      </c>
      <c r="DZ50" s="195">
        <v>0</v>
      </c>
      <c r="EA50" s="195">
        <v>401</v>
      </c>
      <c r="EB50" s="195">
        <v>0</v>
      </c>
      <c r="EC50" s="196">
        <v>0</v>
      </c>
      <c r="ED50" s="195">
        <v>0</v>
      </c>
      <c r="EE50" s="195">
        <v>0</v>
      </c>
      <c r="EF50" s="195">
        <v>212</v>
      </c>
      <c r="EG50" s="195">
        <v>3600</v>
      </c>
      <c r="EH50" s="196">
        <v>0</v>
      </c>
      <c r="EI50" s="195">
        <v>0</v>
      </c>
      <c r="EK50" s="41">
        <v>45</v>
      </c>
      <c r="EL50" s="195">
        <v>0</v>
      </c>
      <c r="EM50" s="195">
        <v>0</v>
      </c>
      <c r="EN50" s="195">
        <v>0</v>
      </c>
      <c r="EO50" s="195">
        <v>0</v>
      </c>
      <c r="EP50" s="195">
        <v>0</v>
      </c>
      <c r="EQ50" s="195">
        <v>333</v>
      </c>
      <c r="ER50" s="195">
        <v>333</v>
      </c>
      <c r="ES50" s="195">
        <v>333</v>
      </c>
      <c r="ET50" s="195">
        <v>846</v>
      </c>
      <c r="EU50" s="195">
        <v>846</v>
      </c>
      <c r="EV50" s="195">
        <v>1247</v>
      </c>
      <c r="EW50" s="195">
        <v>1247</v>
      </c>
      <c r="EX50" s="195">
        <v>1247</v>
      </c>
      <c r="EY50" s="195">
        <v>1247</v>
      </c>
      <c r="EZ50" s="195">
        <v>1247</v>
      </c>
      <c r="FA50" s="195">
        <v>1459</v>
      </c>
      <c r="FB50" s="195">
        <v>5059</v>
      </c>
      <c r="FC50" s="195">
        <v>5059</v>
      </c>
      <c r="FD50" s="195">
        <v>5059</v>
      </c>
    </row>
    <row r="51" spans="1:160" ht="13.5" thickBot="1" x14ac:dyDescent="0.25">
      <c r="A51" s="132"/>
      <c r="B51" s="34">
        <v>46</v>
      </c>
      <c r="C51" s="10">
        <v>46</v>
      </c>
      <c r="D51" s="37" t="s">
        <v>38</v>
      </c>
      <c r="E51" s="37" t="s">
        <v>58</v>
      </c>
      <c r="F51" s="37"/>
      <c r="G51" s="43">
        <v>0.32361111111111102</v>
      </c>
      <c r="H51" s="47"/>
      <c r="I51" s="58" t="s">
        <v>44</v>
      </c>
      <c r="J51" s="52">
        <v>0</v>
      </c>
      <c r="K51" s="43"/>
      <c r="L51" s="47"/>
      <c r="M51" s="42" t="s">
        <v>44</v>
      </c>
      <c r="N51" s="38">
        <v>0</v>
      </c>
      <c r="O51" s="73"/>
      <c r="P51" s="42" t="s">
        <v>44</v>
      </c>
      <c r="Q51" s="38">
        <v>0</v>
      </c>
      <c r="R51" s="43"/>
      <c r="S51" s="47"/>
      <c r="T51" s="70"/>
      <c r="U51" s="71">
        <v>0</v>
      </c>
      <c r="V51" s="72"/>
      <c r="W51" s="115">
        <v>2.0833333333333332E-2</v>
      </c>
      <c r="X51" s="42" t="s">
        <v>44</v>
      </c>
      <c r="Y51" s="38">
        <v>0</v>
      </c>
      <c r="Z51" s="49"/>
      <c r="AA51" s="42" t="s">
        <v>44</v>
      </c>
      <c r="AB51" s="38">
        <v>0</v>
      </c>
      <c r="AC51" s="53"/>
      <c r="AD51" s="61"/>
      <c r="AE51" s="55"/>
      <c r="AF51" s="35">
        <v>0</v>
      </c>
      <c r="AG51" s="35">
        <v>3.8541666666666668E-3</v>
      </c>
      <c r="AH51" s="44" t="s">
        <v>45</v>
      </c>
      <c r="AI51" s="45">
        <v>333</v>
      </c>
      <c r="AJ51" s="115">
        <v>2.0833333333333332E-2</v>
      </c>
      <c r="AK51" s="42" t="s">
        <v>44</v>
      </c>
      <c r="AL51" s="38">
        <v>0</v>
      </c>
      <c r="AM51" s="73"/>
      <c r="AN51" s="42" t="s">
        <v>44</v>
      </c>
      <c r="AO51" s="38">
        <v>0</v>
      </c>
      <c r="AP51" s="53"/>
      <c r="AQ51" s="61"/>
      <c r="AR51" s="55"/>
      <c r="AS51" s="35">
        <v>0</v>
      </c>
      <c r="AT51" s="35">
        <v>5.9375000000000001E-3</v>
      </c>
      <c r="AU51" s="44" t="s">
        <v>45</v>
      </c>
      <c r="AV51" s="45">
        <v>513</v>
      </c>
      <c r="AW51" s="49"/>
      <c r="AX51" s="42" t="s">
        <v>44</v>
      </c>
      <c r="AY51" s="38">
        <v>0</v>
      </c>
      <c r="AZ51" s="53"/>
      <c r="BA51" s="61"/>
      <c r="BB51" s="55"/>
      <c r="BC51" s="35">
        <v>0</v>
      </c>
      <c r="BD51" s="35">
        <v>4.6412037037037038E-3</v>
      </c>
      <c r="BE51" s="44" t="s">
        <v>45</v>
      </c>
      <c r="BF51" s="45">
        <v>401</v>
      </c>
      <c r="BG51" s="49"/>
      <c r="BH51" s="42" t="s">
        <v>44</v>
      </c>
      <c r="BI51" s="38">
        <v>0</v>
      </c>
      <c r="BJ51" s="43"/>
      <c r="BK51" s="47"/>
      <c r="BL51" s="70"/>
      <c r="BM51" s="71">
        <v>0</v>
      </c>
      <c r="BN51" s="72"/>
      <c r="BO51" s="117"/>
      <c r="BP51" s="121"/>
      <c r="BQ51" s="124"/>
      <c r="BR51" s="125"/>
      <c r="BS51" s="49"/>
      <c r="BT51" s="42" t="s">
        <v>44</v>
      </c>
      <c r="BU51" s="38">
        <v>0</v>
      </c>
      <c r="BV51" s="53"/>
      <c r="BW51" s="61"/>
      <c r="BX51" s="55"/>
      <c r="BY51" s="35">
        <v>0</v>
      </c>
      <c r="BZ51" s="35">
        <v>2.4537037037037036E-3</v>
      </c>
      <c r="CA51" s="44" t="s">
        <v>45</v>
      </c>
      <c r="CB51" s="45">
        <v>212</v>
      </c>
      <c r="CC51" s="85"/>
      <c r="CD51" s="86"/>
      <c r="CE51" s="87">
        <v>1800</v>
      </c>
      <c r="CF51" s="88"/>
      <c r="CG51" s="85"/>
      <c r="CH51" s="86"/>
      <c r="CI51" s="87">
        <v>1800</v>
      </c>
      <c r="CJ51" s="88"/>
      <c r="CK51" s="43"/>
      <c r="CL51" s="47"/>
      <c r="CM51" s="70"/>
      <c r="CN51" s="71">
        <v>0</v>
      </c>
      <c r="CO51" s="72"/>
      <c r="CP51" s="91"/>
      <c r="CQ51" s="95">
        <v>5.5555555555555601E-2</v>
      </c>
      <c r="CR51" s="42" t="s">
        <v>44</v>
      </c>
      <c r="CS51" s="38">
        <v>0</v>
      </c>
      <c r="CU51" s="39">
        <v>1459</v>
      </c>
      <c r="CV51" s="46">
        <v>3600</v>
      </c>
      <c r="CW51" s="40"/>
      <c r="CX51" s="63">
        <v>5059</v>
      </c>
      <c r="CZ51" s="101" t="s">
        <v>192</v>
      </c>
      <c r="DA51" s="129" t="s">
        <v>179</v>
      </c>
      <c r="DB51" s="129">
        <v>64</v>
      </c>
      <c r="DC51" s="104" t="s">
        <v>182</v>
      </c>
      <c r="DD51" s="77"/>
      <c r="DE51" s="56"/>
      <c r="DF51" s="36"/>
      <c r="DI51" s="41">
        <v>1</v>
      </c>
      <c r="DJ51" s="17" t="s">
        <v>197</v>
      </c>
      <c r="DK51" s="151">
        <v>0</v>
      </c>
      <c r="DL51" s="41">
        <v>0</v>
      </c>
      <c r="DM51" s="41">
        <v>9999</v>
      </c>
      <c r="DP51" s="41">
        <v>46</v>
      </c>
      <c r="DQ51" s="195">
        <v>0</v>
      </c>
      <c r="DR51" s="195">
        <v>0</v>
      </c>
      <c r="DS51" s="196">
        <v>0</v>
      </c>
      <c r="DT51" s="195">
        <v>0</v>
      </c>
      <c r="DU51" s="195">
        <v>0</v>
      </c>
      <c r="DV51" s="195">
        <v>333</v>
      </c>
      <c r="DW51" s="195">
        <v>0</v>
      </c>
      <c r="DX51" s="195">
        <v>0</v>
      </c>
      <c r="DY51" s="195">
        <v>513</v>
      </c>
      <c r="DZ51" s="195">
        <v>0</v>
      </c>
      <c r="EA51" s="195">
        <v>401</v>
      </c>
      <c r="EB51" s="195">
        <v>0</v>
      </c>
      <c r="EC51" s="196">
        <v>0</v>
      </c>
      <c r="ED51" s="195">
        <v>0</v>
      </c>
      <c r="EE51" s="195">
        <v>0</v>
      </c>
      <c r="EF51" s="195">
        <v>212</v>
      </c>
      <c r="EG51" s="195">
        <v>3600</v>
      </c>
      <c r="EH51" s="196">
        <v>0</v>
      </c>
      <c r="EI51" s="195">
        <v>0</v>
      </c>
      <c r="EK51" s="41">
        <v>46</v>
      </c>
      <c r="EL51" s="195">
        <v>0</v>
      </c>
      <c r="EM51" s="195">
        <v>0</v>
      </c>
      <c r="EN51" s="195">
        <v>0</v>
      </c>
      <c r="EO51" s="195">
        <v>0</v>
      </c>
      <c r="EP51" s="195">
        <v>0</v>
      </c>
      <c r="EQ51" s="195">
        <v>333</v>
      </c>
      <c r="ER51" s="195">
        <v>333</v>
      </c>
      <c r="ES51" s="195">
        <v>333</v>
      </c>
      <c r="ET51" s="195">
        <v>846</v>
      </c>
      <c r="EU51" s="195">
        <v>846</v>
      </c>
      <c r="EV51" s="195">
        <v>1247</v>
      </c>
      <c r="EW51" s="195">
        <v>1247</v>
      </c>
      <c r="EX51" s="195">
        <v>1247</v>
      </c>
      <c r="EY51" s="195">
        <v>1247</v>
      </c>
      <c r="EZ51" s="195">
        <v>1247</v>
      </c>
      <c r="FA51" s="195">
        <v>1459</v>
      </c>
      <c r="FB51" s="195">
        <v>5059</v>
      </c>
      <c r="FC51" s="195">
        <v>5059</v>
      </c>
      <c r="FD51" s="195">
        <v>5059</v>
      </c>
    </row>
    <row r="52" spans="1:160" ht="13.5" thickBot="1" x14ac:dyDescent="0.25">
      <c r="A52" s="132"/>
      <c r="B52" s="34">
        <v>47</v>
      </c>
      <c r="C52" s="10">
        <v>47</v>
      </c>
      <c r="D52" s="37" t="s">
        <v>49</v>
      </c>
      <c r="E52" s="37" t="s">
        <v>57</v>
      </c>
      <c r="F52" s="37"/>
      <c r="G52" s="43">
        <v>0.32430555555555501</v>
      </c>
      <c r="H52" s="47"/>
      <c r="I52" s="58" t="s">
        <v>44</v>
      </c>
      <c r="J52" s="52">
        <v>0</v>
      </c>
      <c r="K52" s="43"/>
      <c r="L52" s="47"/>
      <c r="M52" s="42" t="s">
        <v>44</v>
      </c>
      <c r="N52" s="38">
        <v>0</v>
      </c>
      <c r="O52" s="73"/>
      <c r="P52" s="42" t="s">
        <v>44</v>
      </c>
      <c r="Q52" s="38">
        <v>0</v>
      </c>
      <c r="R52" s="43"/>
      <c r="S52" s="47"/>
      <c r="T52" s="70"/>
      <c r="U52" s="71">
        <v>0</v>
      </c>
      <c r="V52" s="72"/>
      <c r="W52" s="115">
        <v>2.0833333333333332E-2</v>
      </c>
      <c r="X52" s="42" t="s">
        <v>44</v>
      </c>
      <c r="Y52" s="38">
        <v>0</v>
      </c>
      <c r="Z52" s="49"/>
      <c r="AA52" s="42" t="s">
        <v>44</v>
      </c>
      <c r="AB52" s="38">
        <v>0</v>
      </c>
      <c r="AC52" s="53"/>
      <c r="AD52" s="61"/>
      <c r="AE52" s="55"/>
      <c r="AF52" s="35">
        <v>0</v>
      </c>
      <c r="AG52" s="35">
        <v>3.8541666666666668E-3</v>
      </c>
      <c r="AH52" s="44" t="s">
        <v>45</v>
      </c>
      <c r="AI52" s="45">
        <v>333</v>
      </c>
      <c r="AJ52" s="115">
        <v>2.0833333333333332E-2</v>
      </c>
      <c r="AK52" s="42" t="s">
        <v>44</v>
      </c>
      <c r="AL52" s="38">
        <v>0</v>
      </c>
      <c r="AM52" s="73"/>
      <c r="AN52" s="42" t="s">
        <v>44</v>
      </c>
      <c r="AO52" s="38">
        <v>0</v>
      </c>
      <c r="AP52" s="53"/>
      <c r="AQ52" s="61"/>
      <c r="AR52" s="55"/>
      <c r="AS52" s="35">
        <v>0</v>
      </c>
      <c r="AT52" s="35">
        <v>5.9375000000000001E-3</v>
      </c>
      <c r="AU52" s="44" t="s">
        <v>45</v>
      </c>
      <c r="AV52" s="45">
        <v>513</v>
      </c>
      <c r="AW52" s="49"/>
      <c r="AX52" s="42" t="s">
        <v>44</v>
      </c>
      <c r="AY52" s="38">
        <v>0</v>
      </c>
      <c r="AZ52" s="53"/>
      <c r="BA52" s="61"/>
      <c r="BB52" s="55"/>
      <c r="BC52" s="35">
        <v>0</v>
      </c>
      <c r="BD52" s="35">
        <v>4.6412037037037038E-3</v>
      </c>
      <c r="BE52" s="44" t="s">
        <v>45</v>
      </c>
      <c r="BF52" s="45">
        <v>401</v>
      </c>
      <c r="BG52" s="49"/>
      <c r="BH52" s="42" t="s">
        <v>44</v>
      </c>
      <c r="BI52" s="38">
        <v>0</v>
      </c>
      <c r="BJ52" s="43"/>
      <c r="BK52" s="47"/>
      <c r="BL52" s="70"/>
      <c r="BM52" s="71">
        <v>0</v>
      </c>
      <c r="BN52" s="72"/>
      <c r="BO52" s="117"/>
      <c r="BP52" s="121"/>
      <c r="BQ52" s="124"/>
      <c r="BR52" s="125"/>
      <c r="BS52" s="49"/>
      <c r="BT52" s="42" t="s">
        <v>44</v>
      </c>
      <c r="BU52" s="38">
        <v>0</v>
      </c>
      <c r="BV52" s="53"/>
      <c r="BW52" s="61"/>
      <c r="BX52" s="55"/>
      <c r="BY52" s="35">
        <v>0</v>
      </c>
      <c r="BZ52" s="35">
        <v>2.4537037037037036E-3</v>
      </c>
      <c r="CA52" s="44" t="s">
        <v>45</v>
      </c>
      <c r="CB52" s="45">
        <v>212</v>
      </c>
      <c r="CC52" s="85"/>
      <c r="CD52" s="86"/>
      <c r="CE52" s="87">
        <v>1800</v>
      </c>
      <c r="CF52" s="88"/>
      <c r="CG52" s="85"/>
      <c r="CH52" s="86"/>
      <c r="CI52" s="87">
        <v>1800</v>
      </c>
      <c r="CJ52" s="88"/>
      <c r="CK52" s="43"/>
      <c r="CL52" s="47"/>
      <c r="CM52" s="70"/>
      <c r="CN52" s="71">
        <v>0</v>
      </c>
      <c r="CO52" s="72"/>
      <c r="CP52" s="91"/>
      <c r="CQ52" s="95">
        <v>5.5555555555555601E-2</v>
      </c>
      <c r="CR52" s="42" t="s">
        <v>44</v>
      </c>
      <c r="CS52" s="38">
        <v>0</v>
      </c>
      <c r="CU52" s="39">
        <v>1459</v>
      </c>
      <c r="CV52" s="46">
        <v>3600</v>
      </c>
      <c r="CW52" s="40"/>
      <c r="CX52" s="63">
        <v>5059</v>
      </c>
      <c r="CZ52" s="101" t="s">
        <v>191</v>
      </c>
      <c r="DA52" s="129" t="s">
        <v>178</v>
      </c>
      <c r="DB52" s="129">
        <v>77</v>
      </c>
      <c r="DC52" s="104"/>
      <c r="DD52" s="77"/>
      <c r="DE52" s="56"/>
      <c r="DF52" s="36"/>
      <c r="DI52" s="41">
        <v>1.06</v>
      </c>
      <c r="DJ52" s="17" t="s">
        <v>197</v>
      </c>
      <c r="DK52" s="151">
        <v>0</v>
      </c>
      <c r="DL52" s="41">
        <v>0</v>
      </c>
      <c r="DM52" s="41">
        <v>9999</v>
      </c>
      <c r="DP52" s="41">
        <v>47</v>
      </c>
      <c r="DQ52" s="195">
        <v>0</v>
      </c>
      <c r="DR52" s="195">
        <v>0</v>
      </c>
      <c r="DS52" s="196">
        <v>0</v>
      </c>
      <c r="DT52" s="195">
        <v>0</v>
      </c>
      <c r="DU52" s="195">
        <v>0</v>
      </c>
      <c r="DV52" s="195">
        <v>333</v>
      </c>
      <c r="DW52" s="195">
        <v>0</v>
      </c>
      <c r="DX52" s="195">
        <v>0</v>
      </c>
      <c r="DY52" s="195">
        <v>513</v>
      </c>
      <c r="DZ52" s="195">
        <v>0</v>
      </c>
      <c r="EA52" s="195">
        <v>401</v>
      </c>
      <c r="EB52" s="195">
        <v>0</v>
      </c>
      <c r="EC52" s="196">
        <v>0</v>
      </c>
      <c r="ED52" s="195">
        <v>0</v>
      </c>
      <c r="EE52" s="195">
        <v>0</v>
      </c>
      <c r="EF52" s="195">
        <v>212</v>
      </c>
      <c r="EG52" s="195">
        <v>3600</v>
      </c>
      <c r="EH52" s="196">
        <v>0</v>
      </c>
      <c r="EI52" s="195">
        <v>0</v>
      </c>
      <c r="EK52" s="41">
        <v>47</v>
      </c>
      <c r="EL52" s="195">
        <v>0</v>
      </c>
      <c r="EM52" s="195">
        <v>0</v>
      </c>
      <c r="EN52" s="195">
        <v>0</v>
      </c>
      <c r="EO52" s="195">
        <v>0</v>
      </c>
      <c r="EP52" s="195">
        <v>0</v>
      </c>
      <c r="EQ52" s="195">
        <v>333</v>
      </c>
      <c r="ER52" s="195">
        <v>333</v>
      </c>
      <c r="ES52" s="195">
        <v>333</v>
      </c>
      <c r="ET52" s="195">
        <v>846</v>
      </c>
      <c r="EU52" s="195">
        <v>846</v>
      </c>
      <c r="EV52" s="195">
        <v>1247</v>
      </c>
      <c r="EW52" s="195">
        <v>1247</v>
      </c>
      <c r="EX52" s="195">
        <v>1247</v>
      </c>
      <c r="EY52" s="195">
        <v>1247</v>
      </c>
      <c r="EZ52" s="195">
        <v>1247</v>
      </c>
      <c r="FA52" s="195">
        <v>1459</v>
      </c>
      <c r="FB52" s="195">
        <v>5059</v>
      </c>
      <c r="FC52" s="195">
        <v>5059</v>
      </c>
      <c r="FD52" s="195">
        <v>5059</v>
      </c>
    </row>
    <row r="53" spans="1:160" ht="13.5" thickBot="1" x14ac:dyDescent="0.25">
      <c r="A53" s="132"/>
      <c r="B53" s="34">
        <v>48</v>
      </c>
      <c r="C53" s="10">
        <v>49</v>
      </c>
      <c r="D53" s="37" t="s">
        <v>154</v>
      </c>
      <c r="E53" s="37" t="s">
        <v>155</v>
      </c>
      <c r="F53" s="37"/>
      <c r="G53" s="43">
        <v>0.32500000000000001</v>
      </c>
      <c r="H53" s="47"/>
      <c r="I53" s="58" t="s">
        <v>44</v>
      </c>
      <c r="J53" s="52">
        <v>0</v>
      </c>
      <c r="K53" s="43"/>
      <c r="L53" s="47"/>
      <c r="M53" s="42" t="s">
        <v>44</v>
      </c>
      <c r="N53" s="38">
        <v>0</v>
      </c>
      <c r="O53" s="73"/>
      <c r="P53" s="42" t="s">
        <v>44</v>
      </c>
      <c r="Q53" s="38">
        <v>0</v>
      </c>
      <c r="R53" s="43"/>
      <c r="S53" s="47"/>
      <c r="T53" s="70"/>
      <c r="U53" s="71">
        <v>0</v>
      </c>
      <c r="V53" s="72"/>
      <c r="W53" s="115">
        <v>2.0833333333333332E-2</v>
      </c>
      <c r="X53" s="42" t="s">
        <v>44</v>
      </c>
      <c r="Y53" s="38">
        <v>0</v>
      </c>
      <c r="Z53" s="49"/>
      <c r="AA53" s="42" t="s">
        <v>44</v>
      </c>
      <c r="AB53" s="38">
        <v>0</v>
      </c>
      <c r="AC53" s="53"/>
      <c r="AD53" s="61"/>
      <c r="AE53" s="55"/>
      <c r="AF53" s="35">
        <v>0</v>
      </c>
      <c r="AG53" s="35">
        <v>3.8541666666666668E-3</v>
      </c>
      <c r="AH53" s="44" t="s">
        <v>45</v>
      </c>
      <c r="AI53" s="45">
        <v>333</v>
      </c>
      <c r="AJ53" s="115">
        <v>2.0833333333333332E-2</v>
      </c>
      <c r="AK53" s="42" t="s">
        <v>44</v>
      </c>
      <c r="AL53" s="38">
        <v>0</v>
      </c>
      <c r="AM53" s="73"/>
      <c r="AN53" s="42" t="s">
        <v>44</v>
      </c>
      <c r="AO53" s="38">
        <v>0</v>
      </c>
      <c r="AP53" s="53"/>
      <c r="AQ53" s="61"/>
      <c r="AR53" s="55"/>
      <c r="AS53" s="35">
        <v>0</v>
      </c>
      <c r="AT53" s="35">
        <v>5.9375000000000001E-3</v>
      </c>
      <c r="AU53" s="44" t="s">
        <v>45</v>
      </c>
      <c r="AV53" s="45">
        <v>513</v>
      </c>
      <c r="AW53" s="49"/>
      <c r="AX53" s="42" t="s">
        <v>44</v>
      </c>
      <c r="AY53" s="38">
        <v>0</v>
      </c>
      <c r="AZ53" s="53"/>
      <c r="BA53" s="61"/>
      <c r="BB53" s="55"/>
      <c r="BC53" s="35">
        <v>0</v>
      </c>
      <c r="BD53" s="35">
        <v>4.6412037037037038E-3</v>
      </c>
      <c r="BE53" s="44" t="s">
        <v>45</v>
      </c>
      <c r="BF53" s="45">
        <v>401</v>
      </c>
      <c r="BG53" s="49"/>
      <c r="BH53" s="42" t="s">
        <v>44</v>
      </c>
      <c r="BI53" s="38">
        <v>0</v>
      </c>
      <c r="BJ53" s="43"/>
      <c r="BK53" s="47"/>
      <c r="BL53" s="70"/>
      <c r="BM53" s="71">
        <v>0</v>
      </c>
      <c r="BN53" s="72"/>
      <c r="BO53" s="117"/>
      <c r="BP53" s="121"/>
      <c r="BQ53" s="124"/>
      <c r="BR53" s="125"/>
      <c r="BS53" s="49"/>
      <c r="BT53" s="42" t="s">
        <v>44</v>
      </c>
      <c r="BU53" s="38">
        <v>0</v>
      </c>
      <c r="BV53" s="53"/>
      <c r="BW53" s="61"/>
      <c r="BX53" s="55"/>
      <c r="BY53" s="35">
        <v>0</v>
      </c>
      <c r="BZ53" s="35">
        <v>2.4537037037037036E-3</v>
      </c>
      <c r="CA53" s="44" t="s">
        <v>45</v>
      </c>
      <c r="CB53" s="45">
        <v>212</v>
      </c>
      <c r="CC53" s="85"/>
      <c r="CD53" s="86"/>
      <c r="CE53" s="87">
        <v>1800</v>
      </c>
      <c r="CF53" s="88"/>
      <c r="CG53" s="85"/>
      <c r="CH53" s="86"/>
      <c r="CI53" s="87">
        <v>1800</v>
      </c>
      <c r="CJ53" s="88"/>
      <c r="CK53" s="43"/>
      <c r="CL53" s="47"/>
      <c r="CM53" s="70"/>
      <c r="CN53" s="71">
        <v>0</v>
      </c>
      <c r="CO53" s="72"/>
      <c r="CP53" s="91"/>
      <c r="CQ53" s="95">
        <v>5.5555555555555601E-2</v>
      </c>
      <c r="CR53" s="42" t="s">
        <v>44</v>
      </c>
      <c r="CS53" s="38">
        <v>0</v>
      </c>
      <c r="CU53" s="39">
        <v>1459</v>
      </c>
      <c r="CV53" s="46">
        <v>3600</v>
      </c>
      <c r="CW53" s="40"/>
      <c r="CX53" s="63">
        <v>5059</v>
      </c>
      <c r="CZ53" s="101" t="s">
        <v>192</v>
      </c>
      <c r="DA53" s="129" t="s">
        <v>179</v>
      </c>
      <c r="DB53" s="129">
        <v>136</v>
      </c>
      <c r="DC53" s="104" t="s">
        <v>189</v>
      </c>
      <c r="DD53" s="77"/>
      <c r="DE53" s="56"/>
      <c r="DF53" s="36"/>
      <c r="DI53" s="41">
        <v>1.03</v>
      </c>
      <c r="DJ53" s="17" t="s">
        <v>197</v>
      </c>
      <c r="DK53" s="151">
        <v>0</v>
      </c>
      <c r="DL53" s="41">
        <v>0</v>
      </c>
      <c r="DM53" s="41">
        <v>9999</v>
      </c>
      <c r="DP53" s="41">
        <v>49</v>
      </c>
      <c r="DQ53" s="195">
        <v>0</v>
      </c>
      <c r="DR53" s="195">
        <v>0</v>
      </c>
      <c r="DS53" s="196">
        <v>0</v>
      </c>
      <c r="DT53" s="195">
        <v>0</v>
      </c>
      <c r="DU53" s="195">
        <v>0</v>
      </c>
      <c r="DV53" s="195">
        <v>333</v>
      </c>
      <c r="DW53" s="195">
        <v>0</v>
      </c>
      <c r="DX53" s="195">
        <v>0</v>
      </c>
      <c r="DY53" s="195">
        <v>513</v>
      </c>
      <c r="DZ53" s="195">
        <v>0</v>
      </c>
      <c r="EA53" s="195">
        <v>401</v>
      </c>
      <c r="EB53" s="195">
        <v>0</v>
      </c>
      <c r="EC53" s="196">
        <v>0</v>
      </c>
      <c r="ED53" s="195">
        <v>0</v>
      </c>
      <c r="EE53" s="195">
        <v>0</v>
      </c>
      <c r="EF53" s="195">
        <v>212</v>
      </c>
      <c r="EG53" s="195">
        <v>3600</v>
      </c>
      <c r="EH53" s="196">
        <v>0</v>
      </c>
      <c r="EI53" s="195">
        <v>0</v>
      </c>
      <c r="EK53" s="41">
        <v>49</v>
      </c>
      <c r="EL53" s="195">
        <v>0</v>
      </c>
      <c r="EM53" s="195">
        <v>0</v>
      </c>
      <c r="EN53" s="195">
        <v>0</v>
      </c>
      <c r="EO53" s="195">
        <v>0</v>
      </c>
      <c r="EP53" s="195">
        <v>0</v>
      </c>
      <c r="EQ53" s="195">
        <v>333</v>
      </c>
      <c r="ER53" s="195">
        <v>333</v>
      </c>
      <c r="ES53" s="195">
        <v>333</v>
      </c>
      <c r="ET53" s="195">
        <v>846</v>
      </c>
      <c r="EU53" s="195">
        <v>846</v>
      </c>
      <c r="EV53" s="195">
        <v>1247</v>
      </c>
      <c r="EW53" s="195">
        <v>1247</v>
      </c>
      <c r="EX53" s="195">
        <v>1247</v>
      </c>
      <c r="EY53" s="195">
        <v>1247</v>
      </c>
      <c r="EZ53" s="195">
        <v>1247</v>
      </c>
      <c r="FA53" s="195">
        <v>1459</v>
      </c>
      <c r="FB53" s="195">
        <v>5059</v>
      </c>
      <c r="FC53" s="195">
        <v>5059</v>
      </c>
      <c r="FD53" s="195">
        <v>5059</v>
      </c>
    </row>
    <row r="54" spans="1:160" ht="13.5" thickBot="1" x14ac:dyDescent="0.25">
      <c r="A54" s="132"/>
      <c r="B54" s="34">
        <v>49</v>
      </c>
      <c r="C54" s="10">
        <v>50</v>
      </c>
      <c r="D54" s="37" t="s">
        <v>156</v>
      </c>
      <c r="E54" s="37" t="s">
        <v>157</v>
      </c>
      <c r="F54" s="37"/>
      <c r="G54" s="43">
        <v>0.32569444444444401</v>
      </c>
      <c r="H54" s="47"/>
      <c r="I54" s="58" t="s">
        <v>44</v>
      </c>
      <c r="J54" s="52">
        <v>0</v>
      </c>
      <c r="K54" s="43"/>
      <c r="L54" s="47"/>
      <c r="M54" s="42" t="s">
        <v>44</v>
      </c>
      <c r="N54" s="38">
        <v>0</v>
      </c>
      <c r="O54" s="73"/>
      <c r="P54" s="42" t="s">
        <v>44</v>
      </c>
      <c r="Q54" s="38">
        <v>0</v>
      </c>
      <c r="R54" s="43"/>
      <c r="S54" s="47"/>
      <c r="T54" s="70"/>
      <c r="U54" s="71">
        <v>0</v>
      </c>
      <c r="V54" s="72"/>
      <c r="W54" s="115">
        <v>2.0833333333333332E-2</v>
      </c>
      <c r="X54" s="42" t="s">
        <v>44</v>
      </c>
      <c r="Y54" s="38">
        <v>0</v>
      </c>
      <c r="Z54" s="49"/>
      <c r="AA54" s="42" t="s">
        <v>44</v>
      </c>
      <c r="AB54" s="38">
        <v>0</v>
      </c>
      <c r="AC54" s="53"/>
      <c r="AD54" s="61"/>
      <c r="AE54" s="55"/>
      <c r="AF54" s="35">
        <v>0</v>
      </c>
      <c r="AG54" s="35">
        <v>3.8541666666666668E-3</v>
      </c>
      <c r="AH54" s="44" t="s">
        <v>45</v>
      </c>
      <c r="AI54" s="45">
        <v>333</v>
      </c>
      <c r="AJ54" s="115">
        <v>2.0833333333333332E-2</v>
      </c>
      <c r="AK54" s="42" t="s">
        <v>44</v>
      </c>
      <c r="AL54" s="38">
        <v>0</v>
      </c>
      <c r="AM54" s="73"/>
      <c r="AN54" s="42" t="s">
        <v>44</v>
      </c>
      <c r="AO54" s="38">
        <v>0</v>
      </c>
      <c r="AP54" s="53"/>
      <c r="AQ54" s="61"/>
      <c r="AR54" s="55"/>
      <c r="AS54" s="35">
        <v>0</v>
      </c>
      <c r="AT54" s="35">
        <v>5.9375000000000001E-3</v>
      </c>
      <c r="AU54" s="44" t="s">
        <v>45</v>
      </c>
      <c r="AV54" s="45">
        <v>513</v>
      </c>
      <c r="AW54" s="49"/>
      <c r="AX54" s="42" t="s">
        <v>44</v>
      </c>
      <c r="AY54" s="38">
        <v>0</v>
      </c>
      <c r="AZ54" s="53"/>
      <c r="BA54" s="61"/>
      <c r="BB54" s="55"/>
      <c r="BC54" s="35">
        <v>0</v>
      </c>
      <c r="BD54" s="35">
        <v>4.6412037037037038E-3</v>
      </c>
      <c r="BE54" s="44" t="s">
        <v>45</v>
      </c>
      <c r="BF54" s="45">
        <v>401</v>
      </c>
      <c r="BG54" s="49"/>
      <c r="BH54" s="42" t="s">
        <v>44</v>
      </c>
      <c r="BI54" s="38">
        <v>0</v>
      </c>
      <c r="BJ54" s="43"/>
      <c r="BK54" s="47"/>
      <c r="BL54" s="70"/>
      <c r="BM54" s="71">
        <v>0</v>
      </c>
      <c r="BN54" s="72"/>
      <c r="BO54" s="117"/>
      <c r="BP54" s="121"/>
      <c r="BQ54" s="124"/>
      <c r="BR54" s="125"/>
      <c r="BS54" s="49"/>
      <c r="BT54" s="42" t="s">
        <v>44</v>
      </c>
      <c r="BU54" s="38">
        <v>0</v>
      </c>
      <c r="BV54" s="53"/>
      <c r="BW54" s="61"/>
      <c r="BX54" s="55"/>
      <c r="BY54" s="35">
        <v>0</v>
      </c>
      <c r="BZ54" s="35">
        <v>2.4537037037037036E-3</v>
      </c>
      <c r="CA54" s="44" t="s">
        <v>45</v>
      </c>
      <c r="CB54" s="45">
        <v>212</v>
      </c>
      <c r="CC54" s="85"/>
      <c r="CD54" s="86"/>
      <c r="CE54" s="87">
        <v>1800</v>
      </c>
      <c r="CF54" s="88"/>
      <c r="CG54" s="85"/>
      <c r="CH54" s="86"/>
      <c r="CI54" s="87">
        <v>1800</v>
      </c>
      <c r="CJ54" s="88"/>
      <c r="CK54" s="43"/>
      <c r="CL54" s="47"/>
      <c r="CM54" s="70"/>
      <c r="CN54" s="71">
        <v>0</v>
      </c>
      <c r="CO54" s="72"/>
      <c r="CP54" s="91"/>
      <c r="CQ54" s="95">
        <v>5.5555555555555601E-2</v>
      </c>
      <c r="CR54" s="42" t="s">
        <v>44</v>
      </c>
      <c r="CS54" s="38">
        <v>0</v>
      </c>
      <c r="CU54" s="39">
        <v>1459</v>
      </c>
      <c r="CV54" s="46">
        <v>3600</v>
      </c>
      <c r="CW54" s="40"/>
      <c r="CX54" s="63">
        <v>5059</v>
      </c>
      <c r="CZ54" s="101" t="s">
        <v>192</v>
      </c>
      <c r="DA54" s="129" t="s">
        <v>177</v>
      </c>
      <c r="DB54" s="129">
        <v>265</v>
      </c>
      <c r="DC54" s="104" t="s">
        <v>189</v>
      </c>
      <c r="DD54" s="77"/>
      <c r="DE54" s="56"/>
      <c r="DF54" s="36"/>
      <c r="DI54" s="41">
        <v>1.1499999999999999</v>
      </c>
      <c r="DJ54" s="17" t="s">
        <v>197</v>
      </c>
      <c r="DK54" s="151">
        <v>0</v>
      </c>
      <c r="DL54" s="41">
        <v>0</v>
      </c>
      <c r="DM54" s="41">
        <v>9999</v>
      </c>
      <c r="DP54" s="41">
        <v>50</v>
      </c>
      <c r="DQ54" s="195">
        <v>0</v>
      </c>
      <c r="DR54" s="195">
        <v>0</v>
      </c>
      <c r="DS54" s="196">
        <v>0</v>
      </c>
      <c r="DT54" s="195">
        <v>0</v>
      </c>
      <c r="DU54" s="195">
        <v>0</v>
      </c>
      <c r="DV54" s="195">
        <v>333</v>
      </c>
      <c r="DW54" s="195">
        <v>0</v>
      </c>
      <c r="DX54" s="195">
        <v>0</v>
      </c>
      <c r="DY54" s="195">
        <v>513</v>
      </c>
      <c r="DZ54" s="195">
        <v>0</v>
      </c>
      <c r="EA54" s="195">
        <v>401</v>
      </c>
      <c r="EB54" s="195">
        <v>0</v>
      </c>
      <c r="EC54" s="196">
        <v>0</v>
      </c>
      <c r="ED54" s="195">
        <v>0</v>
      </c>
      <c r="EE54" s="195">
        <v>0</v>
      </c>
      <c r="EF54" s="195">
        <v>212</v>
      </c>
      <c r="EG54" s="195">
        <v>3600</v>
      </c>
      <c r="EH54" s="196">
        <v>0</v>
      </c>
      <c r="EI54" s="195">
        <v>0</v>
      </c>
      <c r="EK54" s="41">
        <v>50</v>
      </c>
      <c r="EL54" s="195">
        <v>0</v>
      </c>
      <c r="EM54" s="195">
        <v>0</v>
      </c>
      <c r="EN54" s="195">
        <v>0</v>
      </c>
      <c r="EO54" s="195">
        <v>0</v>
      </c>
      <c r="EP54" s="195">
        <v>0</v>
      </c>
      <c r="EQ54" s="195">
        <v>333</v>
      </c>
      <c r="ER54" s="195">
        <v>333</v>
      </c>
      <c r="ES54" s="195">
        <v>333</v>
      </c>
      <c r="ET54" s="195">
        <v>846</v>
      </c>
      <c r="EU54" s="195">
        <v>846</v>
      </c>
      <c r="EV54" s="195">
        <v>1247</v>
      </c>
      <c r="EW54" s="195">
        <v>1247</v>
      </c>
      <c r="EX54" s="195">
        <v>1247</v>
      </c>
      <c r="EY54" s="195">
        <v>1247</v>
      </c>
      <c r="EZ54" s="195">
        <v>1247</v>
      </c>
      <c r="FA54" s="195">
        <v>1459</v>
      </c>
      <c r="FB54" s="195">
        <v>5059</v>
      </c>
      <c r="FC54" s="195">
        <v>5059</v>
      </c>
      <c r="FD54" s="195">
        <v>5059</v>
      </c>
    </row>
    <row r="55" spans="1:160" ht="13.5" thickBot="1" x14ac:dyDescent="0.25">
      <c r="A55" s="132"/>
      <c r="B55" s="34">
        <v>50</v>
      </c>
      <c r="C55" s="10">
        <v>51</v>
      </c>
      <c r="D55" s="37" t="s">
        <v>158</v>
      </c>
      <c r="E55" s="37" t="s">
        <v>159</v>
      </c>
      <c r="F55" s="37"/>
      <c r="G55" s="43">
        <v>0.32638888888888901</v>
      </c>
      <c r="H55" s="47"/>
      <c r="I55" s="58" t="s">
        <v>44</v>
      </c>
      <c r="J55" s="52">
        <v>0</v>
      </c>
      <c r="K55" s="43"/>
      <c r="L55" s="47"/>
      <c r="M55" s="42" t="s">
        <v>44</v>
      </c>
      <c r="N55" s="38">
        <v>0</v>
      </c>
      <c r="O55" s="73"/>
      <c r="P55" s="42" t="s">
        <v>44</v>
      </c>
      <c r="Q55" s="38">
        <v>0</v>
      </c>
      <c r="R55" s="43"/>
      <c r="S55" s="47"/>
      <c r="T55" s="70"/>
      <c r="U55" s="71">
        <v>0</v>
      </c>
      <c r="V55" s="72"/>
      <c r="W55" s="115">
        <v>2.0833333333333332E-2</v>
      </c>
      <c r="X55" s="42" t="s">
        <v>44</v>
      </c>
      <c r="Y55" s="38">
        <v>0</v>
      </c>
      <c r="Z55" s="49"/>
      <c r="AA55" s="42" t="s">
        <v>44</v>
      </c>
      <c r="AB55" s="38">
        <v>0</v>
      </c>
      <c r="AC55" s="53"/>
      <c r="AD55" s="61"/>
      <c r="AE55" s="55"/>
      <c r="AF55" s="35">
        <v>0</v>
      </c>
      <c r="AG55" s="35">
        <v>3.8541666666666668E-3</v>
      </c>
      <c r="AH55" s="44" t="s">
        <v>45</v>
      </c>
      <c r="AI55" s="45">
        <v>333</v>
      </c>
      <c r="AJ55" s="115">
        <v>2.0833333333333332E-2</v>
      </c>
      <c r="AK55" s="42" t="s">
        <v>44</v>
      </c>
      <c r="AL55" s="38">
        <v>0</v>
      </c>
      <c r="AM55" s="73"/>
      <c r="AN55" s="42" t="s">
        <v>44</v>
      </c>
      <c r="AO55" s="38">
        <v>0</v>
      </c>
      <c r="AP55" s="53"/>
      <c r="AQ55" s="61"/>
      <c r="AR55" s="55"/>
      <c r="AS55" s="35">
        <v>0</v>
      </c>
      <c r="AT55" s="35">
        <v>5.9375000000000001E-3</v>
      </c>
      <c r="AU55" s="44" t="s">
        <v>45</v>
      </c>
      <c r="AV55" s="45">
        <v>513</v>
      </c>
      <c r="AW55" s="49"/>
      <c r="AX55" s="42" t="s">
        <v>44</v>
      </c>
      <c r="AY55" s="38">
        <v>0</v>
      </c>
      <c r="AZ55" s="53"/>
      <c r="BA55" s="61"/>
      <c r="BB55" s="55"/>
      <c r="BC55" s="35">
        <v>0</v>
      </c>
      <c r="BD55" s="35">
        <v>4.6412037037037038E-3</v>
      </c>
      <c r="BE55" s="44" t="s">
        <v>45</v>
      </c>
      <c r="BF55" s="45">
        <v>401</v>
      </c>
      <c r="BG55" s="49"/>
      <c r="BH55" s="42" t="s">
        <v>44</v>
      </c>
      <c r="BI55" s="38">
        <v>0</v>
      </c>
      <c r="BJ55" s="43"/>
      <c r="BK55" s="47"/>
      <c r="BL55" s="70"/>
      <c r="BM55" s="71">
        <v>0</v>
      </c>
      <c r="BN55" s="72"/>
      <c r="BO55" s="117"/>
      <c r="BP55" s="121"/>
      <c r="BQ55" s="124"/>
      <c r="BR55" s="125"/>
      <c r="BS55" s="49"/>
      <c r="BT55" s="42" t="s">
        <v>44</v>
      </c>
      <c r="BU55" s="38">
        <v>0</v>
      </c>
      <c r="BV55" s="53"/>
      <c r="BW55" s="61"/>
      <c r="BX55" s="55"/>
      <c r="BY55" s="35">
        <v>0</v>
      </c>
      <c r="BZ55" s="35">
        <v>2.4537037037037036E-3</v>
      </c>
      <c r="CA55" s="44" t="s">
        <v>45</v>
      </c>
      <c r="CB55" s="45">
        <v>212</v>
      </c>
      <c r="CC55" s="85"/>
      <c r="CD55" s="86"/>
      <c r="CE55" s="87">
        <v>1800</v>
      </c>
      <c r="CF55" s="88"/>
      <c r="CG55" s="85"/>
      <c r="CH55" s="86"/>
      <c r="CI55" s="87">
        <v>1800</v>
      </c>
      <c r="CJ55" s="88"/>
      <c r="CK55" s="43"/>
      <c r="CL55" s="47"/>
      <c r="CM55" s="70"/>
      <c r="CN55" s="71">
        <v>0</v>
      </c>
      <c r="CO55" s="72"/>
      <c r="CP55" s="91"/>
      <c r="CQ55" s="95">
        <v>5.5555555555555601E-2</v>
      </c>
      <c r="CR55" s="42" t="s">
        <v>44</v>
      </c>
      <c r="CS55" s="38">
        <v>0</v>
      </c>
      <c r="CU55" s="39">
        <v>1459</v>
      </c>
      <c r="CV55" s="46">
        <v>3600</v>
      </c>
      <c r="CW55" s="40"/>
      <c r="CX55" s="63">
        <v>5059</v>
      </c>
      <c r="CZ55" s="101" t="s">
        <v>192</v>
      </c>
      <c r="DA55" s="129" t="s">
        <v>178</v>
      </c>
      <c r="DB55" s="129">
        <v>201</v>
      </c>
      <c r="DC55" s="104" t="s">
        <v>189</v>
      </c>
      <c r="DD55" s="77"/>
      <c r="DE55" s="56"/>
      <c r="DF55" s="36"/>
      <c r="DI55" s="41">
        <v>1.1200000000000001</v>
      </c>
      <c r="DJ55" s="17" t="s">
        <v>197</v>
      </c>
      <c r="DK55" s="151">
        <v>0</v>
      </c>
      <c r="DL55" s="41">
        <v>0</v>
      </c>
      <c r="DM55" s="41">
        <v>9999</v>
      </c>
      <c r="DP55" s="41">
        <v>51</v>
      </c>
      <c r="DQ55" s="195">
        <v>0</v>
      </c>
      <c r="DR55" s="195">
        <v>0</v>
      </c>
      <c r="DS55" s="196">
        <v>0</v>
      </c>
      <c r="DT55" s="195">
        <v>0</v>
      </c>
      <c r="DU55" s="195">
        <v>0</v>
      </c>
      <c r="DV55" s="195">
        <v>333</v>
      </c>
      <c r="DW55" s="195">
        <v>0</v>
      </c>
      <c r="DX55" s="195">
        <v>0</v>
      </c>
      <c r="DY55" s="195">
        <v>513</v>
      </c>
      <c r="DZ55" s="195">
        <v>0</v>
      </c>
      <c r="EA55" s="195">
        <v>401</v>
      </c>
      <c r="EB55" s="195">
        <v>0</v>
      </c>
      <c r="EC55" s="196">
        <v>0</v>
      </c>
      <c r="ED55" s="195">
        <v>0</v>
      </c>
      <c r="EE55" s="195">
        <v>0</v>
      </c>
      <c r="EF55" s="195">
        <v>212</v>
      </c>
      <c r="EG55" s="195">
        <v>3600</v>
      </c>
      <c r="EH55" s="196">
        <v>0</v>
      </c>
      <c r="EI55" s="195">
        <v>0</v>
      </c>
      <c r="EK55" s="41">
        <v>51</v>
      </c>
      <c r="EL55" s="195">
        <v>0</v>
      </c>
      <c r="EM55" s="195">
        <v>0</v>
      </c>
      <c r="EN55" s="195">
        <v>0</v>
      </c>
      <c r="EO55" s="195">
        <v>0</v>
      </c>
      <c r="EP55" s="195">
        <v>0</v>
      </c>
      <c r="EQ55" s="195">
        <v>333</v>
      </c>
      <c r="ER55" s="195">
        <v>333</v>
      </c>
      <c r="ES55" s="195">
        <v>333</v>
      </c>
      <c r="ET55" s="195">
        <v>846</v>
      </c>
      <c r="EU55" s="195">
        <v>846</v>
      </c>
      <c r="EV55" s="195">
        <v>1247</v>
      </c>
      <c r="EW55" s="195">
        <v>1247</v>
      </c>
      <c r="EX55" s="195">
        <v>1247</v>
      </c>
      <c r="EY55" s="195">
        <v>1247</v>
      </c>
      <c r="EZ55" s="195">
        <v>1247</v>
      </c>
      <c r="FA55" s="195">
        <v>1459</v>
      </c>
      <c r="FB55" s="195">
        <v>5059</v>
      </c>
      <c r="FC55" s="195">
        <v>5059</v>
      </c>
      <c r="FD55" s="195">
        <v>5059</v>
      </c>
    </row>
    <row r="56" spans="1:160" ht="13.5" thickBot="1" x14ac:dyDescent="0.25">
      <c r="A56" s="132"/>
      <c r="B56" s="34">
        <v>51</v>
      </c>
      <c r="C56" s="10">
        <v>53</v>
      </c>
      <c r="D56" s="37" t="s">
        <v>160</v>
      </c>
      <c r="E56" s="37" t="s">
        <v>161</v>
      </c>
      <c r="F56" s="37"/>
      <c r="G56" s="43">
        <v>0.327083333333333</v>
      </c>
      <c r="H56" s="47"/>
      <c r="I56" s="58" t="s">
        <v>44</v>
      </c>
      <c r="J56" s="52">
        <v>0</v>
      </c>
      <c r="K56" s="43"/>
      <c r="L56" s="47"/>
      <c r="M56" s="42" t="s">
        <v>44</v>
      </c>
      <c r="N56" s="38">
        <v>0</v>
      </c>
      <c r="O56" s="73"/>
      <c r="P56" s="42" t="s">
        <v>44</v>
      </c>
      <c r="Q56" s="38">
        <v>0</v>
      </c>
      <c r="R56" s="43"/>
      <c r="S56" s="47"/>
      <c r="T56" s="70"/>
      <c r="U56" s="71">
        <v>0</v>
      </c>
      <c r="V56" s="72"/>
      <c r="W56" s="115">
        <v>2.0833333333333332E-2</v>
      </c>
      <c r="X56" s="42" t="s">
        <v>44</v>
      </c>
      <c r="Y56" s="38">
        <v>0</v>
      </c>
      <c r="Z56" s="49"/>
      <c r="AA56" s="42" t="s">
        <v>44</v>
      </c>
      <c r="AB56" s="38">
        <v>0</v>
      </c>
      <c r="AC56" s="53"/>
      <c r="AD56" s="61"/>
      <c r="AE56" s="55"/>
      <c r="AF56" s="35">
        <v>0</v>
      </c>
      <c r="AG56" s="35">
        <v>3.8541666666666668E-3</v>
      </c>
      <c r="AH56" s="44" t="s">
        <v>45</v>
      </c>
      <c r="AI56" s="45">
        <v>333</v>
      </c>
      <c r="AJ56" s="115">
        <v>2.0833333333333332E-2</v>
      </c>
      <c r="AK56" s="42" t="s">
        <v>44</v>
      </c>
      <c r="AL56" s="38">
        <v>0</v>
      </c>
      <c r="AM56" s="73"/>
      <c r="AN56" s="42" t="s">
        <v>44</v>
      </c>
      <c r="AO56" s="38">
        <v>0</v>
      </c>
      <c r="AP56" s="53"/>
      <c r="AQ56" s="61"/>
      <c r="AR56" s="55"/>
      <c r="AS56" s="35">
        <v>0</v>
      </c>
      <c r="AT56" s="35">
        <v>5.9375000000000001E-3</v>
      </c>
      <c r="AU56" s="44" t="s">
        <v>45</v>
      </c>
      <c r="AV56" s="45">
        <v>513</v>
      </c>
      <c r="AW56" s="49"/>
      <c r="AX56" s="42" t="s">
        <v>44</v>
      </c>
      <c r="AY56" s="38">
        <v>0</v>
      </c>
      <c r="AZ56" s="53"/>
      <c r="BA56" s="61"/>
      <c r="BB56" s="55"/>
      <c r="BC56" s="35">
        <v>0</v>
      </c>
      <c r="BD56" s="35">
        <v>4.6412037037037038E-3</v>
      </c>
      <c r="BE56" s="44" t="s">
        <v>45</v>
      </c>
      <c r="BF56" s="45">
        <v>401</v>
      </c>
      <c r="BG56" s="49"/>
      <c r="BH56" s="42" t="s">
        <v>44</v>
      </c>
      <c r="BI56" s="38">
        <v>0</v>
      </c>
      <c r="BJ56" s="43"/>
      <c r="BK56" s="47"/>
      <c r="BL56" s="70"/>
      <c r="BM56" s="71">
        <v>0</v>
      </c>
      <c r="BN56" s="72"/>
      <c r="BO56" s="117"/>
      <c r="BP56" s="121"/>
      <c r="BQ56" s="124"/>
      <c r="BR56" s="125"/>
      <c r="BS56" s="49"/>
      <c r="BT56" s="42" t="s">
        <v>44</v>
      </c>
      <c r="BU56" s="38">
        <v>0</v>
      </c>
      <c r="BV56" s="53"/>
      <c r="BW56" s="61"/>
      <c r="BX56" s="55"/>
      <c r="BY56" s="35">
        <v>0</v>
      </c>
      <c r="BZ56" s="35">
        <v>2.4537037037037036E-3</v>
      </c>
      <c r="CA56" s="44" t="s">
        <v>45</v>
      </c>
      <c r="CB56" s="45">
        <v>212</v>
      </c>
      <c r="CC56" s="85"/>
      <c r="CD56" s="86"/>
      <c r="CE56" s="87">
        <v>1800</v>
      </c>
      <c r="CF56" s="88"/>
      <c r="CG56" s="85"/>
      <c r="CH56" s="86"/>
      <c r="CI56" s="87">
        <v>1800</v>
      </c>
      <c r="CJ56" s="88"/>
      <c r="CK56" s="43"/>
      <c r="CL56" s="47"/>
      <c r="CM56" s="70"/>
      <c r="CN56" s="71">
        <v>0</v>
      </c>
      <c r="CO56" s="72"/>
      <c r="CP56" s="91"/>
      <c r="CQ56" s="95">
        <v>5.5555555555555601E-2</v>
      </c>
      <c r="CR56" s="42" t="s">
        <v>44</v>
      </c>
      <c r="CS56" s="38">
        <v>0</v>
      </c>
      <c r="CU56" s="39">
        <v>1459</v>
      </c>
      <c r="CV56" s="46">
        <v>3600</v>
      </c>
      <c r="CW56" s="40"/>
      <c r="CX56" s="63">
        <v>5059</v>
      </c>
      <c r="CZ56" s="101" t="s">
        <v>192</v>
      </c>
      <c r="DA56" s="129" t="s">
        <v>179</v>
      </c>
      <c r="DB56" s="129">
        <v>71</v>
      </c>
      <c r="DC56" s="104" t="s">
        <v>189</v>
      </c>
      <c r="DD56" s="77"/>
      <c r="DE56" s="56"/>
      <c r="DF56" s="36"/>
      <c r="DI56" s="41">
        <v>1</v>
      </c>
      <c r="DJ56" s="17" t="s">
        <v>197</v>
      </c>
      <c r="DK56" s="151">
        <v>0</v>
      </c>
      <c r="DL56" s="41">
        <v>0</v>
      </c>
      <c r="DM56" s="41">
        <v>9999</v>
      </c>
      <c r="DP56" s="41">
        <v>53</v>
      </c>
      <c r="DQ56" s="195">
        <v>0</v>
      </c>
      <c r="DR56" s="195">
        <v>0</v>
      </c>
      <c r="DS56" s="196">
        <v>0</v>
      </c>
      <c r="DT56" s="195">
        <v>0</v>
      </c>
      <c r="DU56" s="195">
        <v>0</v>
      </c>
      <c r="DV56" s="195">
        <v>333</v>
      </c>
      <c r="DW56" s="195">
        <v>0</v>
      </c>
      <c r="DX56" s="195">
        <v>0</v>
      </c>
      <c r="DY56" s="195">
        <v>513</v>
      </c>
      <c r="DZ56" s="195">
        <v>0</v>
      </c>
      <c r="EA56" s="195">
        <v>401</v>
      </c>
      <c r="EB56" s="195">
        <v>0</v>
      </c>
      <c r="EC56" s="196">
        <v>0</v>
      </c>
      <c r="ED56" s="195">
        <v>0</v>
      </c>
      <c r="EE56" s="195">
        <v>0</v>
      </c>
      <c r="EF56" s="195">
        <v>212</v>
      </c>
      <c r="EG56" s="195">
        <v>3600</v>
      </c>
      <c r="EH56" s="196">
        <v>0</v>
      </c>
      <c r="EI56" s="195">
        <v>0</v>
      </c>
      <c r="EK56" s="41">
        <v>53</v>
      </c>
      <c r="EL56" s="195">
        <v>0</v>
      </c>
      <c r="EM56" s="195">
        <v>0</v>
      </c>
      <c r="EN56" s="195">
        <v>0</v>
      </c>
      <c r="EO56" s="195">
        <v>0</v>
      </c>
      <c r="EP56" s="195">
        <v>0</v>
      </c>
      <c r="EQ56" s="195">
        <v>333</v>
      </c>
      <c r="ER56" s="195">
        <v>333</v>
      </c>
      <c r="ES56" s="195">
        <v>333</v>
      </c>
      <c r="ET56" s="195">
        <v>846</v>
      </c>
      <c r="EU56" s="195">
        <v>846</v>
      </c>
      <c r="EV56" s="195">
        <v>1247</v>
      </c>
      <c r="EW56" s="195">
        <v>1247</v>
      </c>
      <c r="EX56" s="195">
        <v>1247</v>
      </c>
      <c r="EY56" s="195">
        <v>1247</v>
      </c>
      <c r="EZ56" s="195">
        <v>1247</v>
      </c>
      <c r="FA56" s="195">
        <v>1459</v>
      </c>
      <c r="FB56" s="195">
        <v>5059</v>
      </c>
      <c r="FC56" s="195">
        <v>5059</v>
      </c>
      <c r="FD56" s="195">
        <v>5059</v>
      </c>
    </row>
    <row r="57" spans="1:160" ht="13.5" thickBot="1" x14ac:dyDescent="0.25">
      <c r="A57" s="132"/>
      <c r="B57" s="34">
        <v>52</v>
      </c>
      <c r="C57" s="10">
        <v>54</v>
      </c>
      <c r="D57" s="37" t="s">
        <v>175</v>
      </c>
      <c r="E57" s="37" t="s">
        <v>162</v>
      </c>
      <c r="F57" s="37"/>
      <c r="G57" s="43">
        <v>0.327777777777778</v>
      </c>
      <c r="H57" s="47"/>
      <c r="I57" s="58" t="s">
        <v>44</v>
      </c>
      <c r="J57" s="52">
        <v>0</v>
      </c>
      <c r="K57" s="43"/>
      <c r="L57" s="47"/>
      <c r="M57" s="42" t="s">
        <v>44</v>
      </c>
      <c r="N57" s="38">
        <v>0</v>
      </c>
      <c r="O57" s="73"/>
      <c r="P57" s="42" t="s">
        <v>44</v>
      </c>
      <c r="Q57" s="38">
        <v>0</v>
      </c>
      <c r="R57" s="43"/>
      <c r="S57" s="47"/>
      <c r="T57" s="70"/>
      <c r="U57" s="71">
        <v>0</v>
      </c>
      <c r="V57" s="72"/>
      <c r="W57" s="115">
        <v>2.0833333333333332E-2</v>
      </c>
      <c r="X57" s="42" t="s">
        <v>44</v>
      </c>
      <c r="Y57" s="38">
        <v>0</v>
      </c>
      <c r="Z57" s="49"/>
      <c r="AA57" s="42" t="s">
        <v>44</v>
      </c>
      <c r="AB57" s="38">
        <v>0</v>
      </c>
      <c r="AC57" s="53"/>
      <c r="AD57" s="61"/>
      <c r="AE57" s="55"/>
      <c r="AF57" s="35">
        <v>0</v>
      </c>
      <c r="AG57" s="35">
        <v>3.8541666666666668E-3</v>
      </c>
      <c r="AH57" s="44" t="s">
        <v>45</v>
      </c>
      <c r="AI57" s="45">
        <v>333</v>
      </c>
      <c r="AJ57" s="115">
        <v>2.0833333333333332E-2</v>
      </c>
      <c r="AK57" s="42" t="s">
        <v>44</v>
      </c>
      <c r="AL57" s="38">
        <v>0</v>
      </c>
      <c r="AM57" s="73"/>
      <c r="AN57" s="42" t="s">
        <v>44</v>
      </c>
      <c r="AO57" s="38">
        <v>0</v>
      </c>
      <c r="AP57" s="53"/>
      <c r="AQ57" s="61"/>
      <c r="AR57" s="55"/>
      <c r="AS57" s="35">
        <v>0</v>
      </c>
      <c r="AT57" s="35">
        <v>5.9375000000000001E-3</v>
      </c>
      <c r="AU57" s="44" t="s">
        <v>45</v>
      </c>
      <c r="AV57" s="45">
        <v>513</v>
      </c>
      <c r="AW57" s="49"/>
      <c r="AX57" s="42" t="s">
        <v>44</v>
      </c>
      <c r="AY57" s="38">
        <v>0</v>
      </c>
      <c r="AZ57" s="53"/>
      <c r="BA57" s="61"/>
      <c r="BB57" s="55"/>
      <c r="BC57" s="35">
        <v>0</v>
      </c>
      <c r="BD57" s="35">
        <v>4.6412037037037038E-3</v>
      </c>
      <c r="BE57" s="44" t="s">
        <v>45</v>
      </c>
      <c r="BF57" s="45">
        <v>401</v>
      </c>
      <c r="BG57" s="49"/>
      <c r="BH57" s="42" t="s">
        <v>44</v>
      </c>
      <c r="BI57" s="38">
        <v>0</v>
      </c>
      <c r="BJ57" s="43"/>
      <c r="BK57" s="47"/>
      <c r="BL57" s="70"/>
      <c r="BM57" s="71">
        <v>0</v>
      </c>
      <c r="BN57" s="72"/>
      <c r="BO57" s="117"/>
      <c r="BP57" s="121"/>
      <c r="BQ57" s="124"/>
      <c r="BR57" s="125"/>
      <c r="BS57" s="49"/>
      <c r="BT57" s="42" t="s">
        <v>44</v>
      </c>
      <c r="BU57" s="38">
        <v>0</v>
      </c>
      <c r="BV57" s="53"/>
      <c r="BW57" s="61"/>
      <c r="BX57" s="55"/>
      <c r="BY57" s="35">
        <v>0</v>
      </c>
      <c r="BZ57" s="35">
        <v>2.4537037037037036E-3</v>
      </c>
      <c r="CA57" s="44" t="s">
        <v>45</v>
      </c>
      <c r="CB57" s="45">
        <v>212</v>
      </c>
      <c r="CC57" s="85"/>
      <c r="CD57" s="86"/>
      <c r="CE57" s="87">
        <v>1800</v>
      </c>
      <c r="CF57" s="88"/>
      <c r="CG57" s="85"/>
      <c r="CH57" s="86"/>
      <c r="CI57" s="87">
        <v>1800</v>
      </c>
      <c r="CJ57" s="88"/>
      <c r="CK57" s="43"/>
      <c r="CL57" s="47"/>
      <c r="CM57" s="70"/>
      <c r="CN57" s="71">
        <v>0</v>
      </c>
      <c r="CO57" s="72"/>
      <c r="CP57" s="91"/>
      <c r="CQ57" s="95">
        <v>5.5555555555555601E-2</v>
      </c>
      <c r="CR57" s="42" t="s">
        <v>44</v>
      </c>
      <c r="CS57" s="38">
        <v>0</v>
      </c>
      <c r="CU57" s="39">
        <v>1459</v>
      </c>
      <c r="CV57" s="46">
        <v>3600</v>
      </c>
      <c r="CW57" s="40"/>
      <c r="CX57" s="63">
        <v>5059</v>
      </c>
      <c r="CZ57" s="101" t="s">
        <v>192</v>
      </c>
      <c r="DA57" s="129" t="s">
        <v>178</v>
      </c>
      <c r="DB57" s="129">
        <v>80</v>
      </c>
      <c r="DC57" s="104" t="s">
        <v>182</v>
      </c>
      <c r="DD57" s="77"/>
      <c r="DE57" s="56"/>
      <c r="DF57" s="36"/>
      <c r="DI57" s="41">
        <v>1.06</v>
      </c>
      <c r="DJ57" s="17" t="s">
        <v>197</v>
      </c>
      <c r="DK57" s="151">
        <v>0</v>
      </c>
      <c r="DL57" s="41">
        <v>0</v>
      </c>
      <c r="DM57" s="41">
        <v>9999</v>
      </c>
      <c r="DP57" s="41">
        <v>54</v>
      </c>
      <c r="DQ57" s="195">
        <v>0</v>
      </c>
      <c r="DR57" s="195">
        <v>0</v>
      </c>
      <c r="DS57" s="196">
        <v>0</v>
      </c>
      <c r="DT57" s="195">
        <v>0</v>
      </c>
      <c r="DU57" s="195">
        <v>0</v>
      </c>
      <c r="DV57" s="195">
        <v>333</v>
      </c>
      <c r="DW57" s="195">
        <v>0</v>
      </c>
      <c r="DX57" s="195">
        <v>0</v>
      </c>
      <c r="DY57" s="195">
        <v>513</v>
      </c>
      <c r="DZ57" s="195">
        <v>0</v>
      </c>
      <c r="EA57" s="195">
        <v>401</v>
      </c>
      <c r="EB57" s="195">
        <v>0</v>
      </c>
      <c r="EC57" s="196">
        <v>0</v>
      </c>
      <c r="ED57" s="195">
        <v>0</v>
      </c>
      <c r="EE57" s="195">
        <v>0</v>
      </c>
      <c r="EF57" s="195">
        <v>212</v>
      </c>
      <c r="EG57" s="195">
        <v>3600</v>
      </c>
      <c r="EH57" s="196">
        <v>0</v>
      </c>
      <c r="EI57" s="195">
        <v>0</v>
      </c>
      <c r="EK57" s="41">
        <v>54</v>
      </c>
      <c r="EL57" s="195">
        <v>0</v>
      </c>
      <c r="EM57" s="195">
        <v>0</v>
      </c>
      <c r="EN57" s="195">
        <v>0</v>
      </c>
      <c r="EO57" s="195">
        <v>0</v>
      </c>
      <c r="EP57" s="195">
        <v>0</v>
      </c>
      <c r="EQ57" s="195">
        <v>333</v>
      </c>
      <c r="ER57" s="195">
        <v>333</v>
      </c>
      <c r="ES57" s="195">
        <v>333</v>
      </c>
      <c r="ET57" s="195">
        <v>846</v>
      </c>
      <c r="EU57" s="195">
        <v>846</v>
      </c>
      <c r="EV57" s="195">
        <v>1247</v>
      </c>
      <c r="EW57" s="195">
        <v>1247</v>
      </c>
      <c r="EX57" s="195">
        <v>1247</v>
      </c>
      <c r="EY57" s="195">
        <v>1247</v>
      </c>
      <c r="EZ57" s="195">
        <v>1247</v>
      </c>
      <c r="FA57" s="195">
        <v>1459</v>
      </c>
      <c r="FB57" s="195">
        <v>5059</v>
      </c>
      <c r="FC57" s="195">
        <v>5059</v>
      </c>
      <c r="FD57" s="195">
        <v>5059</v>
      </c>
    </row>
    <row r="58" spans="1:160" ht="13.5" thickBot="1" x14ac:dyDescent="0.25">
      <c r="A58" s="132"/>
      <c r="B58" s="34">
        <v>53</v>
      </c>
      <c r="C58" s="10">
        <v>55</v>
      </c>
      <c r="D58" s="37" t="s">
        <v>163</v>
      </c>
      <c r="E58" s="37" t="s">
        <v>164</v>
      </c>
      <c r="F58" s="37"/>
      <c r="G58" s="43">
        <v>0.328472222222222</v>
      </c>
      <c r="H58" s="47"/>
      <c r="I58" s="58" t="s">
        <v>44</v>
      </c>
      <c r="J58" s="52">
        <v>0</v>
      </c>
      <c r="K58" s="43"/>
      <c r="L58" s="47"/>
      <c r="M58" s="42" t="s">
        <v>44</v>
      </c>
      <c r="N58" s="38">
        <v>0</v>
      </c>
      <c r="O58" s="73"/>
      <c r="P58" s="42" t="s">
        <v>44</v>
      </c>
      <c r="Q58" s="38">
        <v>0</v>
      </c>
      <c r="R58" s="43"/>
      <c r="S58" s="47"/>
      <c r="T58" s="70"/>
      <c r="U58" s="71">
        <v>0</v>
      </c>
      <c r="V58" s="72"/>
      <c r="W58" s="115">
        <v>2.0833333333333332E-2</v>
      </c>
      <c r="X58" s="42" t="s">
        <v>44</v>
      </c>
      <c r="Y58" s="38">
        <v>0</v>
      </c>
      <c r="Z58" s="49"/>
      <c r="AA58" s="42" t="s">
        <v>44</v>
      </c>
      <c r="AB58" s="38">
        <v>0</v>
      </c>
      <c r="AC58" s="53"/>
      <c r="AD58" s="61"/>
      <c r="AE58" s="55"/>
      <c r="AF58" s="35">
        <v>0</v>
      </c>
      <c r="AG58" s="35">
        <v>3.8541666666666668E-3</v>
      </c>
      <c r="AH58" s="44" t="s">
        <v>45</v>
      </c>
      <c r="AI58" s="45">
        <v>333</v>
      </c>
      <c r="AJ58" s="115">
        <v>2.0833333333333332E-2</v>
      </c>
      <c r="AK58" s="42" t="s">
        <v>44</v>
      </c>
      <c r="AL58" s="38">
        <v>0</v>
      </c>
      <c r="AM58" s="73"/>
      <c r="AN58" s="42" t="s">
        <v>44</v>
      </c>
      <c r="AO58" s="38">
        <v>0</v>
      </c>
      <c r="AP58" s="53"/>
      <c r="AQ58" s="61"/>
      <c r="AR58" s="55"/>
      <c r="AS58" s="35">
        <v>0</v>
      </c>
      <c r="AT58" s="35">
        <v>5.9375000000000001E-3</v>
      </c>
      <c r="AU58" s="44" t="s">
        <v>45</v>
      </c>
      <c r="AV58" s="45">
        <v>513</v>
      </c>
      <c r="AW58" s="49"/>
      <c r="AX58" s="42" t="s">
        <v>44</v>
      </c>
      <c r="AY58" s="38">
        <v>0</v>
      </c>
      <c r="AZ58" s="53"/>
      <c r="BA58" s="61"/>
      <c r="BB58" s="55"/>
      <c r="BC58" s="35">
        <v>0</v>
      </c>
      <c r="BD58" s="35">
        <v>4.6412037037037038E-3</v>
      </c>
      <c r="BE58" s="44" t="s">
        <v>45</v>
      </c>
      <c r="BF58" s="45">
        <v>401</v>
      </c>
      <c r="BG58" s="49"/>
      <c r="BH58" s="42" t="s">
        <v>44</v>
      </c>
      <c r="BI58" s="38">
        <v>0</v>
      </c>
      <c r="BJ58" s="43"/>
      <c r="BK58" s="47"/>
      <c r="BL58" s="70"/>
      <c r="BM58" s="71">
        <v>0</v>
      </c>
      <c r="BN58" s="72"/>
      <c r="BO58" s="117"/>
      <c r="BP58" s="121"/>
      <c r="BQ58" s="124"/>
      <c r="BR58" s="125"/>
      <c r="BS58" s="49"/>
      <c r="BT58" s="42" t="s">
        <v>44</v>
      </c>
      <c r="BU58" s="38">
        <v>0</v>
      </c>
      <c r="BV58" s="53"/>
      <c r="BW58" s="61"/>
      <c r="BX58" s="55"/>
      <c r="BY58" s="35">
        <v>0</v>
      </c>
      <c r="BZ58" s="35">
        <v>2.4537037037037036E-3</v>
      </c>
      <c r="CA58" s="44" t="s">
        <v>45</v>
      </c>
      <c r="CB58" s="45">
        <v>212</v>
      </c>
      <c r="CC58" s="85"/>
      <c r="CD58" s="86"/>
      <c r="CE58" s="87">
        <v>1800</v>
      </c>
      <c r="CF58" s="88"/>
      <c r="CG58" s="85"/>
      <c r="CH58" s="86"/>
      <c r="CI58" s="87">
        <v>1800</v>
      </c>
      <c r="CJ58" s="88"/>
      <c r="CK58" s="43"/>
      <c r="CL58" s="47"/>
      <c r="CM58" s="70"/>
      <c r="CN58" s="71">
        <v>0</v>
      </c>
      <c r="CO58" s="72"/>
      <c r="CP58" s="91"/>
      <c r="CQ58" s="95">
        <v>5.5555555555555601E-2</v>
      </c>
      <c r="CR58" s="42" t="s">
        <v>44</v>
      </c>
      <c r="CS58" s="38">
        <v>0</v>
      </c>
      <c r="CU58" s="39">
        <v>1459</v>
      </c>
      <c r="CV58" s="46">
        <v>3600</v>
      </c>
      <c r="CW58" s="40"/>
      <c r="CX58" s="63">
        <v>5059</v>
      </c>
      <c r="CZ58" s="101" t="s">
        <v>192</v>
      </c>
      <c r="DA58" s="129" t="s">
        <v>178</v>
      </c>
      <c r="DB58" s="129">
        <v>109</v>
      </c>
      <c r="DC58" s="104" t="s">
        <v>185</v>
      </c>
      <c r="DD58" s="77"/>
      <c r="DE58" s="56"/>
      <c r="DF58" s="36"/>
      <c r="DI58" s="41">
        <v>1.0900000000000001</v>
      </c>
      <c r="DJ58" s="17" t="s">
        <v>197</v>
      </c>
      <c r="DK58" s="151">
        <v>0</v>
      </c>
      <c r="DL58" s="41">
        <v>0</v>
      </c>
      <c r="DM58" s="41">
        <v>9999</v>
      </c>
      <c r="DP58" s="41">
        <v>55</v>
      </c>
      <c r="DQ58" s="195">
        <v>0</v>
      </c>
      <c r="DR58" s="195">
        <v>0</v>
      </c>
      <c r="DS58" s="196">
        <v>0</v>
      </c>
      <c r="DT58" s="195">
        <v>0</v>
      </c>
      <c r="DU58" s="195">
        <v>0</v>
      </c>
      <c r="DV58" s="195">
        <v>333</v>
      </c>
      <c r="DW58" s="195">
        <v>0</v>
      </c>
      <c r="DX58" s="195">
        <v>0</v>
      </c>
      <c r="DY58" s="195">
        <v>513</v>
      </c>
      <c r="DZ58" s="195">
        <v>0</v>
      </c>
      <c r="EA58" s="195">
        <v>401</v>
      </c>
      <c r="EB58" s="195">
        <v>0</v>
      </c>
      <c r="EC58" s="196">
        <v>0</v>
      </c>
      <c r="ED58" s="195">
        <v>0</v>
      </c>
      <c r="EE58" s="195">
        <v>0</v>
      </c>
      <c r="EF58" s="195">
        <v>212</v>
      </c>
      <c r="EG58" s="195">
        <v>3600</v>
      </c>
      <c r="EH58" s="196">
        <v>0</v>
      </c>
      <c r="EI58" s="195">
        <v>0</v>
      </c>
      <c r="EK58" s="41">
        <v>55</v>
      </c>
      <c r="EL58" s="195">
        <v>0</v>
      </c>
      <c r="EM58" s="195">
        <v>0</v>
      </c>
      <c r="EN58" s="195">
        <v>0</v>
      </c>
      <c r="EO58" s="195">
        <v>0</v>
      </c>
      <c r="EP58" s="195">
        <v>0</v>
      </c>
      <c r="EQ58" s="195">
        <v>333</v>
      </c>
      <c r="ER58" s="195">
        <v>333</v>
      </c>
      <c r="ES58" s="195">
        <v>333</v>
      </c>
      <c r="ET58" s="195">
        <v>846</v>
      </c>
      <c r="EU58" s="195">
        <v>846</v>
      </c>
      <c r="EV58" s="195">
        <v>1247</v>
      </c>
      <c r="EW58" s="195">
        <v>1247</v>
      </c>
      <c r="EX58" s="195">
        <v>1247</v>
      </c>
      <c r="EY58" s="195">
        <v>1247</v>
      </c>
      <c r="EZ58" s="195">
        <v>1247</v>
      </c>
      <c r="FA58" s="195">
        <v>1459</v>
      </c>
      <c r="FB58" s="195">
        <v>5059</v>
      </c>
      <c r="FC58" s="195">
        <v>5059</v>
      </c>
      <c r="FD58" s="195">
        <v>5059</v>
      </c>
    </row>
    <row r="59" spans="1:160" ht="13.5" thickBot="1" x14ac:dyDescent="0.25">
      <c r="A59" s="132"/>
      <c r="B59" s="34">
        <v>54</v>
      </c>
      <c r="C59" s="10">
        <v>56</v>
      </c>
      <c r="D59" s="37" t="s">
        <v>165</v>
      </c>
      <c r="E59" s="37" t="s">
        <v>166</v>
      </c>
      <c r="F59" s="37"/>
      <c r="G59" s="43">
        <v>0.329166666666666</v>
      </c>
      <c r="H59" s="47"/>
      <c r="I59" s="58" t="s">
        <v>44</v>
      </c>
      <c r="J59" s="52">
        <v>0</v>
      </c>
      <c r="K59" s="43"/>
      <c r="L59" s="47"/>
      <c r="M59" s="42" t="s">
        <v>44</v>
      </c>
      <c r="N59" s="38">
        <v>0</v>
      </c>
      <c r="O59" s="73"/>
      <c r="P59" s="42" t="s">
        <v>44</v>
      </c>
      <c r="Q59" s="38">
        <v>0</v>
      </c>
      <c r="R59" s="43"/>
      <c r="S59" s="47"/>
      <c r="T59" s="70"/>
      <c r="U59" s="71">
        <v>0</v>
      </c>
      <c r="V59" s="72"/>
      <c r="W59" s="115">
        <v>2.0833333333333332E-2</v>
      </c>
      <c r="X59" s="42" t="s">
        <v>44</v>
      </c>
      <c r="Y59" s="38">
        <v>0</v>
      </c>
      <c r="Z59" s="49"/>
      <c r="AA59" s="42" t="s">
        <v>44</v>
      </c>
      <c r="AB59" s="38">
        <v>0</v>
      </c>
      <c r="AC59" s="53"/>
      <c r="AD59" s="61"/>
      <c r="AE59" s="55"/>
      <c r="AF59" s="35">
        <v>0</v>
      </c>
      <c r="AG59" s="35">
        <v>3.8541666666666668E-3</v>
      </c>
      <c r="AH59" s="44" t="s">
        <v>45</v>
      </c>
      <c r="AI59" s="45">
        <v>333</v>
      </c>
      <c r="AJ59" s="115">
        <v>2.0833333333333332E-2</v>
      </c>
      <c r="AK59" s="42" t="s">
        <v>44</v>
      </c>
      <c r="AL59" s="38">
        <v>0</v>
      </c>
      <c r="AM59" s="73"/>
      <c r="AN59" s="42" t="s">
        <v>44</v>
      </c>
      <c r="AO59" s="38">
        <v>0</v>
      </c>
      <c r="AP59" s="53"/>
      <c r="AQ59" s="61"/>
      <c r="AR59" s="55"/>
      <c r="AS59" s="35">
        <v>0</v>
      </c>
      <c r="AT59" s="35">
        <v>5.9375000000000001E-3</v>
      </c>
      <c r="AU59" s="44" t="s">
        <v>45</v>
      </c>
      <c r="AV59" s="45">
        <v>513</v>
      </c>
      <c r="AW59" s="49"/>
      <c r="AX59" s="42" t="s">
        <v>44</v>
      </c>
      <c r="AY59" s="38">
        <v>0</v>
      </c>
      <c r="AZ59" s="53"/>
      <c r="BA59" s="61"/>
      <c r="BB59" s="55"/>
      <c r="BC59" s="35">
        <v>0</v>
      </c>
      <c r="BD59" s="35">
        <v>4.6412037037037038E-3</v>
      </c>
      <c r="BE59" s="44" t="s">
        <v>45</v>
      </c>
      <c r="BF59" s="45">
        <v>401</v>
      </c>
      <c r="BG59" s="49"/>
      <c r="BH59" s="42" t="s">
        <v>44</v>
      </c>
      <c r="BI59" s="38">
        <v>0</v>
      </c>
      <c r="BJ59" s="43"/>
      <c r="BK59" s="47"/>
      <c r="BL59" s="70"/>
      <c r="BM59" s="71">
        <v>0</v>
      </c>
      <c r="BN59" s="72"/>
      <c r="BO59" s="117"/>
      <c r="BP59" s="121"/>
      <c r="BQ59" s="124"/>
      <c r="BR59" s="125"/>
      <c r="BS59" s="49"/>
      <c r="BT59" s="42" t="s">
        <v>44</v>
      </c>
      <c r="BU59" s="38">
        <v>0</v>
      </c>
      <c r="BV59" s="53"/>
      <c r="BW59" s="61"/>
      <c r="BX59" s="55"/>
      <c r="BY59" s="35">
        <v>0</v>
      </c>
      <c r="BZ59" s="35">
        <v>2.4537037037037036E-3</v>
      </c>
      <c r="CA59" s="44" t="s">
        <v>45</v>
      </c>
      <c r="CB59" s="45">
        <v>212</v>
      </c>
      <c r="CC59" s="85"/>
      <c r="CD59" s="86"/>
      <c r="CE59" s="87">
        <v>1800</v>
      </c>
      <c r="CF59" s="88"/>
      <c r="CG59" s="85"/>
      <c r="CH59" s="86"/>
      <c r="CI59" s="87">
        <v>1800</v>
      </c>
      <c r="CJ59" s="88"/>
      <c r="CK59" s="43"/>
      <c r="CL59" s="47"/>
      <c r="CM59" s="70"/>
      <c r="CN59" s="71">
        <v>0</v>
      </c>
      <c r="CO59" s="72"/>
      <c r="CP59" s="91"/>
      <c r="CQ59" s="95">
        <v>5.5555555555555601E-2</v>
      </c>
      <c r="CR59" s="42" t="s">
        <v>44</v>
      </c>
      <c r="CS59" s="38">
        <v>0</v>
      </c>
      <c r="CU59" s="39">
        <v>1459</v>
      </c>
      <c r="CV59" s="46">
        <v>3600</v>
      </c>
      <c r="CW59" s="40"/>
      <c r="CX59" s="63">
        <v>5059</v>
      </c>
      <c r="CZ59" s="101" t="s">
        <v>192</v>
      </c>
      <c r="DA59" s="129" t="s">
        <v>178</v>
      </c>
      <c r="DB59" s="129">
        <v>89</v>
      </c>
      <c r="DC59" s="104" t="s">
        <v>188</v>
      </c>
      <c r="DD59" s="77"/>
      <c r="DE59" s="56"/>
      <c r="DF59" s="36"/>
      <c r="DI59" s="41">
        <v>1.06</v>
      </c>
      <c r="DJ59" s="17" t="s">
        <v>197</v>
      </c>
      <c r="DK59" s="151">
        <v>0</v>
      </c>
      <c r="DL59" s="41">
        <v>0</v>
      </c>
      <c r="DM59" s="41">
        <v>9999</v>
      </c>
      <c r="DP59" s="41">
        <v>56</v>
      </c>
      <c r="DQ59" s="195">
        <v>0</v>
      </c>
      <c r="DR59" s="195">
        <v>0</v>
      </c>
      <c r="DS59" s="196">
        <v>0</v>
      </c>
      <c r="DT59" s="195">
        <v>0</v>
      </c>
      <c r="DU59" s="195">
        <v>0</v>
      </c>
      <c r="DV59" s="195">
        <v>333</v>
      </c>
      <c r="DW59" s="195">
        <v>0</v>
      </c>
      <c r="DX59" s="195">
        <v>0</v>
      </c>
      <c r="DY59" s="195">
        <v>513</v>
      </c>
      <c r="DZ59" s="195">
        <v>0</v>
      </c>
      <c r="EA59" s="195">
        <v>401</v>
      </c>
      <c r="EB59" s="195">
        <v>0</v>
      </c>
      <c r="EC59" s="196">
        <v>0</v>
      </c>
      <c r="ED59" s="195">
        <v>0</v>
      </c>
      <c r="EE59" s="195">
        <v>0</v>
      </c>
      <c r="EF59" s="195">
        <v>212</v>
      </c>
      <c r="EG59" s="195">
        <v>3600</v>
      </c>
      <c r="EH59" s="196">
        <v>0</v>
      </c>
      <c r="EI59" s="195">
        <v>0</v>
      </c>
      <c r="EK59" s="41">
        <v>56</v>
      </c>
      <c r="EL59" s="195">
        <v>0</v>
      </c>
      <c r="EM59" s="195">
        <v>0</v>
      </c>
      <c r="EN59" s="195">
        <v>0</v>
      </c>
      <c r="EO59" s="195">
        <v>0</v>
      </c>
      <c r="EP59" s="195">
        <v>0</v>
      </c>
      <c r="EQ59" s="195">
        <v>333</v>
      </c>
      <c r="ER59" s="195">
        <v>333</v>
      </c>
      <c r="ES59" s="195">
        <v>333</v>
      </c>
      <c r="ET59" s="195">
        <v>846</v>
      </c>
      <c r="EU59" s="195">
        <v>846</v>
      </c>
      <c r="EV59" s="195">
        <v>1247</v>
      </c>
      <c r="EW59" s="195">
        <v>1247</v>
      </c>
      <c r="EX59" s="195">
        <v>1247</v>
      </c>
      <c r="EY59" s="195">
        <v>1247</v>
      </c>
      <c r="EZ59" s="195">
        <v>1247</v>
      </c>
      <c r="FA59" s="195">
        <v>1459</v>
      </c>
      <c r="FB59" s="195">
        <v>5059</v>
      </c>
      <c r="FC59" s="195">
        <v>5059</v>
      </c>
      <c r="FD59" s="195">
        <v>5059</v>
      </c>
    </row>
    <row r="60" spans="1:160" ht="13.5" thickBot="1" x14ac:dyDescent="0.25">
      <c r="A60" s="132"/>
      <c r="B60" s="34">
        <v>55</v>
      </c>
      <c r="C60" s="10">
        <v>58</v>
      </c>
      <c r="D60" s="37" t="s">
        <v>167</v>
      </c>
      <c r="E60" s="37" t="s">
        <v>168</v>
      </c>
      <c r="F60" s="37"/>
      <c r="G60" s="43">
        <v>0.32986111111111099</v>
      </c>
      <c r="H60" s="47"/>
      <c r="I60" s="58" t="s">
        <v>44</v>
      </c>
      <c r="J60" s="52">
        <v>0</v>
      </c>
      <c r="K60" s="43"/>
      <c r="L60" s="47"/>
      <c r="M60" s="42" t="s">
        <v>44</v>
      </c>
      <c r="N60" s="38">
        <v>0</v>
      </c>
      <c r="O60" s="73"/>
      <c r="P60" s="42" t="s">
        <v>44</v>
      </c>
      <c r="Q60" s="38">
        <v>0</v>
      </c>
      <c r="R60" s="43"/>
      <c r="S60" s="47"/>
      <c r="T60" s="70"/>
      <c r="U60" s="71">
        <v>0</v>
      </c>
      <c r="V60" s="72"/>
      <c r="W60" s="115">
        <v>2.0833333333333332E-2</v>
      </c>
      <c r="X60" s="42" t="s">
        <v>44</v>
      </c>
      <c r="Y60" s="38">
        <v>0</v>
      </c>
      <c r="Z60" s="49"/>
      <c r="AA60" s="42" t="s">
        <v>44</v>
      </c>
      <c r="AB60" s="38">
        <v>0</v>
      </c>
      <c r="AC60" s="53"/>
      <c r="AD60" s="61"/>
      <c r="AE60" s="55"/>
      <c r="AF60" s="35">
        <v>0</v>
      </c>
      <c r="AG60" s="35">
        <v>3.8541666666666668E-3</v>
      </c>
      <c r="AH60" s="44" t="s">
        <v>45</v>
      </c>
      <c r="AI60" s="45">
        <v>333</v>
      </c>
      <c r="AJ60" s="115">
        <v>2.0833333333333332E-2</v>
      </c>
      <c r="AK60" s="42" t="s">
        <v>44</v>
      </c>
      <c r="AL60" s="38">
        <v>0</v>
      </c>
      <c r="AM60" s="73"/>
      <c r="AN60" s="42" t="s">
        <v>44</v>
      </c>
      <c r="AO60" s="38">
        <v>0</v>
      </c>
      <c r="AP60" s="53"/>
      <c r="AQ60" s="61"/>
      <c r="AR60" s="55"/>
      <c r="AS60" s="35">
        <v>0</v>
      </c>
      <c r="AT60" s="35">
        <v>5.9375000000000001E-3</v>
      </c>
      <c r="AU60" s="44" t="s">
        <v>45</v>
      </c>
      <c r="AV60" s="45">
        <v>513</v>
      </c>
      <c r="AW60" s="49"/>
      <c r="AX60" s="42" t="s">
        <v>44</v>
      </c>
      <c r="AY60" s="38">
        <v>0</v>
      </c>
      <c r="AZ60" s="53"/>
      <c r="BA60" s="61"/>
      <c r="BB60" s="55"/>
      <c r="BC60" s="35">
        <v>0</v>
      </c>
      <c r="BD60" s="35">
        <v>4.6412037037037038E-3</v>
      </c>
      <c r="BE60" s="44" t="s">
        <v>45</v>
      </c>
      <c r="BF60" s="45">
        <v>401</v>
      </c>
      <c r="BG60" s="49"/>
      <c r="BH60" s="42" t="s">
        <v>44</v>
      </c>
      <c r="BI60" s="38">
        <v>0</v>
      </c>
      <c r="BJ60" s="43"/>
      <c r="BK60" s="47"/>
      <c r="BL60" s="70"/>
      <c r="BM60" s="71">
        <v>0</v>
      </c>
      <c r="BN60" s="72"/>
      <c r="BO60" s="117"/>
      <c r="BP60" s="121"/>
      <c r="BQ60" s="124"/>
      <c r="BR60" s="125"/>
      <c r="BS60" s="49"/>
      <c r="BT60" s="42" t="s">
        <v>44</v>
      </c>
      <c r="BU60" s="38">
        <v>0</v>
      </c>
      <c r="BV60" s="53"/>
      <c r="BW60" s="61"/>
      <c r="BX60" s="55"/>
      <c r="BY60" s="35">
        <v>0</v>
      </c>
      <c r="BZ60" s="35">
        <v>2.4537037037037036E-3</v>
      </c>
      <c r="CA60" s="44" t="s">
        <v>45</v>
      </c>
      <c r="CB60" s="45">
        <v>212</v>
      </c>
      <c r="CC60" s="85"/>
      <c r="CD60" s="86"/>
      <c r="CE60" s="87">
        <v>1800</v>
      </c>
      <c r="CF60" s="88"/>
      <c r="CG60" s="85"/>
      <c r="CH60" s="86"/>
      <c r="CI60" s="87">
        <v>1800</v>
      </c>
      <c r="CJ60" s="88"/>
      <c r="CK60" s="43"/>
      <c r="CL60" s="47"/>
      <c r="CM60" s="70"/>
      <c r="CN60" s="71">
        <v>0</v>
      </c>
      <c r="CO60" s="72"/>
      <c r="CP60" s="91"/>
      <c r="CQ60" s="95">
        <v>5.5555555555555601E-2</v>
      </c>
      <c r="CR60" s="42" t="s">
        <v>44</v>
      </c>
      <c r="CS60" s="38">
        <v>0</v>
      </c>
      <c r="CU60" s="39">
        <v>1459</v>
      </c>
      <c r="CV60" s="46">
        <v>3600</v>
      </c>
      <c r="CW60" s="40"/>
      <c r="CX60" s="63">
        <v>5059</v>
      </c>
      <c r="CZ60" s="101" t="s">
        <v>192</v>
      </c>
      <c r="DA60" s="129" t="s">
        <v>177</v>
      </c>
      <c r="DB60" s="129">
        <v>127</v>
      </c>
      <c r="DC60" s="104"/>
      <c r="DD60" s="77"/>
      <c r="DE60" s="56"/>
      <c r="DF60" s="36"/>
      <c r="DI60" s="41">
        <v>1.1200000000000001</v>
      </c>
      <c r="DJ60" s="17" t="s">
        <v>197</v>
      </c>
      <c r="DK60" s="151">
        <v>0</v>
      </c>
      <c r="DL60" s="41">
        <v>0</v>
      </c>
      <c r="DM60" s="41">
        <v>9999</v>
      </c>
      <c r="DP60" s="41">
        <v>58</v>
      </c>
      <c r="DQ60" s="195">
        <v>0</v>
      </c>
      <c r="DR60" s="195">
        <v>0</v>
      </c>
      <c r="DS60" s="196">
        <v>0</v>
      </c>
      <c r="DT60" s="195">
        <v>0</v>
      </c>
      <c r="DU60" s="195">
        <v>0</v>
      </c>
      <c r="DV60" s="195">
        <v>333</v>
      </c>
      <c r="DW60" s="195">
        <v>0</v>
      </c>
      <c r="DX60" s="195">
        <v>0</v>
      </c>
      <c r="DY60" s="195">
        <v>513</v>
      </c>
      <c r="DZ60" s="195">
        <v>0</v>
      </c>
      <c r="EA60" s="195">
        <v>401</v>
      </c>
      <c r="EB60" s="195">
        <v>0</v>
      </c>
      <c r="EC60" s="196">
        <v>0</v>
      </c>
      <c r="ED60" s="195">
        <v>0</v>
      </c>
      <c r="EE60" s="195">
        <v>0</v>
      </c>
      <c r="EF60" s="195">
        <v>212</v>
      </c>
      <c r="EG60" s="195">
        <v>3600</v>
      </c>
      <c r="EH60" s="196">
        <v>0</v>
      </c>
      <c r="EI60" s="195">
        <v>0</v>
      </c>
      <c r="EK60" s="41">
        <v>58</v>
      </c>
      <c r="EL60" s="195">
        <v>0</v>
      </c>
      <c r="EM60" s="195">
        <v>0</v>
      </c>
      <c r="EN60" s="195">
        <v>0</v>
      </c>
      <c r="EO60" s="195">
        <v>0</v>
      </c>
      <c r="EP60" s="195">
        <v>0</v>
      </c>
      <c r="EQ60" s="195">
        <v>333</v>
      </c>
      <c r="ER60" s="195">
        <v>333</v>
      </c>
      <c r="ES60" s="195">
        <v>333</v>
      </c>
      <c r="ET60" s="195">
        <v>846</v>
      </c>
      <c r="EU60" s="195">
        <v>846</v>
      </c>
      <c r="EV60" s="195">
        <v>1247</v>
      </c>
      <c r="EW60" s="195">
        <v>1247</v>
      </c>
      <c r="EX60" s="195">
        <v>1247</v>
      </c>
      <c r="EY60" s="195">
        <v>1247</v>
      </c>
      <c r="EZ60" s="195">
        <v>1247</v>
      </c>
      <c r="FA60" s="195">
        <v>1459</v>
      </c>
      <c r="FB60" s="195">
        <v>5059</v>
      </c>
      <c r="FC60" s="195">
        <v>5059</v>
      </c>
      <c r="FD60" s="195">
        <v>5059</v>
      </c>
    </row>
    <row r="61" spans="1:160" ht="13.5" thickBot="1" x14ac:dyDescent="0.25">
      <c r="A61" s="132"/>
      <c r="B61" s="34">
        <v>56</v>
      </c>
      <c r="C61" s="10">
        <v>59</v>
      </c>
      <c r="D61" s="37" t="s">
        <v>169</v>
      </c>
      <c r="E61" s="37" t="s">
        <v>170</v>
      </c>
      <c r="F61" s="37"/>
      <c r="G61" s="43">
        <v>0.33055555555555499</v>
      </c>
      <c r="H61" s="47"/>
      <c r="I61" s="58" t="s">
        <v>44</v>
      </c>
      <c r="J61" s="52">
        <v>0</v>
      </c>
      <c r="K61" s="43"/>
      <c r="L61" s="47"/>
      <c r="M61" s="42" t="s">
        <v>44</v>
      </c>
      <c r="N61" s="38">
        <v>0</v>
      </c>
      <c r="O61" s="73"/>
      <c r="P61" s="42" t="s">
        <v>44</v>
      </c>
      <c r="Q61" s="38">
        <v>0</v>
      </c>
      <c r="R61" s="43"/>
      <c r="S61" s="47"/>
      <c r="T61" s="70"/>
      <c r="U61" s="71">
        <v>0</v>
      </c>
      <c r="V61" s="72"/>
      <c r="W61" s="115">
        <v>2.0833333333333332E-2</v>
      </c>
      <c r="X61" s="42" t="s">
        <v>44</v>
      </c>
      <c r="Y61" s="38">
        <v>0</v>
      </c>
      <c r="Z61" s="49"/>
      <c r="AA61" s="42" t="s">
        <v>44</v>
      </c>
      <c r="AB61" s="38">
        <v>0</v>
      </c>
      <c r="AC61" s="53"/>
      <c r="AD61" s="61"/>
      <c r="AE61" s="55"/>
      <c r="AF61" s="35">
        <v>0</v>
      </c>
      <c r="AG61" s="35">
        <v>3.8541666666666668E-3</v>
      </c>
      <c r="AH61" s="44" t="s">
        <v>45</v>
      </c>
      <c r="AI61" s="45">
        <v>333</v>
      </c>
      <c r="AJ61" s="115">
        <v>2.0833333333333332E-2</v>
      </c>
      <c r="AK61" s="42" t="s">
        <v>44</v>
      </c>
      <c r="AL61" s="38">
        <v>0</v>
      </c>
      <c r="AM61" s="73"/>
      <c r="AN61" s="42" t="s">
        <v>44</v>
      </c>
      <c r="AO61" s="38">
        <v>0</v>
      </c>
      <c r="AP61" s="53"/>
      <c r="AQ61" s="61"/>
      <c r="AR61" s="55"/>
      <c r="AS61" s="35">
        <v>0</v>
      </c>
      <c r="AT61" s="35">
        <v>5.9375000000000001E-3</v>
      </c>
      <c r="AU61" s="44" t="s">
        <v>45</v>
      </c>
      <c r="AV61" s="45">
        <v>513</v>
      </c>
      <c r="AW61" s="49"/>
      <c r="AX61" s="42" t="s">
        <v>44</v>
      </c>
      <c r="AY61" s="38">
        <v>0</v>
      </c>
      <c r="AZ61" s="53"/>
      <c r="BA61" s="61"/>
      <c r="BB61" s="55"/>
      <c r="BC61" s="35">
        <v>0</v>
      </c>
      <c r="BD61" s="35">
        <v>4.6412037037037038E-3</v>
      </c>
      <c r="BE61" s="44" t="s">
        <v>45</v>
      </c>
      <c r="BF61" s="45">
        <v>401</v>
      </c>
      <c r="BG61" s="49"/>
      <c r="BH61" s="42" t="s">
        <v>44</v>
      </c>
      <c r="BI61" s="38">
        <v>0</v>
      </c>
      <c r="BJ61" s="43"/>
      <c r="BK61" s="47"/>
      <c r="BL61" s="70"/>
      <c r="BM61" s="71">
        <v>0</v>
      </c>
      <c r="BN61" s="72"/>
      <c r="BO61" s="117"/>
      <c r="BP61" s="121"/>
      <c r="BQ61" s="124"/>
      <c r="BR61" s="125"/>
      <c r="BS61" s="49"/>
      <c r="BT61" s="42" t="s">
        <v>44</v>
      </c>
      <c r="BU61" s="38">
        <v>0</v>
      </c>
      <c r="BV61" s="53"/>
      <c r="BW61" s="61"/>
      <c r="BX61" s="55"/>
      <c r="BY61" s="35">
        <v>0</v>
      </c>
      <c r="BZ61" s="35">
        <v>2.4537037037037036E-3</v>
      </c>
      <c r="CA61" s="44" t="s">
        <v>45</v>
      </c>
      <c r="CB61" s="45">
        <v>212</v>
      </c>
      <c r="CC61" s="85"/>
      <c r="CD61" s="86"/>
      <c r="CE61" s="87">
        <v>1800</v>
      </c>
      <c r="CF61" s="88"/>
      <c r="CG61" s="85"/>
      <c r="CH61" s="86"/>
      <c r="CI61" s="87">
        <v>1800</v>
      </c>
      <c r="CJ61" s="88"/>
      <c r="CK61" s="43"/>
      <c r="CL61" s="47"/>
      <c r="CM61" s="70"/>
      <c r="CN61" s="71">
        <v>0</v>
      </c>
      <c r="CO61" s="72"/>
      <c r="CP61" s="91"/>
      <c r="CQ61" s="95">
        <v>5.5555555555555601E-2</v>
      </c>
      <c r="CR61" s="42" t="s">
        <v>44</v>
      </c>
      <c r="CS61" s="38">
        <v>0</v>
      </c>
      <c r="CU61" s="39">
        <v>1459</v>
      </c>
      <c r="CV61" s="46">
        <v>3600</v>
      </c>
      <c r="CW61" s="40"/>
      <c r="CX61" s="63">
        <v>5059</v>
      </c>
      <c r="CZ61" s="101" t="s">
        <v>192</v>
      </c>
      <c r="DA61" s="129" t="s">
        <v>178</v>
      </c>
      <c r="DB61" s="129">
        <v>141</v>
      </c>
      <c r="DC61" s="104" t="s">
        <v>189</v>
      </c>
      <c r="DD61" s="77"/>
      <c r="DE61" s="56"/>
      <c r="DF61" s="36"/>
      <c r="DI61" s="41">
        <v>1.0900000000000001</v>
      </c>
      <c r="DJ61" s="17" t="s">
        <v>197</v>
      </c>
      <c r="DK61" s="151">
        <v>0</v>
      </c>
      <c r="DL61" s="41">
        <v>0</v>
      </c>
      <c r="DM61" s="41">
        <v>9999</v>
      </c>
      <c r="DP61" s="41">
        <v>59</v>
      </c>
      <c r="DQ61" s="195">
        <v>0</v>
      </c>
      <c r="DR61" s="195">
        <v>0</v>
      </c>
      <c r="DS61" s="196">
        <v>0</v>
      </c>
      <c r="DT61" s="195">
        <v>0</v>
      </c>
      <c r="DU61" s="195">
        <v>0</v>
      </c>
      <c r="DV61" s="195">
        <v>333</v>
      </c>
      <c r="DW61" s="195">
        <v>0</v>
      </c>
      <c r="DX61" s="195">
        <v>0</v>
      </c>
      <c r="DY61" s="195">
        <v>513</v>
      </c>
      <c r="DZ61" s="195">
        <v>0</v>
      </c>
      <c r="EA61" s="195">
        <v>401</v>
      </c>
      <c r="EB61" s="195">
        <v>0</v>
      </c>
      <c r="EC61" s="196">
        <v>0</v>
      </c>
      <c r="ED61" s="195">
        <v>0</v>
      </c>
      <c r="EE61" s="195">
        <v>0</v>
      </c>
      <c r="EF61" s="195">
        <v>212</v>
      </c>
      <c r="EG61" s="195">
        <v>3600</v>
      </c>
      <c r="EH61" s="196">
        <v>0</v>
      </c>
      <c r="EI61" s="195">
        <v>0</v>
      </c>
      <c r="EK61" s="41">
        <v>59</v>
      </c>
      <c r="EL61" s="195">
        <v>0</v>
      </c>
      <c r="EM61" s="195">
        <v>0</v>
      </c>
      <c r="EN61" s="195">
        <v>0</v>
      </c>
      <c r="EO61" s="195">
        <v>0</v>
      </c>
      <c r="EP61" s="195">
        <v>0</v>
      </c>
      <c r="EQ61" s="195">
        <v>333</v>
      </c>
      <c r="ER61" s="195">
        <v>333</v>
      </c>
      <c r="ES61" s="195">
        <v>333</v>
      </c>
      <c r="ET61" s="195">
        <v>846</v>
      </c>
      <c r="EU61" s="195">
        <v>846</v>
      </c>
      <c r="EV61" s="195">
        <v>1247</v>
      </c>
      <c r="EW61" s="195">
        <v>1247</v>
      </c>
      <c r="EX61" s="195">
        <v>1247</v>
      </c>
      <c r="EY61" s="195">
        <v>1247</v>
      </c>
      <c r="EZ61" s="195">
        <v>1247</v>
      </c>
      <c r="FA61" s="195">
        <v>1459</v>
      </c>
      <c r="FB61" s="195">
        <v>5059</v>
      </c>
      <c r="FC61" s="195">
        <v>5059</v>
      </c>
      <c r="FD61" s="195">
        <v>5059</v>
      </c>
    </row>
    <row r="62" spans="1:160" ht="13.5" thickBot="1" x14ac:dyDescent="0.25">
      <c r="A62" s="132"/>
      <c r="B62" s="34">
        <v>57</v>
      </c>
      <c r="C62" s="10">
        <v>60</v>
      </c>
      <c r="D62" s="37" t="s">
        <v>171</v>
      </c>
      <c r="E62" s="37" t="s">
        <v>172</v>
      </c>
      <c r="F62" s="37"/>
      <c r="G62" s="43">
        <v>0.33124999999999999</v>
      </c>
      <c r="H62" s="47"/>
      <c r="I62" s="58" t="s">
        <v>44</v>
      </c>
      <c r="J62" s="52">
        <v>0</v>
      </c>
      <c r="K62" s="43"/>
      <c r="L62" s="47"/>
      <c r="M62" s="42" t="s">
        <v>44</v>
      </c>
      <c r="N62" s="38">
        <v>0</v>
      </c>
      <c r="O62" s="73"/>
      <c r="P62" s="42" t="s">
        <v>44</v>
      </c>
      <c r="Q62" s="38">
        <v>0</v>
      </c>
      <c r="R62" s="43"/>
      <c r="S62" s="47"/>
      <c r="T62" s="70"/>
      <c r="U62" s="71">
        <v>0</v>
      </c>
      <c r="V62" s="72"/>
      <c r="W62" s="115">
        <v>2.0833333333333332E-2</v>
      </c>
      <c r="X62" s="42" t="s">
        <v>44</v>
      </c>
      <c r="Y62" s="38">
        <v>0</v>
      </c>
      <c r="Z62" s="49"/>
      <c r="AA62" s="42" t="s">
        <v>44</v>
      </c>
      <c r="AB62" s="38">
        <v>0</v>
      </c>
      <c r="AC62" s="53"/>
      <c r="AD62" s="61"/>
      <c r="AE62" s="55"/>
      <c r="AF62" s="35">
        <v>0</v>
      </c>
      <c r="AG62" s="35">
        <v>3.8541666666666668E-3</v>
      </c>
      <c r="AH62" s="44" t="s">
        <v>45</v>
      </c>
      <c r="AI62" s="45">
        <v>333</v>
      </c>
      <c r="AJ62" s="115">
        <v>2.0833333333333332E-2</v>
      </c>
      <c r="AK62" s="42" t="s">
        <v>44</v>
      </c>
      <c r="AL62" s="38">
        <v>0</v>
      </c>
      <c r="AM62" s="73"/>
      <c r="AN62" s="42" t="s">
        <v>44</v>
      </c>
      <c r="AO62" s="38">
        <v>0</v>
      </c>
      <c r="AP62" s="53"/>
      <c r="AQ62" s="61"/>
      <c r="AR62" s="55"/>
      <c r="AS62" s="35">
        <v>0</v>
      </c>
      <c r="AT62" s="35">
        <v>5.9375000000000001E-3</v>
      </c>
      <c r="AU62" s="44" t="s">
        <v>45</v>
      </c>
      <c r="AV62" s="45">
        <v>513</v>
      </c>
      <c r="AW62" s="49"/>
      <c r="AX62" s="42" t="s">
        <v>44</v>
      </c>
      <c r="AY62" s="38">
        <v>0</v>
      </c>
      <c r="AZ62" s="53"/>
      <c r="BA62" s="61"/>
      <c r="BB62" s="55"/>
      <c r="BC62" s="35">
        <v>0</v>
      </c>
      <c r="BD62" s="35">
        <v>4.6412037037037038E-3</v>
      </c>
      <c r="BE62" s="44" t="s">
        <v>45</v>
      </c>
      <c r="BF62" s="45">
        <v>401</v>
      </c>
      <c r="BG62" s="49"/>
      <c r="BH62" s="42" t="s">
        <v>44</v>
      </c>
      <c r="BI62" s="38">
        <v>0</v>
      </c>
      <c r="BJ62" s="43"/>
      <c r="BK62" s="47"/>
      <c r="BL62" s="70"/>
      <c r="BM62" s="71">
        <v>0</v>
      </c>
      <c r="BN62" s="72"/>
      <c r="BO62" s="117"/>
      <c r="BP62" s="121"/>
      <c r="BQ62" s="124"/>
      <c r="BR62" s="125"/>
      <c r="BS62" s="49"/>
      <c r="BT62" s="42" t="s">
        <v>44</v>
      </c>
      <c r="BU62" s="38">
        <v>0</v>
      </c>
      <c r="BV62" s="53"/>
      <c r="BW62" s="61"/>
      <c r="BX62" s="55"/>
      <c r="BY62" s="35">
        <v>0</v>
      </c>
      <c r="BZ62" s="35">
        <v>2.4537037037037036E-3</v>
      </c>
      <c r="CA62" s="44" t="s">
        <v>45</v>
      </c>
      <c r="CB62" s="45">
        <v>212</v>
      </c>
      <c r="CC62" s="85"/>
      <c r="CD62" s="86"/>
      <c r="CE62" s="87">
        <v>1800</v>
      </c>
      <c r="CF62" s="88"/>
      <c r="CG62" s="85"/>
      <c r="CH62" s="86"/>
      <c r="CI62" s="87">
        <v>1800</v>
      </c>
      <c r="CJ62" s="88"/>
      <c r="CK62" s="43"/>
      <c r="CL62" s="47"/>
      <c r="CM62" s="70"/>
      <c r="CN62" s="71">
        <v>0</v>
      </c>
      <c r="CO62" s="72"/>
      <c r="CP62" s="91"/>
      <c r="CQ62" s="95">
        <v>5.5555555555555601E-2</v>
      </c>
      <c r="CR62" s="42" t="s">
        <v>44</v>
      </c>
      <c r="CS62" s="38">
        <v>0</v>
      </c>
      <c r="CU62" s="39">
        <v>1459</v>
      </c>
      <c r="CV62" s="46">
        <v>3600</v>
      </c>
      <c r="CW62" s="40"/>
      <c r="CX62" s="63">
        <v>5059</v>
      </c>
      <c r="CZ62" s="101" t="s">
        <v>190</v>
      </c>
      <c r="DA62" s="129" t="s">
        <v>178</v>
      </c>
      <c r="DB62" s="129">
        <v>98</v>
      </c>
      <c r="DC62" s="104" t="s">
        <v>184</v>
      </c>
      <c r="DD62" s="77"/>
      <c r="DE62" s="56"/>
      <c r="DF62" s="36"/>
      <c r="DI62" s="41">
        <v>1.06</v>
      </c>
      <c r="DJ62" s="17" t="s">
        <v>197</v>
      </c>
      <c r="DK62" s="151">
        <v>0</v>
      </c>
      <c r="DL62" s="41">
        <v>0</v>
      </c>
      <c r="DM62" s="41">
        <v>9999</v>
      </c>
      <c r="DP62" s="41">
        <v>60</v>
      </c>
      <c r="DQ62" s="195">
        <v>0</v>
      </c>
      <c r="DR62" s="195">
        <v>0</v>
      </c>
      <c r="DS62" s="196">
        <v>0</v>
      </c>
      <c r="DT62" s="195">
        <v>0</v>
      </c>
      <c r="DU62" s="195">
        <v>0</v>
      </c>
      <c r="DV62" s="195">
        <v>333</v>
      </c>
      <c r="DW62" s="195">
        <v>0</v>
      </c>
      <c r="DX62" s="195">
        <v>0</v>
      </c>
      <c r="DY62" s="195">
        <v>513</v>
      </c>
      <c r="DZ62" s="195">
        <v>0</v>
      </c>
      <c r="EA62" s="195">
        <v>401</v>
      </c>
      <c r="EB62" s="195">
        <v>0</v>
      </c>
      <c r="EC62" s="196">
        <v>0</v>
      </c>
      <c r="ED62" s="195">
        <v>0</v>
      </c>
      <c r="EE62" s="195">
        <v>0</v>
      </c>
      <c r="EF62" s="195">
        <v>212</v>
      </c>
      <c r="EG62" s="195">
        <v>3600</v>
      </c>
      <c r="EH62" s="196">
        <v>0</v>
      </c>
      <c r="EI62" s="195">
        <v>0</v>
      </c>
      <c r="EK62" s="41">
        <v>60</v>
      </c>
      <c r="EL62" s="195">
        <v>0</v>
      </c>
      <c r="EM62" s="195">
        <v>0</v>
      </c>
      <c r="EN62" s="195">
        <v>0</v>
      </c>
      <c r="EO62" s="195">
        <v>0</v>
      </c>
      <c r="EP62" s="195">
        <v>0</v>
      </c>
      <c r="EQ62" s="195">
        <v>333</v>
      </c>
      <c r="ER62" s="195">
        <v>333</v>
      </c>
      <c r="ES62" s="195">
        <v>333</v>
      </c>
      <c r="ET62" s="195">
        <v>846</v>
      </c>
      <c r="EU62" s="195">
        <v>846</v>
      </c>
      <c r="EV62" s="195">
        <v>1247</v>
      </c>
      <c r="EW62" s="195">
        <v>1247</v>
      </c>
      <c r="EX62" s="195">
        <v>1247</v>
      </c>
      <c r="EY62" s="195">
        <v>1247</v>
      </c>
      <c r="EZ62" s="195">
        <v>1247</v>
      </c>
      <c r="FA62" s="195">
        <v>1459</v>
      </c>
      <c r="FB62" s="195">
        <v>5059</v>
      </c>
      <c r="FC62" s="195">
        <v>5059</v>
      </c>
      <c r="FD62" s="195">
        <v>5059</v>
      </c>
    </row>
    <row r="63" spans="1:160" ht="13.5" thickBot="1" x14ac:dyDescent="0.25">
      <c r="A63" s="133"/>
      <c r="B63" s="134">
        <v>58</v>
      </c>
      <c r="C63" s="135">
        <v>77</v>
      </c>
      <c r="D63" s="37" t="s">
        <v>173</v>
      </c>
      <c r="E63" s="37" t="s">
        <v>174</v>
      </c>
      <c r="F63" s="37"/>
      <c r="G63" s="136">
        <v>0.33194444444444399</v>
      </c>
      <c r="H63" s="137"/>
      <c r="I63" s="138" t="s">
        <v>44</v>
      </c>
      <c r="J63" s="139">
        <v>0</v>
      </c>
      <c r="K63" s="136"/>
      <c r="L63" s="137"/>
      <c r="M63" s="106" t="s">
        <v>44</v>
      </c>
      <c r="N63" s="107">
        <v>0</v>
      </c>
      <c r="O63" s="110"/>
      <c r="P63" s="106" t="s">
        <v>44</v>
      </c>
      <c r="Q63" s="107">
        <v>0</v>
      </c>
      <c r="R63" s="136"/>
      <c r="S63" s="137"/>
      <c r="T63" s="140"/>
      <c r="U63" s="141">
        <v>0</v>
      </c>
      <c r="V63" s="142"/>
      <c r="W63" s="143">
        <v>2.0833333333333332E-2</v>
      </c>
      <c r="X63" s="106" t="s">
        <v>44</v>
      </c>
      <c r="Y63" s="107">
        <v>0</v>
      </c>
      <c r="Z63" s="108"/>
      <c r="AA63" s="106" t="s">
        <v>44</v>
      </c>
      <c r="AB63" s="107">
        <v>0</v>
      </c>
      <c r="AC63" s="144"/>
      <c r="AD63" s="80"/>
      <c r="AE63" s="145"/>
      <c r="AF63" s="81">
        <v>0</v>
      </c>
      <c r="AG63" s="81">
        <v>3.8541666666666668E-3</v>
      </c>
      <c r="AH63" s="82" t="s">
        <v>45</v>
      </c>
      <c r="AI63" s="83">
        <v>333</v>
      </c>
      <c r="AJ63" s="143">
        <v>2.0833333333333332E-2</v>
      </c>
      <c r="AK63" s="106" t="s">
        <v>44</v>
      </c>
      <c r="AL63" s="107">
        <v>0</v>
      </c>
      <c r="AM63" s="110"/>
      <c r="AN63" s="106" t="s">
        <v>44</v>
      </c>
      <c r="AO63" s="107">
        <v>0</v>
      </c>
      <c r="AP63" s="144"/>
      <c r="AQ63" s="80"/>
      <c r="AR63" s="145"/>
      <c r="AS63" s="81">
        <v>0</v>
      </c>
      <c r="AT63" s="81">
        <v>5.9375000000000001E-3</v>
      </c>
      <c r="AU63" s="82" t="s">
        <v>45</v>
      </c>
      <c r="AV63" s="83">
        <v>513</v>
      </c>
      <c r="AW63" s="108"/>
      <c r="AX63" s="106" t="s">
        <v>44</v>
      </c>
      <c r="AY63" s="107">
        <v>0</v>
      </c>
      <c r="AZ63" s="144"/>
      <c r="BA63" s="80"/>
      <c r="BB63" s="145"/>
      <c r="BC63" s="81">
        <v>0</v>
      </c>
      <c r="BD63" s="81">
        <v>4.6412037037037038E-3</v>
      </c>
      <c r="BE63" s="82" t="s">
        <v>45</v>
      </c>
      <c r="BF63" s="83">
        <v>401</v>
      </c>
      <c r="BG63" s="108"/>
      <c r="BH63" s="106" t="s">
        <v>44</v>
      </c>
      <c r="BI63" s="107">
        <v>0</v>
      </c>
      <c r="BJ63" s="136"/>
      <c r="BK63" s="137"/>
      <c r="BL63" s="140"/>
      <c r="BM63" s="141">
        <v>0</v>
      </c>
      <c r="BN63" s="142"/>
      <c r="BO63" s="146"/>
      <c r="BP63" s="147"/>
      <c r="BQ63" s="126"/>
      <c r="BR63" s="127"/>
      <c r="BS63" s="108"/>
      <c r="BT63" s="106" t="s">
        <v>44</v>
      </c>
      <c r="BU63" s="107">
        <v>0</v>
      </c>
      <c r="BV63" s="144"/>
      <c r="BW63" s="80"/>
      <c r="BX63" s="145"/>
      <c r="BY63" s="81">
        <v>0</v>
      </c>
      <c r="BZ63" s="81">
        <v>2.4537037037037036E-3</v>
      </c>
      <c r="CA63" s="82" t="s">
        <v>45</v>
      </c>
      <c r="CB63" s="83">
        <v>212</v>
      </c>
      <c r="CC63" s="148"/>
      <c r="CD63" s="93"/>
      <c r="CE63" s="94">
        <v>1800</v>
      </c>
      <c r="CF63" s="109"/>
      <c r="CG63" s="148"/>
      <c r="CH63" s="93"/>
      <c r="CI63" s="94">
        <v>1800</v>
      </c>
      <c r="CJ63" s="109"/>
      <c r="CK63" s="136"/>
      <c r="CL63" s="137"/>
      <c r="CM63" s="140"/>
      <c r="CN63" s="141">
        <v>0</v>
      </c>
      <c r="CO63" s="142"/>
      <c r="CP63" s="92"/>
      <c r="CQ63" s="95">
        <v>5.5555555555555601E-2</v>
      </c>
      <c r="CR63" s="106" t="s">
        <v>44</v>
      </c>
      <c r="CS63" s="107">
        <v>0</v>
      </c>
      <c r="CT63" s="149"/>
      <c r="CU63" s="111">
        <v>1459</v>
      </c>
      <c r="CV63" s="112">
        <v>3600</v>
      </c>
      <c r="CW63" s="113"/>
      <c r="CX63" s="114">
        <v>5059</v>
      </c>
      <c r="CY63" s="149"/>
      <c r="CZ63" s="102" t="s">
        <v>191</v>
      </c>
      <c r="DA63" s="150" t="s">
        <v>177</v>
      </c>
      <c r="DB63" s="150">
        <v>136</v>
      </c>
      <c r="DC63" s="105"/>
      <c r="DD63" s="103"/>
      <c r="DE63" s="57"/>
      <c r="DF63" s="50"/>
      <c r="DI63" s="41">
        <v>1.1200000000000001</v>
      </c>
      <c r="DJ63" s="17" t="s">
        <v>197</v>
      </c>
      <c r="DK63" s="151">
        <v>0</v>
      </c>
      <c r="DL63" s="41">
        <v>0</v>
      </c>
      <c r="DM63" s="41">
        <v>9999</v>
      </c>
      <c r="DP63" s="41">
        <v>77</v>
      </c>
      <c r="DQ63" s="195">
        <v>0</v>
      </c>
      <c r="DR63" s="195">
        <v>0</v>
      </c>
      <c r="DS63" s="196">
        <v>0</v>
      </c>
      <c r="DT63" s="195">
        <v>0</v>
      </c>
      <c r="DU63" s="195">
        <v>0</v>
      </c>
      <c r="DV63" s="195">
        <v>333</v>
      </c>
      <c r="DW63" s="195">
        <v>0</v>
      </c>
      <c r="DX63" s="195">
        <v>0</v>
      </c>
      <c r="DY63" s="195">
        <v>513</v>
      </c>
      <c r="DZ63" s="195">
        <v>0</v>
      </c>
      <c r="EA63" s="195">
        <v>401</v>
      </c>
      <c r="EB63" s="195">
        <v>0</v>
      </c>
      <c r="EC63" s="196">
        <v>0</v>
      </c>
      <c r="ED63" s="195">
        <v>0</v>
      </c>
      <c r="EE63" s="195">
        <v>0</v>
      </c>
      <c r="EF63" s="195">
        <v>212</v>
      </c>
      <c r="EG63" s="195">
        <v>3600</v>
      </c>
      <c r="EH63" s="196">
        <v>0</v>
      </c>
      <c r="EI63" s="195">
        <v>0</v>
      </c>
      <c r="EK63" s="41">
        <v>77</v>
      </c>
      <c r="EL63" s="195">
        <v>0</v>
      </c>
      <c r="EM63" s="195">
        <v>0</v>
      </c>
      <c r="EN63" s="195">
        <v>0</v>
      </c>
      <c r="EO63" s="195">
        <v>0</v>
      </c>
      <c r="EP63" s="195">
        <v>0</v>
      </c>
      <c r="EQ63" s="195">
        <v>333</v>
      </c>
      <c r="ER63" s="195">
        <v>333</v>
      </c>
      <c r="ES63" s="195">
        <v>333</v>
      </c>
      <c r="ET63" s="195">
        <v>846</v>
      </c>
      <c r="EU63" s="195">
        <v>846</v>
      </c>
      <c r="EV63" s="195">
        <v>1247</v>
      </c>
      <c r="EW63" s="195">
        <v>1247</v>
      </c>
      <c r="EX63" s="195">
        <v>1247</v>
      </c>
      <c r="EY63" s="195">
        <v>1247</v>
      </c>
      <c r="EZ63" s="195">
        <v>1247</v>
      </c>
      <c r="FA63" s="195">
        <v>1459</v>
      </c>
      <c r="FB63" s="195">
        <v>5059</v>
      </c>
      <c r="FC63" s="195">
        <v>5059</v>
      </c>
      <c r="FD63" s="195">
        <v>5059</v>
      </c>
    </row>
    <row r="68" spans="99:109" x14ac:dyDescent="0.2">
      <c r="CU68" s="25">
        <v>40887</v>
      </c>
      <c r="CV68" s="1"/>
      <c r="CW68" s="1"/>
      <c r="CX68" s="1"/>
    </row>
    <row r="69" spans="99:109" x14ac:dyDescent="0.2">
      <c r="CU69" s="2"/>
      <c r="CV69" s="1"/>
      <c r="CW69" s="1"/>
      <c r="CX69" s="1"/>
    </row>
    <row r="70" spans="99:109" x14ac:dyDescent="0.2">
      <c r="CU70" s="26" t="s">
        <v>24</v>
      </c>
      <c r="DC70" s="26" t="s">
        <v>22</v>
      </c>
      <c r="DD70" s="26"/>
      <c r="DE70" s="26" t="s">
        <v>25</v>
      </c>
    </row>
    <row r="71" spans="99:109" x14ac:dyDescent="0.2">
      <c r="CU71" s="22"/>
      <c r="CV71" s="26"/>
      <c r="CX71" s="22"/>
    </row>
    <row r="72" spans="99:109" x14ac:dyDescent="0.2">
      <c r="CU72" s="22"/>
      <c r="CV72" s="22"/>
      <c r="CW72" s="22"/>
      <c r="CX72" s="22"/>
    </row>
    <row r="73" spans="99:109" x14ac:dyDescent="0.2">
      <c r="CU73" s="26" t="s">
        <v>21</v>
      </c>
    </row>
  </sheetData>
  <mergeCells count="50">
    <mergeCell ref="T3:V3"/>
    <mergeCell ref="K1:N2"/>
    <mergeCell ref="P3:Q3"/>
    <mergeCell ref="AN3:AO3"/>
    <mergeCell ref="AP3:AQ3"/>
    <mergeCell ref="AU3:AV3"/>
    <mergeCell ref="D2:E2"/>
    <mergeCell ref="D3:F3"/>
    <mergeCell ref="G3:J3"/>
    <mergeCell ref="K3:N3"/>
    <mergeCell ref="R3:S3"/>
    <mergeCell ref="AA3:AB3"/>
    <mergeCell ref="AC3:AD3"/>
    <mergeCell ref="AH3:AI3"/>
    <mergeCell ref="AK3:AL3"/>
    <mergeCell ref="AZ3:BA3"/>
    <mergeCell ref="X3:Y3"/>
    <mergeCell ref="BH3:BI3"/>
    <mergeCell ref="BJ3:BK3"/>
    <mergeCell ref="BH4:BI4"/>
    <mergeCell ref="CR4:CS4"/>
    <mergeCell ref="DA3:DA4"/>
    <mergeCell ref="AX3:AY3"/>
    <mergeCell ref="DB3:DB4"/>
    <mergeCell ref="BL3:BN3"/>
    <mergeCell ref="BO3:BP3"/>
    <mergeCell ref="BQ3:BR3"/>
    <mergeCell ref="BT4:BU4"/>
    <mergeCell ref="BT3:BU3"/>
    <mergeCell ref="CD4:CE4"/>
    <mergeCell ref="AA4:AB4"/>
    <mergeCell ref="AK4:AL4"/>
    <mergeCell ref="AN4:AO4"/>
    <mergeCell ref="AX4:AY4"/>
    <mergeCell ref="CH4:CI4"/>
    <mergeCell ref="BV3:BW3"/>
    <mergeCell ref="CA3:CB3"/>
    <mergeCell ref="CD3:CF3"/>
    <mergeCell ref="CH3:CJ3"/>
    <mergeCell ref="BE3:BF3"/>
    <mergeCell ref="I4:J4"/>
    <mergeCell ref="M4:N4"/>
    <mergeCell ref="P4:Q4"/>
    <mergeCell ref="X4:Y4"/>
    <mergeCell ref="DD3:DF3"/>
    <mergeCell ref="CK3:CL3"/>
    <mergeCell ref="CM3:CO3"/>
    <mergeCell ref="CR3:CS3"/>
    <mergeCell ref="CZ3:CZ4"/>
    <mergeCell ref="DC3:DC4"/>
  </mergeCells>
  <phoneticPr fontId="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J88"/>
  <sheetViews>
    <sheetView zoomScale="75" zoomScaleNormal="75" workbookViewId="0">
      <selection activeCell="C103" sqref="C103"/>
    </sheetView>
  </sheetViews>
  <sheetFormatPr defaultRowHeight="12.75" x14ac:dyDescent="0.2"/>
  <cols>
    <col min="1" max="1" width="4.7109375" style="252" customWidth="1"/>
    <col min="2" max="2" width="29.85546875" style="253" customWidth="1"/>
    <col min="3" max="3" width="30.140625" style="253" customWidth="1"/>
    <col min="4" max="4" width="16.85546875" style="254" customWidth="1"/>
    <col min="5" max="5" width="13.28515625" style="242" customWidth="1"/>
    <col min="6" max="6" width="25.85546875" style="242" bestFit="1" customWidth="1"/>
    <col min="7" max="7" width="16" style="242" customWidth="1"/>
    <col min="8" max="8" width="13" style="242" customWidth="1"/>
    <col min="9" max="9" width="28.85546875" style="242" customWidth="1"/>
    <col min="10" max="10" width="15.28515625" style="242" bestFit="1" customWidth="1"/>
    <col min="11" max="16384" width="9.140625" style="156"/>
  </cols>
  <sheetData>
    <row r="1" spans="1:10" ht="33" x14ac:dyDescent="0.2">
      <c r="A1" s="406"/>
      <c r="B1" s="408" t="s">
        <v>388</v>
      </c>
      <c r="C1" s="409"/>
      <c r="D1" s="409"/>
      <c r="E1" s="410"/>
      <c r="F1" s="241"/>
      <c r="G1" s="255">
        <v>6.9444444444444447E-4</v>
      </c>
    </row>
    <row r="2" spans="1:10" ht="27" thickBot="1" x14ac:dyDescent="0.25">
      <c r="A2" s="407"/>
      <c r="B2" s="411" t="s">
        <v>405</v>
      </c>
      <c r="C2" s="412"/>
      <c r="D2" s="412"/>
      <c r="E2" s="413"/>
      <c r="F2" s="243"/>
    </row>
    <row r="3" spans="1:10" ht="54.75" thickBot="1" x14ac:dyDescent="0.25">
      <c r="A3" s="244" t="s">
        <v>0</v>
      </c>
      <c r="B3" s="245" t="s">
        <v>318</v>
      </c>
      <c r="C3" s="245" t="s">
        <v>319</v>
      </c>
      <c r="D3" s="245" t="s">
        <v>320</v>
      </c>
      <c r="E3" s="245" t="s">
        <v>321</v>
      </c>
      <c r="F3" s="245" t="s">
        <v>27</v>
      </c>
      <c r="G3" s="245" t="s">
        <v>87</v>
      </c>
      <c r="H3" s="245" t="s">
        <v>322</v>
      </c>
      <c r="I3" s="245" t="s">
        <v>201</v>
      </c>
      <c r="J3" s="245" t="s">
        <v>200</v>
      </c>
    </row>
    <row r="4" spans="1:10" ht="18.75" thickTop="1" x14ac:dyDescent="0.2">
      <c r="A4" s="257" t="str">
        <f>'Ведомость ТИ'!A4</f>
        <v>1</v>
      </c>
      <c r="B4" s="258" t="str">
        <f>'Ведомость ТИ'!B4</f>
        <v>Ершов Иван</v>
      </c>
      <c r="C4" s="258" t="str">
        <f>'Ведомость ТИ'!C4</f>
        <v>Елисеева Екатерина</v>
      </c>
      <c r="D4" s="257">
        <f>'Ведомость ТИ'!D4</f>
        <v>1</v>
      </c>
      <c r="E4" s="248">
        <v>0.3756944444444445</v>
      </c>
      <c r="F4" s="259" t="str">
        <f>'Ведомость ТИ'!F4</f>
        <v>Skoda Octavia</v>
      </c>
      <c r="G4" s="259" t="str">
        <f>'Ведомость ТИ'!G4</f>
        <v>передний</v>
      </c>
      <c r="H4" s="259">
        <f>'Ведомость ТИ'!H4</f>
        <v>102</v>
      </c>
      <c r="I4" s="259" t="str">
        <f>'Ведомость ТИ'!I4</f>
        <v>DREAM TEAM</v>
      </c>
      <c r="J4" s="259" t="str">
        <f>'Ведомость ТИ'!J4</f>
        <v>студент</v>
      </c>
    </row>
    <row r="5" spans="1:10" ht="18" x14ac:dyDescent="0.2">
      <c r="A5" s="257" t="str">
        <f>'Ведомость ТИ'!A5</f>
        <v>2</v>
      </c>
      <c r="B5" s="258" t="str">
        <f>'Ведомость ТИ'!B5</f>
        <v>Рудаков Александр </v>
      </c>
      <c r="C5" s="258" t="str">
        <f>'Ведомость ТИ'!C5</f>
        <v>Рудаков Алексей</v>
      </c>
      <c r="D5" s="257">
        <f>'Ведомость ТИ'!D5</f>
        <v>2</v>
      </c>
      <c r="E5" s="248">
        <f>E4+$G$1</f>
        <v>0.37638888888888894</v>
      </c>
      <c r="F5" s="259" t="str">
        <f>'Ведомость ТИ'!F5</f>
        <v>Honda Accord</v>
      </c>
      <c r="G5" s="259" t="str">
        <f>'Ведомость ТИ'!G5</f>
        <v>передний</v>
      </c>
      <c r="H5" s="259">
        <f>'Ведомость ТИ'!H5</f>
        <v>201</v>
      </c>
      <c r="I5" s="259">
        <f>'Ведомость ТИ'!I5</f>
        <v>0</v>
      </c>
      <c r="J5" s="259" t="str">
        <f>'Ведомость ТИ'!J5</f>
        <v>студент</v>
      </c>
    </row>
    <row r="6" spans="1:10" ht="18" x14ac:dyDescent="0.2">
      <c r="A6" s="257" t="str">
        <f>'Ведомость ТИ'!A6</f>
        <v>3</v>
      </c>
      <c r="B6" s="258" t="str">
        <f>'Ведомость ТИ'!B6</f>
        <v>Шашлов Борис</v>
      </c>
      <c r="C6" s="258" t="str">
        <f>'Ведомость ТИ'!C6</f>
        <v>Шеянов Олег</v>
      </c>
      <c r="D6" s="257">
        <f>'Ведомость ТИ'!D6</f>
        <v>3</v>
      </c>
      <c r="E6" s="248">
        <f t="shared" ref="E6:E69" si="0">E5+$G$1</f>
        <v>0.37708333333333338</v>
      </c>
      <c r="F6" s="259" t="str">
        <f>'Ведомость ТИ'!F6</f>
        <v>Subaru Impreza</v>
      </c>
      <c r="G6" s="259" t="str">
        <f>'Ведомость ТИ'!G6</f>
        <v>полный</v>
      </c>
      <c r="H6" s="259">
        <f>'Ведомость ТИ'!H6</f>
        <v>150</v>
      </c>
      <c r="I6" s="259" t="str">
        <f>'Ведомость ТИ'!I6</f>
        <v>Хорошая компания</v>
      </c>
      <c r="J6" s="259" t="str">
        <f>'Ведомость ТИ'!J6</f>
        <v>выпускник</v>
      </c>
    </row>
    <row r="7" spans="1:10" ht="18" x14ac:dyDescent="0.2">
      <c r="A7" s="257" t="str">
        <f>'Ведомость ТИ'!A7</f>
        <v>4</v>
      </c>
      <c r="B7" s="258" t="str">
        <f>'Ведомость ТИ'!B7</f>
        <v>Скрипников Михаил</v>
      </c>
      <c r="C7" s="258" t="str">
        <f>'Ведомость ТИ'!C7</f>
        <v>Горелов Алексей</v>
      </c>
      <c r="D7" s="257">
        <f>'Ведомость ТИ'!D7</f>
        <v>4</v>
      </c>
      <c r="E7" s="248">
        <f t="shared" si="0"/>
        <v>0.37777777777777782</v>
      </c>
      <c r="F7" s="259" t="str">
        <f>'Ведомость ТИ'!F7</f>
        <v>Subaru Impreza</v>
      </c>
      <c r="G7" s="259" t="str">
        <f>'Ведомость ТИ'!G7</f>
        <v>полный</v>
      </c>
      <c r="H7" s="259">
        <f>'Ведомость ТИ'!H7</f>
        <v>230</v>
      </c>
      <c r="I7" s="259" t="str">
        <f>'Ведомость ТИ'!I7</f>
        <v>Команда Факультета АТ</v>
      </c>
      <c r="J7" s="259" t="str">
        <f>'Ведомость ТИ'!J7</f>
        <v>выпускник</v>
      </c>
    </row>
    <row r="8" spans="1:10" ht="18" x14ac:dyDescent="0.2">
      <c r="A8" s="257" t="str">
        <f>'Ведомость ТИ'!A8</f>
        <v>5</v>
      </c>
      <c r="B8" s="258" t="str">
        <f>'Ведомость ТИ'!B8</f>
        <v>Носков Александр</v>
      </c>
      <c r="C8" s="258" t="str">
        <f>'Ведомость ТИ'!C8</f>
        <v>Носков Геннадий</v>
      </c>
      <c r="D8" s="257">
        <f>'Ведомость ТИ'!D8</f>
        <v>5</v>
      </c>
      <c r="E8" s="248">
        <f t="shared" si="0"/>
        <v>0.37847222222222227</v>
      </c>
      <c r="F8" s="259" t="str">
        <f>'Ведомость ТИ'!F8</f>
        <v>Volvo S60R</v>
      </c>
      <c r="G8" s="259" t="str">
        <f>'Ведомость ТИ'!G8</f>
        <v>полный</v>
      </c>
      <c r="H8" s="259">
        <f>'Ведомость ТИ'!H8</f>
        <v>300</v>
      </c>
      <c r="I8" s="259">
        <f>'Ведомость ТИ'!I8</f>
        <v>0</v>
      </c>
      <c r="J8" s="259" t="str">
        <f>'Ведомость ТИ'!J8</f>
        <v>студент</v>
      </c>
    </row>
    <row r="9" spans="1:10" ht="18" x14ac:dyDescent="0.2">
      <c r="A9" s="257" t="str">
        <f>'Ведомость ТИ'!A9</f>
        <v>6</v>
      </c>
      <c r="B9" s="258" t="str">
        <f>'Ведомость ТИ'!B9</f>
        <v>Юрин Артём</v>
      </c>
      <c r="C9" s="258" t="str">
        <f>'Ведомость ТИ'!C9</f>
        <v>Болтач Антон</v>
      </c>
      <c r="D9" s="257">
        <f>'Ведомость ТИ'!D9</f>
        <v>6</v>
      </c>
      <c r="E9" s="248">
        <f t="shared" si="0"/>
        <v>0.37916666666666671</v>
      </c>
      <c r="F9" s="259" t="str">
        <f>'Ведомость ТИ'!F9</f>
        <v>Subaru Forester</v>
      </c>
      <c r="G9" s="259" t="str">
        <f>'Ведомость ТИ'!G9</f>
        <v>полный</v>
      </c>
      <c r="H9" s="259">
        <f>'Ведомость ТИ'!H9</f>
        <v>230</v>
      </c>
      <c r="I9" s="259" t="str">
        <f>'Ведомость ТИ'!I9</f>
        <v>Команда Факультета АТ</v>
      </c>
      <c r="J9" s="259" t="str">
        <f>'Ведомость ТИ'!J9</f>
        <v>выпускник</v>
      </c>
    </row>
    <row r="10" spans="1:10" ht="18" x14ac:dyDescent="0.2">
      <c r="A10" s="257" t="str">
        <f>'Ведомость ТИ'!A10</f>
        <v>7</v>
      </c>
      <c r="B10" s="258" t="str">
        <f>'Ведомость ТИ'!B10</f>
        <v>Милявский Дмитрий</v>
      </c>
      <c r="C10" s="258" t="str">
        <f>'Ведомость ТИ'!C10</f>
        <v>Баклашова Василиса</v>
      </c>
      <c r="D10" s="257">
        <f>'Ведомость ТИ'!D10</f>
        <v>7</v>
      </c>
      <c r="E10" s="248">
        <f t="shared" si="0"/>
        <v>0.37986111111111115</v>
      </c>
      <c r="F10" s="259" t="str">
        <f>'Ведомость ТИ'!F10</f>
        <v>Honda Civic</v>
      </c>
      <c r="G10" s="259" t="str">
        <f>'Ведомость ТИ'!G10</f>
        <v>передний</v>
      </c>
      <c r="H10" s="259">
        <f>'Ведомость ТИ'!H10</f>
        <v>140</v>
      </c>
      <c r="I10" s="259">
        <f>'Ведомость ТИ'!I10</f>
        <v>0</v>
      </c>
      <c r="J10" s="259" t="str">
        <f>'Ведомость ТИ'!J10</f>
        <v>выпускник</v>
      </c>
    </row>
    <row r="11" spans="1:10" ht="18" x14ac:dyDescent="0.2">
      <c r="A11" s="257" t="str">
        <f>'Ведомость ТИ'!A11</f>
        <v>8</v>
      </c>
      <c r="B11" s="258" t="str">
        <f>'Ведомость ТИ'!B11</f>
        <v>Сергеев Виктор</v>
      </c>
      <c r="C11" s="258" t="str">
        <f>'Ведомость ТИ'!C11</f>
        <v>Ушанов Сергей</v>
      </c>
      <c r="D11" s="257">
        <f>'Ведомость ТИ'!D11</f>
        <v>8</v>
      </c>
      <c r="E11" s="248">
        <f t="shared" si="0"/>
        <v>0.38055555555555559</v>
      </c>
      <c r="F11" s="259" t="str">
        <f>'Ведомость ТИ'!F11</f>
        <v>Subaru Impreza</v>
      </c>
      <c r="G11" s="259" t="str">
        <f>'Ведомость ТИ'!G11</f>
        <v>полный</v>
      </c>
      <c r="H11" s="259">
        <f>'Ведомость ТИ'!H11</f>
        <v>150</v>
      </c>
      <c r="I11" s="259" t="str">
        <f>'Ведомость ТИ'!I11</f>
        <v>Хорошая компания</v>
      </c>
      <c r="J11" s="259" t="str">
        <f>'Ведомость ТИ'!J11</f>
        <v>абсолют</v>
      </c>
    </row>
    <row r="12" spans="1:10" ht="18" x14ac:dyDescent="0.2">
      <c r="A12" s="257" t="str">
        <f>'Ведомость ТИ'!A12</f>
        <v>9</v>
      </c>
      <c r="B12" s="258" t="str">
        <f>'Ведомость ТИ'!B12</f>
        <v>Костырко Борис</v>
      </c>
      <c r="C12" s="258" t="str">
        <f>'Ведомость ТИ'!C12</f>
        <v>Гусева Александра</v>
      </c>
      <c r="D12" s="257">
        <f>'Ведомость ТИ'!D12</f>
        <v>9</v>
      </c>
      <c r="E12" s="248">
        <f t="shared" si="0"/>
        <v>0.38125000000000003</v>
      </c>
      <c r="F12" s="259" t="str">
        <f>'Ведомость ТИ'!F12</f>
        <v>Renault Logan</v>
      </c>
      <c r="G12" s="259" t="str">
        <f>'Ведомость ТИ'!G12</f>
        <v>передний</v>
      </c>
      <c r="H12" s="259">
        <f>'Ведомость ТИ'!H12</f>
        <v>87</v>
      </c>
      <c r="I12" s="259" t="str">
        <f>'Ведомость ТИ'!I12</f>
        <v>Команда Факультета АТ</v>
      </c>
      <c r="J12" s="259" t="str">
        <f>'Ведомость ТИ'!J12</f>
        <v>абсолют</v>
      </c>
    </row>
    <row r="13" spans="1:10" ht="18" x14ac:dyDescent="0.2">
      <c r="A13" s="257" t="str">
        <f>'Ведомость ТИ'!A13</f>
        <v>10</v>
      </c>
      <c r="B13" s="258" t="str">
        <f>'Ведомость ТИ'!B13</f>
        <v>Дудинов Денис</v>
      </c>
      <c r="C13" s="258" t="str">
        <f>'Ведомость ТИ'!C13</f>
        <v>Данилов Роман</v>
      </c>
      <c r="D13" s="257">
        <f>'Ведомость ТИ'!D13</f>
        <v>10</v>
      </c>
      <c r="E13" s="248">
        <f t="shared" si="0"/>
        <v>0.38194444444444448</v>
      </c>
      <c r="F13" s="259" t="str">
        <f>'Ведомость ТИ'!F13</f>
        <v>Лада Калина</v>
      </c>
      <c r="G13" s="259" t="str">
        <f>'Ведомость ТИ'!G13</f>
        <v>передний</v>
      </c>
      <c r="H13" s="259">
        <f>'Ведомость ТИ'!H13</f>
        <v>89</v>
      </c>
      <c r="I13" s="259" t="str">
        <f>'Ведомость ТИ'!I13</f>
        <v>Хорошая компания</v>
      </c>
      <c r="J13" s="259" t="str">
        <f>'Ведомость ТИ'!J13</f>
        <v>абсолют</v>
      </c>
    </row>
    <row r="14" spans="1:10" ht="18" x14ac:dyDescent="0.2">
      <c r="A14" s="257" t="str">
        <f>'Ведомость ТИ'!A14</f>
        <v>11</v>
      </c>
      <c r="B14" s="258" t="str">
        <f>'Ведомость ТИ'!B14</f>
        <v>Ломанов Алексей</v>
      </c>
      <c r="C14" s="258" t="str">
        <f>'Ведомость ТИ'!C14</f>
        <v>Винке Елена</v>
      </c>
      <c r="D14" s="257">
        <f>'Ведомость ТИ'!D14</f>
        <v>11</v>
      </c>
      <c r="E14" s="248">
        <f t="shared" si="0"/>
        <v>0.38263888888888892</v>
      </c>
      <c r="F14" s="259" t="str">
        <f>'Ведомость ТИ'!F14</f>
        <v>Москвич 214145</v>
      </c>
      <c r="G14" s="259" t="str">
        <f>'Ведомость ТИ'!G14</f>
        <v>передний</v>
      </c>
      <c r="H14" s="259">
        <f>'Ведомость ТИ'!H14</f>
        <v>122</v>
      </c>
      <c r="I14" s="259" t="str">
        <f>'Ведомость ТИ'!I14</f>
        <v>Хорошая компания</v>
      </c>
      <c r="J14" s="259" t="str">
        <f>'Ведомость ТИ'!J14</f>
        <v>абсолют</v>
      </c>
    </row>
    <row r="15" spans="1:10" ht="18" x14ac:dyDescent="0.2">
      <c r="A15" s="257" t="str">
        <f>'Ведомость ТИ'!A15</f>
        <v>12</v>
      </c>
      <c r="B15" s="258" t="str">
        <f>'Ведомость ТИ'!B15</f>
        <v>Легейда Дмитрий</v>
      </c>
      <c r="C15" s="258" t="str">
        <f>'Ведомость ТИ'!C15</f>
        <v>Форафонтов Леонид</v>
      </c>
      <c r="D15" s="257">
        <f>'Ведомость ТИ'!D15</f>
        <v>12</v>
      </c>
      <c r="E15" s="248">
        <f t="shared" si="0"/>
        <v>0.38333333333333336</v>
      </c>
      <c r="F15" s="259" t="str">
        <f>'Ведомость ТИ'!F15</f>
        <v>Mitsubishi Outlander</v>
      </c>
      <c r="G15" s="259" t="str">
        <f>'Ведомость ТИ'!G15</f>
        <v>полный</v>
      </c>
      <c r="H15" s="259">
        <f>'Ведомость ТИ'!H15</f>
        <v>220</v>
      </c>
      <c r="I15" s="259" t="str">
        <f>'Ведомость ТИ'!I15</f>
        <v>Хорошая компания</v>
      </c>
      <c r="J15" s="259" t="str">
        <f>'Ведомость ТИ'!J15</f>
        <v>И, абсолют</v>
      </c>
    </row>
    <row r="16" spans="1:10" ht="18" x14ac:dyDescent="0.2">
      <c r="A16" s="257" t="str">
        <f>'Ведомость ТИ'!A16</f>
        <v>13</v>
      </c>
      <c r="B16" s="258" t="str">
        <f>'Ведомость ТИ'!B16</f>
        <v>Печалин Виктор</v>
      </c>
      <c r="C16" s="258" t="str">
        <f>'Ведомость ТИ'!C16</f>
        <v>Сергеев Владимир</v>
      </c>
      <c r="D16" s="257">
        <f>'Ведомость ТИ'!D16</f>
        <v>13</v>
      </c>
      <c r="E16" s="248">
        <f t="shared" si="0"/>
        <v>0.3840277777777778</v>
      </c>
      <c r="F16" s="259" t="str">
        <f>'Ведомость ТИ'!F16</f>
        <v>ВАЗ 2102</v>
      </c>
      <c r="G16" s="259" t="str">
        <f>'Ведомость ТИ'!G16</f>
        <v>задний</v>
      </c>
      <c r="H16" s="259">
        <f>'Ведомость ТИ'!H16</f>
        <v>80</v>
      </c>
      <c r="I16" s="259">
        <f>'Ведомость ТИ'!I16</f>
        <v>0</v>
      </c>
      <c r="J16" s="259" t="str">
        <f>'Ведомость ТИ'!J16</f>
        <v>абсолют</v>
      </c>
    </row>
    <row r="17" spans="1:10" ht="18" x14ac:dyDescent="0.2">
      <c r="A17" s="257" t="str">
        <f>'Ведомость ТИ'!A17</f>
        <v>14</v>
      </c>
      <c r="B17" s="258" t="str">
        <f>'Ведомость ТИ'!B17</f>
        <v>Будылин Фёдор</v>
      </c>
      <c r="C17" s="258" t="str">
        <f>'Ведомость ТИ'!C17</f>
        <v>Суриков Александр</v>
      </c>
      <c r="D17" s="257">
        <f>'Ведомость ТИ'!D17</f>
        <v>14</v>
      </c>
      <c r="E17" s="248">
        <f t="shared" si="0"/>
        <v>0.38472222222222224</v>
      </c>
      <c r="F17" s="259" t="str">
        <f>'Ведомость ТИ'!F17</f>
        <v>Citroen C4</v>
      </c>
      <c r="G17" s="259" t="str">
        <f>'Ведомость ТИ'!G17</f>
        <v>передний</v>
      </c>
      <c r="H17" s="259">
        <f>'Ведомость ТИ'!H17</f>
        <v>120</v>
      </c>
      <c r="I17" s="259">
        <f>'Ведомость ТИ'!I17</f>
        <v>0</v>
      </c>
      <c r="J17" s="259" t="str">
        <f>'Ведомость ТИ'!J17</f>
        <v>абсолют</v>
      </c>
    </row>
    <row r="18" spans="1:10" ht="18" x14ac:dyDescent="0.2">
      <c r="A18" s="257" t="str">
        <f>'Ведомость ТИ'!A18</f>
        <v>15</v>
      </c>
      <c r="B18" s="258" t="str">
        <f>'Ведомость ТИ'!B18</f>
        <v>Шеврекуко Григорий</v>
      </c>
      <c r="C18" s="258" t="str">
        <f>'Ведомость ТИ'!C18</f>
        <v>Шкурлаков Сергей</v>
      </c>
      <c r="D18" s="257">
        <f>'Ведомость ТИ'!D18</f>
        <v>15</v>
      </c>
      <c r="E18" s="248">
        <f t="shared" si="0"/>
        <v>0.38541666666666669</v>
      </c>
      <c r="F18" s="259" t="str">
        <f>'Ведомость ТИ'!F18</f>
        <v>Mazda BT-50</v>
      </c>
      <c r="G18" s="259" t="str">
        <f>'Ведомость ТИ'!G18</f>
        <v>полный</v>
      </c>
      <c r="H18" s="259">
        <f>'Ведомость ТИ'!H18</f>
        <v>143</v>
      </c>
      <c r="I18" s="259">
        <f>'Ведомость ТИ'!I18</f>
        <v>0</v>
      </c>
      <c r="J18" s="259" t="str">
        <f>'Ведомость ТИ'!J18</f>
        <v>абсолют</v>
      </c>
    </row>
    <row r="19" spans="1:10" ht="18" x14ac:dyDescent="0.2">
      <c r="A19" s="257" t="str">
        <f>'Ведомость ТИ'!A19</f>
        <v>16</v>
      </c>
      <c r="B19" s="258" t="str">
        <f>'Ведомость ТИ'!B19</f>
        <v>Филин Анатолий</v>
      </c>
      <c r="C19" s="258" t="str">
        <f>'Ведомость ТИ'!C19</f>
        <v>Хохлов Юрий</v>
      </c>
      <c r="D19" s="257">
        <f>'Ведомость ТИ'!D19</f>
        <v>16</v>
      </c>
      <c r="E19" s="248">
        <f t="shared" si="0"/>
        <v>0.38611111111111113</v>
      </c>
      <c r="F19" s="259" t="str">
        <f>'Ведомость ТИ'!F19</f>
        <v>ВАЗ-21093</v>
      </c>
      <c r="G19" s="259" t="str">
        <f>'Ведомость ТИ'!G19</f>
        <v>передний</v>
      </c>
      <c r="H19" s="259">
        <f>'Ведомость ТИ'!H19</f>
        <v>77</v>
      </c>
      <c r="I19" s="259" t="str">
        <f>'Ведомость ТИ'!I19</f>
        <v>Очки</v>
      </c>
      <c r="J19" s="259" t="str">
        <f>'Ведомость ТИ'!J19</f>
        <v>выпускник</v>
      </c>
    </row>
    <row r="20" spans="1:10" ht="18" x14ac:dyDescent="0.2">
      <c r="A20" s="257" t="str">
        <f>'Ведомость ТИ'!A20</f>
        <v>17</v>
      </c>
      <c r="B20" s="258" t="str">
        <f>'Ведомость ТИ'!B20</f>
        <v>Богословский Вадим</v>
      </c>
      <c r="C20" s="258" t="str">
        <f>'Ведомость ТИ'!C20</f>
        <v>Князева Елена</v>
      </c>
      <c r="D20" s="257">
        <f>'Ведомость ТИ'!D20</f>
        <v>17</v>
      </c>
      <c r="E20" s="248">
        <f t="shared" si="0"/>
        <v>0.38680555555555557</v>
      </c>
      <c r="F20" s="259" t="str">
        <f>'Ведомость ТИ'!F20</f>
        <v>ВАЗ-21083</v>
      </c>
      <c r="G20" s="259" t="str">
        <f>'Ведомость ТИ'!G20</f>
        <v>передний</v>
      </c>
      <c r="H20" s="259">
        <f>'Ведомость ТИ'!H20</f>
        <v>68</v>
      </c>
      <c r="I20" s="259" t="str">
        <f>'Ведомость ТИ'!I20</f>
        <v>Товарищи</v>
      </c>
      <c r="J20" s="259" t="str">
        <f>'Ведомость ТИ'!J20</f>
        <v>абсолют</v>
      </c>
    </row>
    <row r="21" spans="1:10" ht="18" x14ac:dyDescent="0.2">
      <c r="A21" s="257" t="str">
        <f>'Ведомость ТИ'!A21</f>
        <v>18</v>
      </c>
      <c r="B21" s="258" t="str">
        <f>'Ведомость ТИ'!B21</f>
        <v>Меркушев Сергей</v>
      </c>
      <c r="C21" s="258" t="str">
        <f>'Ведомость ТИ'!C21</f>
        <v>Топорков Максим</v>
      </c>
      <c r="D21" s="257">
        <f>'Ведомость ТИ'!D21</f>
        <v>18</v>
      </c>
      <c r="E21" s="248">
        <f t="shared" si="0"/>
        <v>0.38750000000000001</v>
      </c>
      <c r="F21" s="259" t="str">
        <f>'Ведомость ТИ'!F21</f>
        <v>ВАЗ-21093</v>
      </c>
      <c r="G21" s="259" t="str">
        <f>'Ведомость ТИ'!G21</f>
        <v>передний</v>
      </c>
      <c r="H21" s="259">
        <f>'Ведомость ТИ'!H21</f>
        <v>76</v>
      </c>
      <c r="I21" s="259" t="str">
        <f>'Ведомость ТИ'!I21</f>
        <v>МАДИ Racing</v>
      </c>
      <c r="J21" s="259" t="str">
        <f>'Ведомость ТИ'!J21</f>
        <v>студент</v>
      </c>
    </row>
    <row r="22" spans="1:10" ht="18" x14ac:dyDescent="0.2">
      <c r="A22" s="257" t="str">
        <f>'Ведомость ТИ'!A22</f>
        <v>19</v>
      </c>
      <c r="B22" s="258" t="str">
        <f>'Ведомость ТИ'!B22</f>
        <v>Бестужев Дмитрий</v>
      </c>
      <c r="C22" s="258" t="str">
        <f>'Ведомость ТИ'!C22</f>
        <v>Чебуров Юрий</v>
      </c>
      <c r="D22" s="257">
        <f>'Ведомость ТИ'!D22</f>
        <v>19</v>
      </c>
      <c r="E22" s="248">
        <f t="shared" si="0"/>
        <v>0.38819444444444445</v>
      </c>
      <c r="F22" s="259" t="str">
        <f>'Ведомость ТИ'!F22</f>
        <v>ВАЗ-21083</v>
      </c>
      <c r="G22" s="259" t="str">
        <f>'Ведомость ТИ'!G22</f>
        <v>передний</v>
      </c>
      <c r="H22" s="259">
        <f>'Ведомость ТИ'!H22</f>
        <v>70</v>
      </c>
      <c r="I22" s="259" t="str">
        <f>'Ведомость ТИ'!I22</f>
        <v>МАДИ Racing</v>
      </c>
      <c r="J22" s="259" t="str">
        <f>'Ведомость ТИ'!J22</f>
        <v>студент</v>
      </c>
    </row>
    <row r="23" spans="1:10" ht="18" x14ac:dyDescent="0.2">
      <c r="A23" s="257" t="str">
        <f>'Ведомость ТИ'!A23</f>
        <v>20</v>
      </c>
      <c r="B23" s="258" t="str">
        <f>'Ведомость ТИ'!B23</f>
        <v>Дочкин Дмитрий</v>
      </c>
      <c r="C23" s="258" t="str">
        <f>'Ведомость ТИ'!C23</f>
        <v>Гукасян Арутюн</v>
      </c>
      <c r="D23" s="257">
        <f>'Ведомость ТИ'!D23</f>
        <v>20</v>
      </c>
      <c r="E23" s="248">
        <f t="shared" si="0"/>
        <v>0.3888888888888889</v>
      </c>
      <c r="F23" s="259" t="str">
        <f>'Ведомость ТИ'!F23</f>
        <v>Nissan Datsun Sunny</v>
      </c>
      <c r="G23" s="259" t="str">
        <f>'Ведомость ТИ'!G23</f>
        <v>передний</v>
      </c>
      <c r="H23" s="259">
        <f>'Ведомость ТИ'!H23</f>
        <v>60</v>
      </c>
      <c r="I23" s="259" t="str">
        <f>'Ведомость ТИ'!I23</f>
        <v>МАДИ Racing</v>
      </c>
      <c r="J23" s="259" t="str">
        <f>'Ведомость ТИ'!J23</f>
        <v>студент</v>
      </c>
    </row>
    <row r="24" spans="1:10" ht="18" x14ac:dyDescent="0.2">
      <c r="A24" s="257" t="str">
        <f>'Ведомость ТИ'!A24</f>
        <v>21</v>
      </c>
      <c r="B24" s="258" t="str">
        <f>'Ведомость ТИ'!B24</f>
        <v>Джиоев Сослан</v>
      </c>
      <c r="C24" s="258" t="str">
        <f>'Ведомость ТИ'!C24</f>
        <v>Петрушин Александр</v>
      </c>
      <c r="D24" s="257">
        <f>'Ведомость ТИ'!D24</f>
        <v>21</v>
      </c>
      <c r="E24" s="248">
        <f t="shared" si="0"/>
        <v>0.38958333333333334</v>
      </c>
      <c r="F24" s="259" t="str">
        <f>'Ведомость ТИ'!F24</f>
        <v>KIA Ceed</v>
      </c>
      <c r="G24" s="259" t="str">
        <f>'Ведомость ТИ'!G24</f>
        <v>передний</v>
      </c>
      <c r="H24" s="259">
        <f>'Ведомость ТИ'!H24</f>
        <v>115</v>
      </c>
      <c r="I24" s="259">
        <f>'Ведомость ТИ'!I24</f>
        <v>0</v>
      </c>
      <c r="J24" s="259" t="str">
        <f>'Ведомость ТИ'!J24</f>
        <v>выпускник</v>
      </c>
    </row>
    <row r="25" spans="1:10" ht="18" x14ac:dyDescent="0.2">
      <c r="A25" s="257" t="str">
        <f>'Ведомость ТИ'!A25</f>
        <v>22</v>
      </c>
      <c r="B25" s="258" t="str">
        <f>'Ведомость ТИ'!B25</f>
        <v>Володин Дмитрий</v>
      </c>
      <c r="C25" s="258" t="str">
        <f>'Ведомость ТИ'!C25</f>
        <v>Володина Наталья</v>
      </c>
      <c r="D25" s="257">
        <f>'Ведомость ТИ'!D25</f>
        <v>22</v>
      </c>
      <c r="E25" s="248">
        <f t="shared" si="0"/>
        <v>0.39027777777777778</v>
      </c>
      <c r="F25" s="259" t="str">
        <f>'Ведомость ТИ'!F25</f>
        <v>Hyundai Solaris</v>
      </c>
      <c r="G25" s="259" t="str">
        <f>'Ведомость ТИ'!G25</f>
        <v>передний</v>
      </c>
      <c r="H25" s="259">
        <f>'Ведомость ТИ'!H25</f>
        <v>123</v>
      </c>
      <c r="I25" s="259" t="str">
        <f>'Ведомость ТИ'!I25</f>
        <v>Товарищи</v>
      </c>
      <c r="J25" s="259" t="str">
        <f>'Ведомость ТИ'!J25</f>
        <v>абсолют</v>
      </c>
    </row>
    <row r="26" spans="1:10" ht="18" x14ac:dyDescent="0.2">
      <c r="A26" s="257" t="str">
        <f>'Ведомость ТИ'!A26</f>
        <v>23</v>
      </c>
      <c r="B26" s="258" t="str">
        <f>'Ведомость ТИ'!B26</f>
        <v>Шипилов Сергей</v>
      </c>
      <c r="C26" s="258" t="str">
        <f>'Ведомость ТИ'!C26</f>
        <v>Шипилов Игнат</v>
      </c>
      <c r="D26" s="257">
        <f>'Ведомость ТИ'!D26</f>
        <v>23</v>
      </c>
      <c r="E26" s="248">
        <f t="shared" si="0"/>
        <v>0.39097222222222222</v>
      </c>
      <c r="F26" s="259" t="str">
        <f>'Ведомость ТИ'!F26</f>
        <v>ВАЗ-21043</v>
      </c>
      <c r="G26" s="259" t="str">
        <f>'Ведомость ТИ'!G26</f>
        <v>задний</v>
      </c>
      <c r="H26" s="259">
        <f>'Ведомость ТИ'!H26</f>
        <v>72</v>
      </c>
      <c r="I26" s="259">
        <f>'Ведомость ТИ'!I26</f>
        <v>0</v>
      </c>
      <c r="J26" s="259" t="str">
        <f>'Ведомость ТИ'!J26</f>
        <v>студент</v>
      </c>
    </row>
    <row r="27" spans="1:10" ht="18" x14ac:dyDescent="0.2">
      <c r="A27" s="257" t="str">
        <f>'Ведомость ТИ'!A27</f>
        <v>24</v>
      </c>
      <c r="B27" s="258" t="str">
        <f>'Ведомость ТИ'!B27</f>
        <v>Денисов Иван</v>
      </c>
      <c r="C27" s="258" t="str">
        <f>'Ведомость ТИ'!C27</f>
        <v>Юрьев Евгений</v>
      </c>
      <c r="D27" s="257">
        <f>'Ведомость ТИ'!D27</f>
        <v>24</v>
      </c>
      <c r="E27" s="248">
        <f t="shared" si="0"/>
        <v>0.39166666666666666</v>
      </c>
      <c r="F27" s="259" t="str">
        <f>'Ведомость ТИ'!F27</f>
        <v>Volkswagen Golf</v>
      </c>
      <c r="G27" s="259" t="str">
        <f>'Ведомость ТИ'!G27</f>
        <v>передний</v>
      </c>
      <c r="H27" s="259">
        <f>'Ведомость ТИ'!H27</f>
        <v>75</v>
      </c>
      <c r="I27" s="259" t="str">
        <f>'Ведомость ТИ'!I27</f>
        <v>МАДИ Racing</v>
      </c>
      <c r="J27" s="259" t="str">
        <f>'Ведомость ТИ'!J27</f>
        <v>студент</v>
      </c>
    </row>
    <row r="28" spans="1:10" ht="18" x14ac:dyDescent="0.2">
      <c r="A28" s="257" t="str">
        <f>'Ведомость ТИ'!A28</f>
        <v>25</v>
      </c>
      <c r="B28" s="258" t="str">
        <f>'Ведомость ТИ'!B28</f>
        <v>Сергеев Андрей</v>
      </c>
      <c r="C28" s="258" t="str">
        <f>'Ведомость ТИ'!C28</f>
        <v>Захарина Алла</v>
      </c>
      <c r="D28" s="257">
        <f>'Ведомость ТИ'!D28</f>
        <v>25</v>
      </c>
      <c r="E28" s="248">
        <f t="shared" si="0"/>
        <v>0.3923611111111111</v>
      </c>
      <c r="F28" s="259" t="str">
        <f>'Ведомость ТИ'!F28</f>
        <v>Subaru Impreza</v>
      </c>
      <c r="G28" s="259" t="str">
        <f>'Ведомость ТИ'!G28</f>
        <v>полный</v>
      </c>
      <c r="H28" s="259">
        <f>'Ведомость ТИ'!H28</f>
        <v>125</v>
      </c>
      <c r="I28" s="259" t="str">
        <f>'Ведомость ТИ'!I28</f>
        <v>Очки</v>
      </c>
      <c r="J28" s="259" t="str">
        <f>'Ведомость ТИ'!J28</f>
        <v>выпускник</v>
      </c>
    </row>
    <row r="29" spans="1:10" ht="18" x14ac:dyDescent="0.2">
      <c r="A29" s="257" t="str">
        <f>'Ведомость ТИ'!A29</f>
        <v>26</v>
      </c>
      <c r="B29" s="258" t="str">
        <f>'Ведомость ТИ'!B29</f>
        <v>Касмынин Александр</v>
      </c>
      <c r="C29" s="258" t="str">
        <f>'Ведомость ТИ'!C29</f>
        <v>Панкратова Наталья</v>
      </c>
      <c r="D29" s="257">
        <f>'Ведомость ТИ'!D29</f>
        <v>26</v>
      </c>
      <c r="E29" s="248">
        <f t="shared" si="0"/>
        <v>0.39305555555555555</v>
      </c>
      <c r="F29" s="259" t="str">
        <f>'Ведомость ТИ'!F29</f>
        <v>ВАЗ-21060</v>
      </c>
      <c r="G29" s="259" t="str">
        <f>'Ведомость ТИ'!G29</f>
        <v>задний</v>
      </c>
      <c r="H29" s="259">
        <f>'Ведомость ТИ'!H29</f>
        <v>74</v>
      </c>
      <c r="I29" s="259" t="str">
        <f>'Ведомость ТИ'!I29</f>
        <v>PRO|RALLY</v>
      </c>
      <c r="J29" s="259" t="str">
        <f>'Ведомость ТИ'!J29</f>
        <v>абсолют</v>
      </c>
    </row>
    <row r="30" spans="1:10" ht="18" x14ac:dyDescent="0.2">
      <c r="A30" s="257" t="str">
        <f>'Ведомость ТИ'!A30</f>
        <v>27</v>
      </c>
      <c r="B30" s="258" t="str">
        <f>'Ведомость ТИ'!B30</f>
        <v>Шабалин Дмитрий</v>
      </c>
      <c r="C30" s="258" t="str">
        <f>'Ведомость ТИ'!C30</f>
        <v>Шабалин Иван</v>
      </c>
      <c r="D30" s="257">
        <f>'Ведомость ТИ'!D30</f>
        <v>27</v>
      </c>
      <c r="E30" s="248">
        <f t="shared" si="0"/>
        <v>0.39374999999999999</v>
      </c>
      <c r="F30" s="259" t="str">
        <f>'Ведомость ТИ'!F30</f>
        <v>Nissan X-Trail</v>
      </c>
      <c r="G30" s="259" t="str">
        <f>'Ведомость ТИ'!G30</f>
        <v>полный</v>
      </c>
      <c r="H30" s="259">
        <f>'Ведомость ТИ'!H30</f>
        <v>140</v>
      </c>
      <c r="I30" s="259">
        <f>'Ведомость ТИ'!I30</f>
        <v>0</v>
      </c>
      <c r="J30" s="259" t="str">
        <f>'Ведомость ТИ'!J30</f>
        <v>абсолют</v>
      </c>
    </row>
    <row r="31" spans="1:10" ht="18" x14ac:dyDescent="0.2">
      <c r="A31" s="257" t="str">
        <f>'Ведомость ТИ'!A31</f>
        <v>28</v>
      </c>
      <c r="B31" s="258" t="str">
        <f>'Ведомость ТИ'!B31</f>
        <v>Кузнецов Константин</v>
      </c>
      <c r="C31" s="258" t="str">
        <f>'Ведомость ТИ'!C31</f>
        <v>Пигалев Артём</v>
      </c>
      <c r="D31" s="257">
        <f>'Ведомость ТИ'!D31</f>
        <v>28</v>
      </c>
      <c r="E31" s="248">
        <f t="shared" si="0"/>
        <v>0.39444444444444443</v>
      </c>
      <c r="F31" s="259" t="str">
        <f>'Ведомость ТИ'!F31</f>
        <v>Honda Accord</v>
      </c>
      <c r="G31" s="259" t="str">
        <f>'Ведомость ТИ'!G31</f>
        <v>передний</v>
      </c>
      <c r="H31" s="259">
        <f>'Ведомость ТИ'!H31</f>
        <v>201</v>
      </c>
      <c r="I31" s="259">
        <f>'Ведомость ТИ'!I31</f>
        <v>0</v>
      </c>
      <c r="J31" s="259" t="str">
        <f>'Ведомость ТИ'!J31</f>
        <v>выпускник</v>
      </c>
    </row>
    <row r="32" spans="1:10" ht="18" x14ac:dyDescent="0.2">
      <c r="A32" s="257" t="str">
        <f>'Ведомость ТИ'!A32</f>
        <v>29</v>
      </c>
      <c r="B32" s="258" t="str">
        <f>'Ведомость ТИ'!B32</f>
        <v>Лелюх Алексей</v>
      </c>
      <c r="C32" s="258" t="str">
        <f>'Ведомость ТИ'!C32</f>
        <v>Морозов Алексей</v>
      </c>
      <c r="D32" s="257">
        <f>'Ведомость ТИ'!D32</f>
        <v>29</v>
      </c>
      <c r="E32" s="248">
        <f t="shared" si="0"/>
        <v>0.39513888888888887</v>
      </c>
      <c r="F32" s="259" t="str">
        <f>'Ведомость ТИ'!F32</f>
        <v>Москвич-2140</v>
      </c>
      <c r="G32" s="259" t="str">
        <f>'Ведомость ТИ'!G32</f>
        <v>задний</v>
      </c>
      <c r="H32" s="259">
        <f>'Ведомость ТИ'!H32</f>
        <v>75</v>
      </c>
      <c r="I32" s="259" t="str">
        <f>'Ведомость ТИ'!I32</f>
        <v>Gorkyclassic</v>
      </c>
      <c r="J32" s="259" t="str">
        <f>'Ведомость ТИ'!J32</f>
        <v>студент</v>
      </c>
    </row>
    <row r="33" spans="1:10" ht="18" x14ac:dyDescent="0.2">
      <c r="A33" s="257" t="str">
        <f>'Ведомость ТИ'!A33</f>
        <v>30</v>
      </c>
      <c r="B33" s="258" t="str">
        <f>'Ведомость ТИ'!B33</f>
        <v>Финогеева Анастасия </v>
      </c>
      <c r="C33" s="258" t="str">
        <f>'Ведомость ТИ'!C33</f>
        <v>Яковлева Елизавета</v>
      </c>
      <c r="D33" s="257">
        <f>'Ведомость ТИ'!D33</f>
        <v>30</v>
      </c>
      <c r="E33" s="248">
        <f t="shared" si="0"/>
        <v>0.39583333333333331</v>
      </c>
      <c r="F33" s="259" t="str">
        <f>'Ведомость ТИ'!F33</f>
        <v>Ford Focus</v>
      </c>
      <c r="G33" s="259" t="str">
        <f>'Ведомость ТИ'!G33</f>
        <v>передний</v>
      </c>
      <c r="H33" s="259">
        <f>'Ведомость ТИ'!H33</f>
        <v>99</v>
      </c>
      <c r="I33" s="259" t="str">
        <f>'Ведомость ТИ'!I33</f>
        <v>Юный Автомобилист</v>
      </c>
      <c r="J33" s="259" t="str">
        <f>'Ведомость ТИ'!J33</f>
        <v>студент</v>
      </c>
    </row>
    <row r="34" spans="1:10" ht="18" x14ac:dyDescent="0.2">
      <c r="A34" s="257" t="str">
        <f>'Ведомость ТИ'!A34</f>
        <v>31</v>
      </c>
      <c r="B34" s="258" t="str">
        <f>'Ведомость ТИ'!B34</f>
        <v>Ушаков Павел</v>
      </c>
      <c r="C34" s="258" t="str">
        <f>'Ведомость ТИ'!C34</f>
        <v>Сорока Евгений</v>
      </c>
      <c r="D34" s="257">
        <f>'Ведомость ТИ'!D34</f>
        <v>31</v>
      </c>
      <c r="E34" s="248">
        <f t="shared" si="0"/>
        <v>0.39652777777777776</v>
      </c>
      <c r="F34" s="259" t="str">
        <f>'Ведомость ТИ'!F34</f>
        <v>ВАЗ-2101</v>
      </c>
      <c r="G34" s="259" t="str">
        <f>'Ведомость ТИ'!G34</f>
        <v>задний</v>
      </c>
      <c r="H34" s="259">
        <f>'Ведомость ТИ'!H34</f>
        <v>64</v>
      </c>
      <c r="I34" s="259" t="str">
        <f>'Ведомость ТИ'!I34</f>
        <v>Gorkyclassic</v>
      </c>
      <c r="J34" s="259" t="str">
        <f>'Ведомость ТИ'!J34</f>
        <v>абсолют</v>
      </c>
    </row>
    <row r="35" spans="1:10" ht="18" x14ac:dyDescent="0.2">
      <c r="A35" s="257" t="str">
        <f>'Ведомость ТИ'!A35</f>
        <v>32</v>
      </c>
      <c r="B35" s="258" t="str">
        <f>'Ведомость ТИ'!B35</f>
        <v>Лекае Александр</v>
      </c>
      <c r="C35" s="258" t="str">
        <f>'Ведомость ТИ'!C35</f>
        <v>Крылова Надежда</v>
      </c>
      <c r="D35" s="257">
        <f>'Ведомость ТИ'!D35</f>
        <v>32</v>
      </c>
      <c r="E35" s="248">
        <f t="shared" si="0"/>
        <v>0.3972222222222222</v>
      </c>
      <c r="F35" s="259" t="str">
        <f>'Ведомость ТИ'!F35</f>
        <v>ВАЗ-21033</v>
      </c>
      <c r="G35" s="259" t="str">
        <f>'Ведомость ТИ'!G35</f>
        <v>задний</v>
      </c>
      <c r="H35" s="259">
        <f>'Ведомость ТИ'!H35</f>
        <v>64</v>
      </c>
      <c r="I35" s="259" t="str">
        <f>'Ведомость ТИ'!I35</f>
        <v>Gorkyclassic</v>
      </c>
      <c r="J35" s="259" t="str">
        <f>'Ведомость ТИ'!J35</f>
        <v>абсолют</v>
      </c>
    </row>
    <row r="36" spans="1:10" ht="18" x14ac:dyDescent="0.2">
      <c r="A36" s="257" t="str">
        <f>'Ведомость ТИ'!A36</f>
        <v>33</v>
      </c>
      <c r="B36" s="258" t="str">
        <f>'Ведомость ТИ'!B36</f>
        <v>Лекае Александр мл.</v>
      </c>
      <c r="C36" s="258" t="str">
        <f>'Ведомость ТИ'!C36</f>
        <v>Ломов Артём</v>
      </c>
      <c r="D36" s="257">
        <f>'Ведомость ТИ'!D36</f>
        <v>33</v>
      </c>
      <c r="E36" s="248">
        <f t="shared" si="0"/>
        <v>0.39791666666666664</v>
      </c>
      <c r="F36" s="259" t="str">
        <f>'Ведомость ТИ'!F36</f>
        <v>ГАЗ-24</v>
      </c>
      <c r="G36" s="259" t="str">
        <f>'Ведомость ТИ'!G36</f>
        <v>задний</v>
      </c>
      <c r="H36" s="259">
        <f>'Ведомость ТИ'!H36</f>
        <v>80</v>
      </c>
      <c r="I36" s="259" t="str">
        <f>'Ведомость ТИ'!I36</f>
        <v>Gorkyclassic</v>
      </c>
      <c r="J36" s="259" t="str">
        <f>'Ведомость ТИ'!J36</f>
        <v>абсолют</v>
      </c>
    </row>
    <row r="37" spans="1:10" ht="18" x14ac:dyDescent="0.2">
      <c r="A37" s="257" t="str">
        <f>'Ведомость ТИ'!A37</f>
        <v>34</v>
      </c>
      <c r="B37" s="258" t="str">
        <f>'Ведомость ТИ'!B37</f>
        <v>Чириков Василий</v>
      </c>
      <c r="C37" s="258" t="str">
        <f>'Ведомость ТИ'!C37</f>
        <v>Бобылёв Максим</v>
      </c>
      <c r="D37" s="257">
        <f>'Ведомость ТИ'!D37</f>
        <v>34</v>
      </c>
      <c r="E37" s="248">
        <f t="shared" si="0"/>
        <v>0.39861111111111108</v>
      </c>
      <c r="F37" s="259" t="str">
        <f>'Ведомость ТИ'!F37</f>
        <v>Renault Logan</v>
      </c>
      <c r="G37" s="259" t="str">
        <f>'Ведомость ТИ'!G37</f>
        <v>передний</v>
      </c>
      <c r="H37" s="259">
        <f>'Ведомость ТИ'!H37</f>
        <v>87</v>
      </c>
      <c r="I37" s="259">
        <f>'Ведомость ТИ'!I37</f>
        <v>0</v>
      </c>
      <c r="J37" s="259" t="str">
        <f>'Ведомость ТИ'!J37</f>
        <v>студент</v>
      </c>
    </row>
    <row r="38" spans="1:10" ht="18" x14ac:dyDescent="0.2">
      <c r="A38" s="257" t="str">
        <f>'Ведомость ТИ'!A38</f>
        <v>35</v>
      </c>
      <c r="B38" s="258" t="str">
        <f>'Ведомость ТИ'!B38</f>
        <v>Хамидов Матвей</v>
      </c>
      <c r="C38" s="258" t="str">
        <f>'Ведомость ТИ'!C38</f>
        <v>Алексеева Марина</v>
      </c>
      <c r="D38" s="257">
        <f>'Ведомость ТИ'!D38</f>
        <v>35</v>
      </c>
      <c r="E38" s="248">
        <f t="shared" si="0"/>
        <v>0.39930555555555552</v>
      </c>
      <c r="F38" s="259" t="str">
        <f>'Ведомость ТИ'!F38</f>
        <v>Ford Focus</v>
      </c>
      <c r="G38" s="259" t="str">
        <f>'Ведомость ТИ'!G38</f>
        <v>передний</v>
      </c>
      <c r="H38" s="259">
        <f>'Ведомость ТИ'!H38</f>
        <v>125</v>
      </c>
      <c r="I38" s="259" t="str">
        <f>'Ведомость ТИ'!I38</f>
        <v>PRO|RALLY</v>
      </c>
      <c r="J38" s="259" t="str">
        <f>'Ведомость ТИ'!J38</f>
        <v>абсолют</v>
      </c>
    </row>
    <row r="39" spans="1:10" ht="18" x14ac:dyDescent="0.2">
      <c r="A39" s="257" t="str">
        <f>'Ведомость ТИ'!A39</f>
        <v>36</v>
      </c>
      <c r="B39" s="258" t="str">
        <f>'Ведомость ТИ'!B39</f>
        <v>Александрова Анна</v>
      </c>
      <c r="C39" s="258" t="str">
        <f>'Ведомость ТИ'!C39</f>
        <v>Александров Сергей</v>
      </c>
      <c r="D39" s="257">
        <f>'Ведомость ТИ'!D39</f>
        <v>36</v>
      </c>
      <c r="E39" s="248">
        <f t="shared" si="0"/>
        <v>0.39999999999999997</v>
      </c>
      <c r="F39" s="259" t="str">
        <f>'Ведомость ТИ'!F39</f>
        <v>Skoda Octavia</v>
      </c>
      <c r="G39" s="259" t="str">
        <f>'Ведомость ТИ'!G39</f>
        <v>передний</v>
      </c>
      <c r="H39" s="259">
        <f>'Ведомость ТИ'!H39</f>
        <v>105</v>
      </c>
      <c r="I39" s="259">
        <f>'Ведомость ТИ'!I39</f>
        <v>0</v>
      </c>
      <c r="J39" s="259" t="str">
        <f>'Ведомость ТИ'!J39</f>
        <v>абсолют</v>
      </c>
    </row>
    <row r="40" spans="1:10" ht="18" x14ac:dyDescent="0.2">
      <c r="A40" s="257" t="str">
        <f>'Ведомость ТИ'!A40</f>
        <v>37</v>
      </c>
      <c r="B40" s="258" t="str">
        <f>'Ведомость ТИ'!B40</f>
        <v>Фёдорова Татьяна</v>
      </c>
      <c r="C40" s="258" t="str">
        <f>'Ведомость ТИ'!C40</f>
        <v>Захаров Сергей</v>
      </c>
      <c r="D40" s="257">
        <f>'Ведомость ТИ'!D40</f>
        <v>37</v>
      </c>
      <c r="E40" s="248">
        <f t="shared" si="0"/>
        <v>0.40069444444444441</v>
      </c>
      <c r="F40" s="259" t="str">
        <f>'Ведомость ТИ'!F40</f>
        <v>Volkswagen Golf</v>
      </c>
      <c r="G40" s="259" t="str">
        <f>'Ведомость ТИ'!G40</f>
        <v>передний</v>
      </c>
      <c r="H40" s="259">
        <f>'Ведомость ТИ'!H40</f>
        <v>90</v>
      </c>
      <c r="I40" s="259">
        <f>'Ведомость ТИ'!I40</f>
        <v>0</v>
      </c>
      <c r="J40" s="259" t="str">
        <f>'Ведомость ТИ'!J40</f>
        <v>студент</v>
      </c>
    </row>
    <row r="41" spans="1:10" ht="18" x14ac:dyDescent="0.2">
      <c r="A41" s="257" t="str">
        <f>'Ведомость ТИ'!A41</f>
        <v>38</v>
      </c>
      <c r="B41" s="258" t="str">
        <f>'Ведомость ТИ'!B41</f>
        <v>Воронов Александр</v>
      </c>
      <c r="C41" s="258" t="str">
        <f>'Ведомость ТИ'!C41</f>
        <v>Балденков Дмитрий</v>
      </c>
      <c r="D41" s="257">
        <f>'Ведомость ТИ'!D41</f>
        <v>38</v>
      </c>
      <c r="E41" s="248">
        <f t="shared" si="0"/>
        <v>0.40138888888888885</v>
      </c>
      <c r="F41" s="259" t="str">
        <f>'Ведомость ТИ'!F41</f>
        <v>ВАЗ-21093</v>
      </c>
      <c r="G41" s="259" t="str">
        <f>'Ведомость ТИ'!G41</f>
        <v>передний</v>
      </c>
      <c r="H41" s="259">
        <f>'Ведомость ТИ'!H41</f>
        <v>80</v>
      </c>
      <c r="I41" s="259" t="str">
        <f>'Ведомость ТИ'!I41</f>
        <v>Очки</v>
      </c>
      <c r="J41" s="259" t="str">
        <f>'Ведомость ТИ'!J41</f>
        <v>выпускник</v>
      </c>
    </row>
    <row r="42" spans="1:10" ht="18" x14ac:dyDescent="0.2">
      <c r="A42" s="257" t="str">
        <f>'Ведомость ТИ'!A42</f>
        <v>39</v>
      </c>
      <c r="B42" s="258" t="str">
        <f>'Ведомость ТИ'!B42</f>
        <v>Кананадзе Сергей</v>
      </c>
      <c r="C42" s="258" t="str">
        <f>'Ведомость ТИ'!C42</f>
        <v>Воробьёва Наталья</v>
      </c>
      <c r="D42" s="257">
        <f>'Ведомость ТИ'!D42</f>
        <v>39</v>
      </c>
      <c r="E42" s="248">
        <f t="shared" si="0"/>
        <v>0.40208333333333329</v>
      </c>
      <c r="F42" s="259" t="str">
        <f>'Ведомость ТИ'!F42</f>
        <v>Opel Frontera</v>
      </c>
      <c r="G42" s="259" t="str">
        <f>'Ведомость ТИ'!G42</f>
        <v>полный</v>
      </c>
      <c r="H42" s="259">
        <f>'Ведомость ТИ'!H42</f>
        <v>136</v>
      </c>
      <c r="I42" s="259" t="str">
        <f>'Ведомость ТИ'!I42</f>
        <v>PRO|RALLY</v>
      </c>
      <c r="J42" s="259" t="str">
        <f>'Ведомость ТИ'!J42</f>
        <v>абсолют</v>
      </c>
    </row>
    <row r="43" spans="1:10" ht="18" x14ac:dyDescent="0.2">
      <c r="A43" s="257" t="str">
        <f>'Ведомость ТИ'!A43</f>
        <v>40</v>
      </c>
      <c r="B43" s="258" t="str">
        <f>'Ведомость ТИ'!B43</f>
        <v>Бузюн Георгий</v>
      </c>
      <c r="C43" s="258" t="str">
        <f>'Ведомость ТИ'!C43</f>
        <v>Филипс Дмитриевс</v>
      </c>
      <c r="D43" s="257">
        <f>'Ведомость ТИ'!D43</f>
        <v>40</v>
      </c>
      <c r="E43" s="248">
        <f t="shared" si="0"/>
        <v>0.40277777777777773</v>
      </c>
      <c r="F43" s="259" t="str">
        <f>'Ведомость ТИ'!F43</f>
        <v>Москвич-21415</v>
      </c>
      <c r="G43" s="259" t="str">
        <f>'Ведомость ТИ'!G43</f>
        <v>передний</v>
      </c>
      <c r="H43" s="259">
        <f>'Ведомость ТИ'!H43</f>
        <v>112</v>
      </c>
      <c r="I43" s="259" t="str">
        <f>'Ведомость ТИ'!I43</f>
        <v>МАДИ Racing</v>
      </c>
      <c r="J43" s="259" t="str">
        <f>'Ведомость ТИ'!J43</f>
        <v>студент</v>
      </c>
    </row>
    <row r="44" spans="1:10" ht="18" x14ac:dyDescent="0.2">
      <c r="A44" s="257" t="str">
        <f>'Ведомость ТИ'!A44</f>
        <v>41</v>
      </c>
      <c r="B44" s="258" t="str">
        <f>'Ведомость ТИ'!B44</f>
        <v>Ермилов Сергей</v>
      </c>
      <c r="C44" s="258" t="str">
        <f>'Ведомость ТИ'!C44</f>
        <v>Баев Артём</v>
      </c>
      <c r="D44" s="257">
        <f>'Ведомость ТИ'!D44</f>
        <v>41</v>
      </c>
      <c r="E44" s="248">
        <f t="shared" si="0"/>
        <v>0.40347222222222218</v>
      </c>
      <c r="F44" s="259" t="str">
        <f>'Ведомость ТИ'!F44</f>
        <v>Лада Калина</v>
      </c>
      <c r="G44" s="259" t="str">
        <f>'Ведомость ТИ'!G44</f>
        <v>передний</v>
      </c>
      <c r="H44" s="259">
        <f>'Ведомость ТИ'!H44</f>
        <v>97</v>
      </c>
      <c r="I44" s="259">
        <f>'Ведомость ТИ'!I44</f>
        <v>0</v>
      </c>
      <c r="J44" s="259" t="str">
        <f>'Ведомость ТИ'!J44</f>
        <v>абсолют</v>
      </c>
    </row>
    <row r="45" spans="1:10" ht="18" x14ac:dyDescent="0.2">
      <c r="A45" s="257" t="str">
        <f>'Ведомость ТИ'!A45</f>
        <v>42</v>
      </c>
      <c r="B45" s="258" t="str">
        <f>'Ведомость ТИ'!B45</f>
        <v>Желнин Евгений</v>
      </c>
      <c r="C45" s="258" t="str">
        <f>'Ведомость ТИ'!C45</f>
        <v>Желнина Светлана</v>
      </c>
      <c r="D45" s="257">
        <f>'Ведомость ТИ'!D45</f>
        <v>42</v>
      </c>
      <c r="E45" s="248">
        <f t="shared" si="0"/>
        <v>0.40416666666666662</v>
      </c>
      <c r="F45" s="259" t="str">
        <f>'Ведомость ТИ'!F45</f>
        <v>Subaru Forester</v>
      </c>
      <c r="G45" s="259" t="str">
        <f>'Ведомость ТИ'!G45</f>
        <v>полный</v>
      </c>
      <c r="H45" s="259">
        <f>'Ведомость ТИ'!H45</f>
        <v>230</v>
      </c>
      <c r="I45" s="259">
        <f>'Ведомость ТИ'!I45</f>
        <v>0</v>
      </c>
      <c r="J45" s="259" t="str">
        <f>'Ведомость ТИ'!J45</f>
        <v>абсолют</v>
      </c>
    </row>
    <row r="46" spans="1:10" ht="18" x14ac:dyDescent="0.2">
      <c r="A46" s="257" t="str">
        <f>'Ведомость ТИ'!A46</f>
        <v>43</v>
      </c>
      <c r="B46" s="258" t="str">
        <f>'Ведомость ТИ'!B46</f>
        <v>Никольский Денис</v>
      </c>
      <c r="C46" s="258" t="str">
        <f>'Ведомость ТИ'!C46</f>
        <v>Дьяков Григорий</v>
      </c>
      <c r="D46" s="257">
        <f>'Ведомость ТИ'!D46</f>
        <v>43</v>
      </c>
      <c r="E46" s="248">
        <f t="shared" si="0"/>
        <v>0.40486111111111106</v>
      </c>
      <c r="F46" s="259" t="str">
        <f>'Ведомость ТИ'!F46</f>
        <v>Mitsubishi Lancer X</v>
      </c>
      <c r="G46" s="259" t="str">
        <f>'Ведомость ТИ'!G46</f>
        <v>передний</v>
      </c>
      <c r="H46" s="259">
        <f>'Ведомость ТИ'!H46</f>
        <v>143</v>
      </c>
      <c r="I46" s="259" t="str">
        <f>'Ведомость ТИ'!I46</f>
        <v>DREAM TEAM</v>
      </c>
      <c r="J46" s="259" t="str">
        <f>'Ведомость ТИ'!J46</f>
        <v>студент</v>
      </c>
    </row>
    <row r="47" spans="1:10" ht="18" x14ac:dyDescent="0.2">
      <c r="A47" s="257" t="str">
        <f>'Ведомость ТИ'!A47</f>
        <v>44</v>
      </c>
      <c r="B47" s="258" t="str">
        <f>'Ведомость ТИ'!B47</f>
        <v>Борков Виктор</v>
      </c>
      <c r="C47" s="258" t="str">
        <f>'Ведомость ТИ'!C47</f>
        <v>Смирнов Артём</v>
      </c>
      <c r="D47" s="257">
        <f>'Ведомость ТИ'!D47</f>
        <v>44</v>
      </c>
      <c r="E47" s="248">
        <f t="shared" si="0"/>
        <v>0.4055555555555555</v>
      </c>
      <c r="F47" s="259" t="str">
        <f>'Ведомость ТИ'!F47</f>
        <v>Lada Priora Sport</v>
      </c>
      <c r="G47" s="259" t="str">
        <f>'Ведомость ТИ'!G47</f>
        <v>передний</v>
      </c>
      <c r="H47" s="259">
        <f>'Ведомость ТИ'!H47</f>
        <v>98</v>
      </c>
      <c r="I47" s="259">
        <f>'Ведомость ТИ'!I47</f>
        <v>0</v>
      </c>
      <c r="J47" s="259" t="str">
        <f>'Ведомость ТИ'!J47</f>
        <v>выпускник</v>
      </c>
    </row>
    <row r="48" spans="1:10" ht="36" x14ac:dyDescent="0.2">
      <c r="A48" s="257" t="str">
        <f>'Ведомость ТИ'!A48</f>
        <v>45</v>
      </c>
      <c r="B48" s="258" t="str">
        <f>'Ведомость ТИ'!B48</f>
        <v>Горелик Алексей</v>
      </c>
      <c r="C48" s="258" t="str">
        <f>'Ведомость ТИ'!C48</f>
        <v>Майорникова Светлана</v>
      </c>
      <c r="D48" s="257">
        <f>'Ведомость ТИ'!D48</f>
        <v>45</v>
      </c>
      <c r="E48" s="248">
        <f t="shared" si="0"/>
        <v>0.40624999999999994</v>
      </c>
      <c r="F48" s="259" t="str">
        <f>'Ведомость ТИ'!F48</f>
        <v>УАЗ-23638</v>
      </c>
      <c r="G48" s="259" t="str">
        <f>'Ведомость ТИ'!G48</f>
        <v>полный</v>
      </c>
      <c r="H48" s="259">
        <f>'Ведомость ТИ'!H48</f>
        <v>113</v>
      </c>
      <c r="I48" s="259" t="str">
        <f>'Ведомость ТИ'!I48</f>
        <v>PRO|RALLY</v>
      </c>
      <c r="J48" s="259" t="str">
        <f>'Ведомость ТИ'!J48</f>
        <v>абсолют</v>
      </c>
    </row>
    <row r="49" spans="1:10" ht="18" x14ac:dyDescent="0.2">
      <c r="A49" s="257" t="str">
        <f>'Ведомость ТИ'!A49</f>
        <v>46</v>
      </c>
      <c r="B49" s="258" t="str">
        <f>'Ведомость ТИ'!B49</f>
        <v>Фурлетов Юрий</v>
      </c>
      <c r="C49" s="258" t="str">
        <f>'Ведомость ТИ'!C49</f>
        <v>Агеев Роман</v>
      </c>
      <c r="D49" s="257">
        <f>'Ведомость ТИ'!D49</f>
        <v>46</v>
      </c>
      <c r="E49" s="248">
        <f t="shared" si="0"/>
        <v>0.40694444444444439</v>
      </c>
      <c r="F49" s="259" t="str">
        <f>'Ведомость ТИ'!F49</f>
        <v>Hyundai Solaris</v>
      </c>
      <c r="G49" s="259" t="str">
        <f>'Ведомость ТИ'!G49</f>
        <v>передний</v>
      </c>
      <c r="H49" s="259">
        <f>'Ведомость ТИ'!H49</f>
        <v>123</v>
      </c>
      <c r="I49" s="259">
        <f>'Ведомость ТИ'!I49</f>
        <v>0</v>
      </c>
      <c r="J49" s="259" t="str">
        <f>'Ведомость ТИ'!J49</f>
        <v>студент</v>
      </c>
    </row>
    <row r="50" spans="1:10" ht="18" x14ac:dyDescent="0.2">
      <c r="A50" s="257" t="str">
        <f>'Ведомость ТИ'!A50</f>
        <v>47</v>
      </c>
      <c r="B50" s="258" t="str">
        <f>'Ведомость ТИ'!B50</f>
        <v>Говоров Кирилл</v>
      </c>
      <c r="C50" s="258" t="str">
        <f>'Ведомость ТИ'!C50</f>
        <v>Лукьянов Александр</v>
      </c>
      <c r="D50" s="257">
        <f>'Ведомость ТИ'!D50</f>
        <v>47</v>
      </c>
      <c r="E50" s="248">
        <f t="shared" si="0"/>
        <v>0.40763888888888883</v>
      </c>
      <c r="F50" s="259" t="str">
        <f>'Ведомость ТИ'!F50</f>
        <v>ВАЗ-2106</v>
      </c>
      <c r="G50" s="259" t="str">
        <f>'Ведомость ТИ'!G50</f>
        <v>задний</v>
      </c>
      <c r="H50" s="259">
        <f>'Ведомость ТИ'!H50</f>
        <v>75</v>
      </c>
      <c r="I50" s="259">
        <f>'Ведомость ТИ'!I50</f>
        <v>0</v>
      </c>
      <c r="J50" s="259" t="str">
        <f>'Ведомость ТИ'!J50</f>
        <v>выпускник</v>
      </c>
    </row>
    <row r="51" spans="1:10" ht="18" x14ac:dyDescent="0.2">
      <c r="A51" s="257" t="str">
        <f>'Ведомость ТИ'!A51</f>
        <v>48</v>
      </c>
      <c r="B51" s="258" t="str">
        <f>'Ведомость ТИ'!B51</f>
        <v>Андреев Максим</v>
      </c>
      <c r="C51" s="258" t="str">
        <f>'Ведомость ТИ'!C51</f>
        <v>Андреева Мария</v>
      </c>
      <c r="D51" s="257">
        <f>'Ведомость ТИ'!D51</f>
        <v>48</v>
      </c>
      <c r="E51" s="248">
        <f t="shared" si="0"/>
        <v>0.40833333333333327</v>
      </c>
      <c r="F51" s="259" t="str">
        <f>'Ведомость ТИ'!F51</f>
        <v>KIA Sorento</v>
      </c>
      <c r="G51" s="259" t="str">
        <f>'Ведомость ТИ'!G51</f>
        <v>полный</v>
      </c>
      <c r="H51" s="259">
        <f>'Ведомость ТИ'!H51</f>
        <v>174</v>
      </c>
      <c r="I51" s="259">
        <f>'Ведомость ТИ'!I51</f>
        <v>0</v>
      </c>
      <c r="J51" s="259" t="str">
        <f>'Ведомость ТИ'!J51</f>
        <v>выпускник</v>
      </c>
    </row>
    <row r="52" spans="1:10" ht="18" x14ac:dyDescent="0.2">
      <c r="A52" s="257" t="str">
        <f>'Ведомость ТИ'!A52</f>
        <v>49</v>
      </c>
      <c r="B52" s="258" t="str">
        <f>'Ведомость ТИ'!B52</f>
        <v>Журавлёв Александр </v>
      </c>
      <c r="C52" s="258" t="str">
        <f>'Ведомость ТИ'!C52</f>
        <v>Конакчиев Игорь</v>
      </c>
      <c r="D52" s="257">
        <f>'Ведомость ТИ'!D52</f>
        <v>49</v>
      </c>
      <c r="E52" s="248">
        <f t="shared" si="0"/>
        <v>0.40902777777777771</v>
      </c>
      <c r="F52" s="259" t="str">
        <f>'Ведомость ТИ'!F52</f>
        <v>ВАЗ-111960 Калина</v>
      </c>
      <c r="G52" s="259" t="str">
        <f>'Ведомость ТИ'!G52</f>
        <v>передний</v>
      </c>
      <c r="H52" s="259">
        <f>'Ведомость ТИ'!H52</f>
        <v>98</v>
      </c>
      <c r="I52" s="259">
        <f>'Ведомость ТИ'!I52</f>
        <v>0</v>
      </c>
      <c r="J52" s="259" t="str">
        <f>'Ведомость ТИ'!J52</f>
        <v>абсолют</v>
      </c>
    </row>
    <row r="53" spans="1:10" ht="18" x14ac:dyDescent="0.2">
      <c r="A53" s="257" t="str">
        <f>'Ведомость ТИ'!A53</f>
        <v>50</v>
      </c>
      <c r="B53" s="258" t="str">
        <f>'Ведомость ТИ'!B53</f>
        <v>Иванова Ирина</v>
      </c>
      <c r="C53" s="258" t="str">
        <f>'Ведомость ТИ'!C53</f>
        <v>Шевченко Николай</v>
      </c>
      <c r="D53" s="257">
        <f>'Ведомость ТИ'!D53</f>
        <v>50</v>
      </c>
      <c r="E53" s="248">
        <f t="shared" si="0"/>
        <v>0.40972222222222215</v>
      </c>
      <c r="F53" s="259" t="str">
        <f>'Ведомость ТИ'!F53</f>
        <v>Subaru Impreza</v>
      </c>
      <c r="G53" s="259" t="str">
        <f>'Ведомость ТИ'!G53</f>
        <v>полный</v>
      </c>
      <c r="H53" s="259">
        <f>'Ведомость ТИ'!H53</f>
        <v>280</v>
      </c>
      <c r="I53" s="259">
        <f>'Ведомость ТИ'!I53</f>
        <v>0</v>
      </c>
      <c r="J53" s="259" t="str">
        <f>'Ведомость ТИ'!J53</f>
        <v>выпускник</v>
      </c>
    </row>
    <row r="54" spans="1:10" ht="18" x14ac:dyDescent="0.2">
      <c r="A54" s="257" t="str">
        <f>'Ведомость ТИ'!A54</f>
        <v>51</v>
      </c>
      <c r="B54" s="258" t="str">
        <f>'Ведомость ТИ'!B54</f>
        <v>Браговская Яна</v>
      </c>
      <c r="C54" s="258" t="str">
        <f>'Ведомость ТИ'!C54</f>
        <v>Сальников Евгений</v>
      </c>
      <c r="D54" s="257">
        <f>'Ведомость ТИ'!D54</f>
        <v>52</v>
      </c>
      <c r="E54" s="248">
        <f t="shared" si="0"/>
        <v>0.4104166666666666</v>
      </c>
      <c r="F54" s="259" t="str">
        <f>'Ведомость ТИ'!F54</f>
        <v>Suzuki Grand Vitara</v>
      </c>
      <c r="G54" s="259" t="str">
        <f>'Ведомость ТИ'!G54</f>
        <v>полный</v>
      </c>
      <c r="H54" s="259">
        <f>'Ведомость ТИ'!H54</f>
        <v>140</v>
      </c>
      <c r="I54" s="259">
        <f>'Ведомость ТИ'!I54</f>
        <v>0</v>
      </c>
      <c r="J54" s="259" t="str">
        <f>'Ведомость ТИ'!J54</f>
        <v>абсолют</v>
      </c>
    </row>
    <row r="55" spans="1:10" ht="18" x14ac:dyDescent="0.2">
      <c r="A55" s="257" t="str">
        <f>'Ведомость ТИ'!A55</f>
        <v>52</v>
      </c>
      <c r="B55" s="258" t="str">
        <f>'Ведомость ТИ'!B55</f>
        <v>Марков Олег</v>
      </c>
      <c r="C55" s="258" t="str">
        <f>'Ведомость ТИ'!C55</f>
        <v>Алябушев Иван</v>
      </c>
      <c r="D55" s="257">
        <f>'Ведомость ТИ'!D55</f>
        <v>53</v>
      </c>
      <c r="E55" s="248">
        <f t="shared" si="0"/>
        <v>0.41111111111111104</v>
      </c>
      <c r="F55" s="259" t="str">
        <f>'Ведомость ТИ'!F55</f>
        <v>Hyundai Solaris</v>
      </c>
      <c r="G55" s="259" t="str">
        <f>'Ведомость ТИ'!G55</f>
        <v>передний</v>
      </c>
      <c r="H55" s="259">
        <f>'Ведомость ТИ'!H55</f>
        <v>114</v>
      </c>
      <c r="I55" s="259">
        <f>'Ведомость ТИ'!I55</f>
        <v>0</v>
      </c>
      <c r="J55" s="259" t="str">
        <f>'Ведомость ТИ'!J55</f>
        <v>студент</v>
      </c>
    </row>
    <row r="56" spans="1:10" ht="18" x14ac:dyDescent="0.2">
      <c r="A56" s="257" t="str">
        <f>'Ведомость ТИ'!A56</f>
        <v>53</v>
      </c>
      <c r="B56" s="258" t="str">
        <f>'Ведомость ТИ'!B56</f>
        <v>Минаев Евгений</v>
      </c>
      <c r="C56" s="258" t="str">
        <f>'Ведомость ТИ'!C56</f>
        <v>Суриков Иван</v>
      </c>
      <c r="D56" s="257">
        <f>'Ведомость ТИ'!D56</f>
        <v>54</v>
      </c>
      <c r="E56" s="248">
        <f t="shared" si="0"/>
        <v>0.41180555555555548</v>
      </c>
      <c r="F56" s="259" t="str">
        <f>'Ведомость ТИ'!F56</f>
        <v>Ford Fusion</v>
      </c>
      <c r="G56" s="259" t="str">
        <f>'Ведомость ТИ'!G56</f>
        <v>передний</v>
      </c>
      <c r="H56" s="259">
        <f>'Ведомость ТИ'!H56</f>
        <v>101</v>
      </c>
      <c r="I56" s="259" t="str">
        <f>'Ведомость ТИ'!I56</f>
        <v>Товарищи</v>
      </c>
      <c r="J56" s="259" t="str">
        <f>'Ведомость ТИ'!J56</f>
        <v>абсолют</v>
      </c>
    </row>
    <row r="57" spans="1:10" ht="18" x14ac:dyDescent="0.2">
      <c r="A57" s="257" t="str">
        <f>'Ведомость ТИ'!A57</f>
        <v>54</v>
      </c>
      <c r="B57" s="258" t="str">
        <f>'Ведомость ТИ'!B57</f>
        <v>Кирилюк Алексей</v>
      </c>
      <c r="C57" s="258" t="str">
        <f>'Ведомость ТИ'!C57</f>
        <v>Сергеев Сергей</v>
      </c>
      <c r="D57" s="257">
        <f>'Ведомость ТИ'!D57</f>
        <v>55</v>
      </c>
      <c r="E57" s="248">
        <f t="shared" si="0"/>
        <v>0.41249999999999992</v>
      </c>
      <c r="F57" s="259" t="str">
        <f>'Ведомость ТИ'!F57</f>
        <v>Hyundai Getz</v>
      </c>
      <c r="G57" s="259" t="str">
        <f>'Ведомость ТИ'!G57</f>
        <v>передний</v>
      </c>
      <c r="H57" s="259">
        <f>'Ведомость ТИ'!H57</f>
        <v>87</v>
      </c>
      <c r="I57" s="259" t="str">
        <f>'Ведомость ТИ'!I57</f>
        <v>DREAM TEAM</v>
      </c>
      <c r="J57" s="259" t="str">
        <f>'Ведомость ТИ'!J57</f>
        <v>выпускник</v>
      </c>
    </row>
    <row r="58" spans="1:10" ht="18" x14ac:dyDescent="0.2">
      <c r="A58" s="257" t="str">
        <f>'Ведомость ТИ'!A58</f>
        <v>55</v>
      </c>
      <c r="B58" s="258" t="str">
        <f>'Ведомость ТИ'!B58</f>
        <v>Подобедов Дмитрий</v>
      </c>
      <c r="C58" s="258" t="str">
        <f>'Ведомость ТИ'!C58</f>
        <v>Овчинников Алексей</v>
      </c>
      <c r="D58" s="257">
        <f>'Ведомость ТИ'!D58</f>
        <v>60</v>
      </c>
      <c r="E58" s="248">
        <f t="shared" si="0"/>
        <v>0.41319444444444436</v>
      </c>
      <c r="F58" s="259" t="str">
        <f>'Ведомость ТИ'!F58</f>
        <v>Mazda 3</v>
      </c>
      <c r="G58" s="259" t="str">
        <f>'Ведомость ТИ'!G58</f>
        <v>передний</v>
      </c>
      <c r="H58" s="259">
        <f>'Ведомость ТИ'!H58</f>
        <v>108</v>
      </c>
      <c r="I58" s="259">
        <f>'Ведомость ТИ'!I58</f>
        <v>0</v>
      </c>
      <c r="J58" s="259" t="str">
        <f>'Ведомость ТИ'!J58</f>
        <v>абсолют</v>
      </c>
    </row>
    <row r="59" spans="1:10" ht="18" x14ac:dyDescent="0.2">
      <c r="A59" s="257" t="str">
        <f>'Ведомость ТИ'!A59</f>
        <v>56</v>
      </c>
      <c r="B59" s="258" t="str">
        <f>'Ведомость ТИ'!B59</f>
        <v>Гусев Александр</v>
      </c>
      <c r="C59" s="258" t="str">
        <f>'Ведомость ТИ'!C59</f>
        <v>Финогеев Андрей</v>
      </c>
      <c r="D59" s="257">
        <f>'Ведомость ТИ'!D59</f>
        <v>61</v>
      </c>
      <c r="E59" s="248">
        <f t="shared" si="0"/>
        <v>0.41388888888888881</v>
      </c>
      <c r="F59" s="259" t="str">
        <f>'Ведомость ТИ'!F59</f>
        <v>ВАЗ-2115</v>
      </c>
      <c r="G59" s="259" t="str">
        <f>'Ведомость ТИ'!G59</f>
        <v>передний</v>
      </c>
      <c r="H59" s="259">
        <f>'Ведомость ТИ'!H59</f>
        <v>82</v>
      </c>
      <c r="I59" s="259" t="str">
        <f>'Ведомость ТИ'!I59</f>
        <v>Юный Автомобилист</v>
      </c>
      <c r="J59" s="259" t="str">
        <f>'Ведомость ТИ'!J59</f>
        <v>студент</v>
      </c>
    </row>
    <row r="60" spans="1:10" ht="18" x14ac:dyDescent="0.2">
      <c r="A60" s="257" t="str">
        <f>'Ведомость ТИ'!A60</f>
        <v>57</v>
      </c>
      <c r="B60" s="258" t="str">
        <f>'Ведомость ТИ'!B60</f>
        <v>Рылов Кирилл</v>
      </c>
      <c r="C60" s="258" t="str">
        <f>'Ведомость ТИ'!C60</f>
        <v>Щукин Михаил</v>
      </c>
      <c r="D60" s="257">
        <f>'Ведомость ТИ'!D60</f>
        <v>62</v>
      </c>
      <c r="E60" s="248">
        <f t="shared" si="0"/>
        <v>0.41458333333333325</v>
      </c>
      <c r="F60" s="259" t="str">
        <f>'Ведомость ТИ'!F60</f>
        <v>Subaru Forester</v>
      </c>
      <c r="G60" s="259" t="str">
        <f>'Ведомость ТИ'!G60</f>
        <v>полный</v>
      </c>
      <c r="H60" s="259">
        <f>'Ведомость ТИ'!H60</f>
        <v>158</v>
      </c>
      <c r="I60" s="259" t="str">
        <f>'Ведомость ТИ'!I60</f>
        <v>Команда Факультета АТ</v>
      </c>
      <c r="J60" s="259" t="str">
        <f>'Ведомость ТИ'!J60</f>
        <v>выпускник</v>
      </c>
    </row>
    <row r="61" spans="1:10" ht="18" x14ac:dyDescent="0.2">
      <c r="A61" s="257" t="str">
        <f>'Ведомость ТИ'!A61</f>
        <v>58</v>
      </c>
      <c r="B61" s="258" t="str">
        <f>'Ведомость ТИ'!B61</f>
        <v>Меандров Алексей</v>
      </c>
      <c r="C61" s="258" t="str">
        <f>'Ведомость ТИ'!C61</f>
        <v>Родин Алексей</v>
      </c>
      <c r="D61" s="257">
        <f>'Ведомость ТИ'!D61</f>
        <v>66</v>
      </c>
      <c r="E61" s="248">
        <f t="shared" si="0"/>
        <v>0.41527777777777769</v>
      </c>
      <c r="F61" s="259" t="str">
        <f>'Ведомость ТИ'!F61</f>
        <v>ВАЗ-21093</v>
      </c>
      <c r="G61" s="259" t="str">
        <f>'Ведомость ТИ'!G61</f>
        <v>передний</v>
      </c>
      <c r="H61" s="259">
        <f>'Ведомость ТИ'!H61</f>
        <v>77</v>
      </c>
      <c r="I61" s="259">
        <f>'Ведомость ТИ'!I61</f>
        <v>0</v>
      </c>
      <c r="J61" s="259" t="str">
        <f>'Ведомость ТИ'!J61</f>
        <v>студент</v>
      </c>
    </row>
    <row r="62" spans="1:10" ht="18" x14ac:dyDescent="0.2">
      <c r="A62" s="257" t="str">
        <f>'Ведомость ТИ'!A62</f>
        <v>59</v>
      </c>
      <c r="B62" s="258" t="str">
        <f>'Ведомость ТИ'!B62</f>
        <v>Посёлов Алексей</v>
      </c>
      <c r="C62" s="258" t="str">
        <f>'Ведомость ТИ'!C62</f>
        <v>Фадеева Дарья</v>
      </c>
      <c r="D62" s="257">
        <f>'Ведомость ТИ'!D62</f>
        <v>68</v>
      </c>
      <c r="E62" s="248">
        <f t="shared" si="0"/>
        <v>0.41597222222222213</v>
      </c>
      <c r="F62" s="259" t="str">
        <f>'Ведомость ТИ'!F62</f>
        <v>Toyota Land Cruiser Prado</v>
      </c>
      <c r="G62" s="259" t="str">
        <f>'Ведомость ТИ'!G62</f>
        <v>полный</v>
      </c>
      <c r="H62" s="259">
        <f>'Ведомость ТИ'!H62</f>
        <v>125</v>
      </c>
      <c r="I62" s="259">
        <f>'Ведомость ТИ'!I62</f>
        <v>0</v>
      </c>
      <c r="J62" s="259" t="str">
        <f>'Ведомость ТИ'!J62</f>
        <v>выпускник</v>
      </c>
    </row>
    <row r="63" spans="1:10" ht="18" x14ac:dyDescent="0.2">
      <c r="A63" s="257" t="str">
        <f>'Ведомость ТИ'!A63</f>
        <v>60</v>
      </c>
      <c r="B63" s="258" t="str">
        <f>'Ведомость ТИ'!B63</f>
        <v>Жбанов Дмитрий</v>
      </c>
      <c r="C63" s="258" t="str">
        <f>'Ведомость ТИ'!C63</f>
        <v>Ильяшенко Евгения</v>
      </c>
      <c r="D63" s="257">
        <f>'Ведомость ТИ'!D63</f>
        <v>69</v>
      </c>
      <c r="E63" s="248">
        <f t="shared" si="0"/>
        <v>0.41666666666666657</v>
      </c>
      <c r="F63" s="259" t="str">
        <f>'Ведомость ТИ'!F63</f>
        <v>ВАЗ-21053</v>
      </c>
      <c r="G63" s="259" t="str">
        <f>'Ведомость ТИ'!G63</f>
        <v>задний</v>
      </c>
      <c r="H63" s="259">
        <f>'Ведомость ТИ'!H63</f>
        <v>71</v>
      </c>
      <c r="I63" s="259" t="str">
        <f>'Ведомость ТИ'!I63</f>
        <v>PRO|RALLY</v>
      </c>
      <c r="J63" s="259" t="str">
        <f>'Ведомость ТИ'!J63</f>
        <v>абсолют</v>
      </c>
    </row>
    <row r="64" spans="1:10" ht="18" x14ac:dyDescent="0.2">
      <c r="A64" s="257" t="str">
        <f>'Ведомость ТИ'!A64</f>
        <v>61</v>
      </c>
      <c r="B64" s="258" t="str">
        <f>'Ведомость ТИ'!B64</f>
        <v>Фролов Алексей</v>
      </c>
      <c r="C64" s="258" t="str">
        <f>'Ведомость ТИ'!C64</f>
        <v>Козлов Роман</v>
      </c>
      <c r="D64" s="257">
        <f>'Ведомость ТИ'!D64</f>
        <v>70</v>
      </c>
      <c r="E64" s="248">
        <f t="shared" si="0"/>
        <v>0.41736111111111102</v>
      </c>
      <c r="F64" s="259" t="str">
        <f>'Ведомость ТИ'!F64</f>
        <v>ВАЗ-2107</v>
      </c>
      <c r="G64" s="259" t="str">
        <f>'Ведомость ТИ'!G64</f>
        <v>задний</v>
      </c>
      <c r="H64" s="259">
        <f>'Ведомость ТИ'!H64</f>
        <v>74</v>
      </c>
      <c r="I64" s="259">
        <f>'Ведомость ТИ'!I64</f>
        <v>0</v>
      </c>
      <c r="J64" s="259" t="str">
        <f>'Ведомость ТИ'!J64</f>
        <v>абсолют</v>
      </c>
    </row>
    <row r="65" spans="1:10" ht="18" x14ac:dyDescent="0.2">
      <c r="A65" s="257" t="str">
        <f>'Ведомость ТИ'!A65</f>
        <v>62</v>
      </c>
      <c r="B65" s="258" t="str">
        <f>'Ведомость ТИ'!B65</f>
        <v>Арапов Григорий</v>
      </c>
      <c r="C65" s="258" t="str">
        <f>'Ведомость ТИ'!C65</f>
        <v>Маругина Ольга</v>
      </c>
      <c r="D65" s="257">
        <f>'Ведомость ТИ'!D65</f>
        <v>71</v>
      </c>
      <c r="E65" s="248">
        <f t="shared" si="0"/>
        <v>0.41805555555555546</v>
      </c>
      <c r="F65" s="259" t="str">
        <f>'Ведомость ТИ'!F65</f>
        <v>ВАЗ-21083</v>
      </c>
      <c r="G65" s="259" t="str">
        <f>'Ведомость ТИ'!G65</f>
        <v>передний</v>
      </c>
      <c r="H65" s="259">
        <f>'Ведомость ТИ'!H65</f>
        <v>78</v>
      </c>
      <c r="I65" s="259" t="str">
        <f>'Ведомость ТИ'!I65</f>
        <v>Очки</v>
      </c>
      <c r="J65" s="259" t="str">
        <f>'Ведомость ТИ'!J65</f>
        <v>абсолют</v>
      </c>
    </row>
    <row r="66" spans="1:10" ht="18" x14ac:dyDescent="0.2">
      <c r="A66" s="257" t="str">
        <f>'Ведомость ТИ'!A66</f>
        <v>63</v>
      </c>
      <c r="B66" s="258" t="str">
        <f>'Ведомость ТИ'!B66</f>
        <v>Мартынюк Виталий</v>
      </c>
      <c r="C66" s="258" t="str">
        <f>'Ведомость ТИ'!C66</f>
        <v>Питерцева Виктория</v>
      </c>
      <c r="D66" s="257">
        <f>'Ведомость ТИ'!D66</f>
        <v>72</v>
      </c>
      <c r="E66" s="248">
        <f t="shared" si="0"/>
        <v>0.4187499999999999</v>
      </c>
      <c r="F66" s="259" t="str">
        <f>'Ведомость ТИ'!F66</f>
        <v>Ford Focus</v>
      </c>
      <c r="G66" s="259" t="str">
        <f>'Ведомость ТИ'!G66</f>
        <v>передний</v>
      </c>
      <c r="H66" s="259">
        <f>'Ведомость ТИ'!H66</f>
        <v>104</v>
      </c>
      <c r="I66" s="259" t="str">
        <f>'Ведомость ТИ'!I66</f>
        <v>Юный Автомобилист</v>
      </c>
      <c r="J66" s="259" t="str">
        <f>'Ведомость ТИ'!J66</f>
        <v>выпускник</v>
      </c>
    </row>
    <row r="67" spans="1:10" ht="18" x14ac:dyDescent="0.2">
      <c r="A67" s="257" t="str">
        <f>'Ведомость ТИ'!A67</f>
        <v>64</v>
      </c>
      <c r="B67" s="258" t="str">
        <f>'Ведомость ТИ'!B67</f>
        <v>Суромкина Зоя</v>
      </c>
      <c r="C67" s="258" t="str">
        <f>'Ведомость ТИ'!C67</f>
        <v>Питерцева Виктория</v>
      </c>
      <c r="D67" s="257">
        <f>'Ведомость ТИ'!D67</f>
        <v>73</v>
      </c>
      <c r="E67" s="248">
        <f t="shared" si="0"/>
        <v>0.41944444444444434</v>
      </c>
      <c r="F67" s="259" t="str">
        <f>'Ведомость ТИ'!F67</f>
        <v>ВАЗ-2113</v>
      </c>
      <c r="G67" s="259" t="str">
        <f>'Ведомость ТИ'!G67</f>
        <v>передний</v>
      </c>
      <c r="H67" s="259">
        <f>'Ведомость ТИ'!H67</f>
        <v>81</v>
      </c>
      <c r="I67" s="259" t="str">
        <f>'Ведомость ТИ'!I67</f>
        <v>Юный Автомобилист</v>
      </c>
      <c r="J67" s="259" t="str">
        <f>'Ведомость ТИ'!J67</f>
        <v>выпускник</v>
      </c>
    </row>
    <row r="68" spans="1:10" ht="18" x14ac:dyDescent="0.2">
      <c r="A68" s="257" t="str">
        <f>'Ведомость ТИ'!A68</f>
        <v>65</v>
      </c>
      <c r="B68" s="258" t="str">
        <f>'Ведомость ТИ'!B68</f>
        <v>Максим Беликов</v>
      </c>
      <c r="C68" s="258" t="str">
        <f>'Ведомость ТИ'!C68</f>
        <v>Андрей Никитченко</v>
      </c>
      <c r="D68" s="257">
        <f>'Ведомость ТИ'!D68</f>
        <v>74</v>
      </c>
      <c r="E68" s="248">
        <f t="shared" si="0"/>
        <v>0.42013888888888878</v>
      </c>
      <c r="F68" s="259" t="str">
        <f>'Ведомость ТИ'!F68</f>
        <v>ВАЗ-2108</v>
      </c>
      <c r="G68" s="259" t="str">
        <f>'Ведомость ТИ'!G68</f>
        <v>передний</v>
      </c>
      <c r="H68" s="259">
        <f>'Ведомость ТИ'!H68</f>
        <v>71</v>
      </c>
      <c r="I68" s="259" t="str">
        <f>'Ведомость ТИ'!I68</f>
        <v>Очки</v>
      </c>
      <c r="J68" s="259" t="str">
        <f>'Ведомость ТИ'!J68</f>
        <v>выпускник</v>
      </c>
    </row>
    <row r="69" spans="1:10" ht="18" x14ac:dyDescent="0.2">
      <c r="A69" s="257" t="str">
        <f>'Ведомость ТИ'!A69</f>
        <v>66</v>
      </c>
      <c r="B69" s="258" t="str">
        <f>'Ведомость ТИ'!B69</f>
        <v>Гришина Анна</v>
      </c>
      <c r="C69" s="258" t="str">
        <f>'Ведомость ТИ'!C69</f>
        <v>Добровольская Дарья</v>
      </c>
      <c r="D69" s="257">
        <f>'Ведомость ТИ'!D69</f>
        <v>76</v>
      </c>
      <c r="E69" s="248">
        <f t="shared" si="0"/>
        <v>0.42083333333333323</v>
      </c>
      <c r="F69" s="259" t="str">
        <f>'Ведомость ТИ'!F69</f>
        <v>Renault Symbol</v>
      </c>
      <c r="G69" s="259" t="str">
        <f>'Ведомость ТИ'!G69</f>
        <v>передний</v>
      </c>
      <c r="H69" s="259">
        <f>'Ведомость ТИ'!H69</f>
        <v>75</v>
      </c>
      <c r="I69" s="259">
        <f>'Ведомость ТИ'!I69</f>
        <v>0</v>
      </c>
      <c r="J69" s="259" t="str">
        <f>'Ведомость ТИ'!J69</f>
        <v>студент</v>
      </c>
    </row>
    <row r="70" spans="1:10" ht="18" x14ac:dyDescent="0.2">
      <c r="A70" s="257" t="str">
        <f>'Ведомость ТИ'!A70</f>
        <v>67</v>
      </c>
      <c r="B70" s="258" t="str">
        <f>'Ведомость ТИ'!B70</f>
        <v>Картусова Алина</v>
      </c>
      <c r="C70" s="258" t="str">
        <f>'Ведомость ТИ'!C70</f>
        <v>Пономарёв Игорь</v>
      </c>
      <c r="D70" s="257">
        <f>'Ведомость ТИ'!D70</f>
        <v>77</v>
      </c>
      <c r="E70" s="248">
        <f t="shared" ref="E70:E81" si="1">E69+$G$1</f>
        <v>0.42152777777777767</v>
      </c>
      <c r="F70" s="259" t="str">
        <f>'Ведомость ТИ'!F70</f>
        <v>Chevrolet Aveo</v>
      </c>
      <c r="G70" s="259" t="str">
        <f>'Ведомость ТИ'!G70</f>
        <v>передний</v>
      </c>
      <c r="H70" s="259">
        <f>'Ведомость ТИ'!H70</f>
        <v>93</v>
      </c>
      <c r="I70" s="259">
        <f>'Ведомость ТИ'!I70</f>
        <v>0</v>
      </c>
      <c r="J70" s="259" t="str">
        <f>'Ведомость ТИ'!J70</f>
        <v>студент</v>
      </c>
    </row>
    <row r="71" spans="1:10" ht="18" x14ac:dyDescent="0.2">
      <c r="A71" s="257" t="str">
        <f>'Ведомость ТИ'!A71</f>
        <v>68</v>
      </c>
      <c r="B71" s="258" t="str">
        <f>'Ведомость ТИ'!B71</f>
        <v>Кирилив Тарас</v>
      </c>
      <c r="C71" s="258" t="str">
        <f>'Ведомость ТИ'!C71</f>
        <v>Глухова Юлия</v>
      </c>
      <c r="D71" s="257">
        <f>'Ведомость ТИ'!D71</f>
        <v>79</v>
      </c>
      <c r="E71" s="248">
        <f t="shared" si="1"/>
        <v>0.42222222222222211</v>
      </c>
      <c r="F71" s="259" t="str">
        <f>'Ведомость ТИ'!F71</f>
        <v>Hyundai Solaris</v>
      </c>
      <c r="G71" s="259" t="str">
        <f>'Ведомость ТИ'!G71</f>
        <v>передний</v>
      </c>
      <c r="H71" s="259">
        <f>'Ведомость ТИ'!H71</f>
        <v>123</v>
      </c>
      <c r="I71" s="259">
        <f>'Ведомость ТИ'!I71</f>
        <v>0</v>
      </c>
      <c r="J71" s="259" t="str">
        <f>'Ведомость ТИ'!J71</f>
        <v>абсолют</v>
      </c>
    </row>
    <row r="72" spans="1:10" ht="18" x14ac:dyDescent="0.2">
      <c r="A72" s="257" t="str">
        <f>'Ведомость ТИ'!A72</f>
        <v>69</v>
      </c>
      <c r="B72" s="258" t="str">
        <f>'Ведомость ТИ'!B72</f>
        <v>Суетнов Кирилл</v>
      </c>
      <c r="C72" s="258" t="str">
        <f>'Ведомость ТИ'!C72</f>
        <v>Аленичева Любовь</v>
      </c>
      <c r="D72" s="257">
        <f>'Ведомость ТИ'!D72</f>
        <v>80</v>
      </c>
      <c r="E72" s="248">
        <f t="shared" si="1"/>
        <v>0.42291666666666655</v>
      </c>
      <c r="F72" s="259" t="str">
        <f>'Ведомость ТИ'!F72</f>
        <v>Subaru Impreza</v>
      </c>
      <c r="G72" s="259" t="str">
        <f>'Ведомость ТИ'!G72</f>
        <v>полный</v>
      </c>
      <c r="H72" s="259">
        <f>'Ведомость ТИ'!H72</f>
        <v>230</v>
      </c>
      <c r="I72" s="259">
        <f>'Ведомость ТИ'!I72</f>
        <v>0</v>
      </c>
      <c r="J72" s="259" t="str">
        <f>'Ведомость ТИ'!J72</f>
        <v>абсолют</v>
      </c>
    </row>
    <row r="73" spans="1:10" ht="18" x14ac:dyDescent="0.2">
      <c r="A73" s="257" t="str">
        <f>'Ведомость ТИ'!A73</f>
        <v>70</v>
      </c>
      <c r="B73" s="258" t="str">
        <f>'Ведомость ТИ'!B73</f>
        <v>Фролов Дмитрий</v>
      </c>
      <c r="C73" s="258" t="str">
        <f>'Ведомость ТИ'!C73</f>
        <v>Ануфриев Юрий</v>
      </c>
      <c r="D73" s="257">
        <f>'Ведомость ТИ'!D73</f>
        <v>81</v>
      </c>
      <c r="E73" s="248">
        <f t="shared" si="1"/>
        <v>0.42361111111111099</v>
      </c>
      <c r="F73" s="259" t="str">
        <f>'Ведомость ТИ'!F73</f>
        <v>Volkswagen Golf</v>
      </c>
      <c r="G73" s="259" t="str">
        <f>'Ведомость ТИ'!G73</f>
        <v>передний</v>
      </c>
      <c r="H73" s="259">
        <f>'Ведомость ТИ'!H73</f>
        <v>200</v>
      </c>
      <c r="I73" s="259">
        <f>'Ведомость ТИ'!I73</f>
        <v>0</v>
      </c>
      <c r="J73" s="259" t="str">
        <f>'Ведомость ТИ'!J73</f>
        <v>И, абсолют</v>
      </c>
    </row>
    <row r="74" spans="1:10" ht="18" x14ac:dyDescent="0.2">
      <c r="A74" s="257" t="str">
        <f>'Ведомость ТИ'!A74</f>
        <v>71</v>
      </c>
      <c r="B74" s="258" t="str">
        <f>'Ведомость ТИ'!B74</f>
        <v>Масалов Андрей</v>
      </c>
      <c r="C74" s="258" t="str">
        <f>'Ведомость ТИ'!C74</f>
        <v>Масалова Ксения</v>
      </c>
      <c r="D74" s="257">
        <f>'Ведомость ТИ'!D74</f>
        <v>82</v>
      </c>
      <c r="E74" s="248">
        <f t="shared" si="1"/>
        <v>0.42430555555555544</v>
      </c>
      <c r="F74" s="259" t="str">
        <f>'Ведомость ТИ'!F74</f>
        <v>Hyundai Accent</v>
      </c>
      <c r="G74" s="259" t="str">
        <f>'Ведомость ТИ'!G74</f>
        <v>передний</v>
      </c>
      <c r="H74" s="259">
        <f>'Ведомость ТИ'!H74</f>
        <v>102</v>
      </c>
      <c r="I74" s="259">
        <f>'Ведомость ТИ'!I74</f>
        <v>0</v>
      </c>
      <c r="J74" s="259" t="str">
        <f>'Ведомость ТИ'!J74</f>
        <v>абсолют</v>
      </c>
    </row>
    <row r="75" spans="1:10" ht="18" x14ac:dyDescent="0.2">
      <c r="A75" s="257" t="str">
        <f>'Ведомость ТИ'!A75</f>
        <v>72</v>
      </c>
      <c r="B75" s="258" t="str">
        <f>'Ведомость ТИ'!B75</f>
        <v>Лавлинский Денис</v>
      </c>
      <c r="C75" s="258" t="str">
        <f>'Ведомость ТИ'!C75</f>
        <v>Михайлин Александр</v>
      </c>
      <c r="D75" s="257">
        <f>'Ведомость ТИ'!D75</f>
        <v>83</v>
      </c>
      <c r="E75" s="248">
        <f t="shared" si="1"/>
        <v>0.42499999999999988</v>
      </c>
      <c r="F75" s="259" t="str">
        <f>'Ведомость ТИ'!F75</f>
        <v>Skoda Fabia</v>
      </c>
      <c r="G75" s="259" t="str">
        <f>'Ведомость ТИ'!G75</f>
        <v>передний</v>
      </c>
      <c r="H75" s="259">
        <f>'Ведомость ТИ'!H75</f>
        <v>105</v>
      </c>
      <c r="I75" s="259">
        <f>'Ведомость ТИ'!I75</f>
        <v>0</v>
      </c>
      <c r="J75" s="259" t="str">
        <f>'Ведомость ТИ'!J75</f>
        <v>выпускник</v>
      </c>
    </row>
    <row r="76" spans="1:10" ht="18" x14ac:dyDescent="0.2">
      <c r="A76" s="257" t="str">
        <f>'Ведомость ТИ'!A76</f>
        <v>73</v>
      </c>
      <c r="B76" s="258" t="str">
        <f>'Ведомость ТИ'!B76</f>
        <v>Леонтьев Петр</v>
      </c>
      <c r="C76" s="258" t="str">
        <f>'Ведомость ТИ'!C76</f>
        <v>Лысогорский Алексей </v>
      </c>
      <c r="D76" s="257">
        <f>'Ведомость ТИ'!D76</f>
        <v>84</v>
      </c>
      <c r="E76" s="248">
        <f t="shared" si="1"/>
        <v>0.42569444444444432</v>
      </c>
      <c r="F76" s="259" t="str">
        <f>'Ведомость ТИ'!F76</f>
        <v>Skoda Fabia</v>
      </c>
      <c r="G76" s="259" t="str">
        <f>'Ведомость ТИ'!G76</f>
        <v>передний</v>
      </c>
      <c r="H76" s="259">
        <f>'Ведомость ТИ'!H76</f>
        <v>105</v>
      </c>
      <c r="I76" s="259">
        <f>'Ведомость ТИ'!I76</f>
        <v>0</v>
      </c>
      <c r="J76" s="259" t="str">
        <f>'Ведомость ТИ'!J76</f>
        <v>абсолют</v>
      </c>
    </row>
    <row r="77" spans="1:10" ht="18" x14ac:dyDescent="0.2">
      <c r="A77" s="257" t="str">
        <f>'Ведомость ТИ'!A77</f>
        <v>74</v>
      </c>
      <c r="B77" s="258" t="str">
        <f>'Ведомость ТИ'!B77</f>
        <v>Климкин Сергей</v>
      </c>
      <c r="C77" s="258" t="str">
        <f>'Ведомость ТИ'!C77</f>
        <v>Люлин Александр</v>
      </c>
      <c r="D77" s="257">
        <f>'Ведомость ТИ'!D77</f>
        <v>87</v>
      </c>
      <c r="E77" s="248">
        <f t="shared" si="1"/>
        <v>0.42638888888888876</v>
      </c>
      <c r="F77" s="259" t="str">
        <f>'Ведомость ТИ'!F77</f>
        <v>Москвич 214145</v>
      </c>
      <c r="G77" s="259" t="str">
        <f>'Ведомость ТИ'!G77</f>
        <v>передний</v>
      </c>
      <c r="H77" s="259">
        <f>'Ведомость ТИ'!H77</f>
        <v>112</v>
      </c>
      <c r="I77" s="259" t="str">
        <f>'Ведомость ТИ'!I77</f>
        <v>Товарищи</v>
      </c>
      <c r="J77" s="259" t="str">
        <f>'Ведомость ТИ'!J77</f>
        <v>абсолют</v>
      </c>
    </row>
    <row r="78" spans="1:10" ht="18" x14ac:dyDescent="0.2">
      <c r="A78" s="257" t="str">
        <f>'Ведомость ТИ'!A78</f>
        <v>75</v>
      </c>
      <c r="B78" s="258" t="str">
        <f>'Ведомость ТИ'!B78</f>
        <v>Павловский Сергей</v>
      </c>
      <c r="C78" s="258" t="str">
        <f>'Ведомость ТИ'!C78</f>
        <v>Шведов Константин</v>
      </c>
      <c r="D78" s="257">
        <f>'Ведомость ТИ'!D78</f>
        <v>88</v>
      </c>
      <c r="E78" s="248">
        <f t="shared" si="1"/>
        <v>0.4270833333333332</v>
      </c>
      <c r="F78" s="259" t="str">
        <f>'Ведомость ТИ'!F78</f>
        <v>Hyundai Accent</v>
      </c>
      <c r="G78" s="259" t="str">
        <f>'Ведомость ТИ'!G78</f>
        <v>передний</v>
      </c>
      <c r="H78" s="259">
        <f>'Ведомость ТИ'!H78</f>
        <v>102</v>
      </c>
      <c r="I78" s="259" t="str">
        <f>'Ведомость ТИ'!I78</f>
        <v>Товарищи</v>
      </c>
      <c r="J78" s="259" t="str">
        <f>'Ведомость ТИ'!J78</f>
        <v>абсолют</v>
      </c>
    </row>
    <row r="79" spans="1:10" ht="18" x14ac:dyDescent="0.2">
      <c r="A79" s="257" t="str">
        <f>'Ведомость ТИ'!A79</f>
        <v>76</v>
      </c>
      <c r="B79" s="258" t="str">
        <f>'Ведомость ТИ'!B79</f>
        <v>Прядко Алексей</v>
      </c>
      <c r="C79" s="258" t="str">
        <f>'Ведомость ТИ'!C79</f>
        <v>Магометов Роман</v>
      </c>
      <c r="D79" s="257">
        <f>'Ведомость ТИ'!D79</f>
        <v>90</v>
      </c>
      <c r="E79" s="248">
        <f t="shared" si="1"/>
        <v>0.42777777777777765</v>
      </c>
      <c r="F79" s="259" t="str">
        <f>'Ведомость ТИ'!F79</f>
        <v>Dodge Ram</v>
      </c>
      <c r="G79" s="259" t="str">
        <f>'Ведомость ТИ'!G79</f>
        <v>полный</v>
      </c>
      <c r="H79" s="259">
        <f>'Ведомость ТИ'!H79</f>
        <v>400</v>
      </c>
      <c r="I79" s="259">
        <f>'Ведомость ТИ'!I79</f>
        <v>0</v>
      </c>
      <c r="J79" s="259" t="str">
        <f>'Ведомость ТИ'!J79</f>
        <v>выпускник</v>
      </c>
    </row>
    <row r="80" spans="1:10" ht="18" x14ac:dyDescent="0.2">
      <c r="A80" s="257" t="str">
        <f>'Ведомость ТИ'!A80</f>
        <v>77</v>
      </c>
      <c r="B80" s="258" t="str">
        <f>'Ведомость ТИ'!B80</f>
        <v>Кондрахин Данила</v>
      </c>
      <c r="C80" s="258" t="str">
        <f>'Ведомость ТИ'!C80</f>
        <v>Камитов Михаил</v>
      </c>
      <c r="D80" s="257">
        <f>'Ведомость ТИ'!D80</f>
        <v>93</v>
      </c>
      <c r="E80" s="248">
        <f t="shared" si="1"/>
        <v>0.42847222222222209</v>
      </c>
      <c r="F80" s="259" t="str">
        <f>'Ведомость ТИ'!F80</f>
        <v>ВАЗ-21102</v>
      </c>
      <c r="G80" s="259" t="str">
        <f>'Ведомость ТИ'!G80</f>
        <v>передний</v>
      </c>
      <c r="H80" s="259">
        <f>'Ведомость ТИ'!H80</f>
        <v>76</v>
      </c>
      <c r="I80" s="259">
        <f>'Ведомость ТИ'!I80</f>
        <v>0</v>
      </c>
      <c r="J80" s="259" t="str">
        <f>'Ведомость ТИ'!J80</f>
        <v>студент</v>
      </c>
    </row>
    <row r="81" spans="1:10" ht="18" x14ac:dyDescent="0.2">
      <c r="A81" s="257" t="str">
        <f>'Ведомость ТИ'!A81</f>
        <v>78</v>
      </c>
      <c r="B81" s="258" t="str">
        <f>'Ведомость ТИ'!B81</f>
        <v>Кряжев Андрей</v>
      </c>
      <c r="C81" s="258" t="str">
        <f>'Ведомость ТИ'!C81</f>
        <v>Гапеенков Александр</v>
      </c>
      <c r="D81" s="257">
        <f>'Ведомость ТИ'!D81</f>
        <v>99</v>
      </c>
      <c r="E81" s="248">
        <f t="shared" si="1"/>
        <v>0.42916666666666653</v>
      </c>
      <c r="F81" s="259" t="str">
        <f>'Ведомость ТИ'!F81</f>
        <v>Hyundai Matrix</v>
      </c>
      <c r="G81" s="259" t="str">
        <f>'Ведомость ТИ'!G81</f>
        <v>передний</v>
      </c>
      <c r="H81" s="259">
        <f>'Ведомость ТИ'!H81</f>
        <v>103</v>
      </c>
      <c r="I81" s="259">
        <f>'Ведомость ТИ'!I81</f>
        <v>0</v>
      </c>
      <c r="J81" s="259" t="str">
        <f>'Ведомость ТИ'!J81</f>
        <v>абсолют</v>
      </c>
    </row>
    <row r="86" spans="1:10" x14ac:dyDescent="0.2">
      <c r="C86" s="253" t="s">
        <v>22</v>
      </c>
      <c r="H86" s="242" t="s">
        <v>404</v>
      </c>
    </row>
    <row r="87" spans="1:10" x14ac:dyDescent="0.2">
      <c r="C87" s="253" t="s">
        <v>386</v>
      </c>
    </row>
    <row r="88" spans="1:10" x14ac:dyDescent="0.2">
      <c r="C88" s="253" t="s">
        <v>387</v>
      </c>
    </row>
  </sheetData>
  <mergeCells count="3">
    <mergeCell ref="A1:A2"/>
    <mergeCell ref="B1:E1"/>
    <mergeCell ref="B2:E2"/>
  </mergeCells>
  <phoneticPr fontId="9" type="noConversion"/>
  <conditionalFormatting sqref="A4:J81">
    <cfRule type="cellIs" dxfId="12" priority="1" stopIfTrue="1" operator="equal">
      <formula>0</formula>
    </cfRule>
  </conditionalFormatting>
  <printOptions horizontalCentered="1"/>
  <pageMargins left="0.31496062992125984" right="0.31496062992125984" top="0.35433070866141736" bottom="0.74803149606299213" header="0.31496062992125984" footer="0.31496062992125984"/>
  <pageSetup paperSize="9" scale="53" fitToHeight="3" orientation="portrait" r:id="rId1"/>
  <headerFooter alignWithMargins="0">
    <oddFooter>&amp;RПодготовлено Vzzzik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FD73"/>
  <sheetViews>
    <sheetView topLeftCell="B1" workbookViewId="0">
      <selection activeCell="D24" sqref="D24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bestFit="1" customWidth="1"/>
    <col min="4" max="4" width="27.140625" style="22" customWidth="1"/>
    <col min="5" max="5" width="23.5703125" style="22" bestFit="1" customWidth="1"/>
    <col min="6" max="6" width="15.42578125" style="22" customWidth="1"/>
    <col min="7" max="8" width="5.5703125" style="22" bestFit="1" customWidth="1"/>
    <col min="9" max="9" width="4.28515625" style="22" customWidth="1"/>
    <col min="10" max="10" width="6.85546875" style="22" customWidth="1"/>
    <col min="11" max="12" width="5.5703125" style="22" bestFit="1" customWidth="1"/>
    <col min="13" max="13" width="2.140625" style="19" bestFit="1" customWidth="1"/>
    <col min="14" max="14" width="5" style="20" bestFit="1" customWidth="1"/>
    <col min="15" max="15" width="5.85546875" style="22" customWidth="1"/>
    <col min="16" max="16" width="3.42578125" style="22" customWidth="1"/>
    <col min="17" max="17" width="6.5703125" style="22" customWidth="1"/>
    <col min="18" max="19" width="8" style="22" customWidth="1"/>
    <col min="20" max="21" width="8" style="17" customWidth="1"/>
    <col min="22" max="22" width="6.42578125" style="22" bestFit="1" customWidth="1"/>
    <col min="23" max="23" width="5.85546875" style="22" customWidth="1"/>
    <col min="24" max="24" width="3.42578125" style="22" customWidth="1"/>
    <col min="25" max="25" width="6.5703125" style="22" customWidth="1"/>
    <col min="26" max="26" width="8.140625" style="22" customWidth="1"/>
    <col min="27" max="27" width="3.42578125" style="22" customWidth="1"/>
    <col min="28" max="28" width="4.85546875" style="22" customWidth="1"/>
    <col min="29" max="29" width="8.140625" style="22" customWidth="1"/>
    <col min="30" max="30" width="6.42578125" style="22" customWidth="1"/>
    <col min="31" max="31" width="8.140625" style="22" customWidth="1"/>
    <col min="32" max="32" width="8.85546875" style="22" hidden="1" customWidth="1"/>
    <col min="33" max="33" width="8.140625" style="22" hidden="1" customWidth="1"/>
    <col min="34" max="34" width="2.42578125" style="22" customWidth="1"/>
    <col min="35" max="35" width="6" style="17" customWidth="1"/>
    <col min="36" max="36" width="5.85546875" style="22" customWidth="1"/>
    <col min="37" max="37" width="3.42578125" style="22" customWidth="1"/>
    <col min="38" max="38" width="6.5703125" style="22" customWidth="1"/>
    <col min="39" max="39" width="5.85546875" style="22" customWidth="1"/>
    <col min="40" max="40" width="3.42578125" style="22" customWidth="1"/>
    <col min="41" max="41" width="6.5703125" style="22" customWidth="1"/>
    <col min="42" max="42" width="8.140625" style="22" customWidth="1"/>
    <col min="43" max="43" width="6.42578125" style="22" customWidth="1"/>
    <col min="44" max="44" width="8.140625" style="22" customWidth="1"/>
    <col min="45" max="45" width="8.85546875" style="22" hidden="1" customWidth="1"/>
    <col min="46" max="46" width="8.140625" style="22" hidden="1" customWidth="1"/>
    <col min="47" max="47" width="2.42578125" style="22" customWidth="1"/>
    <col min="48" max="48" width="6" style="17" customWidth="1"/>
    <col min="49" max="49" width="5.85546875" style="22" customWidth="1"/>
    <col min="50" max="50" width="3.42578125" style="22" customWidth="1"/>
    <col min="51" max="51" width="6.570312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8554687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5.85546875" style="22" customWidth="1"/>
    <col min="60" max="60" width="3.42578125" style="22" customWidth="1"/>
    <col min="61" max="61" width="6.5703125" style="22" customWidth="1"/>
    <col min="62" max="63" width="8" style="22" customWidth="1"/>
    <col min="64" max="65" width="8" style="17" customWidth="1"/>
    <col min="66" max="66" width="6.42578125" style="22" bestFit="1" customWidth="1"/>
    <col min="67" max="67" width="16.28515625" style="20" customWidth="1"/>
    <col min="68" max="68" width="7.7109375" style="20" customWidth="1"/>
    <col min="69" max="69" width="12.7109375" style="20" customWidth="1"/>
    <col min="70" max="70" width="7.7109375" style="20" customWidth="1"/>
    <col min="71" max="71" width="8.140625" style="22" customWidth="1"/>
    <col min="72" max="72" width="3.42578125" style="22" customWidth="1"/>
    <col min="73" max="73" width="4.85546875" style="22" customWidth="1"/>
    <col min="74" max="74" width="8.140625" style="22" customWidth="1"/>
    <col min="75" max="75" width="6.42578125" style="22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7109375" style="22" bestFit="1" customWidth="1"/>
    <col min="82" max="82" width="2" style="22" customWidth="1"/>
    <col min="83" max="83" width="5" style="22" bestFit="1" customWidth="1"/>
    <col min="84" max="84" width="6.42578125" style="22" customWidth="1"/>
    <col min="85" max="85" width="5.7109375" style="22" bestFit="1" customWidth="1"/>
    <col min="86" max="86" width="2" style="22" customWidth="1"/>
    <col min="87" max="87" width="5" style="22" bestFit="1" customWidth="1"/>
    <col min="88" max="88" width="6.42578125" style="22" customWidth="1"/>
    <col min="89" max="90" width="8" style="22" customWidth="1"/>
    <col min="91" max="92" width="8" style="17" customWidth="1"/>
    <col min="93" max="93" width="6.42578125" style="22" bestFit="1" customWidth="1"/>
    <col min="94" max="94" width="5.7109375" style="22" customWidth="1"/>
    <col min="95" max="95" width="8.140625" style="22" hidden="1" customWidth="1"/>
    <col min="96" max="96" width="2.28515625" style="22" customWidth="1"/>
    <col min="97" max="97" width="5.5703125" style="22" customWidth="1"/>
    <col min="98" max="98" width="1.85546875" style="13" customWidth="1"/>
    <col min="99" max="99" width="12.28515625" style="17" customWidth="1"/>
    <col min="100" max="100" width="10.28515625" style="17" customWidth="1"/>
    <col min="101" max="101" width="10.28515625" style="17" hidden="1" customWidth="1"/>
    <col min="102" max="102" width="11.85546875" style="17" customWidth="1"/>
    <col min="103" max="103" width="1.85546875" style="13" customWidth="1"/>
    <col min="104" max="106" width="12.28515625" style="22" customWidth="1"/>
    <col min="107" max="107" width="32.5703125" style="22" customWidth="1"/>
    <col min="108" max="108" width="11.28515625" style="22" bestFit="1" customWidth="1"/>
    <col min="109" max="109" width="11.28515625" style="22" customWidth="1"/>
    <col min="110" max="110" width="11.28515625" style="22" bestFit="1" customWidth="1"/>
    <col min="111" max="16384" width="9.140625" style="22"/>
  </cols>
  <sheetData>
    <row r="1" spans="1:160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T1" s="3"/>
      <c r="U1" s="3"/>
      <c r="V1" s="7"/>
      <c r="Z1" s="79"/>
      <c r="AC1" s="48"/>
      <c r="AD1" s="7"/>
      <c r="AE1" s="27"/>
      <c r="AF1" s="27"/>
      <c r="AG1" s="27"/>
      <c r="AH1" s="27"/>
      <c r="AI1" s="3"/>
      <c r="AP1" s="48"/>
      <c r="AQ1" s="7"/>
      <c r="AR1" s="27"/>
      <c r="AS1" s="27"/>
      <c r="AT1" s="27"/>
      <c r="AU1" s="27"/>
      <c r="AV1" s="3"/>
      <c r="AZ1" s="48"/>
      <c r="BA1" s="7"/>
      <c r="BB1" s="27"/>
      <c r="BC1" s="27"/>
      <c r="BD1" s="27"/>
      <c r="BE1" s="27"/>
      <c r="BF1" s="3"/>
      <c r="BL1" s="3"/>
      <c r="BM1" s="3"/>
      <c r="BN1" s="7"/>
      <c r="BO1" s="76"/>
      <c r="BP1" s="76"/>
      <c r="BQ1" s="76"/>
      <c r="BR1" s="76"/>
      <c r="BS1" s="79"/>
      <c r="BV1" s="48"/>
      <c r="BW1" s="7"/>
      <c r="BX1" s="27"/>
      <c r="BY1" s="27"/>
      <c r="BZ1" s="27"/>
      <c r="CA1" s="27"/>
      <c r="CB1" s="3"/>
      <c r="CF1" s="7"/>
      <c r="CJ1" s="7"/>
      <c r="CM1" s="3"/>
      <c r="CN1" s="3"/>
      <c r="CO1" s="7"/>
      <c r="CT1" s="10"/>
      <c r="CY1" s="10"/>
    </row>
    <row r="2" spans="1:160" ht="42" customHeight="1" thickBot="1" x14ac:dyDescent="0.25">
      <c r="D2" s="414" t="s">
        <v>86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R2" s="66"/>
      <c r="S2" s="18"/>
      <c r="T2" s="21"/>
      <c r="U2" s="21"/>
      <c r="AC2" s="18"/>
      <c r="AE2" s="28"/>
      <c r="AF2" s="28"/>
      <c r="AG2" s="28"/>
      <c r="AH2" s="28"/>
      <c r="AI2" s="21"/>
      <c r="AP2" s="18"/>
      <c r="AR2" s="28"/>
      <c r="AS2" s="28"/>
      <c r="AT2" s="28"/>
      <c r="AU2" s="28"/>
      <c r="AV2" s="21"/>
      <c r="AZ2" s="18"/>
      <c r="BB2" s="28"/>
      <c r="BC2" s="28"/>
      <c r="BD2" s="28"/>
      <c r="BE2" s="28"/>
      <c r="BF2" s="21"/>
      <c r="BJ2" s="66"/>
      <c r="BK2" s="18"/>
      <c r="BL2" s="21"/>
      <c r="BM2" s="21"/>
      <c r="BO2" s="78"/>
      <c r="BP2" s="78"/>
      <c r="BQ2" s="78"/>
      <c r="BR2" s="78"/>
      <c r="BV2" s="18"/>
      <c r="BX2" s="28"/>
      <c r="BY2" s="28"/>
      <c r="BZ2" s="28"/>
      <c r="CA2" s="28"/>
      <c r="CB2" s="21"/>
      <c r="CK2" s="66"/>
      <c r="CL2" s="18"/>
      <c r="CM2" s="21"/>
      <c r="CN2" s="21"/>
    </row>
    <row r="3" spans="1:160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91" t="s">
        <v>32</v>
      </c>
      <c r="H3" s="491"/>
      <c r="I3" s="491"/>
      <c r="J3" s="491"/>
      <c r="K3" s="415" t="s">
        <v>15</v>
      </c>
      <c r="L3" s="416"/>
      <c r="M3" s="416"/>
      <c r="N3" s="417"/>
      <c r="O3" s="16" t="s">
        <v>6</v>
      </c>
      <c r="P3" s="436">
        <v>4.1666666666666664E-2</v>
      </c>
      <c r="Q3" s="437"/>
      <c r="R3" s="482" t="s">
        <v>61</v>
      </c>
      <c r="S3" s="489"/>
      <c r="T3" s="489" t="s">
        <v>62</v>
      </c>
      <c r="U3" s="489"/>
      <c r="V3" s="490"/>
      <c r="W3" s="16" t="s">
        <v>7</v>
      </c>
      <c r="X3" s="436">
        <v>2.0833333333333332E-2</v>
      </c>
      <c r="Y3" s="437"/>
      <c r="Z3" s="16" t="s">
        <v>8</v>
      </c>
      <c r="AA3" s="436">
        <v>3.4722222222222224E-2</v>
      </c>
      <c r="AB3" s="437"/>
      <c r="AC3" s="482" t="s">
        <v>77</v>
      </c>
      <c r="AD3" s="483"/>
      <c r="AE3" s="62" t="s">
        <v>72</v>
      </c>
      <c r="AF3" s="24"/>
      <c r="AG3" s="24"/>
      <c r="AH3" s="484">
        <v>3.8541666666666668E-3</v>
      </c>
      <c r="AI3" s="485"/>
      <c r="AJ3" s="16" t="s">
        <v>42</v>
      </c>
      <c r="AK3" s="436">
        <v>2.0833333333333332E-2</v>
      </c>
      <c r="AL3" s="437"/>
      <c r="AM3" s="16" t="s">
        <v>66</v>
      </c>
      <c r="AN3" s="436">
        <v>1.0416666666666666E-2</v>
      </c>
      <c r="AO3" s="437"/>
      <c r="AP3" s="482" t="s">
        <v>78</v>
      </c>
      <c r="AQ3" s="483"/>
      <c r="AR3" s="62" t="s">
        <v>69</v>
      </c>
      <c r="AS3" s="24"/>
      <c r="AT3" s="24"/>
      <c r="AU3" s="484">
        <v>5.9375000000000001E-3</v>
      </c>
      <c r="AV3" s="485"/>
      <c r="AW3" s="16" t="s">
        <v>67</v>
      </c>
      <c r="AX3" s="436">
        <v>2.7777777777777776E-2</v>
      </c>
      <c r="AY3" s="437"/>
      <c r="AZ3" s="482" t="s">
        <v>79</v>
      </c>
      <c r="BA3" s="483"/>
      <c r="BB3" s="62" t="s">
        <v>65</v>
      </c>
      <c r="BC3" s="24"/>
      <c r="BD3" s="24"/>
      <c r="BE3" s="484">
        <v>4.6412037037037038E-3</v>
      </c>
      <c r="BF3" s="485"/>
      <c r="BG3" s="16" t="s">
        <v>68</v>
      </c>
      <c r="BH3" s="436">
        <v>4.5138888888888888E-2</v>
      </c>
      <c r="BI3" s="437"/>
      <c r="BJ3" s="482" t="s">
        <v>80</v>
      </c>
      <c r="BK3" s="489"/>
      <c r="BL3" s="489" t="s">
        <v>62</v>
      </c>
      <c r="BM3" s="489"/>
      <c r="BN3" s="490"/>
      <c r="BO3" s="495" t="s">
        <v>81</v>
      </c>
      <c r="BP3" s="426"/>
      <c r="BQ3" s="495" t="s">
        <v>82</v>
      </c>
      <c r="BR3" s="422"/>
      <c r="BS3" s="16" t="s">
        <v>83</v>
      </c>
      <c r="BT3" s="436">
        <v>7.6388888888888895E-2</v>
      </c>
      <c r="BU3" s="437"/>
      <c r="BV3" s="482" t="s">
        <v>84</v>
      </c>
      <c r="BW3" s="483"/>
      <c r="BX3" s="62" t="s">
        <v>75</v>
      </c>
      <c r="BY3" s="24"/>
      <c r="BZ3" s="24"/>
      <c r="CA3" s="484">
        <v>2.4537037037037036E-3</v>
      </c>
      <c r="CB3" s="485"/>
      <c r="CC3" s="16" t="s">
        <v>73</v>
      </c>
      <c r="CD3" s="502">
        <v>3.472222222222222E-3</v>
      </c>
      <c r="CE3" s="443"/>
      <c r="CF3" s="503"/>
      <c r="CG3" s="16" t="s">
        <v>74</v>
      </c>
      <c r="CH3" s="502">
        <v>1.0416666666666666E-2</v>
      </c>
      <c r="CI3" s="443"/>
      <c r="CJ3" s="503"/>
      <c r="CK3" s="482" t="s">
        <v>85</v>
      </c>
      <c r="CL3" s="489"/>
      <c r="CM3" s="489" t="s">
        <v>62</v>
      </c>
      <c r="CN3" s="489"/>
      <c r="CO3" s="490"/>
      <c r="CP3" s="16" t="s">
        <v>217</v>
      </c>
      <c r="CQ3" s="24" t="s">
        <v>76</v>
      </c>
      <c r="CR3" s="499">
        <v>5.5555555555555552E-2</v>
      </c>
      <c r="CS3" s="500"/>
      <c r="CT3" s="11"/>
      <c r="CU3" s="51" t="s">
        <v>12</v>
      </c>
      <c r="CV3" s="9" t="s">
        <v>13</v>
      </c>
      <c r="CW3" s="9" t="s">
        <v>20</v>
      </c>
      <c r="CX3" s="51" t="s">
        <v>14</v>
      </c>
      <c r="CY3" s="99"/>
      <c r="CZ3" s="423" t="s">
        <v>16</v>
      </c>
      <c r="DA3" s="423" t="s">
        <v>87</v>
      </c>
      <c r="DB3" s="423" t="s">
        <v>180</v>
      </c>
      <c r="DC3" s="423" t="s">
        <v>71</v>
      </c>
      <c r="DD3" s="420" t="s">
        <v>17</v>
      </c>
      <c r="DE3" s="421"/>
      <c r="DF3" s="422"/>
      <c r="DQ3" s="23" t="s">
        <v>218</v>
      </c>
      <c r="EN3" s="23" t="s">
        <v>219</v>
      </c>
    </row>
    <row r="4" spans="1:160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59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427" t="s">
        <v>11</v>
      </c>
      <c r="Q4" s="428"/>
      <c r="R4" s="8" t="s">
        <v>63</v>
      </c>
      <c r="S4" s="29" t="s">
        <v>10</v>
      </c>
      <c r="T4" s="67" t="s">
        <v>64</v>
      </c>
      <c r="U4" s="68" t="s">
        <v>11</v>
      </c>
      <c r="V4" s="69" t="s">
        <v>19</v>
      </c>
      <c r="W4" s="29" t="s">
        <v>10</v>
      </c>
      <c r="X4" s="427" t="s">
        <v>11</v>
      </c>
      <c r="Y4" s="428"/>
      <c r="Z4" s="29" t="s">
        <v>10</v>
      </c>
      <c r="AA4" s="427" t="s">
        <v>11</v>
      </c>
      <c r="AB4" s="428"/>
      <c r="AC4" s="29" t="s">
        <v>10</v>
      </c>
      <c r="AD4" s="60" t="s">
        <v>19</v>
      </c>
      <c r="AE4" s="33" t="s">
        <v>23</v>
      </c>
      <c r="AF4" s="54"/>
      <c r="AG4" s="33"/>
      <c r="AH4" s="30" t="s">
        <v>11</v>
      </c>
      <c r="AI4" s="31"/>
      <c r="AJ4" s="29" t="s">
        <v>10</v>
      </c>
      <c r="AK4" s="427" t="s">
        <v>11</v>
      </c>
      <c r="AL4" s="428"/>
      <c r="AM4" s="29" t="s">
        <v>10</v>
      </c>
      <c r="AN4" s="427" t="s">
        <v>11</v>
      </c>
      <c r="AO4" s="428"/>
      <c r="AP4" s="29" t="s">
        <v>10</v>
      </c>
      <c r="AQ4" s="60" t="s">
        <v>19</v>
      </c>
      <c r="AR4" s="33" t="s">
        <v>23</v>
      </c>
      <c r="AS4" s="54"/>
      <c r="AT4" s="33"/>
      <c r="AU4" s="30" t="s">
        <v>11</v>
      </c>
      <c r="AV4" s="31"/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54"/>
      <c r="BD4" s="33"/>
      <c r="BE4" s="30" t="s">
        <v>11</v>
      </c>
      <c r="BF4" s="31"/>
      <c r="BG4" s="29" t="s">
        <v>10</v>
      </c>
      <c r="BH4" s="427" t="s">
        <v>11</v>
      </c>
      <c r="BI4" s="428"/>
      <c r="BJ4" s="8" t="s">
        <v>63</v>
      </c>
      <c r="BK4" s="29" t="s">
        <v>10</v>
      </c>
      <c r="BL4" s="67" t="s">
        <v>64</v>
      </c>
      <c r="BM4" s="68" t="s">
        <v>11</v>
      </c>
      <c r="BN4" s="69" t="s">
        <v>19</v>
      </c>
      <c r="BO4" s="119"/>
      <c r="BP4" s="84" t="s">
        <v>11</v>
      </c>
      <c r="BQ4" s="116"/>
      <c r="BR4" s="116" t="s">
        <v>11</v>
      </c>
      <c r="BS4" s="29" t="s">
        <v>10</v>
      </c>
      <c r="BT4" s="427" t="s">
        <v>11</v>
      </c>
      <c r="BU4" s="428"/>
      <c r="BV4" s="29" t="s">
        <v>10</v>
      </c>
      <c r="BW4" s="60" t="s">
        <v>19</v>
      </c>
      <c r="BX4" s="33" t="s">
        <v>23</v>
      </c>
      <c r="BY4" s="54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32" t="s">
        <v>19</v>
      </c>
      <c r="CG4" s="29" t="s">
        <v>10</v>
      </c>
      <c r="CH4" s="427" t="s">
        <v>11</v>
      </c>
      <c r="CI4" s="428"/>
      <c r="CJ4" s="32" t="s">
        <v>19</v>
      </c>
      <c r="CK4" s="8" t="s">
        <v>63</v>
      </c>
      <c r="CL4" s="29" t="s">
        <v>10</v>
      </c>
      <c r="CM4" s="67" t="s">
        <v>64</v>
      </c>
      <c r="CN4" s="68" t="s">
        <v>11</v>
      </c>
      <c r="CO4" s="69" t="s">
        <v>19</v>
      </c>
      <c r="CP4" s="89" t="s">
        <v>10</v>
      </c>
      <c r="CQ4" s="90"/>
      <c r="CR4" s="497" t="s">
        <v>11</v>
      </c>
      <c r="CS4" s="498"/>
      <c r="CT4" s="12"/>
      <c r="CU4" s="8" t="s">
        <v>5</v>
      </c>
      <c r="CV4" s="8" t="s">
        <v>5</v>
      </c>
      <c r="CW4" s="8" t="s">
        <v>5</v>
      </c>
      <c r="CX4" s="8" t="s">
        <v>5</v>
      </c>
      <c r="CY4" s="100"/>
      <c r="CZ4" s="501"/>
      <c r="DA4" s="501"/>
      <c r="DB4" s="501"/>
      <c r="DC4" s="501"/>
      <c r="DD4" s="15" t="s">
        <v>43</v>
      </c>
      <c r="DE4" s="15" t="s">
        <v>193</v>
      </c>
      <c r="DF4" s="15" t="s">
        <v>194</v>
      </c>
      <c r="DI4" s="13" t="s">
        <v>195</v>
      </c>
      <c r="DJ4" s="13" t="s">
        <v>196</v>
      </c>
      <c r="DL4" s="13" t="s">
        <v>197</v>
      </c>
      <c r="DM4" s="13" t="s">
        <v>198</v>
      </c>
      <c r="DQ4" s="13" t="s">
        <v>15</v>
      </c>
      <c r="DR4" s="13" t="s">
        <v>6</v>
      </c>
      <c r="DS4" s="13" t="s">
        <v>208</v>
      </c>
      <c r="DT4" s="13" t="s">
        <v>7</v>
      </c>
      <c r="DU4" s="13" t="s">
        <v>8</v>
      </c>
      <c r="DV4" s="13" t="s">
        <v>209</v>
      </c>
      <c r="DW4" s="13" t="s">
        <v>42</v>
      </c>
      <c r="DX4" s="13" t="s">
        <v>66</v>
      </c>
      <c r="DY4" s="13" t="s">
        <v>210</v>
      </c>
      <c r="DZ4" s="13" t="s">
        <v>67</v>
      </c>
      <c r="EA4" s="13" t="s">
        <v>211</v>
      </c>
      <c r="EB4" s="13" t="s">
        <v>68</v>
      </c>
      <c r="EC4" s="13" t="s">
        <v>212</v>
      </c>
      <c r="ED4" s="13" t="s">
        <v>213</v>
      </c>
      <c r="EE4" s="13" t="s">
        <v>83</v>
      </c>
      <c r="EF4" s="13" t="s">
        <v>214</v>
      </c>
      <c r="EG4" s="13" t="s">
        <v>215</v>
      </c>
      <c r="EH4" s="13" t="s">
        <v>216</v>
      </c>
      <c r="EI4" s="13" t="s">
        <v>217</v>
      </c>
      <c r="EL4" s="13" t="s">
        <v>15</v>
      </c>
      <c r="EM4" s="13" t="s">
        <v>6</v>
      </c>
      <c r="EN4" s="13" t="s">
        <v>208</v>
      </c>
      <c r="EO4" s="13" t="s">
        <v>7</v>
      </c>
      <c r="EP4" s="13" t="s">
        <v>8</v>
      </c>
      <c r="EQ4" s="13" t="s">
        <v>209</v>
      </c>
      <c r="ER4" s="13" t="s">
        <v>42</v>
      </c>
      <c r="ES4" s="13" t="s">
        <v>66</v>
      </c>
      <c r="ET4" s="13" t="s">
        <v>210</v>
      </c>
      <c r="EU4" s="13" t="s">
        <v>67</v>
      </c>
      <c r="EV4" s="13" t="s">
        <v>211</v>
      </c>
      <c r="EW4" s="13" t="s">
        <v>68</v>
      </c>
      <c r="EX4" s="13" t="s">
        <v>212</v>
      </c>
      <c r="EY4" s="13" t="s">
        <v>213</v>
      </c>
      <c r="EZ4" s="13" t="s">
        <v>83</v>
      </c>
      <c r="FA4" s="13" t="s">
        <v>214</v>
      </c>
      <c r="FB4" s="13" t="s">
        <v>215</v>
      </c>
      <c r="FC4" s="13" t="s">
        <v>216</v>
      </c>
      <c r="FD4" s="13" t="s">
        <v>217</v>
      </c>
    </row>
    <row r="5" spans="1:160" s="41" customFormat="1" ht="13.5" thickBot="1" x14ac:dyDescent="0.25">
      <c r="A5" s="131"/>
      <c r="B5" s="34">
        <v>0</v>
      </c>
      <c r="C5" s="10">
        <v>0</v>
      </c>
      <c r="D5" s="37" t="s">
        <v>88</v>
      </c>
      <c r="E5" s="37" t="s">
        <v>28</v>
      </c>
      <c r="F5" s="37"/>
      <c r="G5" s="43">
        <v>0.29166666666666669</v>
      </c>
      <c r="H5" s="47"/>
      <c r="I5" s="58" t="s">
        <v>44</v>
      </c>
      <c r="J5" s="52">
        <v>0</v>
      </c>
      <c r="K5" s="43"/>
      <c r="L5" s="47"/>
      <c r="M5" s="42" t="s">
        <v>44</v>
      </c>
      <c r="N5" s="38">
        <v>0</v>
      </c>
      <c r="O5" s="73"/>
      <c r="P5" s="42" t="s">
        <v>44</v>
      </c>
      <c r="Q5" s="38">
        <v>0</v>
      </c>
      <c r="R5" s="43"/>
      <c r="S5" s="47"/>
      <c r="T5" s="70"/>
      <c r="U5" s="71">
        <v>0</v>
      </c>
      <c r="V5" s="72"/>
      <c r="W5" s="115">
        <v>2.0833333333333332E-2</v>
      </c>
      <c r="X5" s="42" t="s">
        <v>44</v>
      </c>
      <c r="Y5" s="38">
        <v>0</v>
      </c>
      <c r="Z5" s="49"/>
      <c r="AA5" s="42" t="s">
        <v>44</v>
      </c>
      <c r="AB5" s="38">
        <v>0</v>
      </c>
      <c r="AC5" s="53"/>
      <c r="AD5" s="61"/>
      <c r="AE5" s="55"/>
      <c r="AF5" s="35">
        <v>0</v>
      </c>
      <c r="AG5" s="35">
        <v>3.8541666666666668E-3</v>
      </c>
      <c r="AH5" s="44" t="s">
        <v>45</v>
      </c>
      <c r="AI5" s="45">
        <v>333</v>
      </c>
      <c r="AJ5" s="115">
        <v>2.0833333333333332E-2</v>
      </c>
      <c r="AK5" s="42" t="s">
        <v>44</v>
      </c>
      <c r="AL5" s="38">
        <v>0</v>
      </c>
      <c r="AM5" s="73"/>
      <c r="AN5" s="42" t="s">
        <v>44</v>
      </c>
      <c r="AO5" s="38">
        <v>0</v>
      </c>
      <c r="AP5" s="53"/>
      <c r="AQ5" s="61"/>
      <c r="AR5" s="55"/>
      <c r="AS5" s="35">
        <v>0</v>
      </c>
      <c r="AT5" s="35">
        <v>5.9375000000000001E-3</v>
      </c>
      <c r="AU5" s="44" t="s">
        <v>45</v>
      </c>
      <c r="AV5" s="45">
        <v>513</v>
      </c>
      <c r="AW5" s="49"/>
      <c r="AX5" s="42" t="s">
        <v>44</v>
      </c>
      <c r="AY5" s="38">
        <v>0</v>
      </c>
      <c r="AZ5" s="53"/>
      <c r="BA5" s="61"/>
      <c r="BB5" s="55"/>
      <c r="BC5" s="35">
        <v>0</v>
      </c>
      <c r="BD5" s="35">
        <v>4.6412037037037038E-3</v>
      </c>
      <c r="BE5" s="44" t="s">
        <v>45</v>
      </c>
      <c r="BF5" s="45">
        <v>401</v>
      </c>
      <c r="BG5" s="49"/>
      <c r="BH5" s="42" t="s">
        <v>44</v>
      </c>
      <c r="BI5" s="38">
        <v>0</v>
      </c>
      <c r="BJ5" s="43"/>
      <c r="BK5" s="47"/>
      <c r="BL5" s="70"/>
      <c r="BM5" s="71">
        <v>0</v>
      </c>
      <c r="BN5" s="72"/>
      <c r="BO5" s="118"/>
      <c r="BP5" s="120"/>
      <c r="BQ5" s="122"/>
      <c r="BR5" s="123"/>
      <c r="BS5" s="49"/>
      <c r="BT5" s="42" t="s">
        <v>44</v>
      </c>
      <c r="BU5" s="38">
        <v>0</v>
      </c>
      <c r="BV5" s="53"/>
      <c r="BW5" s="61"/>
      <c r="BX5" s="55"/>
      <c r="BY5" s="35">
        <v>0</v>
      </c>
      <c r="BZ5" s="35">
        <v>2.4537037037037036E-3</v>
      </c>
      <c r="CA5" s="44" t="s">
        <v>45</v>
      </c>
      <c r="CB5" s="45">
        <v>212</v>
      </c>
      <c r="CC5" s="85"/>
      <c r="CD5" s="86"/>
      <c r="CE5" s="87">
        <v>1800</v>
      </c>
      <c r="CF5" s="88"/>
      <c r="CG5" s="85"/>
      <c r="CH5" s="86"/>
      <c r="CI5" s="87">
        <v>1800</v>
      </c>
      <c r="CJ5" s="88"/>
      <c r="CK5" s="43"/>
      <c r="CL5" s="47"/>
      <c r="CM5" s="70"/>
      <c r="CN5" s="71">
        <v>0</v>
      </c>
      <c r="CO5" s="72"/>
      <c r="CP5" s="91"/>
      <c r="CQ5" s="95">
        <v>5.5555555555555552E-2</v>
      </c>
      <c r="CR5" s="42" t="s">
        <v>44</v>
      </c>
      <c r="CS5" s="38">
        <v>0</v>
      </c>
      <c r="CT5" s="64"/>
      <c r="CU5" s="39">
        <v>1459</v>
      </c>
      <c r="CV5" s="46">
        <v>3600</v>
      </c>
      <c r="CW5" s="40"/>
      <c r="CX5" s="63">
        <v>5059</v>
      </c>
      <c r="CY5" s="43"/>
      <c r="CZ5" s="101"/>
      <c r="DA5" s="129" t="s">
        <v>176</v>
      </c>
      <c r="DB5" s="129"/>
      <c r="DC5" s="104"/>
      <c r="DD5" s="96"/>
      <c r="DE5" s="97"/>
      <c r="DF5" s="98"/>
      <c r="DP5" s="41">
        <v>0</v>
      </c>
      <c r="DQ5" s="195">
        <v>0</v>
      </c>
      <c r="DR5" s="195">
        <v>0</v>
      </c>
      <c r="DS5" s="196">
        <v>0</v>
      </c>
      <c r="DT5" s="195">
        <v>0</v>
      </c>
      <c r="DU5" s="195">
        <v>0</v>
      </c>
      <c r="DV5" s="195">
        <v>333</v>
      </c>
      <c r="DW5" s="195">
        <v>0</v>
      </c>
      <c r="DX5" s="195">
        <v>0</v>
      </c>
      <c r="DY5" s="195">
        <v>513</v>
      </c>
      <c r="DZ5" s="195">
        <v>0</v>
      </c>
      <c r="EA5" s="195">
        <v>401</v>
      </c>
      <c r="EB5" s="195">
        <v>0</v>
      </c>
      <c r="EC5" s="196">
        <v>0</v>
      </c>
      <c r="ED5" s="195">
        <v>0</v>
      </c>
      <c r="EE5" s="195">
        <v>0</v>
      </c>
      <c r="EF5" s="195">
        <v>212</v>
      </c>
      <c r="EG5" s="195">
        <v>3600</v>
      </c>
      <c r="EH5" s="196">
        <v>0</v>
      </c>
      <c r="EI5" s="195">
        <v>0</v>
      </c>
      <c r="EK5" s="41">
        <v>0</v>
      </c>
      <c r="EL5" s="195">
        <v>0</v>
      </c>
      <c r="EM5" s="195">
        <v>0</v>
      </c>
      <c r="EN5" s="195">
        <v>0</v>
      </c>
      <c r="EO5" s="195">
        <v>0</v>
      </c>
      <c r="EP5" s="195">
        <v>0</v>
      </c>
      <c r="EQ5" s="195">
        <v>333</v>
      </c>
      <c r="ER5" s="195">
        <v>333</v>
      </c>
      <c r="ES5" s="195">
        <v>333</v>
      </c>
      <c r="ET5" s="195">
        <v>846</v>
      </c>
      <c r="EU5" s="195">
        <v>846</v>
      </c>
      <c r="EV5" s="195">
        <v>1247</v>
      </c>
      <c r="EW5" s="195">
        <v>1247</v>
      </c>
      <c r="EX5" s="195">
        <v>1247</v>
      </c>
      <c r="EY5" s="195">
        <v>1247</v>
      </c>
      <c r="EZ5" s="195">
        <v>1247</v>
      </c>
      <c r="FA5" s="195">
        <v>1459</v>
      </c>
      <c r="FB5" s="195">
        <v>5059</v>
      </c>
      <c r="FC5" s="195">
        <v>5059</v>
      </c>
      <c r="FD5" s="195">
        <v>5059</v>
      </c>
    </row>
    <row r="6" spans="1:160" s="41" customFormat="1" ht="13.5" thickBot="1" x14ac:dyDescent="0.25">
      <c r="A6" s="131"/>
      <c r="B6" s="34">
        <v>1</v>
      </c>
      <c r="C6" s="10">
        <v>1</v>
      </c>
      <c r="D6" s="37" t="s">
        <v>89</v>
      </c>
      <c r="E6" s="37" t="s">
        <v>30</v>
      </c>
      <c r="F6" s="37"/>
      <c r="G6" s="43">
        <v>0.29236111111111113</v>
      </c>
      <c r="H6" s="47"/>
      <c r="I6" s="58" t="s">
        <v>44</v>
      </c>
      <c r="J6" s="52">
        <v>0</v>
      </c>
      <c r="K6" s="43"/>
      <c r="L6" s="47"/>
      <c r="M6" s="42" t="s">
        <v>44</v>
      </c>
      <c r="N6" s="38">
        <v>0</v>
      </c>
      <c r="O6" s="73"/>
      <c r="P6" s="42" t="s">
        <v>44</v>
      </c>
      <c r="Q6" s="38">
        <v>0</v>
      </c>
      <c r="R6" s="43"/>
      <c r="S6" s="47"/>
      <c r="T6" s="70"/>
      <c r="U6" s="71">
        <v>0</v>
      </c>
      <c r="V6" s="72"/>
      <c r="W6" s="115">
        <v>2.0833333333333332E-2</v>
      </c>
      <c r="X6" s="42" t="s">
        <v>44</v>
      </c>
      <c r="Y6" s="38">
        <v>0</v>
      </c>
      <c r="Z6" s="49"/>
      <c r="AA6" s="42" t="s">
        <v>44</v>
      </c>
      <c r="AB6" s="38">
        <v>0</v>
      </c>
      <c r="AC6" s="53"/>
      <c r="AD6" s="61"/>
      <c r="AE6" s="55"/>
      <c r="AF6" s="35">
        <v>0</v>
      </c>
      <c r="AG6" s="35">
        <v>3.8541666666666668E-3</v>
      </c>
      <c r="AH6" s="44" t="s">
        <v>45</v>
      </c>
      <c r="AI6" s="45">
        <v>333</v>
      </c>
      <c r="AJ6" s="115">
        <v>2.0833333333333332E-2</v>
      </c>
      <c r="AK6" s="42" t="s">
        <v>44</v>
      </c>
      <c r="AL6" s="38">
        <v>0</v>
      </c>
      <c r="AM6" s="73"/>
      <c r="AN6" s="42" t="s">
        <v>44</v>
      </c>
      <c r="AO6" s="38">
        <v>0</v>
      </c>
      <c r="AP6" s="53"/>
      <c r="AQ6" s="61"/>
      <c r="AR6" s="55"/>
      <c r="AS6" s="35">
        <v>0</v>
      </c>
      <c r="AT6" s="35">
        <v>5.9375000000000001E-3</v>
      </c>
      <c r="AU6" s="44" t="s">
        <v>45</v>
      </c>
      <c r="AV6" s="45">
        <v>513</v>
      </c>
      <c r="AW6" s="49"/>
      <c r="AX6" s="42" t="s">
        <v>44</v>
      </c>
      <c r="AY6" s="38">
        <v>0</v>
      </c>
      <c r="AZ6" s="53"/>
      <c r="BA6" s="61"/>
      <c r="BB6" s="55"/>
      <c r="BC6" s="35">
        <v>0</v>
      </c>
      <c r="BD6" s="35">
        <v>4.6412037037037038E-3</v>
      </c>
      <c r="BE6" s="44" t="s">
        <v>45</v>
      </c>
      <c r="BF6" s="45">
        <v>401</v>
      </c>
      <c r="BG6" s="49"/>
      <c r="BH6" s="42" t="s">
        <v>44</v>
      </c>
      <c r="BI6" s="38">
        <v>0</v>
      </c>
      <c r="BJ6" s="43"/>
      <c r="BK6" s="47"/>
      <c r="BL6" s="70"/>
      <c r="BM6" s="71">
        <v>0</v>
      </c>
      <c r="BN6" s="72"/>
      <c r="BO6" s="117"/>
      <c r="BP6" s="121"/>
      <c r="BQ6" s="124"/>
      <c r="BR6" s="125"/>
      <c r="BS6" s="49"/>
      <c r="BT6" s="42" t="s">
        <v>44</v>
      </c>
      <c r="BU6" s="38">
        <v>0</v>
      </c>
      <c r="BV6" s="53"/>
      <c r="BW6" s="61"/>
      <c r="BX6" s="55"/>
      <c r="BY6" s="35">
        <v>0</v>
      </c>
      <c r="BZ6" s="35">
        <v>2.4537037037037036E-3</v>
      </c>
      <c r="CA6" s="44" t="s">
        <v>45</v>
      </c>
      <c r="CB6" s="45">
        <v>212</v>
      </c>
      <c r="CC6" s="85"/>
      <c r="CD6" s="86"/>
      <c r="CE6" s="87">
        <v>1800</v>
      </c>
      <c r="CF6" s="88"/>
      <c r="CG6" s="85"/>
      <c r="CH6" s="86"/>
      <c r="CI6" s="87">
        <v>1800</v>
      </c>
      <c r="CJ6" s="88"/>
      <c r="CK6" s="43"/>
      <c r="CL6" s="47"/>
      <c r="CM6" s="70"/>
      <c r="CN6" s="71">
        <v>0</v>
      </c>
      <c r="CO6" s="72"/>
      <c r="CP6" s="91"/>
      <c r="CQ6" s="95">
        <v>5.5555555555555552E-2</v>
      </c>
      <c r="CR6" s="42" t="s">
        <v>44</v>
      </c>
      <c r="CS6" s="38">
        <v>0</v>
      </c>
      <c r="CT6" s="64"/>
      <c r="CU6" s="39">
        <v>1459</v>
      </c>
      <c r="CV6" s="46">
        <v>3600</v>
      </c>
      <c r="CW6" s="40"/>
      <c r="CX6" s="63">
        <v>5059</v>
      </c>
      <c r="CY6" s="43"/>
      <c r="CZ6" s="101" t="s">
        <v>190</v>
      </c>
      <c r="DA6" s="129" t="s">
        <v>177</v>
      </c>
      <c r="DB6" s="129">
        <v>295</v>
      </c>
      <c r="DC6" s="104" t="s">
        <v>181</v>
      </c>
      <c r="DD6" s="77"/>
      <c r="DE6" s="56"/>
      <c r="DF6" s="36"/>
      <c r="DI6" s="41">
        <v>1.1499999999999999</v>
      </c>
      <c r="DJ6" s="41" t="s">
        <v>197</v>
      </c>
      <c r="DK6" s="151">
        <v>0</v>
      </c>
      <c r="DL6" s="41">
        <v>0</v>
      </c>
      <c r="DM6" s="41">
        <v>9999</v>
      </c>
      <c r="DP6" s="41">
        <v>1</v>
      </c>
      <c r="DQ6" s="195">
        <v>0</v>
      </c>
      <c r="DR6" s="195">
        <v>0</v>
      </c>
      <c r="DS6" s="196">
        <v>0</v>
      </c>
      <c r="DT6" s="195">
        <v>0</v>
      </c>
      <c r="DU6" s="195">
        <v>0</v>
      </c>
      <c r="DV6" s="195">
        <v>333</v>
      </c>
      <c r="DW6" s="195">
        <v>0</v>
      </c>
      <c r="DX6" s="195">
        <v>0</v>
      </c>
      <c r="DY6" s="195">
        <v>513</v>
      </c>
      <c r="DZ6" s="195">
        <v>0</v>
      </c>
      <c r="EA6" s="195">
        <v>401</v>
      </c>
      <c r="EB6" s="195">
        <v>0</v>
      </c>
      <c r="EC6" s="196">
        <v>0</v>
      </c>
      <c r="ED6" s="195">
        <v>0</v>
      </c>
      <c r="EE6" s="195">
        <v>0</v>
      </c>
      <c r="EF6" s="195">
        <v>212</v>
      </c>
      <c r="EG6" s="195">
        <v>3600</v>
      </c>
      <c r="EH6" s="196">
        <v>0</v>
      </c>
      <c r="EI6" s="195">
        <v>0</v>
      </c>
      <c r="EK6" s="41">
        <v>1</v>
      </c>
      <c r="EL6" s="195">
        <v>0</v>
      </c>
      <c r="EM6" s="195">
        <v>0</v>
      </c>
      <c r="EN6" s="195">
        <v>0</v>
      </c>
      <c r="EO6" s="195">
        <v>0</v>
      </c>
      <c r="EP6" s="195">
        <v>0</v>
      </c>
      <c r="EQ6" s="195">
        <v>333</v>
      </c>
      <c r="ER6" s="195">
        <v>333</v>
      </c>
      <c r="ES6" s="195">
        <v>333</v>
      </c>
      <c r="ET6" s="195">
        <v>846</v>
      </c>
      <c r="EU6" s="195">
        <v>846</v>
      </c>
      <c r="EV6" s="195">
        <v>1247</v>
      </c>
      <c r="EW6" s="195">
        <v>1247</v>
      </c>
      <c r="EX6" s="195">
        <v>1247</v>
      </c>
      <c r="EY6" s="195">
        <v>1247</v>
      </c>
      <c r="EZ6" s="195">
        <v>1247</v>
      </c>
      <c r="FA6" s="195">
        <v>1459</v>
      </c>
      <c r="FB6" s="195">
        <v>5059</v>
      </c>
      <c r="FC6" s="195">
        <v>5059</v>
      </c>
      <c r="FD6" s="195">
        <v>5059</v>
      </c>
    </row>
    <row r="7" spans="1:160" s="41" customFormat="1" ht="13.5" collapsed="1" thickBot="1" x14ac:dyDescent="0.25">
      <c r="A7" s="131"/>
      <c r="B7" s="34">
        <v>2</v>
      </c>
      <c r="C7" s="10">
        <v>2</v>
      </c>
      <c r="D7" s="37" t="s">
        <v>90</v>
      </c>
      <c r="E7" s="37" t="s">
        <v>91</v>
      </c>
      <c r="F7" s="37"/>
      <c r="G7" s="43">
        <v>0.29305555555555557</v>
      </c>
      <c r="H7" s="47"/>
      <c r="I7" s="58" t="s">
        <v>44</v>
      </c>
      <c r="J7" s="52">
        <v>0</v>
      </c>
      <c r="K7" s="43"/>
      <c r="L7" s="47"/>
      <c r="M7" s="42" t="s">
        <v>44</v>
      </c>
      <c r="N7" s="38">
        <v>0</v>
      </c>
      <c r="O7" s="73"/>
      <c r="P7" s="42" t="s">
        <v>44</v>
      </c>
      <c r="Q7" s="38">
        <v>0</v>
      </c>
      <c r="R7" s="43"/>
      <c r="S7" s="47"/>
      <c r="T7" s="70"/>
      <c r="U7" s="71">
        <v>0</v>
      </c>
      <c r="V7" s="72"/>
      <c r="W7" s="115">
        <v>2.0833333333333332E-2</v>
      </c>
      <c r="X7" s="42" t="s">
        <v>44</v>
      </c>
      <c r="Y7" s="38">
        <v>0</v>
      </c>
      <c r="Z7" s="49"/>
      <c r="AA7" s="42" t="s">
        <v>44</v>
      </c>
      <c r="AB7" s="38">
        <v>0</v>
      </c>
      <c r="AC7" s="53"/>
      <c r="AD7" s="61"/>
      <c r="AE7" s="55"/>
      <c r="AF7" s="35">
        <v>0</v>
      </c>
      <c r="AG7" s="35">
        <v>3.8541666666666668E-3</v>
      </c>
      <c r="AH7" s="44" t="s">
        <v>45</v>
      </c>
      <c r="AI7" s="45">
        <v>333</v>
      </c>
      <c r="AJ7" s="115">
        <v>2.0833333333333332E-2</v>
      </c>
      <c r="AK7" s="42" t="s">
        <v>44</v>
      </c>
      <c r="AL7" s="38">
        <v>0</v>
      </c>
      <c r="AM7" s="73"/>
      <c r="AN7" s="42" t="s">
        <v>44</v>
      </c>
      <c r="AO7" s="38">
        <v>0</v>
      </c>
      <c r="AP7" s="53"/>
      <c r="AQ7" s="61"/>
      <c r="AR7" s="55"/>
      <c r="AS7" s="35">
        <v>0</v>
      </c>
      <c r="AT7" s="35">
        <v>5.9375000000000001E-3</v>
      </c>
      <c r="AU7" s="44" t="s">
        <v>45</v>
      </c>
      <c r="AV7" s="45">
        <v>513</v>
      </c>
      <c r="AW7" s="49"/>
      <c r="AX7" s="42" t="s">
        <v>44</v>
      </c>
      <c r="AY7" s="38">
        <v>0</v>
      </c>
      <c r="AZ7" s="53"/>
      <c r="BA7" s="61"/>
      <c r="BB7" s="55"/>
      <c r="BC7" s="35">
        <v>0</v>
      </c>
      <c r="BD7" s="35">
        <v>4.6412037037037038E-3</v>
      </c>
      <c r="BE7" s="44" t="s">
        <v>45</v>
      </c>
      <c r="BF7" s="45">
        <v>401</v>
      </c>
      <c r="BG7" s="49"/>
      <c r="BH7" s="42" t="s">
        <v>44</v>
      </c>
      <c r="BI7" s="38">
        <v>0</v>
      </c>
      <c r="BJ7" s="43"/>
      <c r="BK7" s="47"/>
      <c r="BL7" s="70"/>
      <c r="BM7" s="71">
        <v>0</v>
      </c>
      <c r="BN7" s="72"/>
      <c r="BO7" s="117"/>
      <c r="BP7" s="121"/>
      <c r="BQ7" s="124"/>
      <c r="BR7" s="125"/>
      <c r="BS7" s="49"/>
      <c r="BT7" s="42" t="s">
        <v>44</v>
      </c>
      <c r="BU7" s="38">
        <v>0</v>
      </c>
      <c r="BV7" s="53"/>
      <c r="BW7" s="61"/>
      <c r="BX7" s="55"/>
      <c r="BY7" s="35">
        <v>0</v>
      </c>
      <c r="BZ7" s="35">
        <v>2.4537037037037036E-3</v>
      </c>
      <c r="CA7" s="44" t="s">
        <v>45</v>
      </c>
      <c r="CB7" s="45">
        <v>212</v>
      </c>
      <c r="CC7" s="85"/>
      <c r="CD7" s="86"/>
      <c r="CE7" s="87">
        <v>1800</v>
      </c>
      <c r="CF7" s="88"/>
      <c r="CG7" s="85"/>
      <c r="CH7" s="86"/>
      <c r="CI7" s="87">
        <v>1800</v>
      </c>
      <c r="CJ7" s="88"/>
      <c r="CK7" s="43"/>
      <c r="CL7" s="47"/>
      <c r="CM7" s="70"/>
      <c r="CN7" s="71">
        <v>0</v>
      </c>
      <c r="CO7" s="72"/>
      <c r="CP7" s="91"/>
      <c r="CQ7" s="95">
        <v>5.5555555555555552E-2</v>
      </c>
      <c r="CR7" s="42" t="s">
        <v>44</v>
      </c>
      <c r="CS7" s="38">
        <v>0</v>
      </c>
      <c r="CT7" s="64"/>
      <c r="CU7" s="39">
        <v>1459</v>
      </c>
      <c r="CV7" s="46">
        <v>3600</v>
      </c>
      <c r="CW7" s="40"/>
      <c r="CX7" s="63">
        <v>5059</v>
      </c>
      <c r="CY7" s="43"/>
      <c r="CZ7" s="101" t="s">
        <v>191</v>
      </c>
      <c r="DA7" s="129" t="s">
        <v>177</v>
      </c>
      <c r="DB7" s="129">
        <v>150</v>
      </c>
      <c r="DC7" s="104" t="s">
        <v>182</v>
      </c>
      <c r="DD7" s="77"/>
      <c r="DE7" s="56"/>
      <c r="DF7" s="36"/>
      <c r="DI7" s="41">
        <v>1.1499999999999999</v>
      </c>
      <c r="DJ7" s="41" t="s">
        <v>197</v>
      </c>
      <c r="DK7" s="151">
        <v>0</v>
      </c>
      <c r="DL7" s="41">
        <v>0</v>
      </c>
      <c r="DM7" s="41">
        <v>9999</v>
      </c>
      <c r="DP7" s="41">
        <v>2</v>
      </c>
      <c r="DQ7" s="195">
        <v>0</v>
      </c>
      <c r="DR7" s="195">
        <v>0</v>
      </c>
      <c r="DS7" s="196">
        <v>0</v>
      </c>
      <c r="DT7" s="195">
        <v>0</v>
      </c>
      <c r="DU7" s="195">
        <v>0</v>
      </c>
      <c r="DV7" s="195">
        <v>333</v>
      </c>
      <c r="DW7" s="195">
        <v>0</v>
      </c>
      <c r="DX7" s="195">
        <v>0</v>
      </c>
      <c r="DY7" s="195">
        <v>513</v>
      </c>
      <c r="DZ7" s="195">
        <v>0</v>
      </c>
      <c r="EA7" s="195">
        <v>401</v>
      </c>
      <c r="EB7" s="195">
        <v>0</v>
      </c>
      <c r="EC7" s="196">
        <v>0</v>
      </c>
      <c r="ED7" s="195">
        <v>0</v>
      </c>
      <c r="EE7" s="195">
        <v>0</v>
      </c>
      <c r="EF7" s="195">
        <v>212</v>
      </c>
      <c r="EG7" s="195">
        <v>3600</v>
      </c>
      <c r="EH7" s="196">
        <v>0</v>
      </c>
      <c r="EI7" s="195">
        <v>0</v>
      </c>
      <c r="EK7" s="41">
        <v>2</v>
      </c>
      <c r="EL7" s="195">
        <v>0</v>
      </c>
      <c r="EM7" s="195">
        <v>0</v>
      </c>
      <c r="EN7" s="195">
        <v>0</v>
      </c>
      <c r="EO7" s="195">
        <v>0</v>
      </c>
      <c r="EP7" s="195">
        <v>0</v>
      </c>
      <c r="EQ7" s="195">
        <v>333</v>
      </c>
      <c r="ER7" s="195">
        <v>333</v>
      </c>
      <c r="ES7" s="195">
        <v>333</v>
      </c>
      <c r="ET7" s="195">
        <v>846</v>
      </c>
      <c r="EU7" s="195">
        <v>846</v>
      </c>
      <c r="EV7" s="195">
        <v>1247</v>
      </c>
      <c r="EW7" s="195">
        <v>1247</v>
      </c>
      <c r="EX7" s="195">
        <v>1247</v>
      </c>
      <c r="EY7" s="195">
        <v>1247</v>
      </c>
      <c r="EZ7" s="195">
        <v>1247</v>
      </c>
      <c r="FA7" s="195">
        <v>1459</v>
      </c>
      <c r="FB7" s="195">
        <v>5059</v>
      </c>
      <c r="FC7" s="195">
        <v>5059</v>
      </c>
      <c r="FD7" s="195">
        <v>5059</v>
      </c>
    </row>
    <row r="8" spans="1:160" s="41" customFormat="1" ht="13.5" thickBot="1" x14ac:dyDescent="0.25">
      <c r="A8" s="131"/>
      <c r="B8" s="34">
        <v>3</v>
      </c>
      <c r="C8" s="10">
        <v>3</v>
      </c>
      <c r="D8" s="37" t="s">
        <v>92</v>
      </c>
      <c r="E8" s="37" t="s">
        <v>93</v>
      </c>
      <c r="F8" s="37"/>
      <c r="G8" s="43">
        <v>0.29375000000000001</v>
      </c>
      <c r="H8" s="47"/>
      <c r="I8" s="58" t="s">
        <v>44</v>
      </c>
      <c r="J8" s="52">
        <v>0</v>
      </c>
      <c r="K8" s="43"/>
      <c r="L8" s="47"/>
      <c r="M8" s="42" t="s">
        <v>44</v>
      </c>
      <c r="N8" s="38">
        <v>0</v>
      </c>
      <c r="O8" s="73"/>
      <c r="P8" s="42" t="s">
        <v>44</v>
      </c>
      <c r="Q8" s="38">
        <v>0</v>
      </c>
      <c r="R8" s="43"/>
      <c r="S8" s="47"/>
      <c r="T8" s="70"/>
      <c r="U8" s="71">
        <v>0</v>
      </c>
      <c r="V8" s="72"/>
      <c r="W8" s="115">
        <v>2.0833333333333332E-2</v>
      </c>
      <c r="X8" s="42" t="s">
        <v>44</v>
      </c>
      <c r="Y8" s="38">
        <v>0</v>
      </c>
      <c r="Z8" s="49"/>
      <c r="AA8" s="42" t="s">
        <v>44</v>
      </c>
      <c r="AB8" s="38">
        <v>0</v>
      </c>
      <c r="AC8" s="53"/>
      <c r="AD8" s="61"/>
      <c r="AE8" s="55"/>
      <c r="AF8" s="35">
        <v>0</v>
      </c>
      <c r="AG8" s="35">
        <v>3.8541666666666668E-3</v>
      </c>
      <c r="AH8" s="44" t="s">
        <v>45</v>
      </c>
      <c r="AI8" s="45">
        <v>333</v>
      </c>
      <c r="AJ8" s="115">
        <v>2.0833333333333332E-2</v>
      </c>
      <c r="AK8" s="42" t="s">
        <v>44</v>
      </c>
      <c r="AL8" s="38">
        <v>0</v>
      </c>
      <c r="AM8" s="73"/>
      <c r="AN8" s="42" t="s">
        <v>44</v>
      </c>
      <c r="AO8" s="38">
        <v>0</v>
      </c>
      <c r="AP8" s="53"/>
      <c r="AQ8" s="61"/>
      <c r="AR8" s="55"/>
      <c r="AS8" s="35">
        <v>0</v>
      </c>
      <c r="AT8" s="35">
        <v>5.9375000000000001E-3</v>
      </c>
      <c r="AU8" s="44" t="s">
        <v>45</v>
      </c>
      <c r="AV8" s="45">
        <v>513</v>
      </c>
      <c r="AW8" s="49"/>
      <c r="AX8" s="42" t="s">
        <v>44</v>
      </c>
      <c r="AY8" s="38">
        <v>0</v>
      </c>
      <c r="AZ8" s="53"/>
      <c r="BA8" s="61"/>
      <c r="BB8" s="55"/>
      <c r="BC8" s="35">
        <v>0</v>
      </c>
      <c r="BD8" s="35">
        <v>4.6412037037037038E-3</v>
      </c>
      <c r="BE8" s="44" t="s">
        <v>45</v>
      </c>
      <c r="BF8" s="45">
        <v>401</v>
      </c>
      <c r="BG8" s="49"/>
      <c r="BH8" s="42" t="s">
        <v>44</v>
      </c>
      <c r="BI8" s="38">
        <v>0</v>
      </c>
      <c r="BJ8" s="43"/>
      <c r="BK8" s="47"/>
      <c r="BL8" s="70"/>
      <c r="BM8" s="71">
        <v>0</v>
      </c>
      <c r="BN8" s="72"/>
      <c r="BO8" s="117"/>
      <c r="BP8" s="121"/>
      <c r="BQ8" s="124"/>
      <c r="BR8" s="125"/>
      <c r="BS8" s="49"/>
      <c r="BT8" s="42" t="s">
        <v>44</v>
      </c>
      <c r="BU8" s="38">
        <v>0</v>
      </c>
      <c r="BV8" s="53"/>
      <c r="BW8" s="61"/>
      <c r="BX8" s="55"/>
      <c r="BY8" s="35">
        <v>0</v>
      </c>
      <c r="BZ8" s="35">
        <v>2.4537037037037036E-3</v>
      </c>
      <c r="CA8" s="44" t="s">
        <v>45</v>
      </c>
      <c r="CB8" s="45">
        <v>212</v>
      </c>
      <c r="CC8" s="85"/>
      <c r="CD8" s="86"/>
      <c r="CE8" s="87">
        <v>1800</v>
      </c>
      <c r="CF8" s="88"/>
      <c r="CG8" s="85"/>
      <c r="CH8" s="86"/>
      <c r="CI8" s="87">
        <v>1800</v>
      </c>
      <c r="CJ8" s="88"/>
      <c r="CK8" s="43"/>
      <c r="CL8" s="47"/>
      <c r="CM8" s="70"/>
      <c r="CN8" s="71">
        <v>0</v>
      </c>
      <c r="CO8" s="72"/>
      <c r="CP8" s="91"/>
      <c r="CQ8" s="95">
        <v>5.5555555555555601E-2</v>
      </c>
      <c r="CR8" s="42" t="s">
        <v>44</v>
      </c>
      <c r="CS8" s="38">
        <v>0</v>
      </c>
      <c r="CT8" s="64"/>
      <c r="CU8" s="39">
        <v>1459</v>
      </c>
      <c r="CV8" s="46">
        <v>3600</v>
      </c>
      <c r="CW8" s="40"/>
      <c r="CX8" s="63">
        <v>5059</v>
      </c>
      <c r="CY8" s="43"/>
      <c r="CZ8" s="101" t="s">
        <v>191</v>
      </c>
      <c r="DA8" s="129" t="s">
        <v>178</v>
      </c>
      <c r="DB8" s="129">
        <v>140</v>
      </c>
      <c r="DC8" s="104" t="s">
        <v>182</v>
      </c>
      <c r="DD8" s="77"/>
      <c r="DE8" s="56"/>
      <c r="DF8" s="36"/>
      <c r="DI8" s="41">
        <v>1.0900000000000001</v>
      </c>
      <c r="DJ8" s="41" t="s">
        <v>197</v>
      </c>
      <c r="DK8" s="151">
        <v>0</v>
      </c>
      <c r="DL8" s="41">
        <v>0</v>
      </c>
      <c r="DM8" s="41">
        <v>9999</v>
      </c>
      <c r="DP8" s="41">
        <v>3</v>
      </c>
      <c r="DQ8" s="195">
        <v>0</v>
      </c>
      <c r="DR8" s="195">
        <v>0</v>
      </c>
      <c r="DS8" s="196">
        <v>0</v>
      </c>
      <c r="DT8" s="195">
        <v>0</v>
      </c>
      <c r="DU8" s="195">
        <v>0</v>
      </c>
      <c r="DV8" s="195">
        <v>333</v>
      </c>
      <c r="DW8" s="195">
        <v>0</v>
      </c>
      <c r="DX8" s="195">
        <v>0</v>
      </c>
      <c r="DY8" s="195">
        <v>513</v>
      </c>
      <c r="DZ8" s="195">
        <v>0</v>
      </c>
      <c r="EA8" s="195">
        <v>401</v>
      </c>
      <c r="EB8" s="195">
        <v>0</v>
      </c>
      <c r="EC8" s="196">
        <v>0</v>
      </c>
      <c r="ED8" s="195">
        <v>0</v>
      </c>
      <c r="EE8" s="195">
        <v>0</v>
      </c>
      <c r="EF8" s="195">
        <v>212</v>
      </c>
      <c r="EG8" s="195">
        <v>3600</v>
      </c>
      <c r="EH8" s="196">
        <v>0</v>
      </c>
      <c r="EI8" s="195">
        <v>0</v>
      </c>
      <c r="EK8" s="41">
        <v>3</v>
      </c>
      <c r="EL8" s="195">
        <v>0</v>
      </c>
      <c r="EM8" s="195">
        <v>0</v>
      </c>
      <c r="EN8" s="195">
        <v>0</v>
      </c>
      <c r="EO8" s="195">
        <v>0</v>
      </c>
      <c r="EP8" s="195">
        <v>0</v>
      </c>
      <c r="EQ8" s="195">
        <v>333</v>
      </c>
      <c r="ER8" s="195">
        <v>333</v>
      </c>
      <c r="ES8" s="195">
        <v>333</v>
      </c>
      <c r="ET8" s="195">
        <v>846</v>
      </c>
      <c r="EU8" s="195">
        <v>846</v>
      </c>
      <c r="EV8" s="195">
        <v>1247</v>
      </c>
      <c r="EW8" s="195">
        <v>1247</v>
      </c>
      <c r="EX8" s="195">
        <v>1247</v>
      </c>
      <c r="EY8" s="195">
        <v>1247</v>
      </c>
      <c r="EZ8" s="195">
        <v>1247</v>
      </c>
      <c r="FA8" s="195">
        <v>1459</v>
      </c>
      <c r="FB8" s="195">
        <v>5059</v>
      </c>
      <c r="FC8" s="195">
        <v>5059</v>
      </c>
      <c r="FD8" s="195">
        <v>5059</v>
      </c>
    </row>
    <row r="9" spans="1:160" s="41" customFormat="1" ht="13.5" thickBot="1" x14ac:dyDescent="0.25">
      <c r="A9" s="131"/>
      <c r="B9" s="34">
        <v>4</v>
      </c>
      <c r="C9" s="10">
        <v>4</v>
      </c>
      <c r="D9" s="37" t="s">
        <v>94</v>
      </c>
      <c r="E9" s="37" t="s">
        <v>95</v>
      </c>
      <c r="F9" s="37"/>
      <c r="G9" s="43">
        <v>0.29444444444444401</v>
      </c>
      <c r="H9" s="47"/>
      <c r="I9" s="58" t="s">
        <v>44</v>
      </c>
      <c r="J9" s="52">
        <v>0</v>
      </c>
      <c r="K9" s="43"/>
      <c r="L9" s="47"/>
      <c r="M9" s="42" t="s">
        <v>44</v>
      </c>
      <c r="N9" s="38">
        <v>0</v>
      </c>
      <c r="O9" s="73"/>
      <c r="P9" s="42" t="s">
        <v>44</v>
      </c>
      <c r="Q9" s="38">
        <v>0</v>
      </c>
      <c r="R9" s="43"/>
      <c r="S9" s="47"/>
      <c r="T9" s="70"/>
      <c r="U9" s="71">
        <v>0</v>
      </c>
      <c r="V9" s="72"/>
      <c r="W9" s="115">
        <v>2.0833333333333332E-2</v>
      </c>
      <c r="X9" s="42" t="s">
        <v>44</v>
      </c>
      <c r="Y9" s="38">
        <v>0</v>
      </c>
      <c r="Z9" s="49"/>
      <c r="AA9" s="42" t="s">
        <v>44</v>
      </c>
      <c r="AB9" s="38">
        <v>0</v>
      </c>
      <c r="AC9" s="53"/>
      <c r="AD9" s="61"/>
      <c r="AE9" s="55"/>
      <c r="AF9" s="35">
        <v>0</v>
      </c>
      <c r="AG9" s="35">
        <v>3.8541666666666668E-3</v>
      </c>
      <c r="AH9" s="44" t="s">
        <v>45</v>
      </c>
      <c r="AI9" s="45">
        <v>333</v>
      </c>
      <c r="AJ9" s="115">
        <v>2.0833333333333332E-2</v>
      </c>
      <c r="AK9" s="42" t="s">
        <v>44</v>
      </c>
      <c r="AL9" s="38">
        <v>0</v>
      </c>
      <c r="AM9" s="73"/>
      <c r="AN9" s="42" t="s">
        <v>44</v>
      </c>
      <c r="AO9" s="38">
        <v>0</v>
      </c>
      <c r="AP9" s="53"/>
      <c r="AQ9" s="61"/>
      <c r="AR9" s="55"/>
      <c r="AS9" s="35">
        <v>0</v>
      </c>
      <c r="AT9" s="35">
        <v>5.9375000000000001E-3</v>
      </c>
      <c r="AU9" s="44" t="s">
        <v>45</v>
      </c>
      <c r="AV9" s="45">
        <v>513</v>
      </c>
      <c r="AW9" s="49"/>
      <c r="AX9" s="42" t="s">
        <v>44</v>
      </c>
      <c r="AY9" s="38">
        <v>0</v>
      </c>
      <c r="AZ9" s="53"/>
      <c r="BA9" s="61"/>
      <c r="BB9" s="55"/>
      <c r="BC9" s="35">
        <v>0</v>
      </c>
      <c r="BD9" s="35">
        <v>4.6412037037037038E-3</v>
      </c>
      <c r="BE9" s="44" t="s">
        <v>45</v>
      </c>
      <c r="BF9" s="45">
        <v>401</v>
      </c>
      <c r="BG9" s="49"/>
      <c r="BH9" s="42" t="s">
        <v>44</v>
      </c>
      <c r="BI9" s="38">
        <v>0</v>
      </c>
      <c r="BJ9" s="43"/>
      <c r="BK9" s="47"/>
      <c r="BL9" s="70"/>
      <c r="BM9" s="71">
        <v>0</v>
      </c>
      <c r="BN9" s="72"/>
      <c r="BO9" s="117"/>
      <c r="BP9" s="121"/>
      <c r="BQ9" s="124"/>
      <c r="BR9" s="125"/>
      <c r="BS9" s="49"/>
      <c r="BT9" s="42" t="s">
        <v>44</v>
      </c>
      <c r="BU9" s="38">
        <v>0</v>
      </c>
      <c r="BV9" s="53"/>
      <c r="BW9" s="61"/>
      <c r="BX9" s="55"/>
      <c r="BY9" s="35">
        <v>0</v>
      </c>
      <c r="BZ9" s="35">
        <v>2.4537037037037036E-3</v>
      </c>
      <c r="CA9" s="44" t="s">
        <v>45</v>
      </c>
      <c r="CB9" s="45">
        <v>212</v>
      </c>
      <c r="CC9" s="85"/>
      <c r="CD9" s="86"/>
      <c r="CE9" s="87">
        <v>1800</v>
      </c>
      <c r="CF9" s="88"/>
      <c r="CG9" s="85"/>
      <c r="CH9" s="86"/>
      <c r="CI9" s="87">
        <v>1800</v>
      </c>
      <c r="CJ9" s="88"/>
      <c r="CK9" s="43"/>
      <c r="CL9" s="47"/>
      <c r="CM9" s="70"/>
      <c r="CN9" s="71">
        <v>0</v>
      </c>
      <c r="CO9" s="72"/>
      <c r="CP9" s="91"/>
      <c r="CQ9" s="95">
        <v>5.5555555555555601E-2</v>
      </c>
      <c r="CR9" s="42" t="s">
        <v>44</v>
      </c>
      <c r="CS9" s="38">
        <v>0</v>
      </c>
      <c r="CT9" s="64"/>
      <c r="CU9" s="39">
        <v>1459</v>
      </c>
      <c r="CV9" s="46">
        <v>3600</v>
      </c>
      <c r="CW9" s="40"/>
      <c r="CX9" s="63">
        <v>5059</v>
      </c>
      <c r="CY9" s="43"/>
      <c r="CZ9" s="101" t="s">
        <v>190</v>
      </c>
      <c r="DA9" s="129" t="s">
        <v>178</v>
      </c>
      <c r="DB9" s="129">
        <v>140</v>
      </c>
      <c r="DC9" s="104" t="s">
        <v>181</v>
      </c>
      <c r="DD9" s="77"/>
      <c r="DE9" s="56"/>
      <c r="DF9" s="36"/>
      <c r="DI9" s="41">
        <v>1.0900000000000001</v>
      </c>
      <c r="DJ9" s="41" t="s">
        <v>197</v>
      </c>
      <c r="DK9" s="151">
        <v>0</v>
      </c>
      <c r="DL9" s="41">
        <v>0</v>
      </c>
      <c r="DM9" s="41">
        <v>9999</v>
      </c>
      <c r="DP9" s="41">
        <v>4</v>
      </c>
      <c r="DQ9" s="195">
        <v>0</v>
      </c>
      <c r="DR9" s="195">
        <v>0</v>
      </c>
      <c r="DS9" s="196">
        <v>0</v>
      </c>
      <c r="DT9" s="195">
        <v>0</v>
      </c>
      <c r="DU9" s="195">
        <v>0</v>
      </c>
      <c r="DV9" s="195">
        <v>333</v>
      </c>
      <c r="DW9" s="195">
        <v>0</v>
      </c>
      <c r="DX9" s="195">
        <v>0</v>
      </c>
      <c r="DY9" s="195">
        <v>513</v>
      </c>
      <c r="DZ9" s="195">
        <v>0</v>
      </c>
      <c r="EA9" s="195">
        <v>401</v>
      </c>
      <c r="EB9" s="195">
        <v>0</v>
      </c>
      <c r="EC9" s="196">
        <v>0</v>
      </c>
      <c r="ED9" s="195">
        <v>0</v>
      </c>
      <c r="EE9" s="195">
        <v>0</v>
      </c>
      <c r="EF9" s="195">
        <v>212</v>
      </c>
      <c r="EG9" s="195">
        <v>3600</v>
      </c>
      <c r="EH9" s="196">
        <v>0</v>
      </c>
      <c r="EI9" s="195">
        <v>0</v>
      </c>
      <c r="EK9" s="41">
        <v>4</v>
      </c>
      <c r="EL9" s="195">
        <v>0</v>
      </c>
      <c r="EM9" s="195">
        <v>0</v>
      </c>
      <c r="EN9" s="195">
        <v>0</v>
      </c>
      <c r="EO9" s="195">
        <v>0</v>
      </c>
      <c r="EP9" s="195">
        <v>0</v>
      </c>
      <c r="EQ9" s="195">
        <v>333</v>
      </c>
      <c r="ER9" s="195">
        <v>333</v>
      </c>
      <c r="ES9" s="195">
        <v>333</v>
      </c>
      <c r="ET9" s="195">
        <v>846</v>
      </c>
      <c r="EU9" s="195">
        <v>846</v>
      </c>
      <c r="EV9" s="195">
        <v>1247</v>
      </c>
      <c r="EW9" s="195">
        <v>1247</v>
      </c>
      <c r="EX9" s="195">
        <v>1247</v>
      </c>
      <c r="EY9" s="195">
        <v>1247</v>
      </c>
      <c r="EZ9" s="195">
        <v>1247</v>
      </c>
      <c r="FA9" s="195">
        <v>1459</v>
      </c>
      <c r="FB9" s="195">
        <v>5059</v>
      </c>
      <c r="FC9" s="195">
        <v>5059</v>
      </c>
      <c r="FD9" s="195">
        <v>5059</v>
      </c>
    </row>
    <row r="10" spans="1:160" s="41" customFormat="1" ht="13.5" thickBot="1" x14ac:dyDescent="0.25">
      <c r="A10" s="131"/>
      <c r="B10" s="34">
        <v>5</v>
      </c>
      <c r="C10" s="10">
        <v>5</v>
      </c>
      <c r="D10" s="37" t="s">
        <v>203</v>
      </c>
      <c r="E10" s="37" t="s">
        <v>31</v>
      </c>
      <c r="F10" s="37"/>
      <c r="G10" s="43">
        <v>0.29513888888888901</v>
      </c>
      <c r="H10" s="47"/>
      <c r="I10" s="58" t="s">
        <v>44</v>
      </c>
      <c r="J10" s="52">
        <v>0</v>
      </c>
      <c r="K10" s="43"/>
      <c r="L10" s="47"/>
      <c r="M10" s="42" t="s">
        <v>44</v>
      </c>
      <c r="N10" s="38">
        <v>0</v>
      </c>
      <c r="O10" s="73"/>
      <c r="P10" s="42" t="s">
        <v>44</v>
      </c>
      <c r="Q10" s="38">
        <v>0</v>
      </c>
      <c r="R10" s="43"/>
      <c r="S10" s="47"/>
      <c r="T10" s="70"/>
      <c r="U10" s="71">
        <v>0</v>
      </c>
      <c r="V10" s="72"/>
      <c r="W10" s="115">
        <v>2.0833333333333332E-2</v>
      </c>
      <c r="X10" s="42" t="s">
        <v>44</v>
      </c>
      <c r="Y10" s="38">
        <v>0</v>
      </c>
      <c r="Z10" s="49"/>
      <c r="AA10" s="42" t="s">
        <v>44</v>
      </c>
      <c r="AB10" s="38">
        <v>0</v>
      </c>
      <c r="AC10" s="53"/>
      <c r="AD10" s="61"/>
      <c r="AE10" s="55"/>
      <c r="AF10" s="35">
        <v>0</v>
      </c>
      <c r="AG10" s="35">
        <v>3.8541666666666668E-3</v>
      </c>
      <c r="AH10" s="44" t="s">
        <v>45</v>
      </c>
      <c r="AI10" s="45">
        <v>333</v>
      </c>
      <c r="AJ10" s="115">
        <v>2.0833333333333332E-2</v>
      </c>
      <c r="AK10" s="42" t="s">
        <v>44</v>
      </c>
      <c r="AL10" s="38">
        <v>0</v>
      </c>
      <c r="AM10" s="73"/>
      <c r="AN10" s="42" t="s">
        <v>44</v>
      </c>
      <c r="AO10" s="38">
        <v>0</v>
      </c>
      <c r="AP10" s="53"/>
      <c r="AQ10" s="61"/>
      <c r="AR10" s="55"/>
      <c r="AS10" s="35">
        <v>0</v>
      </c>
      <c r="AT10" s="35">
        <v>5.9375000000000001E-3</v>
      </c>
      <c r="AU10" s="44" t="s">
        <v>45</v>
      </c>
      <c r="AV10" s="45">
        <v>513</v>
      </c>
      <c r="AW10" s="49"/>
      <c r="AX10" s="42" t="s">
        <v>44</v>
      </c>
      <c r="AY10" s="38">
        <v>0</v>
      </c>
      <c r="AZ10" s="53"/>
      <c r="BA10" s="61"/>
      <c r="BB10" s="55"/>
      <c r="BC10" s="35">
        <v>0</v>
      </c>
      <c r="BD10" s="35">
        <v>4.6412037037037038E-3</v>
      </c>
      <c r="BE10" s="44" t="s">
        <v>45</v>
      </c>
      <c r="BF10" s="45">
        <v>401</v>
      </c>
      <c r="BG10" s="49"/>
      <c r="BH10" s="42" t="s">
        <v>44</v>
      </c>
      <c r="BI10" s="38">
        <v>0</v>
      </c>
      <c r="BJ10" s="43"/>
      <c r="BK10" s="47"/>
      <c r="BL10" s="70"/>
      <c r="BM10" s="71">
        <v>0</v>
      </c>
      <c r="BN10" s="72"/>
      <c r="BO10" s="117"/>
      <c r="BP10" s="121"/>
      <c r="BQ10" s="124"/>
      <c r="BR10" s="125"/>
      <c r="BS10" s="49"/>
      <c r="BT10" s="42" t="s">
        <v>44</v>
      </c>
      <c r="BU10" s="38">
        <v>0</v>
      </c>
      <c r="BV10" s="53"/>
      <c r="BW10" s="61"/>
      <c r="BX10" s="55"/>
      <c r="BY10" s="35">
        <v>0</v>
      </c>
      <c r="BZ10" s="35">
        <v>2.4537037037037036E-3</v>
      </c>
      <c r="CA10" s="44" t="s">
        <v>45</v>
      </c>
      <c r="CB10" s="45">
        <v>212</v>
      </c>
      <c r="CC10" s="85"/>
      <c r="CD10" s="86"/>
      <c r="CE10" s="87">
        <v>1800</v>
      </c>
      <c r="CF10" s="88"/>
      <c r="CG10" s="85"/>
      <c r="CH10" s="86"/>
      <c r="CI10" s="87">
        <v>1800</v>
      </c>
      <c r="CJ10" s="88"/>
      <c r="CK10" s="43"/>
      <c r="CL10" s="47"/>
      <c r="CM10" s="70"/>
      <c r="CN10" s="71">
        <v>0</v>
      </c>
      <c r="CO10" s="72"/>
      <c r="CP10" s="91"/>
      <c r="CQ10" s="95">
        <v>5.5555555555555601E-2</v>
      </c>
      <c r="CR10" s="42" t="s">
        <v>44</v>
      </c>
      <c r="CS10" s="38">
        <v>0</v>
      </c>
      <c r="CT10" s="64"/>
      <c r="CU10" s="39">
        <v>1459</v>
      </c>
      <c r="CV10" s="46">
        <v>3600</v>
      </c>
      <c r="CW10" s="40"/>
      <c r="CX10" s="63">
        <v>5059</v>
      </c>
      <c r="CY10" s="43"/>
      <c r="CZ10" s="101" t="s">
        <v>192</v>
      </c>
      <c r="DA10" s="129" t="s">
        <v>177</v>
      </c>
      <c r="DB10" s="129">
        <v>230</v>
      </c>
      <c r="DC10" s="104" t="s">
        <v>183</v>
      </c>
      <c r="DD10" s="77"/>
      <c r="DE10" s="56"/>
      <c r="DF10" s="36"/>
      <c r="DI10" s="41">
        <v>1.1499999999999999</v>
      </c>
      <c r="DJ10" s="41" t="s">
        <v>197</v>
      </c>
      <c r="DK10" s="151">
        <v>0</v>
      </c>
      <c r="DL10" s="41">
        <v>0</v>
      </c>
      <c r="DM10" s="41">
        <v>9999</v>
      </c>
      <c r="DP10" s="41">
        <v>5</v>
      </c>
      <c r="DQ10" s="195">
        <v>0</v>
      </c>
      <c r="DR10" s="195">
        <v>0</v>
      </c>
      <c r="DS10" s="196">
        <v>0</v>
      </c>
      <c r="DT10" s="195">
        <v>0</v>
      </c>
      <c r="DU10" s="195">
        <v>0</v>
      </c>
      <c r="DV10" s="195">
        <v>333</v>
      </c>
      <c r="DW10" s="195">
        <v>0</v>
      </c>
      <c r="DX10" s="195">
        <v>0</v>
      </c>
      <c r="DY10" s="195">
        <v>513</v>
      </c>
      <c r="DZ10" s="195">
        <v>0</v>
      </c>
      <c r="EA10" s="195">
        <v>401</v>
      </c>
      <c r="EB10" s="195">
        <v>0</v>
      </c>
      <c r="EC10" s="196">
        <v>0</v>
      </c>
      <c r="ED10" s="195">
        <v>0</v>
      </c>
      <c r="EE10" s="195">
        <v>0</v>
      </c>
      <c r="EF10" s="195">
        <v>212</v>
      </c>
      <c r="EG10" s="195">
        <v>3600</v>
      </c>
      <c r="EH10" s="196">
        <v>0</v>
      </c>
      <c r="EI10" s="195">
        <v>0</v>
      </c>
      <c r="EK10" s="41">
        <v>5</v>
      </c>
      <c r="EL10" s="195">
        <v>0</v>
      </c>
      <c r="EM10" s="195">
        <v>0</v>
      </c>
      <c r="EN10" s="195">
        <v>0</v>
      </c>
      <c r="EO10" s="195">
        <v>0</v>
      </c>
      <c r="EP10" s="195">
        <v>0</v>
      </c>
      <c r="EQ10" s="195">
        <v>333</v>
      </c>
      <c r="ER10" s="195">
        <v>333</v>
      </c>
      <c r="ES10" s="195">
        <v>333</v>
      </c>
      <c r="ET10" s="195">
        <v>846</v>
      </c>
      <c r="EU10" s="195">
        <v>846</v>
      </c>
      <c r="EV10" s="195">
        <v>1247</v>
      </c>
      <c r="EW10" s="195">
        <v>1247</v>
      </c>
      <c r="EX10" s="195">
        <v>1247</v>
      </c>
      <c r="EY10" s="195">
        <v>1247</v>
      </c>
      <c r="EZ10" s="195">
        <v>1247</v>
      </c>
      <c r="FA10" s="195">
        <v>1459</v>
      </c>
      <c r="FB10" s="195">
        <v>5059</v>
      </c>
      <c r="FC10" s="195">
        <v>5059</v>
      </c>
      <c r="FD10" s="195">
        <v>5059</v>
      </c>
    </row>
    <row r="11" spans="1:160" s="41" customFormat="1" ht="13.5" thickBot="1" x14ac:dyDescent="0.25">
      <c r="A11" s="131"/>
      <c r="B11" s="34">
        <v>6</v>
      </c>
      <c r="C11" s="10">
        <v>6</v>
      </c>
      <c r="D11" s="37" t="s">
        <v>29</v>
      </c>
      <c r="E11" s="37" t="s">
        <v>54</v>
      </c>
      <c r="F11" s="37"/>
      <c r="G11" s="43">
        <v>0.295833333333333</v>
      </c>
      <c r="H11" s="47"/>
      <c r="I11" s="58" t="s">
        <v>44</v>
      </c>
      <c r="J11" s="52">
        <v>0</v>
      </c>
      <c r="K11" s="43"/>
      <c r="L11" s="47"/>
      <c r="M11" s="42" t="s">
        <v>44</v>
      </c>
      <c r="N11" s="38">
        <v>0</v>
      </c>
      <c r="O11" s="73"/>
      <c r="P11" s="42" t="s">
        <v>44</v>
      </c>
      <c r="Q11" s="38">
        <v>0</v>
      </c>
      <c r="R11" s="43"/>
      <c r="S11" s="47"/>
      <c r="T11" s="70"/>
      <c r="U11" s="71">
        <v>0</v>
      </c>
      <c r="V11" s="72"/>
      <c r="W11" s="115">
        <v>2.0833333333333332E-2</v>
      </c>
      <c r="X11" s="42" t="s">
        <v>44</v>
      </c>
      <c r="Y11" s="38">
        <v>0</v>
      </c>
      <c r="Z11" s="49"/>
      <c r="AA11" s="42" t="s">
        <v>44</v>
      </c>
      <c r="AB11" s="38">
        <v>0</v>
      </c>
      <c r="AC11" s="53"/>
      <c r="AD11" s="61"/>
      <c r="AE11" s="55"/>
      <c r="AF11" s="35">
        <v>0</v>
      </c>
      <c r="AG11" s="35">
        <v>3.8541666666666668E-3</v>
      </c>
      <c r="AH11" s="44" t="s">
        <v>45</v>
      </c>
      <c r="AI11" s="45">
        <v>333</v>
      </c>
      <c r="AJ11" s="115">
        <v>2.0833333333333332E-2</v>
      </c>
      <c r="AK11" s="42" t="s">
        <v>44</v>
      </c>
      <c r="AL11" s="38">
        <v>0</v>
      </c>
      <c r="AM11" s="73"/>
      <c r="AN11" s="42" t="s">
        <v>44</v>
      </c>
      <c r="AO11" s="38">
        <v>0</v>
      </c>
      <c r="AP11" s="53"/>
      <c r="AQ11" s="61"/>
      <c r="AR11" s="55"/>
      <c r="AS11" s="35">
        <v>0</v>
      </c>
      <c r="AT11" s="35">
        <v>5.9375000000000001E-3</v>
      </c>
      <c r="AU11" s="44" t="s">
        <v>45</v>
      </c>
      <c r="AV11" s="45">
        <v>513</v>
      </c>
      <c r="AW11" s="49"/>
      <c r="AX11" s="42" t="s">
        <v>44</v>
      </c>
      <c r="AY11" s="38">
        <v>0</v>
      </c>
      <c r="AZ11" s="53"/>
      <c r="BA11" s="61"/>
      <c r="BB11" s="55"/>
      <c r="BC11" s="35">
        <v>0</v>
      </c>
      <c r="BD11" s="35">
        <v>4.6412037037037038E-3</v>
      </c>
      <c r="BE11" s="44" t="s">
        <v>45</v>
      </c>
      <c r="BF11" s="45">
        <v>401</v>
      </c>
      <c r="BG11" s="49"/>
      <c r="BH11" s="42" t="s">
        <v>44</v>
      </c>
      <c r="BI11" s="38">
        <v>0</v>
      </c>
      <c r="BJ11" s="43"/>
      <c r="BK11" s="47"/>
      <c r="BL11" s="70"/>
      <c r="BM11" s="71">
        <v>0</v>
      </c>
      <c r="BN11" s="72"/>
      <c r="BO11" s="117"/>
      <c r="BP11" s="121"/>
      <c r="BQ11" s="124"/>
      <c r="BR11" s="125"/>
      <c r="BS11" s="49"/>
      <c r="BT11" s="42" t="s">
        <v>44</v>
      </c>
      <c r="BU11" s="38">
        <v>0</v>
      </c>
      <c r="BV11" s="53"/>
      <c r="BW11" s="61"/>
      <c r="BX11" s="55"/>
      <c r="BY11" s="35">
        <v>0</v>
      </c>
      <c r="BZ11" s="35">
        <v>2.4537037037037036E-3</v>
      </c>
      <c r="CA11" s="44" t="s">
        <v>45</v>
      </c>
      <c r="CB11" s="45">
        <v>212</v>
      </c>
      <c r="CC11" s="85"/>
      <c r="CD11" s="86"/>
      <c r="CE11" s="87">
        <v>1800</v>
      </c>
      <c r="CF11" s="88"/>
      <c r="CG11" s="85"/>
      <c r="CH11" s="86"/>
      <c r="CI11" s="87">
        <v>1800</v>
      </c>
      <c r="CJ11" s="88"/>
      <c r="CK11" s="43"/>
      <c r="CL11" s="47"/>
      <c r="CM11" s="70"/>
      <c r="CN11" s="71">
        <v>0</v>
      </c>
      <c r="CO11" s="72"/>
      <c r="CP11" s="91"/>
      <c r="CQ11" s="95">
        <v>5.5555555555555601E-2</v>
      </c>
      <c r="CR11" s="42" t="s">
        <v>44</v>
      </c>
      <c r="CS11" s="38">
        <v>0</v>
      </c>
      <c r="CT11" s="64"/>
      <c r="CU11" s="39">
        <v>1459</v>
      </c>
      <c r="CV11" s="46">
        <v>3600</v>
      </c>
      <c r="CW11" s="40"/>
      <c r="CX11" s="63">
        <v>5059</v>
      </c>
      <c r="CY11" s="43"/>
      <c r="CZ11" s="101" t="s">
        <v>191</v>
      </c>
      <c r="DA11" s="129" t="s">
        <v>178</v>
      </c>
      <c r="DB11" s="129">
        <v>75</v>
      </c>
      <c r="DC11" s="104" t="s">
        <v>182</v>
      </c>
      <c r="DD11" s="77"/>
      <c r="DE11" s="56"/>
      <c r="DF11" s="36"/>
      <c r="DI11" s="41">
        <v>1.06</v>
      </c>
      <c r="DJ11" s="41" t="s">
        <v>197</v>
      </c>
      <c r="DK11" s="151">
        <v>0</v>
      </c>
      <c r="DL11" s="41">
        <v>0</v>
      </c>
      <c r="DM11" s="41">
        <v>9999</v>
      </c>
      <c r="DP11" s="41">
        <v>6</v>
      </c>
      <c r="DQ11" s="195">
        <v>0</v>
      </c>
      <c r="DR11" s="195">
        <v>0</v>
      </c>
      <c r="DS11" s="196">
        <v>0</v>
      </c>
      <c r="DT11" s="195">
        <v>0</v>
      </c>
      <c r="DU11" s="195">
        <v>0</v>
      </c>
      <c r="DV11" s="195">
        <v>333</v>
      </c>
      <c r="DW11" s="195">
        <v>0</v>
      </c>
      <c r="DX11" s="195">
        <v>0</v>
      </c>
      <c r="DY11" s="195">
        <v>513</v>
      </c>
      <c r="DZ11" s="195">
        <v>0</v>
      </c>
      <c r="EA11" s="195">
        <v>401</v>
      </c>
      <c r="EB11" s="195">
        <v>0</v>
      </c>
      <c r="EC11" s="196">
        <v>0</v>
      </c>
      <c r="ED11" s="195">
        <v>0</v>
      </c>
      <c r="EE11" s="195">
        <v>0</v>
      </c>
      <c r="EF11" s="195">
        <v>212</v>
      </c>
      <c r="EG11" s="195">
        <v>3600</v>
      </c>
      <c r="EH11" s="196">
        <v>0</v>
      </c>
      <c r="EI11" s="195">
        <v>0</v>
      </c>
      <c r="EK11" s="41">
        <v>6</v>
      </c>
      <c r="EL11" s="195">
        <v>0</v>
      </c>
      <c r="EM11" s="195">
        <v>0</v>
      </c>
      <c r="EN11" s="195">
        <v>0</v>
      </c>
      <c r="EO11" s="195">
        <v>0</v>
      </c>
      <c r="EP11" s="195">
        <v>0</v>
      </c>
      <c r="EQ11" s="195">
        <v>333</v>
      </c>
      <c r="ER11" s="195">
        <v>333</v>
      </c>
      <c r="ES11" s="195">
        <v>333</v>
      </c>
      <c r="ET11" s="195">
        <v>846</v>
      </c>
      <c r="EU11" s="195">
        <v>846</v>
      </c>
      <c r="EV11" s="195">
        <v>1247</v>
      </c>
      <c r="EW11" s="195">
        <v>1247</v>
      </c>
      <c r="EX11" s="195">
        <v>1247</v>
      </c>
      <c r="EY11" s="195">
        <v>1247</v>
      </c>
      <c r="EZ11" s="195">
        <v>1247</v>
      </c>
      <c r="FA11" s="195">
        <v>1459</v>
      </c>
      <c r="FB11" s="195">
        <v>5059</v>
      </c>
      <c r="FC11" s="195">
        <v>5059</v>
      </c>
      <c r="FD11" s="195">
        <v>5059</v>
      </c>
    </row>
    <row r="12" spans="1:160" s="41" customFormat="1" ht="13.5" thickBot="1" x14ac:dyDescent="0.25">
      <c r="A12" s="132"/>
      <c r="B12" s="34">
        <v>7</v>
      </c>
      <c r="C12" s="10">
        <v>7</v>
      </c>
      <c r="D12" s="37" t="s">
        <v>34</v>
      </c>
      <c r="E12" s="37" t="s">
        <v>96</v>
      </c>
      <c r="F12" s="37"/>
      <c r="G12" s="43">
        <v>0.296527777777778</v>
      </c>
      <c r="H12" s="47"/>
      <c r="I12" s="58" t="s">
        <v>44</v>
      </c>
      <c r="J12" s="52">
        <v>0</v>
      </c>
      <c r="K12" s="43"/>
      <c r="L12" s="47"/>
      <c r="M12" s="42" t="s">
        <v>44</v>
      </c>
      <c r="N12" s="38">
        <v>0</v>
      </c>
      <c r="O12" s="73"/>
      <c r="P12" s="42" t="s">
        <v>44</v>
      </c>
      <c r="Q12" s="38">
        <v>0</v>
      </c>
      <c r="R12" s="43"/>
      <c r="S12" s="47"/>
      <c r="T12" s="70"/>
      <c r="U12" s="71">
        <v>0</v>
      </c>
      <c r="V12" s="72"/>
      <c r="W12" s="115">
        <v>2.0833333333333332E-2</v>
      </c>
      <c r="X12" s="42" t="s">
        <v>44</v>
      </c>
      <c r="Y12" s="38">
        <v>0</v>
      </c>
      <c r="Z12" s="49"/>
      <c r="AA12" s="42" t="s">
        <v>44</v>
      </c>
      <c r="AB12" s="38">
        <v>0</v>
      </c>
      <c r="AC12" s="53"/>
      <c r="AD12" s="61"/>
      <c r="AE12" s="55"/>
      <c r="AF12" s="35">
        <v>0</v>
      </c>
      <c r="AG12" s="35">
        <v>3.8541666666666668E-3</v>
      </c>
      <c r="AH12" s="44" t="s">
        <v>45</v>
      </c>
      <c r="AI12" s="45">
        <v>333</v>
      </c>
      <c r="AJ12" s="115">
        <v>2.0833333333333332E-2</v>
      </c>
      <c r="AK12" s="42" t="s">
        <v>44</v>
      </c>
      <c r="AL12" s="38">
        <v>0</v>
      </c>
      <c r="AM12" s="73"/>
      <c r="AN12" s="42" t="s">
        <v>44</v>
      </c>
      <c r="AO12" s="38">
        <v>0</v>
      </c>
      <c r="AP12" s="53"/>
      <c r="AQ12" s="61"/>
      <c r="AR12" s="55"/>
      <c r="AS12" s="35">
        <v>0</v>
      </c>
      <c r="AT12" s="35">
        <v>5.9375000000000001E-3</v>
      </c>
      <c r="AU12" s="44" t="s">
        <v>45</v>
      </c>
      <c r="AV12" s="45">
        <v>513</v>
      </c>
      <c r="AW12" s="49"/>
      <c r="AX12" s="42" t="s">
        <v>44</v>
      </c>
      <c r="AY12" s="38">
        <v>0</v>
      </c>
      <c r="AZ12" s="53"/>
      <c r="BA12" s="61"/>
      <c r="BB12" s="55"/>
      <c r="BC12" s="35">
        <v>0</v>
      </c>
      <c r="BD12" s="35">
        <v>4.6412037037037038E-3</v>
      </c>
      <c r="BE12" s="44" t="s">
        <v>45</v>
      </c>
      <c r="BF12" s="45">
        <v>401</v>
      </c>
      <c r="BG12" s="49"/>
      <c r="BH12" s="42" t="s">
        <v>44</v>
      </c>
      <c r="BI12" s="38">
        <v>0</v>
      </c>
      <c r="BJ12" s="43"/>
      <c r="BK12" s="47"/>
      <c r="BL12" s="70"/>
      <c r="BM12" s="71">
        <v>0</v>
      </c>
      <c r="BN12" s="72"/>
      <c r="BO12" s="117"/>
      <c r="BP12" s="121"/>
      <c r="BQ12" s="124"/>
      <c r="BR12" s="125"/>
      <c r="BS12" s="49"/>
      <c r="BT12" s="42" t="s">
        <v>44</v>
      </c>
      <c r="BU12" s="38">
        <v>0</v>
      </c>
      <c r="BV12" s="53"/>
      <c r="BW12" s="61"/>
      <c r="BX12" s="55"/>
      <c r="BY12" s="35">
        <v>0</v>
      </c>
      <c r="BZ12" s="35">
        <v>2.4537037037037036E-3</v>
      </c>
      <c r="CA12" s="44" t="s">
        <v>45</v>
      </c>
      <c r="CB12" s="45">
        <v>212</v>
      </c>
      <c r="CC12" s="85"/>
      <c r="CD12" s="86"/>
      <c r="CE12" s="87">
        <v>1800</v>
      </c>
      <c r="CF12" s="88"/>
      <c r="CG12" s="85"/>
      <c r="CH12" s="86"/>
      <c r="CI12" s="87">
        <v>1800</v>
      </c>
      <c r="CJ12" s="88"/>
      <c r="CK12" s="43"/>
      <c r="CL12" s="47"/>
      <c r="CM12" s="70"/>
      <c r="CN12" s="71">
        <v>0</v>
      </c>
      <c r="CO12" s="72"/>
      <c r="CP12" s="91"/>
      <c r="CQ12" s="95">
        <v>5.5555555555555601E-2</v>
      </c>
      <c r="CR12" s="42" t="s">
        <v>44</v>
      </c>
      <c r="CS12" s="38">
        <v>0</v>
      </c>
      <c r="CT12" s="64"/>
      <c r="CU12" s="39">
        <v>1459</v>
      </c>
      <c r="CV12" s="46">
        <v>3600</v>
      </c>
      <c r="CW12" s="40"/>
      <c r="CX12" s="63">
        <v>5059</v>
      </c>
      <c r="CY12" s="43"/>
      <c r="CZ12" s="101" t="s">
        <v>190</v>
      </c>
      <c r="DA12" s="129" t="s">
        <v>178</v>
      </c>
      <c r="DB12" s="129">
        <v>71</v>
      </c>
      <c r="DC12" s="104" t="s">
        <v>181</v>
      </c>
      <c r="DD12" s="77"/>
      <c r="DE12" s="56"/>
      <c r="DF12" s="36"/>
      <c r="DI12" s="41">
        <v>1.06</v>
      </c>
      <c r="DJ12" s="41" t="s">
        <v>197</v>
      </c>
      <c r="DK12" s="151">
        <v>0</v>
      </c>
      <c r="DL12" s="41">
        <v>0</v>
      </c>
      <c r="DM12" s="41">
        <v>9999</v>
      </c>
      <c r="DP12" s="41">
        <v>7</v>
      </c>
      <c r="DQ12" s="195">
        <v>0</v>
      </c>
      <c r="DR12" s="195">
        <v>0</v>
      </c>
      <c r="DS12" s="196">
        <v>0</v>
      </c>
      <c r="DT12" s="195">
        <v>0</v>
      </c>
      <c r="DU12" s="195">
        <v>0</v>
      </c>
      <c r="DV12" s="195">
        <v>333</v>
      </c>
      <c r="DW12" s="195">
        <v>0</v>
      </c>
      <c r="DX12" s="195">
        <v>0</v>
      </c>
      <c r="DY12" s="195">
        <v>513</v>
      </c>
      <c r="DZ12" s="195">
        <v>0</v>
      </c>
      <c r="EA12" s="195">
        <v>401</v>
      </c>
      <c r="EB12" s="195">
        <v>0</v>
      </c>
      <c r="EC12" s="196">
        <v>0</v>
      </c>
      <c r="ED12" s="195">
        <v>0</v>
      </c>
      <c r="EE12" s="195">
        <v>0</v>
      </c>
      <c r="EF12" s="195">
        <v>212</v>
      </c>
      <c r="EG12" s="195">
        <v>3600</v>
      </c>
      <c r="EH12" s="196">
        <v>0</v>
      </c>
      <c r="EI12" s="195">
        <v>0</v>
      </c>
      <c r="EK12" s="41">
        <v>7</v>
      </c>
      <c r="EL12" s="195">
        <v>0</v>
      </c>
      <c r="EM12" s="195">
        <v>0</v>
      </c>
      <c r="EN12" s="195">
        <v>0</v>
      </c>
      <c r="EO12" s="195">
        <v>0</v>
      </c>
      <c r="EP12" s="195">
        <v>0</v>
      </c>
      <c r="EQ12" s="195">
        <v>333</v>
      </c>
      <c r="ER12" s="195">
        <v>333</v>
      </c>
      <c r="ES12" s="195">
        <v>333</v>
      </c>
      <c r="ET12" s="195">
        <v>846</v>
      </c>
      <c r="EU12" s="195">
        <v>846</v>
      </c>
      <c r="EV12" s="195">
        <v>1247</v>
      </c>
      <c r="EW12" s="195">
        <v>1247</v>
      </c>
      <c r="EX12" s="195">
        <v>1247</v>
      </c>
      <c r="EY12" s="195">
        <v>1247</v>
      </c>
      <c r="EZ12" s="195">
        <v>1247</v>
      </c>
      <c r="FA12" s="195">
        <v>1459</v>
      </c>
      <c r="FB12" s="195">
        <v>5059</v>
      </c>
      <c r="FC12" s="195">
        <v>5059</v>
      </c>
      <c r="FD12" s="195">
        <v>5059</v>
      </c>
    </row>
    <row r="13" spans="1:160" s="41" customFormat="1" ht="13.5" thickBot="1" x14ac:dyDescent="0.25">
      <c r="A13" s="131"/>
      <c r="B13" s="34">
        <v>8</v>
      </c>
      <c r="C13" s="10">
        <v>8</v>
      </c>
      <c r="D13" s="37" t="s">
        <v>97</v>
      </c>
      <c r="E13" s="37" t="s">
        <v>98</v>
      </c>
      <c r="F13" s="37"/>
      <c r="G13" s="43">
        <v>0.297222222222222</v>
      </c>
      <c r="H13" s="47"/>
      <c r="I13" s="58" t="s">
        <v>44</v>
      </c>
      <c r="J13" s="52">
        <v>0</v>
      </c>
      <c r="K13" s="43"/>
      <c r="L13" s="47"/>
      <c r="M13" s="42" t="s">
        <v>44</v>
      </c>
      <c r="N13" s="38">
        <v>0</v>
      </c>
      <c r="O13" s="73"/>
      <c r="P13" s="42" t="s">
        <v>44</v>
      </c>
      <c r="Q13" s="38">
        <v>0</v>
      </c>
      <c r="R13" s="43"/>
      <c r="S13" s="47"/>
      <c r="T13" s="70"/>
      <c r="U13" s="71">
        <v>0</v>
      </c>
      <c r="V13" s="72"/>
      <c r="W13" s="115">
        <v>2.0833333333333332E-2</v>
      </c>
      <c r="X13" s="42" t="s">
        <v>44</v>
      </c>
      <c r="Y13" s="38">
        <v>0</v>
      </c>
      <c r="Z13" s="49"/>
      <c r="AA13" s="42" t="s">
        <v>44</v>
      </c>
      <c r="AB13" s="38">
        <v>0</v>
      </c>
      <c r="AC13" s="53"/>
      <c r="AD13" s="61"/>
      <c r="AE13" s="55"/>
      <c r="AF13" s="35">
        <v>0</v>
      </c>
      <c r="AG13" s="35">
        <v>3.8541666666666668E-3</v>
      </c>
      <c r="AH13" s="44" t="s">
        <v>45</v>
      </c>
      <c r="AI13" s="45">
        <v>333</v>
      </c>
      <c r="AJ13" s="115">
        <v>2.0833333333333332E-2</v>
      </c>
      <c r="AK13" s="42" t="s">
        <v>44</v>
      </c>
      <c r="AL13" s="38">
        <v>0</v>
      </c>
      <c r="AM13" s="73"/>
      <c r="AN13" s="42" t="s">
        <v>44</v>
      </c>
      <c r="AO13" s="38">
        <v>0</v>
      </c>
      <c r="AP13" s="53"/>
      <c r="AQ13" s="61"/>
      <c r="AR13" s="55"/>
      <c r="AS13" s="35">
        <v>0</v>
      </c>
      <c r="AT13" s="35">
        <v>5.9375000000000001E-3</v>
      </c>
      <c r="AU13" s="44" t="s">
        <v>45</v>
      </c>
      <c r="AV13" s="45">
        <v>513</v>
      </c>
      <c r="AW13" s="49"/>
      <c r="AX13" s="42" t="s">
        <v>44</v>
      </c>
      <c r="AY13" s="38">
        <v>0</v>
      </c>
      <c r="AZ13" s="53"/>
      <c r="BA13" s="61"/>
      <c r="BB13" s="55"/>
      <c r="BC13" s="35">
        <v>0</v>
      </c>
      <c r="BD13" s="35">
        <v>4.6412037037037038E-3</v>
      </c>
      <c r="BE13" s="44" t="s">
        <v>45</v>
      </c>
      <c r="BF13" s="45">
        <v>401</v>
      </c>
      <c r="BG13" s="49"/>
      <c r="BH13" s="42" t="s">
        <v>44</v>
      </c>
      <c r="BI13" s="38">
        <v>0</v>
      </c>
      <c r="BJ13" s="43"/>
      <c r="BK13" s="47"/>
      <c r="BL13" s="70"/>
      <c r="BM13" s="71">
        <v>0</v>
      </c>
      <c r="BN13" s="72"/>
      <c r="BO13" s="117"/>
      <c r="BP13" s="121"/>
      <c r="BQ13" s="124"/>
      <c r="BR13" s="125"/>
      <c r="BS13" s="49"/>
      <c r="BT13" s="42" t="s">
        <v>44</v>
      </c>
      <c r="BU13" s="38">
        <v>0</v>
      </c>
      <c r="BV13" s="53"/>
      <c r="BW13" s="61"/>
      <c r="BX13" s="55"/>
      <c r="BY13" s="35">
        <v>0</v>
      </c>
      <c r="BZ13" s="35">
        <v>2.4537037037037036E-3</v>
      </c>
      <c r="CA13" s="44" t="s">
        <v>45</v>
      </c>
      <c r="CB13" s="45">
        <v>212</v>
      </c>
      <c r="CC13" s="85"/>
      <c r="CD13" s="86"/>
      <c r="CE13" s="87">
        <v>1800</v>
      </c>
      <c r="CF13" s="88"/>
      <c r="CG13" s="85"/>
      <c r="CH13" s="86"/>
      <c r="CI13" s="87">
        <v>1800</v>
      </c>
      <c r="CJ13" s="88"/>
      <c r="CK13" s="43"/>
      <c r="CL13" s="47"/>
      <c r="CM13" s="70"/>
      <c r="CN13" s="71">
        <v>0</v>
      </c>
      <c r="CO13" s="72"/>
      <c r="CP13" s="91"/>
      <c r="CQ13" s="95">
        <v>5.5555555555555601E-2</v>
      </c>
      <c r="CR13" s="42" t="s">
        <v>44</v>
      </c>
      <c r="CS13" s="38">
        <v>0</v>
      </c>
      <c r="CT13" s="64"/>
      <c r="CU13" s="39">
        <v>1459</v>
      </c>
      <c r="CV13" s="46">
        <v>3600</v>
      </c>
      <c r="CW13" s="40"/>
      <c r="CX13" s="63">
        <v>5059</v>
      </c>
      <c r="CY13" s="43"/>
      <c r="CZ13" s="101" t="s">
        <v>192</v>
      </c>
      <c r="DA13" s="129" t="s">
        <v>177</v>
      </c>
      <c r="DB13" s="129">
        <v>299</v>
      </c>
      <c r="DC13" s="104"/>
      <c r="DD13" s="77"/>
      <c r="DE13" s="56"/>
      <c r="DF13" s="36"/>
      <c r="DI13" s="41">
        <v>1.1499999999999999</v>
      </c>
      <c r="DJ13" s="41" t="s">
        <v>197</v>
      </c>
      <c r="DK13" s="151">
        <v>0</v>
      </c>
      <c r="DL13" s="41">
        <v>0</v>
      </c>
      <c r="DM13" s="41">
        <v>9999</v>
      </c>
      <c r="DP13" s="41">
        <v>8</v>
      </c>
      <c r="DQ13" s="195">
        <v>0</v>
      </c>
      <c r="DR13" s="195">
        <v>0</v>
      </c>
      <c r="DS13" s="196">
        <v>0</v>
      </c>
      <c r="DT13" s="195">
        <v>0</v>
      </c>
      <c r="DU13" s="195">
        <v>0</v>
      </c>
      <c r="DV13" s="195">
        <v>333</v>
      </c>
      <c r="DW13" s="195">
        <v>0</v>
      </c>
      <c r="DX13" s="195">
        <v>0</v>
      </c>
      <c r="DY13" s="195">
        <v>513</v>
      </c>
      <c r="DZ13" s="195">
        <v>0</v>
      </c>
      <c r="EA13" s="195">
        <v>401</v>
      </c>
      <c r="EB13" s="195">
        <v>0</v>
      </c>
      <c r="EC13" s="196">
        <v>0</v>
      </c>
      <c r="ED13" s="195">
        <v>0</v>
      </c>
      <c r="EE13" s="195">
        <v>0</v>
      </c>
      <c r="EF13" s="195">
        <v>212</v>
      </c>
      <c r="EG13" s="195">
        <v>3600</v>
      </c>
      <c r="EH13" s="196">
        <v>0</v>
      </c>
      <c r="EI13" s="195">
        <v>0</v>
      </c>
      <c r="EK13" s="41">
        <v>8</v>
      </c>
      <c r="EL13" s="195">
        <v>0</v>
      </c>
      <c r="EM13" s="195">
        <v>0</v>
      </c>
      <c r="EN13" s="195">
        <v>0</v>
      </c>
      <c r="EO13" s="195">
        <v>0</v>
      </c>
      <c r="EP13" s="195">
        <v>0</v>
      </c>
      <c r="EQ13" s="195">
        <v>333</v>
      </c>
      <c r="ER13" s="195">
        <v>333</v>
      </c>
      <c r="ES13" s="195">
        <v>333</v>
      </c>
      <c r="ET13" s="195">
        <v>846</v>
      </c>
      <c r="EU13" s="195">
        <v>846</v>
      </c>
      <c r="EV13" s="195">
        <v>1247</v>
      </c>
      <c r="EW13" s="195">
        <v>1247</v>
      </c>
      <c r="EX13" s="195">
        <v>1247</v>
      </c>
      <c r="EY13" s="195">
        <v>1247</v>
      </c>
      <c r="EZ13" s="195">
        <v>1247</v>
      </c>
      <c r="FA13" s="195">
        <v>1459</v>
      </c>
      <c r="FB13" s="195">
        <v>5059</v>
      </c>
      <c r="FC13" s="195">
        <v>5059</v>
      </c>
      <c r="FD13" s="195">
        <v>5059</v>
      </c>
    </row>
    <row r="14" spans="1:160" s="41" customFormat="1" ht="13.5" thickBot="1" x14ac:dyDescent="0.25">
      <c r="A14" s="131"/>
      <c r="B14" s="34">
        <v>9</v>
      </c>
      <c r="C14" s="10">
        <v>9</v>
      </c>
      <c r="D14" s="37" t="s">
        <v>35</v>
      </c>
      <c r="E14" s="37" t="s">
        <v>99</v>
      </c>
      <c r="F14" s="37"/>
      <c r="G14" s="43">
        <v>0.297916666666667</v>
      </c>
      <c r="H14" s="47"/>
      <c r="I14" s="58" t="s">
        <v>44</v>
      </c>
      <c r="J14" s="52">
        <v>0</v>
      </c>
      <c r="K14" s="43"/>
      <c r="L14" s="47"/>
      <c r="M14" s="42" t="s">
        <v>44</v>
      </c>
      <c r="N14" s="38">
        <v>0</v>
      </c>
      <c r="O14" s="73"/>
      <c r="P14" s="42" t="s">
        <v>44</v>
      </c>
      <c r="Q14" s="38">
        <v>0</v>
      </c>
      <c r="R14" s="43"/>
      <c r="S14" s="47"/>
      <c r="T14" s="70"/>
      <c r="U14" s="71">
        <v>0</v>
      </c>
      <c r="V14" s="72"/>
      <c r="W14" s="115">
        <v>2.0833333333333332E-2</v>
      </c>
      <c r="X14" s="42" t="s">
        <v>44</v>
      </c>
      <c r="Y14" s="38">
        <v>0</v>
      </c>
      <c r="Z14" s="49"/>
      <c r="AA14" s="42" t="s">
        <v>44</v>
      </c>
      <c r="AB14" s="38">
        <v>0</v>
      </c>
      <c r="AC14" s="53"/>
      <c r="AD14" s="61"/>
      <c r="AE14" s="55"/>
      <c r="AF14" s="35">
        <v>0</v>
      </c>
      <c r="AG14" s="35">
        <v>3.8541666666666668E-3</v>
      </c>
      <c r="AH14" s="44" t="s">
        <v>45</v>
      </c>
      <c r="AI14" s="45">
        <v>333</v>
      </c>
      <c r="AJ14" s="115">
        <v>2.0833333333333332E-2</v>
      </c>
      <c r="AK14" s="42" t="s">
        <v>44</v>
      </c>
      <c r="AL14" s="38">
        <v>0</v>
      </c>
      <c r="AM14" s="73"/>
      <c r="AN14" s="42" t="s">
        <v>44</v>
      </c>
      <c r="AO14" s="38">
        <v>0</v>
      </c>
      <c r="AP14" s="53"/>
      <c r="AQ14" s="61"/>
      <c r="AR14" s="55"/>
      <c r="AS14" s="35">
        <v>0</v>
      </c>
      <c r="AT14" s="35">
        <v>5.9375000000000001E-3</v>
      </c>
      <c r="AU14" s="44" t="s">
        <v>45</v>
      </c>
      <c r="AV14" s="45">
        <v>513</v>
      </c>
      <c r="AW14" s="49"/>
      <c r="AX14" s="42" t="s">
        <v>44</v>
      </c>
      <c r="AY14" s="38">
        <v>0</v>
      </c>
      <c r="AZ14" s="53"/>
      <c r="BA14" s="61"/>
      <c r="BB14" s="55"/>
      <c r="BC14" s="35">
        <v>0</v>
      </c>
      <c r="BD14" s="35">
        <v>4.6412037037037038E-3</v>
      </c>
      <c r="BE14" s="44" t="s">
        <v>45</v>
      </c>
      <c r="BF14" s="45">
        <v>401</v>
      </c>
      <c r="BG14" s="49"/>
      <c r="BH14" s="42" t="s">
        <v>44</v>
      </c>
      <c r="BI14" s="38">
        <v>0</v>
      </c>
      <c r="BJ14" s="43"/>
      <c r="BK14" s="47"/>
      <c r="BL14" s="70"/>
      <c r="BM14" s="71">
        <v>0</v>
      </c>
      <c r="BN14" s="72"/>
      <c r="BO14" s="117"/>
      <c r="BP14" s="121"/>
      <c r="BQ14" s="124"/>
      <c r="BR14" s="125"/>
      <c r="BS14" s="49"/>
      <c r="BT14" s="42" t="s">
        <v>44</v>
      </c>
      <c r="BU14" s="38">
        <v>0</v>
      </c>
      <c r="BV14" s="53"/>
      <c r="BW14" s="61"/>
      <c r="BX14" s="55"/>
      <c r="BY14" s="35">
        <v>0</v>
      </c>
      <c r="BZ14" s="35">
        <v>2.4537037037037036E-3</v>
      </c>
      <c r="CA14" s="44" t="s">
        <v>45</v>
      </c>
      <c r="CB14" s="45">
        <v>212</v>
      </c>
      <c r="CC14" s="85"/>
      <c r="CD14" s="86"/>
      <c r="CE14" s="87">
        <v>1800</v>
      </c>
      <c r="CF14" s="88"/>
      <c r="CG14" s="85"/>
      <c r="CH14" s="86"/>
      <c r="CI14" s="87">
        <v>1800</v>
      </c>
      <c r="CJ14" s="88"/>
      <c r="CK14" s="43"/>
      <c r="CL14" s="47"/>
      <c r="CM14" s="70"/>
      <c r="CN14" s="71">
        <v>0</v>
      </c>
      <c r="CO14" s="72"/>
      <c r="CP14" s="91"/>
      <c r="CQ14" s="95">
        <v>5.5555555555555601E-2</v>
      </c>
      <c r="CR14" s="42" t="s">
        <v>44</v>
      </c>
      <c r="CS14" s="38">
        <v>0</v>
      </c>
      <c r="CT14" s="64"/>
      <c r="CU14" s="39">
        <v>1459</v>
      </c>
      <c r="CV14" s="46">
        <v>3600</v>
      </c>
      <c r="CW14" s="40"/>
      <c r="CX14" s="63">
        <v>5059</v>
      </c>
      <c r="CY14" s="43"/>
      <c r="CZ14" s="101" t="s">
        <v>190</v>
      </c>
      <c r="DA14" s="129" t="s">
        <v>178</v>
      </c>
      <c r="DB14" s="129">
        <v>78</v>
      </c>
      <c r="DC14" s="104" t="s">
        <v>183</v>
      </c>
      <c r="DD14" s="77"/>
      <c r="DE14" s="56"/>
      <c r="DF14" s="36"/>
      <c r="DI14" s="41">
        <v>1.06</v>
      </c>
      <c r="DJ14" s="41" t="s">
        <v>197</v>
      </c>
      <c r="DK14" s="151">
        <v>0</v>
      </c>
      <c r="DL14" s="41">
        <v>0</v>
      </c>
      <c r="DM14" s="41">
        <v>9999</v>
      </c>
      <c r="DP14" s="41">
        <v>9</v>
      </c>
      <c r="DQ14" s="195">
        <v>0</v>
      </c>
      <c r="DR14" s="195">
        <v>0</v>
      </c>
      <c r="DS14" s="196">
        <v>0</v>
      </c>
      <c r="DT14" s="195">
        <v>0</v>
      </c>
      <c r="DU14" s="195">
        <v>0</v>
      </c>
      <c r="DV14" s="195">
        <v>333</v>
      </c>
      <c r="DW14" s="195">
        <v>0</v>
      </c>
      <c r="DX14" s="195">
        <v>0</v>
      </c>
      <c r="DY14" s="195">
        <v>513</v>
      </c>
      <c r="DZ14" s="195">
        <v>0</v>
      </c>
      <c r="EA14" s="195">
        <v>401</v>
      </c>
      <c r="EB14" s="195">
        <v>0</v>
      </c>
      <c r="EC14" s="196">
        <v>0</v>
      </c>
      <c r="ED14" s="195">
        <v>0</v>
      </c>
      <c r="EE14" s="195">
        <v>0</v>
      </c>
      <c r="EF14" s="195">
        <v>212</v>
      </c>
      <c r="EG14" s="195">
        <v>3600</v>
      </c>
      <c r="EH14" s="196">
        <v>0</v>
      </c>
      <c r="EI14" s="195">
        <v>0</v>
      </c>
      <c r="EK14" s="41">
        <v>9</v>
      </c>
      <c r="EL14" s="195">
        <v>0</v>
      </c>
      <c r="EM14" s="195">
        <v>0</v>
      </c>
      <c r="EN14" s="195">
        <v>0</v>
      </c>
      <c r="EO14" s="195">
        <v>0</v>
      </c>
      <c r="EP14" s="195">
        <v>0</v>
      </c>
      <c r="EQ14" s="195">
        <v>333</v>
      </c>
      <c r="ER14" s="195">
        <v>333</v>
      </c>
      <c r="ES14" s="195">
        <v>333</v>
      </c>
      <c r="ET14" s="195">
        <v>846</v>
      </c>
      <c r="EU14" s="195">
        <v>846</v>
      </c>
      <c r="EV14" s="195">
        <v>1247</v>
      </c>
      <c r="EW14" s="195">
        <v>1247</v>
      </c>
      <c r="EX14" s="195">
        <v>1247</v>
      </c>
      <c r="EY14" s="195">
        <v>1247</v>
      </c>
      <c r="EZ14" s="195">
        <v>1247</v>
      </c>
      <c r="FA14" s="195">
        <v>1459</v>
      </c>
      <c r="FB14" s="195">
        <v>5059</v>
      </c>
      <c r="FC14" s="195">
        <v>5059</v>
      </c>
      <c r="FD14" s="195">
        <v>5059</v>
      </c>
    </row>
    <row r="15" spans="1:160" s="41" customFormat="1" ht="13.5" collapsed="1" thickBot="1" x14ac:dyDescent="0.25">
      <c r="A15" s="131"/>
      <c r="B15" s="34">
        <v>10</v>
      </c>
      <c r="C15" s="10">
        <v>10</v>
      </c>
      <c r="D15" s="37" t="s">
        <v>70</v>
      </c>
      <c r="E15" s="37" t="s">
        <v>55</v>
      </c>
      <c r="F15" s="37"/>
      <c r="G15" s="43">
        <v>0.29861111111111099</v>
      </c>
      <c r="H15" s="47"/>
      <c r="I15" s="58" t="s">
        <v>44</v>
      </c>
      <c r="J15" s="52">
        <v>0</v>
      </c>
      <c r="K15" s="43"/>
      <c r="L15" s="47"/>
      <c r="M15" s="42" t="s">
        <v>44</v>
      </c>
      <c r="N15" s="38">
        <v>0</v>
      </c>
      <c r="O15" s="73"/>
      <c r="P15" s="42" t="s">
        <v>44</v>
      </c>
      <c r="Q15" s="38">
        <v>0</v>
      </c>
      <c r="R15" s="43"/>
      <c r="S15" s="47"/>
      <c r="T15" s="70"/>
      <c r="U15" s="71">
        <v>0</v>
      </c>
      <c r="V15" s="72"/>
      <c r="W15" s="115">
        <v>2.0833333333333332E-2</v>
      </c>
      <c r="X15" s="42" t="s">
        <v>44</v>
      </c>
      <c r="Y15" s="38">
        <v>0</v>
      </c>
      <c r="Z15" s="49"/>
      <c r="AA15" s="42" t="s">
        <v>44</v>
      </c>
      <c r="AB15" s="38">
        <v>0</v>
      </c>
      <c r="AC15" s="53"/>
      <c r="AD15" s="61"/>
      <c r="AE15" s="55"/>
      <c r="AF15" s="35">
        <v>0</v>
      </c>
      <c r="AG15" s="35">
        <v>3.8541666666666668E-3</v>
      </c>
      <c r="AH15" s="44" t="s">
        <v>45</v>
      </c>
      <c r="AI15" s="45">
        <v>333</v>
      </c>
      <c r="AJ15" s="115">
        <v>2.0833333333333332E-2</v>
      </c>
      <c r="AK15" s="42" t="s">
        <v>44</v>
      </c>
      <c r="AL15" s="38">
        <v>0</v>
      </c>
      <c r="AM15" s="73"/>
      <c r="AN15" s="42" t="s">
        <v>44</v>
      </c>
      <c r="AO15" s="38">
        <v>0</v>
      </c>
      <c r="AP15" s="53"/>
      <c r="AQ15" s="61"/>
      <c r="AR15" s="55"/>
      <c r="AS15" s="35">
        <v>0</v>
      </c>
      <c r="AT15" s="35">
        <v>5.9375000000000001E-3</v>
      </c>
      <c r="AU15" s="44" t="s">
        <v>45</v>
      </c>
      <c r="AV15" s="45">
        <v>513</v>
      </c>
      <c r="AW15" s="49"/>
      <c r="AX15" s="42" t="s">
        <v>44</v>
      </c>
      <c r="AY15" s="38">
        <v>0</v>
      </c>
      <c r="AZ15" s="53"/>
      <c r="BA15" s="61"/>
      <c r="BB15" s="55"/>
      <c r="BC15" s="35">
        <v>0</v>
      </c>
      <c r="BD15" s="35">
        <v>4.6412037037037038E-3</v>
      </c>
      <c r="BE15" s="44" t="s">
        <v>45</v>
      </c>
      <c r="BF15" s="45">
        <v>401</v>
      </c>
      <c r="BG15" s="49"/>
      <c r="BH15" s="42" t="s">
        <v>44</v>
      </c>
      <c r="BI15" s="38">
        <v>0</v>
      </c>
      <c r="BJ15" s="43"/>
      <c r="BK15" s="47"/>
      <c r="BL15" s="70"/>
      <c r="BM15" s="71">
        <v>0</v>
      </c>
      <c r="BN15" s="72"/>
      <c r="BO15" s="117"/>
      <c r="BP15" s="121"/>
      <c r="BQ15" s="124"/>
      <c r="BR15" s="125"/>
      <c r="BS15" s="49"/>
      <c r="BT15" s="42" t="s">
        <v>44</v>
      </c>
      <c r="BU15" s="38">
        <v>0</v>
      </c>
      <c r="BV15" s="53"/>
      <c r="BW15" s="61"/>
      <c r="BX15" s="55"/>
      <c r="BY15" s="35">
        <v>0</v>
      </c>
      <c r="BZ15" s="35">
        <v>2.4537037037037036E-3</v>
      </c>
      <c r="CA15" s="44" t="s">
        <v>45</v>
      </c>
      <c r="CB15" s="45">
        <v>212</v>
      </c>
      <c r="CC15" s="85"/>
      <c r="CD15" s="86"/>
      <c r="CE15" s="87">
        <v>1800</v>
      </c>
      <c r="CF15" s="88"/>
      <c r="CG15" s="85"/>
      <c r="CH15" s="86"/>
      <c r="CI15" s="87">
        <v>1800</v>
      </c>
      <c r="CJ15" s="88"/>
      <c r="CK15" s="43"/>
      <c r="CL15" s="47"/>
      <c r="CM15" s="70"/>
      <c r="CN15" s="71">
        <v>0</v>
      </c>
      <c r="CO15" s="72"/>
      <c r="CP15" s="91"/>
      <c r="CQ15" s="95">
        <v>5.5555555555555601E-2</v>
      </c>
      <c r="CR15" s="42" t="s">
        <v>44</v>
      </c>
      <c r="CS15" s="38">
        <v>0</v>
      </c>
      <c r="CT15" s="64"/>
      <c r="CU15" s="39">
        <v>1459</v>
      </c>
      <c r="CV15" s="46">
        <v>3600</v>
      </c>
      <c r="CW15" s="40"/>
      <c r="CX15" s="63">
        <v>5059</v>
      </c>
      <c r="CY15" s="43"/>
      <c r="CZ15" s="101" t="s">
        <v>192</v>
      </c>
      <c r="DA15" s="129" t="s">
        <v>178</v>
      </c>
      <c r="DB15" s="129">
        <v>89</v>
      </c>
      <c r="DC15" s="104" t="s">
        <v>183</v>
      </c>
      <c r="DD15" s="77"/>
      <c r="DE15" s="56"/>
      <c r="DF15" s="36"/>
      <c r="DI15" s="41">
        <v>1.06</v>
      </c>
      <c r="DJ15" s="41" t="s">
        <v>197</v>
      </c>
      <c r="DK15" s="151">
        <v>0</v>
      </c>
      <c r="DL15" s="41">
        <v>0</v>
      </c>
      <c r="DM15" s="41">
        <v>9999</v>
      </c>
      <c r="DP15" s="41">
        <v>10</v>
      </c>
      <c r="DQ15" s="195">
        <v>0</v>
      </c>
      <c r="DR15" s="195">
        <v>0</v>
      </c>
      <c r="DS15" s="196">
        <v>0</v>
      </c>
      <c r="DT15" s="195">
        <v>0</v>
      </c>
      <c r="DU15" s="195">
        <v>0</v>
      </c>
      <c r="DV15" s="195">
        <v>333</v>
      </c>
      <c r="DW15" s="195">
        <v>0</v>
      </c>
      <c r="DX15" s="195">
        <v>0</v>
      </c>
      <c r="DY15" s="195">
        <v>513</v>
      </c>
      <c r="DZ15" s="195">
        <v>0</v>
      </c>
      <c r="EA15" s="195">
        <v>401</v>
      </c>
      <c r="EB15" s="195">
        <v>0</v>
      </c>
      <c r="EC15" s="196">
        <v>0</v>
      </c>
      <c r="ED15" s="195">
        <v>0</v>
      </c>
      <c r="EE15" s="195">
        <v>0</v>
      </c>
      <c r="EF15" s="195">
        <v>212</v>
      </c>
      <c r="EG15" s="195">
        <v>3600</v>
      </c>
      <c r="EH15" s="196">
        <v>0</v>
      </c>
      <c r="EI15" s="195">
        <v>0</v>
      </c>
      <c r="EK15" s="41">
        <v>10</v>
      </c>
      <c r="EL15" s="195">
        <v>0</v>
      </c>
      <c r="EM15" s="195">
        <v>0</v>
      </c>
      <c r="EN15" s="195">
        <v>0</v>
      </c>
      <c r="EO15" s="195">
        <v>0</v>
      </c>
      <c r="EP15" s="195">
        <v>0</v>
      </c>
      <c r="EQ15" s="195">
        <v>333</v>
      </c>
      <c r="ER15" s="195">
        <v>333</v>
      </c>
      <c r="ES15" s="195">
        <v>333</v>
      </c>
      <c r="ET15" s="195">
        <v>846</v>
      </c>
      <c r="EU15" s="195">
        <v>846</v>
      </c>
      <c r="EV15" s="195">
        <v>1247</v>
      </c>
      <c r="EW15" s="195">
        <v>1247</v>
      </c>
      <c r="EX15" s="195">
        <v>1247</v>
      </c>
      <c r="EY15" s="195">
        <v>1247</v>
      </c>
      <c r="EZ15" s="195">
        <v>1247</v>
      </c>
      <c r="FA15" s="195">
        <v>1459</v>
      </c>
      <c r="FB15" s="195">
        <v>5059</v>
      </c>
      <c r="FC15" s="195">
        <v>5059</v>
      </c>
      <c r="FD15" s="195">
        <v>5059</v>
      </c>
    </row>
    <row r="16" spans="1:160" s="41" customFormat="1" ht="13.5" collapsed="1" thickBot="1" x14ac:dyDescent="0.25">
      <c r="A16" s="131"/>
      <c r="B16" s="34">
        <v>11</v>
      </c>
      <c r="C16" s="10">
        <v>11</v>
      </c>
      <c r="D16" s="37" t="s">
        <v>100</v>
      </c>
      <c r="E16" s="37" t="s">
        <v>101</v>
      </c>
      <c r="F16" s="37"/>
      <c r="G16" s="43">
        <v>0.29930555555555599</v>
      </c>
      <c r="H16" s="47"/>
      <c r="I16" s="58" t="s">
        <v>44</v>
      </c>
      <c r="J16" s="52">
        <v>0</v>
      </c>
      <c r="K16" s="43"/>
      <c r="L16" s="47"/>
      <c r="M16" s="42" t="s">
        <v>44</v>
      </c>
      <c r="N16" s="38">
        <v>0</v>
      </c>
      <c r="O16" s="73"/>
      <c r="P16" s="42" t="s">
        <v>44</v>
      </c>
      <c r="Q16" s="38">
        <v>0</v>
      </c>
      <c r="R16" s="43"/>
      <c r="S16" s="47"/>
      <c r="T16" s="70"/>
      <c r="U16" s="71">
        <v>0</v>
      </c>
      <c r="V16" s="72"/>
      <c r="W16" s="115">
        <v>2.0833333333333332E-2</v>
      </c>
      <c r="X16" s="42" t="s">
        <v>44</v>
      </c>
      <c r="Y16" s="38">
        <v>0</v>
      </c>
      <c r="Z16" s="49"/>
      <c r="AA16" s="42" t="s">
        <v>44</v>
      </c>
      <c r="AB16" s="38">
        <v>0</v>
      </c>
      <c r="AC16" s="53"/>
      <c r="AD16" s="61"/>
      <c r="AE16" s="55"/>
      <c r="AF16" s="35">
        <v>0</v>
      </c>
      <c r="AG16" s="35">
        <v>3.8541666666666668E-3</v>
      </c>
      <c r="AH16" s="44" t="s">
        <v>45</v>
      </c>
      <c r="AI16" s="45">
        <v>333</v>
      </c>
      <c r="AJ16" s="115">
        <v>2.0833333333333332E-2</v>
      </c>
      <c r="AK16" s="42" t="s">
        <v>44</v>
      </c>
      <c r="AL16" s="38">
        <v>0</v>
      </c>
      <c r="AM16" s="73"/>
      <c r="AN16" s="42" t="s">
        <v>44</v>
      </c>
      <c r="AO16" s="38">
        <v>0</v>
      </c>
      <c r="AP16" s="53"/>
      <c r="AQ16" s="61"/>
      <c r="AR16" s="55"/>
      <c r="AS16" s="35">
        <v>0</v>
      </c>
      <c r="AT16" s="35">
        <v>5.9375000000000001E-3</v>
      </c>
      <c r="AU16" s="44" t="s">
        <v>45</v>
      </c>
      <c r="AV16" s="45">
        <v>513</v>
      </c>
      <c r="AW16" s="49"/>
      <c r="AX16" s="42" t="s">
        <v>44</v>
      </c>
      <c r="AY16" s="38">
        <v>0</v>
      </c>
      <c r="AZ16" s="53"/>
      <c r="BA16" s="61"/>
      <c r="BB16" s="55"/>
      <c r="BC16" s="35">
        <v>0</v>
      </c>
      <c r="BD16" s="35">
        <v>4.6412037037037038E-3</v>
      </c>
      <c r="BE16" s="44" t="s">
        <v>45</v>
      </c>
      <c r="BF16" s="45">
        <v>401</v>
      </c>
      <c r="BG16" s="49"/>
      <c r="BH16" s="42" t="s">
        <v>44</v>
      </c>
      <c r="BI16" s="38">
        <v>0</v>
      </c>
      <c r="BJ16" s="43"/>
      <c r="BK16" s="47"/>
      <c r="BL16" s="70"/>
      <c r="BM16" s="71">
        <v>0</v>
      </c>
      <c r="BN16" s="72"/>
      <c r="BO16" s="117"/>
      <c r="BP16" s="121"/>
      <c r="BQ16" s="124"/>
      <c r="BR16" s="125"/>
      <c r="BS16" s="49"/>
      <c r="BT16" s="42" t="s">
        <v>44</v>
      </c>
      <c r="BU16" s="38">
        <v>0</v>
      </c>
      <c r="BV16" s="53"/>
      <c r="BW16" s="61"/>
      <c r="BX16" s="55"/>
      <c r="BY16" s="35">
        <v>0</v>
      </c>
      <c r="BZ16" s="35">
        <v>2.4537037037037036E-3</v>
      </c>
      <c r="CA16" s="44" t="s">
        <v>45</v>
      </c>
      <c r="CB16" s="45">
        <v>212</v>
      </c>
      <c r="CC16" s="85"/>
      <c r="CD16" s="86"/>
      <c r="CE16" s="87">
        <v>1800</v>
      </c>
      <c r="CF16" s="88"/>
      <c r="CG16" s="85"/>
      <c r="CH16" s="86"/>
      <c r="CI16" s="87">
        <v>1800</v>
      </c>
      <c r="CJ16" s="88"/>
      <c r="CK16" s="43"/>
      <c r="CL16" s="47"/>
      <c r="CM16" s="70"/>
      <c r="CN16" s="71">
        <v>0</v>
      </c>
      <c r="CO16" s="72"/>
      <c r="CP16" s="91"/>
      <c r="CQ16" s="95">
        <v>5.5555555555555601E-2</v>
      </c>
      <c r="CR16" s="42" t="s">
        <v>44</v>
      </c>
      <c r="CS16" s="38">
        <v>0</v>
      </c>
      <c r="CT16" s="64"/>
      <c r="CU16" s="39">
        <v>1459</v>
      </c>
      <c r="CV16" s="46">
        <v>3600</v>
      </c>
      <c r="CW16" s="40"/>
      <c r="CX16" s="63">
        <v>5059</v>
      </c>
      <c r="CY16" s="43"/>
      <c r="CZ16" s="101" t="s">
        <v>191</v>
      </c>
      <c r="DA16" s="129" t="s">
        <v>178</v>
      </c>
      <c r="DB16" s="129">
        <v>120</v>
      </c>
      <c r="DC16" s="104"/>
      <c r="DD16" s="77"/>
      <c r="DE16" s="56"/>
      <c r="DF16" s="36"/>
      <c r="DI16" s="41">
        <v>1.0900000000000001</v>
      </c>
      <c r="DJ16" s="41" t="s">
        <v>197</v>
      </c>
      <c r="DK16" s="151">
        <v>0</v>
      </c>
      <c r="DL16" s="41">
        <v>0</v>
      </c>
      <c r="DM16" s="41">
        <v>9999</v>
      </c>
      <c r="DP16" s="41">
        <v>11</v>
      </c>
      <c r="DQ16" s="195">
        <v>0</v>
      </c>
      <c r="DR16" s="195">
        <v>0</v>
      </c>
      <c r="DS16" s="196">
        <v>0</v>
      </c>
      <c r="DT16" s="195">
        <v>0</v>
      </c>
      <c r="DU16" s="195">
        <v>0</v>
      </c>
      <c r="DV16" s="195">
        <v>333</v>
      </c>
      <c r="DW16" s="195">
        <v>0</v>
      </c>
      <c r="DX16" s="195">
        <v>0</v>
      </c>
      <c r="DY16" s="195">
        <v>513</v>
      </c>
      <c r="DZ16" s="195">
        <v>0</v>
      </c>
      <c r="EA16" s="195">
        <v>401</v>
      </c>
      <c r="EB16" s="195">
        <v>0</v>
      </c>
      <c r="EC16" s="196">
        <v>0</v>
      </c>
      <c r="ED16" s="195">
        <v>0</v>
      </c>
      <c r="EE16" s="195">
        <v>0</v>
      </c>
      <c r="EF16" s="195">
        <v>212</v>
      </c>
      <c r="EG16" s="195">
        <v>3600</v>
      </c>
      <c r="EH16" s="196">
        <v>0</v>
      </c>
      <c r="EI16" s="195">
        <v>0</v>
      </c>
      <c r="EK16" s="41">
        <v>11</v>
      </c>
      <c r="EL16" s="195">
        <v>0</v>
      </c>
      <c r="EM16" s="195">
        <v>0</v>
      </c>
      <c r="EN16" s="195">
        <v>0</v>
      </c>
      <c r="EO16" s="195">
        <v>0</v>
      </c>
      <c r="EP16" s="195">
        <v>0</v>
      </c>
      <c r="EQ16" s="195">
        <v>333</v>
      </c>
      <c r="ER16" s="195">
        <v>333</v>
      </c>
      <c r="ES16" s="195">
        <v>333</v>
      </c>
      <c r="ET16" s="195">
        <v>846</v>
      </c>
      <c r="EU16" s="195">
        <v>846</v>
      </c>
      <c r="EV16" s="195">
        <v>1247</v>
      </c>
      <c r="EW16" s="195">
        <v>1247</v>
      </c>
      <c r="EX16" s="195">
        <v>1247</v>
      </c>
      <c r="EY16" s="195">
        <v>1247</v>
      </c>
      <c r="EZ16" s="195">
        <v>1247</v>
      </c>
      <c r="FA16" s="195">
        <v>1459</v>
      </c>
      <c r="FB16" s="195">
        <v>5059</v>
      </c>
      <c r="FC16" s="195">
        <v>5059</v>
      </c>
      <c r="FD16" s="195">
        <v>5059</v>
      </c>
    </row>
    <row r="17" spans="1:160" s="41" customFormat="1" ht="13.5" collapsed="1" thickBot="1" x14ac:dyDescent="0.25">
      <c r="A17" s="131"/>
      <c r="B17" s="34">
        <v>12</v>
      </c>
      <c r="C17" s="10">
        <v>12</v>
      </c>
      <c r="D17" s="37" t="s">
        <v>102</v>
      </c>
      <c r="E17" s="37" t="s">
        <v>103</v>
      </c>
      <c r="F17" s="37"/>
      <c r="G17" s="43">
        <v>0.3</v>
      </c>
      <c r="H17" s="47"/>
      <c r="I17" s="58" t="s">
        <v>44</v>
      </c>
      <c r="J17" s="52">
        <v>0</v>
      </c>
      <c r="K17" s="43"/>
      <c r="L17" s="47"/>
      <c r="M17" s="42" t="s">
        <v>44</v>
      </c>
      <c r="N17" s="38">
        <v>0</v>
      </c>
      <c r="O17" s="73"/>
      <c r="P17" s="42" t="s">
        <v>44</v>
      </c>
      <c r="Q17" s="38">
        <v>0</v>
      </c>
      <c r="R17" s="43"/>
      <c r="S17" s="47"/>
      <c r="T17" s="70"/>
      <c r="U17" s="71">
        <v>0</v>
      </c>
      <c r="V17" s="72"/>
      <c r="W17" s="115">
        <v>2.0833333333333332E-2</v>
      </c>
      <c r="X17" s="42" t="s">
        <v>44</v>
      </c>
      <c r="Y17" s="38">
        <v>0</v>
      </c>
      <c r="Z17" s="49"/>
      <c r="AA17" s="42" t="s">
        <v>44</v>
      </c>
      <c r="AB17" s="38">
        <v>0</v>
      </c>
      <c r="AC17" s="53"/>
      <c r="AD17" s="61"/>
      <c r="AE17" s="55"/>
      <c r="AF17" s="35">
        <v>0</v>
      </c>
      <c r="AG17" s="35">
        <v>3.8541666666666668E-3</v>
      </c>
      <c r="AH17" s="44" t="s">
        <v>45</v>
      </c>
      <c r="AI17" s="45">
        <v>333</v>
      </c>
      <c r="AJ17" s="115">
        <v>2.0833333333333332E-2</v>
      </c>
      <c r="AK17" s="42" t="s">
        <v>44</v>
      </c>
      <c r="AL17" s="38">
        <v>0</v>
      </c>
      <c r="AM17" s="73"/>
      <c r="AN17" s="42" t="s">
        <v>44</v>
      </c>
      <c r="AO17" s="38">
        <v>0</v>
      </c>
      <c r="AP17" s="53"/>
      <c r="AQ17" s="61"/>
      <c r="AR17" s="55"/>
      <c r="AS17" s="35">
        <v>0</v>
      </c>
      <c r="AT17" s="35">
        <v>5.9375000000000001E-3</v>
      </c>
      <c r="AU17" s="44" t="s">
        <v>45</v>
      </c>
      <c r="AV17" s="45">
        <v>513</v>
      </c>
      <c r="AW17" s="49"/>
      <c r="AX17" s="42" t="s">
        <v>44</v>
      </c>
      <c r="AY17" s="38">
        <v>0</v>
      </c>
      <c r="AZ17" s="53"/>
      <c r="BA17" s="61"/>
      <c r="BB17" s="55"/>
      <c r="BC17" s="35">
        <v>0</v>
      </c>
      <c r="BD17" s="35">
        <v>4.6412037037037038E-3</v>
      </c>
      <c r="BE17" s="44" t="s">
        <v>45</v>
      </c>
      <c r="BF17" s="45">
        <v>401</v>
      </c>
      <c r="BG17" s="49"/>
      <c r="BH17" s="42" t="s">
        <v>44</v>
      </c>
      <c r="BI17" s="38">
        <v>0</v>
      </c>
      <c r="BJ17" s="43"/>
      <c r="BK17" s="47"/>
      <c r="BL17" s="70"/>
      <c r="BM17" s="71">
        <v>0</v>
      </c>
      <c r="BN17" s="72"/>
      <c r="BO17" s="117"/>
      <c r="BP17" s="121"/>
      <c r="BQ17" s="124"/>
      <c r="BR17" s="125"/>
      <c r="BS17" s="49"/>
      <c r="BT17" s="42" t="s">
        <v>44</v>
      </c>
      <c r="BU17" s="38">
        <v>0</v>
      </c>
      <c r="BV17" s="53"/>
      <c r="BW17" s="61"/>
      <c r="BX17" s="55"/>
      <c r="BY17" s="35">
        <v>0</v>
      </c>
      <c r="BZ17" s="35">
        <v>2.4537037037037036E-3</v>
      </c>
      <c r="CA17" s="44" t="s">
        <v>45</v>
      </c>
      <c r="CB17" s="45">
        <v>212</v>
      </c>
      <c r="CC17" s="85"/>
      <c r="CD17" s="86"/>
      <c r="CE17" s="87">
        <v>1800</v>
      </c>
      <c r="CF17" s="88"/>
      <c r="CG17" s="85"/>
      <c r="CH17" s="86"/>
      <c r="CI17" s="87">
        <v>1800</v>
      </c>
      <c r="CJ17" s="88"/>
      <c r="CK17" s="43"/>
      <c r="CL17" s="47"/>
      <c r="CM17" s="70"/>
      <c r="CN17" s="71">
        <v>0</v>
      </c>
      <c r="CO17" s="72"/>
      <c r="CP17" s="91"/>
      <c r="CQ17" s="95">
        <v>5.5555555555555601E-2</v>
      </c>
      <c r="CR17" s="42" t="s">
        <v>44</v>
      </c>
      <c r="CS17" s="38">
        <v>0</v>
      </c>
      <c r="CT17" s="64"/>
      <c r="CU17" s="39">
        <v>1459</v>
      </c>
      <c r="CV17" s="46">
        <v>3600</v>
      </c>
      <c r="CW17" s="40"/>
      <c r="CX17" s="63">
        <v>5059</v>
      </c>
      <c r="CY17" s="43"/>
      <c r="CZ17" s="101" t="s">
        <v>190</v>
      </c>
      <c r="DA17" s="129" t="s">
        <v>178</v>
      </c>
      <c r="DB17" s="129">
        <v>77</v>
      </c>
      <c r="DC17" s="104" t="s">
        <v>183</v>
      </c>
      <c r="DD17" s="77"/>
      <c r="DE17" s="56"/>
      <c r="DF17" s="36"/>
      <c r="DI17" s="41">
        <v>1.06</v>
      </c>
      <c r="DJ17" s="41" t="s">
        <v>197</v>
      </c>
      <c r="DK17" s="151">
        <v>0</v>
      </c>
      <c r="DL17" s="41">
        <v>0</v>
      </c>
      <c r="DM17" s="41">
        <v>9999</v>
      </c>
      <c r="DP17" s="41">
        <v>12</v>
      </c>
      <c r="DQ17" s="195">
        <v>0</v>
      </c>
      <c r="DR17" s="195">
        <v>0</v>
      </c>
      <c r="DS17" s="196">
        <v>0</v>
      </c>
      <c r="DT17" s="195">
        <v>0</v>
      </c>
      <c r="DU17" s="195">
        <v>0</v>
      </c>
      <c r="DV17" s="195">
        <v>333</v>
      </c>
      <c r="DW17" s="195">
        <v>0</v>
      </c>
      <c r="DX17" s="195">
        <v>0</v>
      </c>
      <c r="DY17" s="195">
        <v>513</v>
      </c>
      <c r="DZ17" s="195">
        <v>0</v>
      </c>
      <c r="EA17" s="195">
        <v>401</v>
      </c>
      <c r="EB17" s="195">
        <v>0</v>
      </c>
      <c r="EC17" s="196">
        <v>0</v>
      </c>
      <c r="ED17" s="195">
        <v>0</v>
      </c>
      <c r="EE17" s="195">
        <v>0</v>
      </c>
      <c r="EF17" s="195">
        <v>212</v>
      </c>
      <c r="EG17" s="195">
        <v>3600</v>
      </c>
      <c r="EH17" s="196">
        <v>0</v>
      </c>
      <c r="EI17" s="195">
        <v>0</v>
      </c>
      <c r="EK17" s="41">
        <v>12</v>
      </c>
      <c r="EL17" s="195">
        <v>0</v>
      </c>
      <c r="EM17" s="195">
        <v>0</v>
      </c>
      <c r="EN17" s="195">
        <v>0</v>
      </c>
      <c r="EO17" s="195">
        <v>0</v>
      </c>
      <c r="EP17" s="195">
        <v>0</v>
      </c>
      <c r="EQ17" s="195">
        <v>333</v>
      </c>
      <c r="ER17" s="195">
        <v>333</v>
      </c>
      <c r="ES17" s="195">
        <v>333</v>
      </c>
      <c r="ET17" s="195">
        <v>846</v>
      </c>
      <c r="EU17" s="195">
        <v>846</v>
      </c>
      <c r="EV17" s="195">
        <v>1247</v>
      </c>
      <c r="EW17" s="195">
        <v>1247</v>
      </c>
      <c r="EX17" s="195">
        <v>1247</v>
      </c>
      <c r="EY17" s="195">
        <v>1247</v>
      </c>
      <c r="EZ17" s="195">
        <v>1247</v>
      </c>
      <c r="FA17" s="195">
        <v>1459</v>
      </c>
      <c r="FB17" s="195">
        <v>5059</v>
      </c>
      <c r="FC17" s="195">
        <v>5059</v>
      </c>
      <c r="FD17" s="195">
        <v>5059</v>
      </c>
    </row>
    <row r="18" spans="1:160" ht="13.5" thickBot="1" x14ac:dyDescent="0.25">
      <c r="A18" s="132"/>
      <c r="B18" s="34">
        <v>13</v>
      </c>
      <c r="C18" s="10">
        <v>13</v>
      </c>
      <c r="D18" s="37" t="s">
        <v>104</v>
      </c>
      <c r="E18" s="37" t="s">
        <v>41</v>
      </c>
      <c r="F18" s="37"/>
      <c r="G18" s="43">
        <v>0.30069444444444399</v>
      </c>
      <c r="H18" s="47"/>
      <c r="I18" s="58" t="s">
        <v>44</v>
      </c>
      <c r="J18" s="52">
        <v>0</v>
      </c>
      <c r="K18" s="43"/>
      <c r="L18" s="47"/>
      <c r="M18" s="42" t="s">
        <v>44</v>
      </c>
      <c r="N18" s="38">
        <v>0</v>
      </c>
      <c r="O18" s="73"/>
      <c r="P18" s="42" t="s">
        <v>44</v>
      </c>
      <c r="Q18" s="38">
        <v>0</v>
      </c>
      <c r="R18" s="43"/>
      <c r="S18" s="47"/>
      <c r="T18" s="70"/>
      <c r="U18" s="71">
        <v>0</v>
      </c>
      <c r="V18" s="72"/>
      <c r="W18" s="115">
        <v>2.0833333333333332E-2</v>
      </c>
      <c r="X18" s="42" t="s">
        <v>44</v>
      </c>
      <c r="Y18" s="38">
        <v>0</v>
      </c>
      <c r="Z18" s="49"/>
      <c r="AA18" s="42" t="s">
        <v>44</v>
      </c>
      <c r="AB18" s="38">
        <v>0</v>
      </c>
      <c r="AC18" s="53"/>
      <c r="AD18" s="61"/>
      <c r="AE18" s="55"/>
      <c r="AF18" s="35">
        <v>0</v>
      </c>
      <c r="AG18" s="35">
        <v>3.8541666666666668E-3</v>
      </c>
      <c r="AH18" s="44" t="s">
        <v>45</v>
      </c>
      <c r="AI18" s="45">
        <v>333</v>
      </c>
      <c r="AJ18" s="115">
        <v>2.0833333333333332E-2</v>
      </c>
      <c r="AK18" s="42" t="s">
        <v>44</v>
      </c>
      <c r="AL18" s="38">
        <v>0</v>
      </c>
      <c r="AM18" s="73"/>
      <c r="AN18" s="42" t="s">
        <v>44</v>
      </c>
      <c r="AO18" s="38">
        <v>0</v>
      </c>
      <c r="AP18" s="53"/>
      <c r="AQ18" s="61"/>
      <c r="AR18" s="55"/>
      <c r="AS18" s="35">
        <v>0</v>
      </c>
      <c r="AT18" s="35">
        <v>5.9375000000000001E-3</v>
      </c>
      <c r="AU18" s="44" t="s">
        <v>45</v>
      </c>
      <c r="AV18" s="45">
        <v>513</v>
      </c>
      <c r="AW18" s="49"/>
      <c r="AX18" s="42" t="s">
        <v>44</v>
      </c>
      <c r="AY18" s="38">
        <v>0</v>
      </c>
      <c r="AZ18" s="53"/>
      <c r="BA18" s="61"/>
      <c r="BB18" s="55"/>
      <c r="BC18" s="35">
        <v>0</v>
      </c>
      <c r="BD18" s="35">
        <v>4.6412037037037038E-3</v>
      </c>
      <c r="BE18" s="44" t="s">
        <v>45</v>
      </c>
      <c r="BF18" s="45">
        <v>401</v>
      </c>
      <c r="BG18" s="49"/>
      <c r="BH18" s="42" t="s">
        <v>44</v>
      </c>
      <c r="BI18" s="38">
        <v>0</v>
      </c>
      <c r="BJ18" s="43"/>
      <c r="BK18" s="47"/>
      <c r="BL18" s="70"/>
      <c r="BM18" s="71">
        <v>0</v>
      </c>
      <c r="BN18" s="72"/>
      <c r="BO18" s="117"/>
      <c r="BP18" s="121"/>
      <c r="BQ18" s="124"/>
      <c r="BR18" s="125"/>
      <c r="BS18" s="49"/>
      <c r="BT18" s="42" t="s">
        <v>44</v>
      </c>
      <c r="BU18" s="38">
        <v>0</v>
      </c>
      <c r="BV18" s="53"/>
      <c r="BW18" s="61"/>
      <c r="BX18" s="55"/>
      <c r="BY18" s="35">
        <v>0</v>
      </c>
      <c r="BZ18" s="35">
        <v>2.4537037037037036E-3</v>
      </c>
      <c r="CA18" s="44" t="s">
        <v>45</v>
      </c>
      <c r="CB18" s="45">
        <v>212</v>
      </c>
      <c r="CC18" s="85"/>
      <c r="CD18" s="86"/>
      <c r="CE18" s="87">
        <v>1800</v>
      </c>
      <c r="CF18" s="88"/>
      <c r="CG18" s="85"/>
      <c r="CH18" s="86"/>
      <c r="CI18" s="87">
        <v>1800</v>
      </c>
      <c r="CJ18" s="88"/>
      <c r="CK18" s="43"/>
      <c r="CL18" s="47"/>
      <c r="CM18" s="70"/>
      <c r="CN18" s="71">
        <v>0</v>
      </c>
      <c r="CO18" s="72"/>
      <c r="CP18" s="91"/>
      <c r="CQ18" s="95">
        <v>5.5555555555555601E-2</v>
      </c>
      <c r="CR18" s="42" t="s">
        <v>44</v>
      </c>
      <c r="CS18" s="38">
        <v>0</v>
      </c>
      <c r="CT18" s="65"/>
      <c r="CU18" s="39">
        <v>1459</v>
      </c>
      <c r="CV18" s="46">
        <v>3600</v>
      </c>
      <c r="CW18" s="40"/>
      <c r="CX18" s="63">
        <v>5059</v>
      </c>
      <c r="CY18" s="128"/>
      <c r="CZ18" s="101" t="s">
        <v>190</v>
      </c>
      <c r="DA18" s="129" t="s">
        <v>178</v>
      </c>
      <c r="DB18" s="129">
        <v>102</v>
      </c>
      <c r="DC18" s="104" t="s">
        <v>182</v>
      </c>
      <c r="DD18" s="77"/>
      <c r="DE18" s="56"/>
      <c r="DF18" s="36"/>
      <c r="DI18" s="41">
        <v>1.0900000000000001</v>
      </c>
      <c r="DJ18" s="17" t="s">
        <v>197</v>
      </c>
      <c r="DK18" s="151">
        <v>0</v>
      </c>
      <c r="DL18" s="41">
        <v>0</v>
      </c>
      <c r="DM18" s="41">
        <v>9999</v>
      </c>
      <c r="DP18" s="41">
        <v>13</v>
      </c>
      <c r="DQ18" s="195">
        <v>0</v>
      </c>
      <c r="DR18" s="195">
        <v>0</v>
      </c>
      <c r="DS18" s="196">
        <v>0</v>
      </c>
      <c r="DT18" s="195">
        <v>0</v>
      </c>
      <c r="DU18" s="195">
        <v>0</v>
      </c>
      <c r="DV18" s="195">
        <v>333</v>
      </c>
      <c r="DW18" s="195">
        <v>0</v>
      </c>
      <c r="DX18" s="195">
        <v>0</v>
      </c>
      <c r="DY18" s="195">
        <v>513</v>
      </c>
      <c r="DZ18" s="195">
        <v>0</v>
      </c>
      <c r="EA18" s="195">
        <v>401</v>
      </c>
      <c r="EB18" s="195">
        <v>0</v>
      </c>
      <c r="EC18" s="196">
        <v>0</v>
      </c>
      <c r="ED18" s="195">
        <v>0</v>
      </c>
      <c r="EE18" s="195">
        <v>0</v>
      </c>
      <c r="EF18" s="195">
        <v>212</v>
      </c>
      <c r="EG18" s="195">
        <v>3600</v>
      </c>
      <c r="EH18" s="196">
        <v>0</v>
      </c>
      <c r="EI18" s="195">
        <v>0</v>
      </c>
      <c r="EK18" s="41">
        <v>13</v>
      </c>
      <c r="EL18" s="195">
        <v>0</v>
      </c>
      <c r="EM18" s="195">
        <v>0</v>
      </c>
      <c r="EN18" s="195">
        <v>0</v>
      </c>
      <c r="EO18" s="195">
        <v>0</v>
      </c>
      <c r="EP18" s="195">
        <v>0</v>
      </c>
      <c r="EQ18" s="195">
        <v>333</v>
      </c>
      <c r="ER18" s="195">
        <v>333</v>
      </c>
      <c r="ES18" s="195">
        <v>333</v>
      </c>
      <c r="ET18" s="195">
        <v>846</v>
      </c>
      <c r="EU18" s="195">
        <v>846</v>
      </c>
      <c r="EV18" s="195">
        <v>1247</v>
      </c>
      <c r="EW18" s="195">
        <v>1247</v>
      </c>
      <c r="EX18" s="195">
        <v>1247</v>
      </c>
      <c r="EY18" s="195">
        <v>1247</v>
      </c>
      <c r="EZ18" s="195">
        <v>1247</v>
      </c>
      <c r="FA18" s="195">
        <v>1459</v>
      </c>
      <c r="FB18" s="195">
        <v>5059</v>
      </c>
      <c r="FC18" s="195">
        <v>5059</v>
      </c>
      <c r="FD18" s="195">
        <v>5059</v>
      </c>
    </row>
    <row r="19" spans="1:160" ht="13.5" thickBot="1" x14ac:dyDescent="0.25">
      <c r="A19" s="132"/>
      <c r="B19" s="34">
        <v>14</v>
      </c>
      <c r="C19" s="10">
        <v>14</v>
      </c>
      <c r="D19" s="37" t="s">
        <v>105</v>
      </c>
      <c r="E19" s="37" t="s">
        <v>106</v>
      </c>
      <c r="F19" s="37"/>
      <c r="G19" s="43">
        <v>0.30138888888888898</v>
      </c>
      <c r="H19" s="47"/>
      <c r="I19" s="58" t="s">
        <v>44</v>
      </c>
      <c r="J19" s="52">
        <v>0</v>
      </c>
      <c r="K19" s="43"/>
      <c r="L19" s="47"/>
      <c r="M19" s="42" t="s">
        <v>44</v>
      </c>
      <c r="N19" s="38">
        <v>0</v>
      </c>
      <c r="O19" s="73"/>
      <c r="P19" s="42" t="s">
        <v>44</v>
      </c>
      <c r="Q19" s="38">
        <v>0</v>
      </c>
      <c r="R19" s="43"/>
      <c r="S19" s="47"/>
      <c r="T19" s="70"/>
      <c r="U19" s="71">
        <v>0</v>
      </c>
      <c r="V19" s="72"/>
      <c r="W19" s="115">
        <v>2.0833333333333332E-2</v>
      </c>
      <c r="X19" s="42" t="s">
        <v>44</v>
      </c>
      <c r="Y19" s="38">
        <v>0</v>
      </c>
      <c r="Z19" s="49"/>
      <c r="AA19" s="42" t="s">
        <v>44</v>
      </c>
      <c r="AB19" s="38">
        <v>0</v>
      </c>
      <c r="AC19" s="53"/>
      <c r="AD19" s="61"/>
      <c r="AE19" s="55"/>
      <c r="AF19" s="35">
        <v>0</v>
      </c>
      <c r="AG19" s="35">
        <v>3.8541666666666668E-3</v>
      </c>
      <c r="AH19" s="44" t="s">
        <v>45</v>
      </c>
      <c r="AI19" s="45">
        <v>333</v>
      </c>
      <c r="AJ19" s="115">
        <v>2.0833333333333332E-2</v>
      </c>
      <c r="AK19" s="42" t="s">
        <v>44</v>
      </c>
      <c r="AL19" s="38">
        <v>0</v>
      </c>
      <c r="AM19" s="73"/>
      <c r="AN19" s="42" t="s">
        <v>44</v>
      </c>
      <c r="AO19" s="38">
        <v>0</v>
      </c>
      <c r="AP19" s="53"/>
      <c r="AQ19" s="61"/>
      <c r="AR19" s="55"/>
      <c r="AS19" s="35">
        <v>0</v>
      </c>
      <c r="AT19" s="35">
        <v>5.9375000000000001E-3</v>
      </c>
      <c r="AU19" s="44" t="s">
        <v>45</v>
      </c>
      <c r="AV19" s="45">
        <v>513</v>
      </c>
      <c r="AW19" s="49"/>
      <c r="AX19" s="42" t="s">
        <v>44</v>
      </c>
      <c r="AY19" s="38">
        <v>0</v>
      </c>
      <c r="AZ19" s="53"/>
      <c r="BA19" s="61"/>
      <c r="BB19" s="55"/>
      <c r="BC19" s="35">
        <v>0</v>
      </c>
      <c r="BD19" s="35">
        <v>4.6412037037037038E-3</v>
      </c>
      <c r="BE19" s="44" t="s">
        <v>45</v>
      </c>
      <c r="BF19" s="45">
        <v>401</v>
      </c>
      <c r="BG19" s="49"/>
      <c r="BH19" s="42" t="s">
        <v>44</v>
      </c>
      <c r="BI19" s="38">
        <v>0</v>
      </c>
      <c r="BJ19" s="43"/>
      <c r="BK19" s="47"/>
      <c r="BL19" s="70"/>
      <c r="BM19" s="71">
        <v>0</v>
      </c>
      <c r="BN19" s="72"/>
      <c r="BO19" s="117"/>
      <c r="BP19" s="121"/>
      <c r="BQ19" s="124"/>
      <c r="BR19" s="125"/>
      <c r="BS19" s="49"/>
      <c r="BT19" s="42" t="s">
        <v>44</v>
      </c>
      <c r="BU19" s="38">
        <v>0</v>
      </c>
      <c r="BV19" s="53"/>
      <c r="BW19" s="61"/>
      <c r="BX19" s="55"/>
      <c r="BY19" s="35">
        <v>0</v>
      </c>
      <c r="BZ19" s="35">
        <v>2.4537037037037036E-3</v>
      </c>
      <c r="CA19" s="44" t="s">
        <v>45</v>
      </c>
      <c r="CB19" s="45">
        <v>212</v>
      </c>
      <c r="CC19" s="85"/>
      <c r="CD19" s="86"/>
      <c r="CE19" s="87">
        <v>1800</v>
      </c>
      <c r="CF19" s="88"/>
      <c r="CG19" s="85"/>
      <c r="CH19" s="86"/>
      <c r="CI19" s="87">
        <v>1800</v>
      </c>
      <c r="CJ19" s="88"/>
      <c r="CK19" s="43"/>
      <c r="CL19" s="47"/>
      <c r="CM19" s="70"/>
      <c r="CN19" s="71">
        <v>0</v>
      </c>
      <c r="CO19" s="72"/>
      <c r="CP19" s="91"/>
      <c r="CQ19" s="95">
        <v>5.5555555555555601E-2</v>
      </c>
      <c r="CR19" s="42" t="s">
        <v>44</v>
      </c>
      <c r="CS19" s="38">
        <v>0</v>
      </c>
      <c r="CT19" s="65"/>
      <c r="CU19" s="39">
        <v>1459</v>
      </c>
      <c r="CV19" s="46">
        <v>3600</v>
      </c>
      <c r="CW19" s="40"/>
      <c r="CX19" s="63">
        <v>5059</v>
      </c>
      <c r="CY19" s="128"/>
      <c r="CZ19" s="101" t="s">
        <v>190</v>
      </c>
      <c r="DA19" s="129" t="s">
        <v>177</v>
      </c>
      <c r="DB19" s="129">
        <v>265</v>
      </c>
      <c r="DC19" s="104" t="s">
        <v>184</v>
      </c>
      <c r="DD19" s="77"/>
      <c r="DE19" s="56"/>
      <c r="DF19" s="36"/>
      <c r="DI19" s="41">
        <v>1.1499999999999999</v>
      </c>
      <c r="DJ19" s="17" t="s">
        <v>197</v>
      </c>
      <c r="DK19" s="151">
        <v>0</v>
      </c>
      <c r="DL19" s="41">
        <v>0</v>
      </c>
      <c r="DM19" s="41">
        <v>9999</v>
      </c>
      <c r="DP19" s="41">
        <v>14</v>
      </c>
      <c r="DQ19" s="195">
        <v>0</v>
      </c>
      <c r="DR19" s="195">
        <v>0</v>
      </c>
      <c r="DS19" s="196">
        <v>0</v>
      </c>
      <c r="DT19" s="195">
        <v>0</v>
      </c>
      <c r="DU19" s="195">
        <v>0</v>
      </c>
      <c r="DV19" s="195">
        <v>333</v>
      </c>
      <c r="DW19" s="195">
        <v>0</v>
      </c>
      <c r="DX19" s="195">
        <v>0</v>
      </c>
      <c r="DY19" s="195">
        <v>513</v>
      </c>
      <c r="DZ19" s="195">
        <v>0</v>
      </c>
      <c r="EA19" s="195">
        <v>401</v>
      </c>
      <c r="EB19" s="195">
        <v>0</v>
      </c>
      <c r="EC19" s="196">
        <v>0</v>
      </c>
      <c r="ED19" s="195">
        <v>0</v>
      </c>
      <c r="EE19" s="195">
        <v>0</v>
      </c>
      <c r="EF19" s="195">
        <v>212</v>
      </c>
      <c r="EG19" s="195">
        <v>3600</v>
      </c>
      <c r="EH19" s="196">
        <v>0</v>
      </c>
      <c r="EI19" s="195">
        <v>0</v>
      </c>
      <c r="EK19" s="41">
        <v>14</v>
      </c>
      <c r="EL19" s="195">
        <v>0</v>
      </c>
      <c r="EM19" s="195">
        <v>0</v>
      </c>
      <c r="EN19" s="195">
        <v>0</v>
      </c>
      <c r="EO19" s="195">
        <v>0</v>
      </c>
      <c r="EP19" s="195">
        <v>0</v>
      </c>
      <c r="EQ19" s="195">
        <v>333</v>
      </c>
      <c r="ER19" s="195">
        <v>333</v>
      </c>
      <c r="ES19" s="195">
        <v>333</v>
      </c>
      <c r="ET19" s="195">
        <v>846</v>
      </c>
      <c r="EU19" s="195">
        <v>846</v>
      </c>
      <c r="EV19" s="195">
        <v>1247</v>
      </c>
      <c r="EW19" s="195">
        <v>1247</v>
      </c>
      <c r="EX19" s="195">
        <v>1247</v>
      </c>
      <c r="EY19" s="195">
        <v>1247</v>
      </c>
      <c r="EZ19" s="195">
        <v>1247</v>
      </c>
      <c r="FA19" s="195">
        <v>1459</v>
      </c>
      <c r="FB19" s="195">
        <v>5059</v>
      </c>
      <c r="FC19" s="195">
        <v>5059</v>
      </c>
      <c r="FD19" s="195">
        <v>5059</v>
      </c>
    </row>
    <row r="20" spans="1:160" ht="13.5" thickBot="1" x14ac:dyDescent="0.25">
      <c r="A20" s="132"/>
      <c r="B20" s="34">
        <v>15</v>
      </c>
      <c r="C20" s="10">
        <v>15</v>
      </c>
      <c r="D20" s="37" t="s">
        <v>107</v>
      </c>
      <c r="E20" s="37" t="s">
        <v>108</v>
      </c>
      <c r="F20" s="37"/>
      <c r="G20" s="43">
        <v>0.30208333333333298</v>
      </c>
      <c r="H20" s="47"/>
      <c r="I20" s="58" t="s">
        <v>44</v>
      </c>
      <c r="J20" s="52">
        <v>0</v>
      </c>
      <c r="K20" s="43"/>
      <c r="L20" s="47"/>
      <c r="M20" s="42" t="s">
        <v>44</v>
      </c>
      <c r="N20" s="38">
        <v>0</v>
      </c>
      <c r="O20" s="73"/>
      <c r="P20" s="42" t="s">
        <v>44</v>
      </c>
      <c r="Q20" s="38">
        <v>0</v>
      </c>
      <c r="R20" s="43"/>
      <c r="S20" s="47"/>
      <c r="T20" s="70"/>
      <c r="U20" s="71">
        <v>0</v>
      </c>
      <c r="V20" s="72"/>
      <c r="W20" s="115">
        <v>2.0833333333333332E-2</v>
      </c>
      <c r="X20" s="42" t="s">
        <v>44</v>
      </c>
      <c r="Y20" s="38">
        <v>0</v>
      </c>
      <c r="Z20" s="49"/>
      <c r="AA20" s="42" t="s">
        <v>44</v>
      </c>
      <c r="AB20" s="38">
        <v>0</v>
      </c>
      <c r="AC20" s="53"/>
      <c r="AD20" s="61"/>
      <c r="AE20" s="55"/>
      <c r="AF20" s="35">
        <v>0</v>
      </c>
      <c r="AG20" s="35">
        <v>3.8541666666666668E-3</v>
      </c>
      <c r="AH20" s="44" t="s">
        <v>45</v>
      </c>
      <c r="AI20" s="45">
        <v>333</v>
      </c>
      <c r="AJ20" s="115">
        <v>2.0833333333333332E-2</v>
      </c>
      <c r="AK20" s="42" t="s">
        <v>44</v>
      </c>
      <c r="AL20" s="38">
        <v>0</v>
      </c>
      <c r="AM20" s="73"/>
      <c r="AN20" s="42" t="s">
        <v>44</v>
      </c>
      <c r="AO20" s="38">
        <v>0</v>
      </c>
      <c r="AP20" s="53"/>
      <c r="AQ20" s="61"/>
      <c r="AR20" s="55"/>
      <c r="AS20" s="35">
        <v>0</v>
      </c>
      <c r="AT20" s="35">
        <v>5.9375000000000001E-3</v>
      </c>
      <c r="AU20" s="44" t="s">
        <v>45</v>
      </c>
      <c r="AV20" s="45">
        <v>513</v>
      </c>
      <c r="AW20" s="49"/>
      <c r="AX20" s="42" t="s">
        <v>44</v>
      </c>
      <c r="AY20" s="38">
        <v>0</v>
      </c>
      <c r="AZ20" s="53"/>
      <c r="BA20" s="61"/>
      <c r="BB20" s="55"/>
      <c r="BC20" s="35">
        <v>0</v>
      </c>
      <c r="BD20" s="35">
        <v>4.6412037037037038E-3</v>
      </c>
      <c r="BE20" s="44" t="s">
        <v>45</v>
      </c>
      <c r="BF20" s="45">
        <v>401</v>
      </c>
      <c r="BG20" s="49"/>
      <c r="BH20" s="42" t="s">
        <v>44</v>
      </c>
      <c r="BI20" s="38">
        <v>0</v>
      </c>
      <c r="BJ20" s="43"/>
      <c r="BK20" s="47"/>
      <c r="BL20" s="70"/>
      <c r="BM20" s="71">
        <v>0</v>
      </c>
      <c r="BN20" s="72"/>
      <c r="BO20" s="117"/>
      <c r="BP20" s="121"/>
      <c r="BQ20" s="124"/>
      <c r="BR20" s="125"/>
      <c r="BS20" s="49"/>
      <c r="BT20" s="42" t="s">
        <v>44</v>
      </c>
      <c r="BU20" s="38">
        <v>0</v>
      </c>
      <c r="BV20" s="53"/>
      <c r="BW20" s="61"/>
      <c r="BX20" s="55"/>
      <c r="BY20" s="35">
        <v>0</v>
      </c>
      <c r="BZ20" s="35">
        <v>2.4537037037037036E-3</v>
      </c>
      <c r="CA20" s="44" t="s">
        <v>45</v>
      </c>
      <c r="CB20" s="45">
        <v>212</v>
      </c>
      <c r="CC20" s="85"/>
      <c r="CD20" s="86"/>
      <c r="CE20" s="87">
        <v>1800</v>
      </c>
      <c r="CF20" s="88"/>
      <c r="CG20" s="85"/>
      <c r="CH20" s="86"/>
      <c r="CI20" s="87">
        <v>1800</v>
      </c>
      <c r="CJ20" s="88"/>
      <c r="CK20" s="43"/>
      <c r="CL20" s="47"/>
      <c r="CM20" s="70"/>
      <c r="CN20" s="71">
        <v>0</v>
      </c>
      <c r="CO20" s="72"/>
      <c r="CP20" s="91"/>
      <c r="CQ20" s="95">
        <v>5.5555555555555601E-2</v>
      </c>
      <c r="CR20" s="42" t="s">
        <v>44</v>
      </c>
      <c r="CS20" s="38">
        <v>0</v>
      </c>
      <c r="CT20" s="65"/>
      <c r="CU20" s="39">
        <v>1459</v>
      </c>
      <c r="CV20" s="46">
        <v>3600</v>
      </c>
      <c r="CW20" s="40"/>
      <c r="CX20" s="63">
        <v>5059</v>
      </c>
      <c r="CY20" s="128"/>
      <c r="CZ20" s="101" t="s">
        <v>191</v>
      </c>
      <c r="DA20" s="129" t="s">
        <v>178</v>
      </c>
      <c r="DB20" s="129">
        <v>105</v>
      </c>
      <c r="DC20" s="104"/>
      <c r="DD20" s="77"/>
      <c r="DE20" s="56"/>
      <c r="DF20" s="36"/>
      <c r="DI20" s="41">
        <v>1.0900000000000001</v>
      </c>
      <c r="DJ20" s="17" t="s">
        <v>197</v>
      </c>
      <c r="DK20" s="151">
        <v>0</v>
      </c>
      <c r="DL20" s="41">
        <v>0</v>
      </c>
      <c r="DM20" s="41">
        <v>9999</v>
      </c>
      <c r="DP20" s="41">
        <v>15</v>
      </c>
      <c r="DQ20" s="195">
        <v>0</v>
      </c>
      <c r="DR20" s="195">
        <v>0</v>
      </c>
      <c r="DS20" s="196">
        <v>0</v>
      </c>
      <c r="DT20" s="195">
        <v>0</v>
      </c>
      <c r="DU20" s="195">
        <v>0</v>
      </c>
      <c r="DV20" s="195">
        <v>333</v>
      </c>
      <c r="DW20" s="195">
        <v>0</v>
      </c>
      <c r="DX20" s="195">
        <v>0</v>
      </c>
      <c r="DY20" s="195">
        <v>513</v>
      </c>
      <c r="DZ20" s="195">
        <v>0</v>
      </c>
      <c r="EA20" s="195">
        <v>401</v>
      </c>
      <c r="EB20" s="195">
        <v>0</v>
      </c>
      <c r="EC20" s="196">
        <v>0</v>
      </c>
      <c r="ED20" s="195">
        <v>0</v>
      </c>
      <c r="EE20" s="195">
        <v>0</v>
      </c>
      <c r="EF20" s="195">
        <v>212</v>
      </c>
      <c r="EG20" s="195">
        <v>3600</v>
      </c>
      <c r="EH20" s="196">
        <v>0</v>
      </c>
      <c r="EI20" s="195">
        <v>0</v>
      </c>
      <c r="EK20" s="41">
        <v>15</v>
      </c>
      <c r="EL20" s="195">
        <v>0</v>
      </c>
      <c r="EM20" s="195">
        <v>0</v>
      </c>
      <c r="EN20" s="195">
        <v>0</v>
      </c>
      <c r="EO20" s="195">
        <v>0</v>
      </c>
      <c r="EP20" s="195">
        <v>0</v>
      </c>
      <c r="EQ20" s="195">
        <v>333</v>
      </c>
      <c r="ER20" s="195">
        <v>333</v>
      </c>
      <c r="ES20" s="195">
        <v>333</v>
      </c>
      <c r="ET20" s="195">
        <v>846</v>
      </c>
      <c r="EU20" s="195">
        <v>846</v>
      </c>
      <c r="EV20" s="195">
        <v>1247</v>
      </c>
      <c r="EW20" s="195">
        <v>1247</v>
      </c>
      <c r="EX20" s="195">
        <v>1247</v>
      </c>
      <c r="EY20" s="195">
        <v>1247</v>
      </c>
      <c r="EZ20" s="195">
        <v>1247</v>
      </c>
      <c r="FA20" s="195">
        <v>1459</v>
      </c>
      <c r="FB20" s="195">
        <v>5059</v>
      </c>
      <c r="FC20" s="195">
        <v>5059</v>
      </c>
      <c r="FD20" s="195">
        <v>5059</v>
      </c>
    </row>
    <row r="21" spans="1:160" ht="13.5" thickBot="1" x14ac:dyDescent="0.25">
      <c r="A21" s="132"/>
      <c r="B21" s="34">
        <v>16</v>
      </c>
      <c r="C21" s="10">
        <v>16</v>
      </c>
      <c r="D21" s="37" t="s">
        <v>109</v>
      </c>
      <c r="E21" s="37" t="s">
        <v>110</v>
      </c>
      <c r="F21" s="37"/>
      <c r="G21" s="43">
        <v>0.30277777777777798</v>
      </c>
      <c r="H21" s="47"/>
      <c r="I21" s="58" t="s">
        <v>44</v>
      </c>
      <c r="J21" s="52">
        <v>0</v>
      </c>
      <c r="K21" s="43"/>
      <c r="L21" s="47"/>
      <c r="M21" s="42" t="s">
        <v>44</v>
      </c>
      <c r="N21" s="38">
        <v>0</v>
      </c>
      <c r="O21" s="73"/>
      <c r="P21" s="42" t="s">
        <v>44</v>
      </c>
      <c r="Q21" s="38">
        <v>0</v>
      </c>
      <c r="R21" s="43"/>
      <c r="S21" s="47"/>
      <c r="T21" s="70"/>
      <c r="U21" s="71">
        <v>0</v>
      </c>
      <c r="V21" s="72"/>
      <c r="W21" s="115">
        <v>2.0833333333333332E-2</v>
      </c>
      <c r="X21" s="42" t="s">
        <v>44</v>
      </c>
      <c r="Y21" s="38">
        <v>0</v>
      </c>
      <c r="Z21" s="49"/>
      <c r="AA21" s="42" t="s">
        <v>44</v>
      </c>
      <c r="AB21" s="38">
        <v>0</v>
      </c>
      <c r="AC21" s="53"/>
      <c r="AD21" s="61"/>
      <c r="AE21" s="55"/>
      <c r="AF21" s="35">
        <v>0</v>
      </c>
      <c r="AG21" s="35">
        <v>3.8541666666666668E-3</v>
      </c>
      <c r="AH21" s="44" t="s">
        <v>45</v>
      </c>
      <c r="AI21" s="45">
        <v>333</v>
      </c>
      <c r="AJ21" s="115">
        <v>2.0833333333333332E-2</v>
      </c>
      <c r="AK21" s="42" t="s">
        <v>44</v>
      </c>
      <c r="AL21" s="38">
        <v>0</v>
      </c>
      <c r="AM21" s="73"/>
      <c r="AN21" s="42" t="s">
        <v>44</v>
      </c>
      <c r="AO21" s="38">
        <v>0</v>
      </c>
      <c r="AP21" s="53"/>
      <c r="AQ21" s="61"/>
      <c r="AR21" s="55"/>
      <c r="AS21" s="35">
        <v>0</v>
      </c>
      <c r="AT21" s="35">
        <v>5.9375000000000001E-3</v>
      </c>
      <c r="AU21" s="44" t="s">
        <v>45</v>
      </c>
      <c r="AV21" s="45">
        <v>513</v>
      </c>
      <c r="AW21" s="49"/>
      <c r="AX21" s="42" t="s">
        <v>44</v>
      </c>
      <c r="AY21" s="38">
        <v>0</v>
      </c>
      <c r="AZ21" s="53"/>
      <c r="BA21" s="61"/>
      <c r="BB21" s="55"/>
      <c r="BC21" s="35">
        <v>0</v>
      </c>
      <c r="BD21" s="35">
        <v>4.6412037037037038E-3</v>
      </c>
      <c r="BE21" s="44" t="s">
        <v>45</v>
      </c>
      <c r="BF21" s="45">
        <v>401</v>
      </c>
      <c r="BG21" s="49"/>
      <c r="BH21" s="42" t="s">
        <v>44</v>
      </c>
      <c r="BI21" s="38">
        <v>0</v>
      </c>
      <c r="BJ21" s="43"/>
      <c r="BK21" s="47"/>
      <c r="BL21" s="70"/>
      <c r="BM21" s="71">
        <v>0</v>
      </c>
      <c r="BN21" s="72"/>
      <c r="BO21" s="117"/>
      <c r="BP21" s="121"/>
      <c r="BQ21" s="124"/>
      <c r="BR21" s="125"/>
      <c r="BS21" s="49"/>
      <c r="BT21" s="42" t="s">
        <v>44</v>
      </c>
      <c r="BU21" s="38">
        <v>0</v>
      </c>
      <c r="BV21" s="53"/>
      <c r="BW21" s="61"/>
      <c r="BX21" s="55"/>
      <c r="BY21" s="35">
        <v>0</v>
      </c>
      <c r="BZ21" s="35">
        <v>2.4537037037037036E-3</v>
      </c>
      <c r="CA21" s="44" t="s">
        <v>45</v>
      </c>
      <c r="CB21" s="45">
        <v>212</v>
      </c>
      <c r="CC21" s="85"/>
      <c r="CD21" s="86"/>
      <c r="CE21" s="87">
        <v>1800</v>
      </c>
      <c r="CF21" s="88"/>
      <c r="CG21" s="85"/>
      <c r="CH21" s="86"/>
      <c r="CI21" s="87">
        <v>1800</v>
      </c>
      <c r="CJ21" s="88"/>
      <c r="CK21" s="43"/>
      <c r="CL21" s="47"/>
      <c r="CM21" s="70"/>
      <c r="CN21" s="71">
        <v>0</v>
      </c>
      <c r="CO21" s="72"/>
      <c r="CP21" s="91"/>
      <c r="CQ21" s="95">
        <v>5.5555555555555601E-2</v>
      </c>
      <c r="CR21" s="42" t="s">
        <v>44</v>
      </c>
      <c r="CS21" s="38">
        <v>0</v>
      </c>
      <c r="CT21" s="65"/>
      <c r="CU21" s="39">
        <v>1459</v>
      </c>
      <c r="CV21" s="46">
        <v>3600</v>
      </c>
      <c r="CW21" s="40"/>
      <c r="CX21" s="63">
        <v>5059</v>
      </c>
      <c r="CY21" s="128"/>
      <c r="CZ21" s="101" t="s">
        <v>192</v>
      </c>
      <c r="DA21" s="129" t="s">
        <v>178</v>
      </c>
      <c r="DB21" s="129">
        <v>77</v>
      </c>
      <c r="DC21" s="104" t="s">
        <v>185</v>
      </c>
      <c r="DD21" s="77"/>
      <c r="DE21" s="56"/>
      <c r="DF21" s="36"/>
      <c r="DI21" s="41">
        <v>1.06</v>
      </c>
      <c r="DJ21" s="17" t="s">
        <v>197</v>
      </c>
      <c r="DK21" s="151">
        <v>0</v>
      </c>
      <c r="DL21" s="41">
        <v>0</v>
      </c>
      <c r="DM21" s="41">
        <v>9999</v>
      </c>
      <c r="DP21" s="41">
        <v>16</v>
      </c>
      <c r="DQ21" s="195">
        <v>0</v>
      </c>
      <c r="DR21" s="195">
        <v>0</v>
      </c>
      <c r="DS21" s="196">
        <v>0</v>
      </c>
      <c r="DT21" s="195">
        <v>0</v>
      </c>
      <c r="DU21" s="195">
        <v>0</v>
      </c>
      <c r="DV21" s="195">
        <v>333</v>
      </c>
      <c r="DW21" s="195">
        <v>0</v>
      </c>
      <c r="DX21" s="195">
        <v>0</v>
      </c>
      <c r="DY21" s="195">
        <v>513</v>
      </c>
      <c r="DZ21" s="195">
        <v>0</v>
      </c>
      <c r="EA21" s="195">
        <v>401</v>
      </c>
      <c r="EB21" s="195">
        <v>0</v>
      </c>
      <c r="EC21" s="196">
        <v>0</v>
      </c>
      <c r="ED21" s="195">
        <v>0</v>
      </c>
      <c r="EE21" s="195">
        <v>0</v>
      </c>
      <c r="EF21" s="195">
        <v>212</v>
      </c>
      <c r="EG21" s="195">
        <v>3600</v>
      </c>
      <c r="EH21" s="196">
        <v>0</v>
      </c>
      <c r="EI21" s="195">
        <v>0</v>
      </c>
      <c r="EK21" s="41">
        <v>16</v>
      </c>
      <c r="EL21" s="195">
        <v>0</v>
      </c>
      <c r="EM21" s="195">
        <v>0</v>
      </c>
      <c r="EN21" s="195">
        <v>0</v>
      </c>
      <c r="EO21" s="195">
        <v>0</v>
      </c>
      <c r="EP21" s="195">
        <v>0</v>
      </c>
      <c r="EQ21" s="195">
        <v>333</v>
      </c>
      <c r="ER21" s="195">
        <v>333</v>
      </c>
      <c r="ES21" s="195">
        <v>333</v>
      </c>
      <c r="ET21" s="195">
        <v>846</v>
      </c>
      <c r="EU21" s="195">
        <v>846</v>
      </c>
      <c r="EV21" s="195">
        <v>1247</v>
      </c>
      <c r="EW21" s="195">
        <v>1247</v>
      </c>
      <c r="EX21" s="195">
        <v>1247</v>
      </c>
      <c r="EY21" s="195">
        <v>1247</v>
      </c>
      <c r="EZ21" s="195">
        <v>1247</v>
      </c>
      <c r="FA21" s="195">
        <v>1459</v>
      </c>
      <c r="FB21" s="195">
        <v>5059</v>
      </c>
      <c r="FC21" s="195">
        <v>5059</v>
      </c>
      <c r="FD21" s="195">
        <v>5059</v>
      </c>
    </row>
    <row r="22" spans="1:160" ht="13.5" thickBot="1" x14ac:dyDescent="0.25">
      <c r="A22" s="132"/>
      <c r="B22" s="34">
        <v>17</v>
      </c>
      <c r="C22" s="10">
        <v>17</v>
      </c>
      <c r="D22" s="37" t="s">
        <v>39</v>
      </c>
      <c r="E22" s="37" t="s">
        <v>40</v>
      </c>
      <c r="F22" s="37"/>
      <c r="G22" s="43">
        <v>0.30347222222222198</v>
      </c>
      <c r="H22" s="47"/>
      <c r="I22" s="58" t="s">
        <v>44</v>
      </c>
      <c r="J22" s="52">
        <v>0</v>
      </c>
      <c r="K22" s="43"/>
      <c r="L22" s="47"/>
      <c r="M22" s="42" t="s">
        <v>44</v>
      </c>
      <c r="N22" s="38">
        <v>0</v>
      </c>
      <c r="O22" s="73"/>
      <c r="P22" s="42" t="s">
        <v>44</v>
      </c>
      <c r="Q22" s="38">
        <v>0</v>
      </c>
      <c r="R22" s="43"/>
      <c r="S22" s="47"/>
      <c r="T22" s="70"/>
      <c r="U22" s="71">
        <v>0</v>
      </c>
      <c r="V22" s="72"/>
      <c r="W22" s="115">
        <v>2.0833333333333332E-2</v>
      </c>
      <c r="X22" s="42" t="s">
        <v>44</v>
      </c>
      <c r="Y22" s="38">
        <v>0</v>
      </c>
      <c r="Z22" s="49"/>
      <c r="AA22" s="42" t="s">
        <v>44</v>
      </c>
      <c r="AB22" s="38">
        <v>0</v>
      </c>
      <c r="AC22" s="53"/>
      <c r="AD22" s="61"/>
      <c r="AE22" s="55"/>
      <c r="AF22" s="35">
        <v>0</v>
      </c>
      <c r="AG22" s="35">
        <v>3.8541666666666668E-3</v>
      </c>
      <c r="AH22" s="44" t="s">
        <v>45</v>
      </c>
      <c r="AI22" s="45">
        <v>333</v>
      </c>
      <c r="AJ22" s="115">
        <v>2.0833333333333332E-2</v>
      </c>
      <c r="AK22" s="42" t="s">
        <v>44</v>
      </c>
      <c r="AL22" s="38">
        <v>0</v>
      </c>
      <c r="AM22" s="73"/>
      <c r="AN22" s="42" t="s">
        <v>44</v>
      </c>
      <c r="AO22" s="38">
        <v>0</v>
      </c>
      <c r="AP22" s="53"/>
      <c r="AQ22" s="61"/>
      <c r="AR22" s="55"/>
      <c r="AS22" s="35">
        <v>0</v>
      </c>
      <c r="AT22" s="35">
        <v>5.9375000000000001E-3</v>
      </c>
      <c r="AU22" s="44" t="s">
        <v>45</v>
      </c>
      <c r="AV22" s="45">
        <v>513</v>
      </c>
      <c r="AW22" s="49"/>
      <c r="AX22" s="42" t="s">
        <v>44</v>
      </c>
      <c r="AY22" s="38">
        <v>0</v>
      </c>
      <c r="AZ22" s="53"/>
      <c r="BA22" s="61"/>
      <c r="BB22" s="55"/>
      <c r="BC22" s="35">
        <v>0</v>
      </c>
      <c r="BD22" s="35">
        <v>4.6412037037037038E-3</v>
      </c>
      <c r="BE22" s="44" t="s">
        <v>45</v>
      </c>
      <c r="BF22" s="45">
        <v>401</v>
      </c>
      <c r="BG22" s="49"/>
      <c r="BH22" s="42" t="s">
        <v>44</v>
      </c>
      <c r="BI22" s="38">
        <v>0</v>
      </c>
      <c r="BJ22" s="43"/>
      <c r="BK22" s="47"/>
      <c r="BL22" s="70"/>
      <c r="BM22" s="71">
        <v>0</v>
      </c>
      <c r="BN22" s="72"/>
      <c r="BO22" s="117"/>
      <c r="BP22" s="121"/>
      <c r="BQ22" s="124"/>
      <c r="BR22" s="125"/>
      <c r="BS22" s="49"/>
      <c r="BT22" s="42" t="s">
        <v>44</v>
      </c>
      <c r="BU22" s="38">
        <v>0</v>
      </c>
      <c r="BV22" s="53"/>
      <c r="BW22" s="61"/>
      <c r="BX22" s="55"/>
      <c r="BY22" s="35">
        <v>0</v>
      </c>
      <c r="BZ22" s="35">
        <v>2.4537037037037036E-3</v>
      </c>
      <c r="CA22" s="44" t="s">
        <v>45</v>
      </c>
      <c r="CB22" s="45">
        <v>212</v>
      </c>
      <c r="CC22" s="85"/>
      <c r="CD22" s="86"/>
      <c r="CE22" s="87">
        <v>1800</v>
      </c>
      <c r="CF22" s="88"/>
      <c r="CG22" s="85"/>
      <c r="CH22" s="86"/>
      <c r="CI22" s="87">
        <v>1800</v>
      </c>
      <c r="CJ22" s="88"/>
      <c r="CK22" s="43"/>
      <c r="CL22" s="47"/>
      <c r="CM22" s="70"/>
      <c r="CN22" s="71">
        <v>0</v>
      </c>
      <c r="CO22" s="72"/>
      <c r="CP22" s="91"/>
      <c r="CQ22" s="95">
        <v>5.5555555555555601E-2</v>
      </c>
      <c r="CR22" s="42" t="s">
        <v>44</v>
      </c>
      <c r="CS22" s="38">
        <v>0</v>
      </c>
      <c r="CT22" s="65"/>
      <c r="CU22" s="39">
        <v>1459</v>
      </c>
      <c r="CV22" s="46">
        <v>3600</v>
      </c>
      <c r="CW22" s="40"/>
      <c r="CX22" s="63">
        <v>5059</v>
      </c>
      <c r="CY22" s="128"/>
      <c r="CZ22" s="101" t="s">
        <v>190</v>
      </c>
      <c r="DA22" s="129" t="s">
        <v>178</v>
      </c>
      <c r="DB22" s="129">
        <v>90</v>
      </c>
      <c r="DC22" s="104" t="s">
        <v>186</v>
      </c>
      <c r="DD22" s="77"/>
      <c r="DE22" s="56"/>
      <c r="DF22" s="36"/>
      <c r="DI22" s="41">
        <v>1.06</v>
      </c>
      <c r="DJ22" s="17" t="s">
        <v>197</v>
      </c>
      <c r="DK22" s="151">
        <v>0</v>
      </c>
      <c r="DL22" s="41">
        <v>0</v>
      </c>
      <c r="DM22" s="41">
        <v>9999</v>
      </c>
      <c r="DP22" s="41">
        <v>17</v>
      </c>
      <c r="DQ22" s="195">
        <v>0</v>
      </c>
      <c r="DR22" s="195">
        <v>0</v>
      </c>
      <c r="DS22" s="196">
        <v>0</v>
      </c>
      <c r="DT22" s="195">
        <v>0</v>
      </c>
      <c r="DU22" s="195">
        <v>0</v>
      </c>
      <c r="DV22" s="195">
        <v>333</v>
      </c>
      <c r="DW22" s="195">
        <v>0</v>
      </c>
      <c r="DX22" s="195">
        <v>0</v>
      </c>
      <c r="DY22" s="195">
        <v>513</v>
      </c>
      <c r="DZ22" s="195">
        <v>0</v>
      </c>
      <c r="EA22" s="195">
        <v>401</v>
      </c>
      <c r="EB22" s="195">
        <v>0</v>
      </c>
      <c r="EC22" s="196">
        <v>0</v>
      </c>
      <c r="ED22" s="195">
        <v>0</v>
      </c>
      <c r="EE22" s="195">
        <v>0</v>
      </c>
      <c r="EF22" s="195">
        <v>212</v>
      </c>
      <c r="EG22" s="195">
        <v>3600</v>
      </c>
      <c r="EH22" s="196">
        <v>0</v>
      </c>
      <c r="EI22" s="195">
        <v>0</v>
      </c>
      <c r="EK22" s="41">
        <v>17</v>
      </c>
      <c r="EL22" s="195">
        <v>0</v>
      </c>
      <c r="EM22" s="195">
        <v>0</v>
      </c>
      <c r="EN22" s="195">
        <v>0</v>
      </c>
      <c r="EO22" s="195">
        <v>0</v>
      </c>
      <c r="EP22" s="195">
        <v>0</v>
      </c>
      <c r="EQ22" s="195">
        <v>333</v>
      </c>
      <c r="ER22" s="195">
        <v>333</v>
      </c>
      <c r="ES22" s="195">
        <v>333</v>
      </c>
      <c r="ET22" s="195">
        <v>846</v>
      </c>
      <c r="EU22" s="195">
        <v>846</v>
      </c>
      <c r="EV22" s="195">
        <v>1247</v>
      </c>
      <c r="EW22" s="195">
        <v>1247</v>
      </c>
      <c r="EX22" s="195">
        <v>1247</v>
      </c>
      <c r="EY22" s="195">
        <v>1247</v>
      </c>
      <c r="EZ22" s="195">
        <v>1247</v>
      </c>
      <c r="FA22" s="195">
        <v>1459</v>
      </c>
      <c r="FB22" s="195">
        <v>5059</v>
      </c>
      <c r="FC22" s="195">
        <v>5059</v>
      </c>
      <c r="FD22" s="195">
        <v>5059</v>
      </c>
    </row>
    <row r="23" spans="1:160" ht="13.5" thickBot="1" x14ac:dyDescent="0.25">
      <c r="A23" s="132"/>
      <c r="B23" s="34">
        <v>18</v>
      </c>
      <c r="C23" s="10">
        <v>18</v>
      </c>
      <c r="D23" s="37" t="s">
        <v>111</v>
      </c>
      <c r="E23" s="37" t="s">
        <v>112</v>
      </c>
      <c r="F23" s="37"/>
      <c r="G23" s="43">
        <v>0.30416666666666697</v>
      </c>
      <c r="H23" s="47"/>
      <c r="I23" s="58" t="s">
        <v>44</v>
      </c>
      <c r="J23" s="52">
        <v>0</v>
      </c>
      <c r="K23" s="43"/>
      <c r="L23" s="47"/>
      <c r="M23" s="42" t="s">
        <v>44</v>
      </c>
      <c r="N23" s="38">
        <v>0</v>
      </c>
      <c r="O23" s="73"/>
      <c r="P23" s="42" t="s">
        <v>44</v>
      </c>
      <c r="Q23" s="38">
        <v>0</v>
      </c>
      <c r="R23" s="43"/>
      <c r="S23" s="47"/>
      <c r="T23" s="70"/>
      <c r="U23" s="71">
        <v>0</v>
      </c>
      <c r="V23" s="72"/>
      <c r="W23" s="115">
        <v>2.0833333333333332E-2</v>
      </c>
      <c r="X23" s="42" t="s">
        <v>44</v>
      </c>
      <c r="Y23" s="38">
        <v>0</v>
      </c>
      <c r="Z23" s="49"/>
      <c r="AA23" s="42" t="s">
        <v>44</v>
      </c>
      <c r="AB23" s="38">
        <v>0</v>
      </c>
      <c r="AC23" s="53"/>
      <c r="AD23" s="61"/>
      <c r="AE23" s="55"/>
      <c r="AF23" s="35">
        <v>0</v>
      </c>
      <c r="AG23" s="35">
        <v>3.8541666666666668E-3</v>
      </c>
      <c r="AH23" s="44" t="s">
        <v>45</v>
      </c>
      <c r="AI23" s="45">
        <v>333</v>
      </c>
      <c r="AJ23" s="115">
        <v>2.0833333333333332E-2</v>
      </c>
      <c r="AK23" s="42" t="s">
        <v>44</v>
      </c>
      <c r="AL23" s="38">
        <v>0</v>
      </c>
      <c r="AM23" s="73"/>
      <c r="AN23" s="42" t="s">
        <v>44</v>
      </c>
      <c r="AO23" s="38">
        <v>0</v>
      </c>
      <c r="AP23" s="53"/>
      <c r="AQ23" s="61"/>
      <c r="AR23" s="55"/>
      <c r="AS23" s="35">
        <v>0</v>
      </c>
      <c r="AT23" s="35">
        <v>5.9375000000000001E-3</v>
      </c>
      <c r="AU23" s="44" t="s">
        <v>45</v>
      </c>
      <c r="AV23" s="45">
        <v>513</v>
      </c>
      <c r="AW23" s="49"/>
      <c r="AX23" s="42" t="s">
        <v>44</v>
      </c>
      <c r="AY23" s="38">
        <v>0</v>
      </c>
      <c r="AZ23" s="53"/>
      <c r="BA23" s="61"/>
      <c r="BB23" s="55"/>
      <c r="BC23" s="35">
        <v>0</v>
      </c>
      <c r="BD23" s="35">
        <v>4.6412037037037038E-3</v>
      </c>
      <c r="BE23" s="44" t="s">
        <v>45</v>
      </c>
      <c r="BF23" s="45">
        <v>401</v>
      </c>
      <c r="BG23" s="49"/>
      <c r="BH23" s="42" t="s">
        <v>44</v>
      </c>
      <c r="BI23" s="38">
        <v>0</v>
      </c>
      <c r="BJ23" s="43"/>
      <c r="BK23" s="47"/>
      <c r="BL23" s="70"/>
      <c r="BM23" s="71">
        <v>0</v>
      </c>
      <c r="BN23" s="72"/>
      <c r="BO23" s="117"/>
      <c r="BP23" s="121"/>
      <c r="BQ23" s="124"/>
      <c r="BR23" s="125"/>
      <c r="BS23" s="49"/>
      <c r="BT23" s="42" t="s">
        <v>44</v>
      </c>
      <c r="BU23" s="38">
        <v>0</v>
      </c>
      <c r="BV23" s="53"/>
      <c r="BW23" s="61"/>
      <c r="BX23" s="55"/>
      <c r="BY23" s="35">
        <v>0</v>
      </c>
      <c r="BZ23" s="35">
        <v>2.4537037037037036E-3</v>
      </c>
      <c r="CA23" s="44" t="s">
        <v>45</v>
      </c>
      <c r="CB23" s="45">
        <v>212</v>
      </c>
      <c r="CC23" s="85"/>
      <c r="CD23" s="86"/>
      <c r="CE23" s="87">
        <v>1800</v>
      </c>
      <c r="CF23" s="88"/>
      <c r="CG23" s="85"/>
      <c r="CH23" s="86"/>
      <c r="CI23" s="87">
        <v>1800</v>
      </c>
      <c r="CJ23" s="88"/>
      <c r="CK23" s="43"/>
      <c r="CL23" s="47"/>
      <c r="CM23" s="70"/>
      <c r="CN23" s="71">
        <v>0</v>
      </c>
      <c r="CO23" s="72"/>
      <c r="CP23" s="91"/>
      <c r="CQ23" s="95">
        <v>5.5555555555555601E-2</v>
      </c>
      <c r="CR23" s="42" t="s">
        <v>44</v>
      </c>
      <c r="CS23" s="38">
        <v>0</v>
      </c>
      <c r="CT23" s="65"/>
      <c r="CU23" s="39">
        <v>1459</v>
      </c>
      <c r="CV23" s="46">
        <v>3600</v>
      </c>
      <c r="CW23" s="40"/>
      <c r="CX23" s="63">
        <v>5059</v>
      </c>
      <c r="CY23" s="75"/>
      <c r="CZ23" s="101" t="s">
        <v>190</v>
      </c>
      <c r="DA23" s="129" t="s">
        <v>179</v>
      </c>
      <c r="DB23" s="129">
        <v>177</v>
      </c>
      <c r="DC23" s="104"/>
      <c r="DD23" s="77"/>
      <c r="DE23" s="56"/>
      <c r="DF23" s="36"/>
      <c r="DI23" s="41">
        <v>1.03</v>
      </c>
      <c r="DJ23" s="17" t="s">
        <v>197</v>
      </c>
      <c r="DK23" s="151">
        <v>0</v>
      </c>
      <c r="DL23" s="41">
        <v>0</v>
      </c>
      <c r="DM23" s="41">
        <v>9999</v>
      </c>
      <c r="DP23" s="41">
        <v>18</v>
      </c>
      <c r="DQ23" s="195">
        <v>0</v>
      </c>
      <c r="DR23" s="195">
        <v>0</v>
      </c>
      <c r="DS23" s="196">
        <v>0</v>
      </c>
      <c r="DT23" s="195">
        <v>0</v>
      </c>
      <c r="DU23" s="195">
        <v>0</v>
      </c>
      <c r="DV23" s="195">
        <v>333</v>
      </c>
      <c r="DW23" s="195">
        <v>0</v>
      </c>
      <c r="DX23" s="195">
        <v>0</v>
      </c>
      <c r="DY23" s="195">
        <v>513</v>
      </c>
      <c r="DZ23" s="195">
        <v>0</v>
      </c>
      <c r="EA23" s="195">
        <v>401</v>
      </c>
      <c r="EB23" s="195">
        <v>0</v>
      </c>
      <c r="EC23" s="196">
        <v>0</v>
      </c>
      <c r="ED23" s="195">
        <v>0</v>
      </c>
      <c r="EE23" s="195">
        <v>0</v>
      </c>
      <c r="EF23" s="195">
        <v>212</v>
      </c>
      <c r="EG23" s="195">
        <v>3600</v>
      </c>
      <c r="EH23" s="196">
        <v>0</v>
      </c>
      <c r="EI23" s="195">
        <v>0</v>
      </c>
      <c r="EK23" s="41">
        <v>18</v>
      </c>
      <c r="EL23" s="195">
        <v>0</v>
      </c>
      <c r="EM23" s="195">
        <v>0</v>
      </c>
      <c r="EN23" s="195">
        <v>0</v>
      </c>
      <c r="EO23" s="195">
        <v>0</v>
      </c>
      <c r="EP23" s="195">
        <v>0</v>
      </c>
      <c r="EQ23" s="195">
        <v>333</v>
      </c>
      <c r="ER23" s="195">
        <v>333</v>
      </c>
      <c r="ES23" s="195">
        <v>333</v>
      </c>
      <c r="ET23" s="195">
        <v>846</v>
      </c>
      <c r="EU23" s="195">
        <v>846</v>
      </c>
      <c r="EV23" s="195">
        <v>1247</v>
      </c>
      <c r="EW23" s="195">
        <v>1247</v>
      </c>
      <c r="EX23" s="195">
        <v>1247</v>
      </c>
      <c r="EY23" s="195">
        <v>1247</v>
      </c>
      <c r="EZ23" s="195">
        <v>1247</v>
      </c>
      <c r="FA23" s="195">
        <v>1459</v>
      </c>
      <c r="FB23" s="195">
        <v>5059</v>
      </c>
      <c r="FC23" s="195">
        <v>5059</v>
      </c>
      <c r="FD23" s="195">
        <v>5059</v>
      </c>
    </row>
    <row r="24" spans="1:160" ht="13.5" thickBot="1" x14ac:dyDescent="0.25">
      <c r="A24" s="132"/>
      <c r="B24" s="34">
        <v>19</v>
      </c>
      <c r="C24" s="10">
        <v>19</v>
      </c>
      <c r="D24" s="37" t="s">
        <v>113</v>
      </c>
      <c r="E24" s="37" t="s">
        <v>114</v>
      </c>
      <c r="F24" s="37"/>
      <c r="G24" s="43">
        <v>0.30486111111111103</v>
      </c>
      <c r="H24" s="47"/>
      <c r="I24" s="58" t="s">
        <v>44</v>
      </c>
      <c r="J24" s="52">
        <v>0</v>
      </c>
      <c r="K24" s="43"/>
      <c r="L24" s="47"/>
      <c r="M24" s="42" t="s">
        <v>44</v>
      </c>
      <c r="N24" s="38">
        <v>0</v>
      </c>
      <c r="O24" s="73"/>
      <c r="P24" s="42" t="s">
        <v>44</v>
      </c>
      <c r="Q24" s="38">
        <v>0</v>
      </c>
      <c r="R24" s="43"/>
      <c r="S24" s="47"/>
      <c r="T24" s="70"/>
      <c r="U24" s="71">
        <v>0</v>
      </c>
      <c r="V24" s="72"/>
      <c r="W24" s="115">
        <v>2.0833333333333332E-2</v>
      </c>
      <c r="X24" s="42" t="s">
        <v>44</v>
      </c>
      <c r="Y24" s="38">
        <v>0</v>
      </c>
      <c r="Z24" s="49"/>
      <c r="AA24" s="42" t="s">
        <v>44</v>
      </c>
      <c r="AB24" s="38">
        <v>0</v>
      </c>
      <c r="AC24" s="53"/>
      <c r="AD24" s="61"/>
      <c r="AE24" s="55"/>
      <c r="AF24" s="35">
        <v>0</v>
      </c>
      <c r="AG24" s="35">
        <v>3.8541666666666668E-3</v>
      </c>
      <c r="AH24" s="44" t="s">
        <v>45</v>
      </c>
      <c r="AI24" s="45">
        <v>333</v>
      </c>
      <c r="AJ24" s="115">
        <v>2.0833333333333332E-2</v>
      </c>
      <c r="AK24" s="42" t="s">
        <v>44</v>
      </c>
      <c r="AL24" s="38">
        <v>0</v>
      </c>
      <c r="AM24" s="73"/>
      <c r="AN24" s="42" t="s">
        <v>44</v>
      </c>
      <c r="AO24" s="38">
        <v>0</v>
      </c>
      <c r="AP24" s="53"/>
      <c r="AQ24" s="61"/>
      <c r="AR24" s="55"/>
      <c r="AS24" s="35">
        <v>0</v>
      </c>
      <c r="AT24" s="35">
        <v>5.9375000000000001E-3</v>
      </c>
      <c r="AU24" s="44" t="s">
        <v>45</v>
      </c>
      <c r="AV24" s="45">
        <v>513</v>
      </c>
      <c r="AW24" s="49"/>
      <c r="AX24" s="42" t="s">
        <v>44</v>
      </c>
      <c r="AY24" s="38">
        <v>0</v>
      </c>
      <c r="AZ24" s="53"/>
      <c r="BA24" s="61"/>
      <c r="BB24" s="55"/>
      <c r="BC24" s="35">
        <v>0</v>
      </c>
      <c r="BD24" s="35">
        <v>4.6412037037037038E-3</v>
      </c>
      <c r="BE24" s="44" t="s">
        <v>45</v>
      </c>
      <c r="BF24" s="45">
        <v>401</v>
      </c>
      <c r="BG24" s="49"/>
      <c r="BH24" s="42" t="s">
        <v>44</v>
      </c>
      <c r="BI24" s="38">
        <v>0</v>
      </c>
      <c r="BJ24" s="43"/>
      <c r="BK24" s="47"/>
      <c r="BL24" s="70"/>
      <c r="BM24" s="71">
        <v>0</v>
      </c>
      <c r="BN24" s="72"/>
      <c r="BO24" s="117"/>
      <c r="BP24" s="121"/>
      <c r="BQ24" s="124"/>
      <c r="BR24" s="125"/>
      <c r="BS24" s="49"/>
      <c r="BT24" s="42" t="s">
        <v>44</v>
      </c>
      <c r="BU24" s="38">
        <v>0</v>
      </c>
      <c r="BV24" s="53"/>
      <c r="BW24" s="61"/>
      <c r="BX24" s="55"/>
      <c r="BY24" s="35">
        <v>0</v>
      </c>
      <c r="BZ24" s="35">
        <v>2.4537037037037036E-3</v>
      </c>
      <c r="CA24" s="44" t="s">
        <v>45</v>
      </c>
      <c r="CB24" s="45">
        <v>212</v>
      </c>
      <c r="CC24" s="85"/>
      <c r="CD24" s="86"/>
      <c r="CE24" s="87">
        <v>1800</v>
      </c>
      <c r="CF24" s="88"/>
      <c r="CG24" s="85"/>
      <c r="CH24" s="86"/>
      <c r="CI24" s="87">
        <v>1800</v>
      </c>
      <c r="CJ24" s="88"/>
      <c r="CK24" s="43"/>
      <c r="CL24" s="47"/>
      <c r="CM24" s="70"/>
      <c r="CN24" s="71">
        <v>0</v>
      </c>
      <c r="CO24" s="72"/>
      <c r="CP24" s="91"/>
      <c r="CQ24" s="95">
        <v>5.5555555555555601E-2</v>
      </c>
      <c r="CR24" s="42" t="s">
        <v>44</v>
      </c>
      <c r="CS24" s="38">
        <v>0</v>
      </c>
      <c r="CT24" s="75"/>
      <c r="CU24" s="39">
        <v>1459</v>
      </c>
      <c r="CV24" s="46">
        <v>3600</v>
      </c>
      <c r="CW24" s="40"/>
      <c r="CX24" s="63">
        <v>5059</v>
      </c>
      <c r="CY24" s="75"/>
      <c r="CZ24" s="101" t="s">
        <v>192</v>
      </c>
      <c r="DA24" s="129" t="s">
        <v>178</v>
      </c>
      <c r="DB24" s="129">
        <v>80</v>
      </c>
      <c r="DC24" s="104" t="s">
        <v>185</v>
      </c>
      <c r="DD24" s="77"/>
      <c r="DE24" s="56"/>
      <c r="DF24" s="36"/>
      <c r="DI24" s="41">
        <v>1.06</v>
      </c>
      <c r="DJ24" s="17" t="s">
        <v>198</v>
      </c>
      <c r="DK24" s="151">
        <v>0</v>
      </c>
      <c r="DL24" s="41">
        <v>9999</v>
      </c>
      <c r="DM24" s="41">
        <v>0</v>
      </c>
      <c r="DP24" s="41">
        <v>19</v>
      </c>
      <c r="DQ24" s="195">
        <v>0</v>
      </c>
      <c r="DR24" s="195">
        <v>0</v>
      </c>
      <c r="DS24" s="196">
        <v>0</v>
      </c>
      <c r="DT24" s="195">
        <v>0</v>
      </c>
      <c r="DU24" s="195">
        <v>0</v>
      </c>
      <c r="DV24" s="195">
        <v>333</v>
      </c>
      <c r="DW24" s="195">
        <v>0</v>
      </c>
      <c r="DX24" s="195">
        <v>0</v>
      </c>
      <c r="DY24" s="195">
        <v>513</v>
      </c>
      <c r="DZ24" s="195">
        <v>0</v>
      </c>
      <c r="EA24" s="195">
        <v>401</v>
      </c>
      <c r="EB24" s="195">
        <v>0</v>
      </c>
      <c r="EC24" s="196">
        <v>0</v>
      </c>
      <c r="ED24" s="195">
        <v>0</v>
      </c>
      <c r="EE24" s="195">
        <v>0</v>
      </c>
      <c r="EF24" s="195">
        <v>212</v>
      </c>
      <c r="EG24" s="195">
        <v>3600</v>
      </c>
      <c r="EH24" s="196">
        <v>0</v>
      </c>
      <c r="EI24" s="195">
        <v>0</v>
      </c>
      <c r="EK24" s="41">
        <v>19</v>
      </c>
      <c r="EL24" s="195">
        <v>0</v>
      </c>
      <c r="EM24" s="195">
        <v>0</v>
      </c>
      <c r="EN24" s="195">
        <v>0</v>
      </c>
      <c r="EO24" s="195">
        <v>0</v>
      </c>
      <c r="EP24" s="195">
        <v>0</v>
      </c>
      <c r="EQ24" s="195">
        <v>333</v>
      </c>
      <c r="ER24" s="195">
        <v>333</v>
      </c>
      <c r="ES24" s="195">
        <v>333</v>
      </c>
      <c r="ET24" s="195">
        <v>846</v>
      </c>
      <c r="EU24" s="195">
        <v>846</v>
      </c>
      <c r="EV24" s="195">
        <v>1247</v>
      </c>
      <c r="EW24" s="195">
        <v>1247</v>
      </c>
      <c r="EX24" s="195">
        <v>1247</v>
      </c>
      <c r="EY24" s="195">
        <v>1247</v>
      </c>
      <c r="EZ24" s="195">
        <v>1247</v>
      </c>
      <c r="FA24" s="195">
        <v>1459</v>
      </c>
      <c r="FB24" s="195">
        <v>5059</v>
      </c>
      <c r="FC24" s="195">
        <v>5059</v>
      </c>
      <c r="FD24" s="195">
        <v>5059</v>
      </c>
    </row>
    <row r="25" spans="1:160" ht="13.5" thickBot="1" x14ac:dyDescent="0.25">
      <c r="A25" s="132"/>
      <c r="B25" s="34">
        <v>20</v>
      </c>
      <c r="C25" s="10">
        <v>20</v>
      </c>
      <c r="D25" s="37" t="s">
        <v>33</v>
      </c>
      <c r="E25" s="37" t="s">
        <v>115</v>
      </c>
      <c r="F25" s="37"/>
      <c r="G25" s="43">
        <v>0.30555555555555602</v>
      </c>
      <c r="H25" s="47"/>
      <c r="I25" s="58" t="s">
        <v>44</v>
      </c>
      <c r="J25" s="52">
        <v>0</v>
      </c>
      <c r="K25" s="43"/>
      <c r="L25" s="47"/>
      <c r="M25" s="42" t="s">
        <v>44</v>
      </c>
      <c r="N25" s="38">
        <v>0</v>
      </c>
      <c r="O25" s="73"/>
      <c r="P25" s="42" t="s">
        <v>44</v>
      </c>
      <c r="Q25" s="38">
        <v>0</v>
      </c>
      <c r="R25" s="43"/>
      <c r="S25" s="47"/>
      <c r="T25" s="70"/>
      <c r="U25" s="71">
        <v>0</v>
      </c>
      <c r="V25" s="72"/>
      <c r="W25" s="115">
        <v>2.0833333333333332E-2</v>
      </c>
      <c r="X25" s="42" t="s">
        <v>44</v>
      </c>
      <c r="Y25" s="38">
        <v>0</v>
      </c>
      <c r="Z25" s="49"/>
      <c r="AA25" s="42" t="s">
        <v>44</v>
      </c>
      <c r="AB25" s="38">
        <v>0</v>
      </c>
      <c r="AC25" s="53"/>
      <c r="AD25" s="61"/>
      <c r="AE25" s="55"/>
      <c r="AF25" s="35">
        <v>0</v>
      </c>
      <c r="AG25" s="35">
        <v>3.8541666666666668E-3</v>
      </c>
      <c r="AH25" s="44" t="s">
        <v>45</v>
      </c>
      <c r="AI25" s="45">
        <v>333</v>
      </c>
      <c r="AJ25" s="115">
        <v>2.0833333333333332E-2</v>
      </c>
      <c r="AK25" s="42" t="s">
        <v>44</v>
      </c>
      <c r="AL25" s="38">
        <v>0</v>
      </c>
      <c r="AM25" s="73"/>
      <c r="AN25" s="42" t="s">
        <v>44</v>
      </c>
      <c r="AO25" s="38">
        <v>0</v>
      </c>
      <c r="AP25" s="53"/>
      <c r="AQ25" s="61"/>
      <c r="AR25" s="55"/>
      <c r="AS25" s="35">
        <v>0</v>
      </c>
      <c r="AT25" s="35">
        <v>5.9375000000000001E-3</v>
      </c>
      <c r="AU25" s="44" t="s">
        <v>45</v>
      </c>
      <c r="AV25" s="45">
        <v>513</v>
      </c>
      <c r="AW25" s="49"/>
      <c r="AX25" s="42" t="s">
        <v>44</v>
      </c>
      <c r="AY25" s="38">
        <v>0</v>
      </c>
      <c r="AZ25" s="53"/>
      <c r="BA25" s="61"/>
      <c r="BB25" s="55"/>
      <c r="BC25" s="35">
        <v>0</v>
      </c>
      <c r="BD25" s="35">
        <v>4.6412037037037038E-3</v>
      </c>
      <c r="BE25" s="44" t="s">
        <v>45</v>
      </c>
      <c r="BF25" s="45">
        <v>401</v>
      </c>
      <c r="BG25" s="49"/>
      <c r="BH25" s="42" t="s">
        <v>44</v>
      </c>
      <c r="BI25" s="38">
        <v>0</v>
      </c>
      <c r="BJ25" s="43"/>
      <c r="BK25" s="47"/>
      <c r="BL25" s="70"/>
      <c r="BM25" s="71">
        <v>0</v>
      </c>
      <c r="BN25" s="72"/>
      <c r="BO25" s="117"/>
      <c r="BP25" s="121"/>
      <c r="BQ25" s="124"/>
      <c r="BR25" s="125"/>
      <c r="BS25" s="49"/>
      <c r="BT25" s="42" t="s">
        <v>44</v>
      </c>
      <c r="BU25" s="38">
        <v>0</v>
      </c>
      <c r="BV25" s="53"/>
      <c r="BW25" s="61"/>
      <c r="BX25" s="55"/>
      <c r="BY25" s="35">
        <v>0</v>
      </c>
      <c r="BZ25" s="35">
        <v>2.4537037037037036E-3</v>
      </c>
      <c r="CA25" s="44" t="s">
        <v>45</v>
      </c>
      <c r="CB25" s="45">
        <v>212</v>
      </c>
      <c r="CC25" s="85"/>
      <c r="CD25" s="86"/>
      <c r="CE25" s="87">
        <v>1800</v>
      </c>
      <c r="CF25" s="88"/>
      <c r="CG25" s="85"/>
      <c r="CH25" s="86"/>
      <c r="CI25" s="87">
        <v>1800</v>
      </c>
      <c r="CJ25" s="88"/>
      <c r="CK25" s="43"/>
      <c r="CL25" s="47"/>
      <c r="CM25" s="70"/>
      <c r="CN25" s="71">
        <v>0</v>
      </c>
      <c r="CO25" s="72"/>
      <c r="CP25" s="91"/>
      <c r="CQ25" s="95">
        <v>5.5555555555555601E-2</v>
      </c>
      <c r="CR25" s="42" t="s">
        <v>44</v>
      </c>
      <c r="CS25" s="38">
        <v>0</v>
      </c>
      <c r="CT25" s="75"/>
      <c r="CU25" s="39">
        <v>1459</v>
      </c>
      <c r="CV25" s="46">
        <v>3600</v>
      </c>
      <c r="CW25" s="40"/>
      <c r="CX25" s="63">
        <v>5059</v>
      </c>
      <c r="CY25" s="75"/>
      <c r="CZ25" s="101" t="s">
        <v>190</v>
      </c>
      <c r="DA25" s="129" t="s">
        <v>178</v>
      </c>
      <c r="DB25" s="129">
        <v>71</v>
      </c>
      <c r="DC25" s="104"/>
      <c r="DD25" s="77"/>
      <c r="DE25" s="56"/>
      <c r="DF25" s="36"/>
      <c r="DI25" s="41">
        <v>1.06</v>
      </c>
      <c r="DJ25" s="17" t="s">
        <v>197</v>
      </c>
      <c r="DK25" s="151">
        <v>0</v>
      </c>
      <c r="DL25" s="41">
        <v>0</v>
      </c>
      <c r="DM25" s="41">
        <v>9999</v>
      </c>
      <c r="DP25" s="41">
        <v>20</v>
      </c>
      <c r="DQ25" s="195">
        <v>0</v>
      </c>
      <c r="DR25" s="195">
        <v>0</v>
      </c>
      <c r="DS25" s="196">
        <v>0</v>
      </c>
      <c r="DT25" s="195">
        <v>0</v>
      </c>
      <c r="DU25" s="195">
        <v>0</v>
      </c>
      <c r="DV25" s="195">
        <v>333</v>
      </c>
      <c r="DW25" s="195">
        <v>0</v>
      </c>
      <c r="DX25" s="195">
        <v>0</v>
      </c>
      <c r="DY25" s="195">
        <v>513</v>
      </c>
      <c r="DZ25" s="195">
        <v>0</v>
      </c>
      <c r="EA25" s="195">
        <v>401</v>
      </c>
      <c r="EB25" s="195">
        <v>0</v>
      </c>
      <c r="EC25" s="196">
        <v>0</v>
      </c>
      <c r="ED25" s="195">
        <v>0</v>
      </c>
      <c r="EE25" s="195">
        <v>0</v>
      </c>
      <c r="EF25" s="195">
        <v>212</v>
      </c>
      <c r="EG25" s="195">
        <v>3600</v>
      </c>
      <c r="EH25" s="196">
        <v>0</v>
      </c>
      <c r="EI25" s="195">
        <v>0</v>
      </c>
      <c r="EK25" s="41">
        <v>20</v>
      </c>
      <c r="EL25" s="195">
        <v>0</v>
      </c>
      <c r="EM25" s="195">
        <v>0</v>
      </c>
      <c r="EN25" s="195">
        <v>0</v>
      </c>
      <c r="EO25" s="195">
        <v>0</v>
      </c>
      <c r="EP25" s="195">
        <v>0</v>
      </c>
      <c r="EQ25" s="195">
        <v>333</v>
      </c>
      <c r="ER25" s="195">
        <v>333</v>
      </c>
      <c r="ES25" s="195">
        <v>333</v>
      </c>
      <c r="ET25" s="195">
        <v>846</v>
      </c>
      <c r="EU25" s="195">
        <v>846</v>
      </c>
      <c r="EV25" s="195">
        <v>1247</v>
      </c>
      <c r="EW25" s="195">
        <v>1247</v>
      </c>
      <c r="EX25" s="195">
        <v>1247</v>
      </c>
      <c r="EY25" s="195">
        <v>1247</v>
      </c>
      <c r="EZ25" s="195">
        <v>1247</v>
      </c>
      <c r="FA25" s="195">
        <v>1459</v>
      </c>
      <c r="FB25" s="195">
        <v>5059</v>
      </c>
      <c r="FC25" s="195">
        <v>5059</v>
      </c>
      <c r="FD25" s="195">
        <v>5059</v>
      </c>
    </row>
    <row r="26" spans="1:160" ht="13.5" thickBot="1" x14ac:dyDescent="0.25">
      <c r="A26" s="132"/>
      <c r="B26" s="34">
        <v>21</v>
      </c>
      <c r="C26" s="10">
        <v>21</v>
      </c>
      <c r="D26" s="37" t="s">
        <v>116</v>
      </c>
      <c r="E26" s="37" t="s">
        <v>117</v>
      </c>
      <c r="F26" s="37"/>
      <c r="G26" s="43">
        <v>0.30625000000000002</v>
      </c>
      <c r="H26" s="47"/>
      <c r="I26" s="58" t="s">
        <v>44</v>
      </c>
      <c r="J26" s="52">
        <v>0</v>
      </c>
      <c r="K26" s="43"/>
      <c r="L26" s="47"/>
      <c r="M26" s="42" t="s">
        <v>44</v>
      </c>
      <c r="N26" s="38">
        <v>0</v>
      </c>
      <c r="O26" s="73"/>
      <c r="P26" s="42" t="s">
        <v>44</v>
      </c>
      <c r="Q26" s="38">
        <v>0</v>
      </c>
      <c r="R26" s="43"/>
      <c r="S26" s="47"/>
      <c r="T26" s="70"/>
      <c r="U26" s="71">
        <v>0</v>
      </c>
      <c r="V26" s="72"/>
      <c r="W26" s="115">
        <v>2.0833333333333332E-2</v>
      </c>
      <c r="X26" s="42" t="s">
        <v>44</v>
      </c>
      <c r="Y26" s="38">
        <v>0</v>
      </c>
      <c r="Z26" s="49"/>
      <c r="AA26" s="42" t="s">
        <v>44</v>
      </c>
      <c r="AB26" s="38">
        <v>0</v>
      </c>
      <c r="AC26" s="53"/>
      <c r="AD26" s="61"/>
      <c r="AE26" s="55"/>
      <c r="AF26" s="35">
        <v>0</v>
      </c>
      <c r="AG26" s="35">
        <v>3.8541666666666668E-3</v>
      </c>
      <c r="AH26" s="44" t="s">
        <v>45</v>
      </c>
      <c r="AI26" s="45">
        <v>333</v>
      </c>
      <c r="AJ26" s="115">
        <v>2.0833333333333332E-2</v>
      </c>
      <c r="AK26" s="42" t="s">
        <v>44</v>
      </c>
      <c r="AL26" s="38">
        <v>0</v>
      </c>
      <c r="AM26" s="73"/>
      <c r="AN26" s="42" t="s">
        <v>44</v>
      </c>
      <c r="AO26" s="38">
        <v>0</v>
      </c>
      <c r="AP26" s="53"/>
      <c r="AQ26" s="61"/>
      <c r="AR26" s="55"/>
      <c r="AS26" s="35">
        <v>0</v>
      </c>
      <c r="AT26" s="35">
        <v>5.9375000000000001E-3</v>
      </c>
      <c r="AU26" s="44" t="s">
        <v>45</v>
      </c>
      <c r="AV26" s="45">
        <v>513</v>
      </c>
      <c r="AW26" s="49"/>
      <c r="AX26" s="42" t="s">
        <v>44</v>
      </c>
      <c r="AY26" s="38">
        <v>0</v>
      </c>
      <c r="AZ26" s="53"/>
      <c r="BA26" s="61"/>
      <c r="BB26" s="55"/>
      <c r="BC26" s="35">
        <v>0</v>
      </c>
      <c r="BD26" s="35">
        <v>4.6412037037037038E-3</v>
      </c>
      <c r="BE26" s="44" t="s">
        <v>45</v>
      </c>
      <c r="BF26" s="45">
        <v>401</v>
      </c>
      <c r="BG26" s="49"/>
      <c r="BH26" s="42" t="s">
        <v>44</v>
      </c>
      <c r="BI26" s="38">
        <v>0</v>
      </c>
      <c r="BJ26" s="43"/>
      <c r="BK26" s="47"/>
      <c r="BL26" s="70"/>
      <c r="BM26" s="71">
        <v>0</v>
      </c>
      <c r="BN26" s="72"/>
      <c r="BO26" s="117"/>
      <c r="BP26" s="121"/>
      <c r="BQ26" s="124"/>
      <c r="BR26" s="125"/>
      <c r="BS26" s="49"/>
      <c r="BT26" s="42" t="s">
        <v>44</v>
      </c>
      <c r="BU26" s="38">
        <v>0</v>
      </c>
      <c r="BV26" s="53"/>
      <c r="BW26" s="61"/>
      <c r="BX26" s="55"/>
      <c r="BY26" s="35">
        <v>0</v>
      </c>
      <c r="BZ26" s="35">
        <v>2.4537037037037036E-3</v>
      </c>
      <c r="CA26" s="44" t="s">
        <v>45</v>
      </c>
      <c r="CB26" s="45">
        <v>212</v>
      </c>
      <c r="CC26" s="85"/>
      <c r="CD26" s="86"/>
      <c r="CE26" s="87">
        <v>1800</v>
      </c>
      <c r="CF26" s="88"/>
      <c r="CG26" s="85"/>
      <c r="CH26" s="86"/>
      <c r="CI26" s="87">
        <v>1800</v>
      </c>
      <c r="CJ26" s="88"/>
      <c r="CK26" s="43"/>
      <c r="CL26" s="47"/>
      <c r="CM26" s="70"/>
      <c r="CN26" s="71">
        <v>0</v>
      </c>
      <c r="CO26" s="72"/>
      <c r="CP26" s="91"/>
      <c r="CQ26" s="95">
        <v>5.5555555555555601E-2</v>
      </c>
      <c r="CR26" s="42" t="s">
        <v>44</v>
      </c>
      <c r="CS26" s="38">
        <v>0</v>
      </c>
      <c r="CT26" s="75"/>
      <c r="CU26" s="39">
        <v>1459</v>
      </c>
      <c r="CV26" s="46">
        <v>3600</v>
      </c>
      <c r="CW26" s="40"/>
      <c r="CX26" s="63">
        <v>5059</v>
      </c>
      <c r="CY26" s="75"/>
      <c r="CZ26" s="101" t="s">
        <v>190</v>
      </c>
      <c r="DA26" s="129" t="s">
        <v>177</v>
      </c>
      <c r="DB26" s="129">
        <v>125</v>
      </c>
      <c r="DC26" s="104" t="s">
        <v>183</v>
      </c>
      <c r="DD26" s="77"/>
      <c r="DE26" s="56"/>
      <c r="DF26" s="36"/>
      <c r="DI26" s="41">
        <v>1.1200000000000001</v>
      </c>
      <c r="DJ26" s="17" t="s">
        <v>197</v>
      </c>
      <c r="DK26" s="151">
        <v>0</v>
      </c>
      <c r="DL26" s="41">
        <v>0</v>
      </c>
      <c r="DM26" s="41">
        <v>9999</v>
      </c>
      <c r="DP26" s="41">
        <v>21</v>
      </c>
      <c r="DQ26" s="195">
        <v>0</v>
      </c>
      <c r="DR26" s="195">
        <v>0</v>
      </c>
      <c r="DS26" s="196">
        <v>0</v>
      </c>
      <c r="DT26" s="195">
        <v>0</v>
      </c>
      <c r="DU26" s="195">
        <v>0</v>
      </c>
      <c r="DV26" s="195">
        <v>333</v>
      </c>
      <c r="DW26" s="195">
        <v>0</v>
      </c>
      <c r="DX26" s="195">
        <v>0</v>
      </c>
      <c r="DY26" s="195">
        <v>513</v>
      </c>
      <c r="DZ26" s="195">
        <v>0</v>
      </c>
      <c r="EA26" s="195">
        <v>401</v>
      </c>
      <c r="EB26" s="195">
        <v>0</v>
      </c>
      <c r="EC26" s="196">
        <v>0</v>
      </c>
      <c r="ED26" s="195">
        <v>0</v>
      </c>
      <c r="EE26" s="195">
        <v>0</v>
      </c>
      <c r="EF26" s="195">
        <v>212</v>
      </c>
      <c r="EG26" s="195">
        <v>3600</v>
      </c>
      <c r="EH26" s="196">
        <v>0</v>
      </c>
      <c r="EI26" s="195">
        <v>0</v>
      </c>
      <c r="EK26" s="41">
        <v>21</v>
      </c>
      <c r="EL26" s="195">
        <v>0</v>
      </c>
      <c r="EM26" s="195">
        <v>0</v>
      </c>
      <c r="EN26" s="195">
        <v>0</v>
      </c>
      <c r="EO26" s="195">
        <v>0</v>
      </c>
      <c r="EP26" s="195">
        <v>0</v>
      </c>
      <c r="EQ26" s="195">
        <v>333</v>
      </c>
      <c r="ER26" s="195">
        <v>333</v>
      </c>
      <c r="ES26" s="195">
        <v>333</v>
      </c>
      <c r="ET26" s="195">
        <v>846</v>
      </c>
      <c r="EU26" s="195">
        <v>846</v>
      </c>
      <c r="EV26" s="195">
        <v>1247</v>
      </c>
      <c r="EW26" s="195">
        <v>1247</v>
      </c>
      <c r="EX26" s="195">
        <v>1247</v>
      </c>
      <c r="EY26" s="195">
        <v>1247</v>
      </c>
      <c r="EZ26" s="195">
        <v>1247</v>
      </c>
      <c r="FA26" s="195">
        <v>1459</v>
      </c>
      <c r="FB26" s="195">
        <v>5059</v>
      </c>
      <c r="FC26" s="195">
        <v>5059</v>
      </c>
      <c r="FD26" s="195">
        <v>5059</v>
      </c>
    </row>
    <row r="27" spans="1:160" ht="13.5" thickBot="1" x14ac:dyDescent="0.25">
      <c r="A27" s="132"/>
      <c r="B27" s="34">
        <v>22</v>
      </c>
      <c r="C27" s="10">
        <v>22</v>
      </c>
      <c r="D27" s="37" t="s">
        <v>118</v>
      </c>
      <c r="E27" s="37" t="s">
        <v>119</v>
      </c>
      <c r="F27" s="37"/>
      <c r="G27" s="43">
        <v>0.30694444444444402</v>
      </c>
      <c r="H27" s="47"/>
      <c r="I27" s="58" t="s">
        <v>44</v>
      </c>
      <c r="J27" s="52">
        <v>0</v>
      </c>
      <c r="K27" s="43"/>
      <c r="L27" s="47"/>
      <c r="M27" s="42" t="s">
        <v>44</v>
      </c>
      <c r="N27" s="38">
        <v>0</v>
      </c>
      <c r="O27" s="73"/>
      <c r="P27" s="42" t="s">
        <v>44</v>
      </c>
      <c r="Q27" s="38">
        <v>0</v>
      </c>
      <c r="R27" s="43"/>
      <c r="S27" s="47"/>
      <c r="T27" s="70"/>
      <c r="U27" s="71">
        <v>0</v>
      </c>
      <c r="V27" s="72"/>
      <c r="W27" s="115">
        <v>2.0833333333333332E-2</v>
      </c>
      <c r="X27" s="42" t="s">
        <v>44</v>
      </c>
      <c r="Y27" s="38">
        <v>0</v>
      </c>
      <c r="Z27" s="49"/>
      <c r="AA27" s="42" t="s">
        <v>44</v>
      </c>
      <c r="AB27" s="38">
        <v>0</v>
      </c>
      <c r="AC27" s="53"/>
      <c r="AD27" s="61"/>
      <c r="AE27" s="55"/>
      <c r="AF27" s="35">
        <v>0</v>
      </c>
      <c r="AG27" s="35">
        <v>3.8541666666666668E-3</v>
      </c>
      <c r="AH27" s="44" t="s">
        <v>45</v>
      </c>
      <c r="AI27" s="45">
        <v>333</v>
      </c>
      <c r="AJ27" s="115">
        <v>2.0833333333333332E-2</v>
      </c>
      <c r="AK27" s="42" t="s">
        <v>44</v>
      </c>
      <c r="AL27" s="38">
        <v>0</v>
      </c>
      <c r="AM27" s="73"/>
      <c r="AN27" s="42" t="s">
        <v>44</v>
      </c>
      <c r="AO27" s="38">
        <v>0</v>
      </c>
      <c r="AP27" s="53"/>
      <c r="AQ27" s="61"/>
      <c r="AR27" s="55"/>
      <c r="AS27" s="35">
        <v>0</v>
      </c>
      <c r="AT27" s="35">
        <v>5.9375000000000001E-3</v>
      </c>
      <c r="AU27" s="44" t="s">
        <v>45</v>
      </c>
      <c r="AV27" s="45">
        <v>513</v>
      </c>
      <c r="AW27" s="49"/>
      <c r="AX27" s="42" t="s">
        <v>44</v>
      </c>
      <c r="AY27" s="38">
        <v>0</v>
      </c>
      <c r="AZ27" s="53"/>
      <c r="BA27" s="61"/>
      <c r="BB27" s="55"/>
      <c r="BC27" s="35">
        <v>0</v>
      </c>
      <c r="BD27" s="35">
        <v>4.6412037037037038E-3</v>
      </c>
      <c r="BE27" s="44" t="s">
        <v>45</v>
      </c>
      <c r="BF27" s="45">
        <v>401</v>
      </c>
      <c r="BG27" s="49"/>
      <c r="BH27" s="42" t="s">
        <v>44</v>
      </c>
      <c r="BI27" s="38">
        <v>0</v>
      </c>
      <c r="BJ27" s="43"/>
      <c r="BK27" s="47"/>
      <c r="BL27" s="70"/>
      <c r="BM27" s="71">
        <v>0</v>
      </c>
      <c r="BN27" s="72"/>
      <c r="BO27" s="117"/>
      <c r="BP27" s="121"/>
      <c r="BQ27" s="124"/>
      <c r="BR27" s="125"/>
      <c r="BS27" s="49"/>
      <c r="BT27" s="42" t="s">
        <v>44</v>
      </c>
      <c r="BU27" s="38">
        <v>0</v>
      </c>
      <c r="BV27" s="53"/>
      <c r="BW27" s="61"/>
      <c r="BX27" s="55"/>
      <c r="BY27" s="35">
        <v>0</v>
      </c>
      <c r="BZ27" s="35">
        <v>2.4537037037037036E-3</v>
      </c>
      <c r="CA27" s="44" t="s">
        <v>45</v>
      </c>
      <c r="CB27" s="45">
        <v>212</v>
      </c>
      <c r="CC27" s="85"/>
      <c r="CD27" s="86"/>
      <c r="CE27" s="87">
        <v>1800</v>
      </c>
      <c r="CF27" s="88"/>
      <c r="CG27" s="85"/>
      <c r="CH27" s="86"/>
      <c r="CI27" s="87">
        <v>1800</v>
      </c>
      <c r="CJ27" s="88"/>
      <c r="CK27" s="43"/>
      <c r="CL27" s="47"/>
      <c r="CM27" s="70"/>
      <c r="CN27" s="71">
        <v>0</v>
      </c>
      <c r="CO27" s="72"/>
      <c r="CP27" s="91"/>
      <c r="CQ27" s="95">
        <v>5.5555555555555601E-2</v>
      </c>
      <c r="CR27" s="42" t="s">
        <v>44</v>
      </c>
      <c r="CS27" s="38">
        <v>0</v>
      </c>
      <c r="CT27" s="75"/>
      <c r="CU27" s="39">
        <v>1459</v>
      </c>
      <c r="CV27" s="46">
        <v>3600</v>
      </c>
      <c r="CW27" s="40"/>
      <c r="CX27" s="63">
        <v>5059</v>
      </c>
      <c r="CY27" s="75"/>
      <c r="CZ27" s="101" t="s">
        <v>192</v>
      </c>
      <c r="DA27" s="129" t="s">
        <v>178</v>
      </c>
      <c r="DB27" s="129">
        <v>88</v>
      </c>
      <c r="DC27" s="104"/>
      <c r="DD27" s="77"/>
      <c r="DE27" s="56"/>
      <c r="DF27" s="36"/>
      <c r="DI27" s="41">
        <v>1.06</v>
      </c>
      <c r="DJ27" s="17" t="s">
        <v>197</v>
      </c>
      <c r="DK27" s="151">
        <v>0</v>
      </c>
      <c r="DL27" s="41">
        <v>0</v>
      </c>
      <c r="DM27" s="41">
        <v>9999</v>
      </c>
      <c r="DP27" s="41">
        <v>22</v>
      </c>
      <c r="DQ27" s="195">
        <v>0</v>
      </c>
      <c r="DR27" s="195">
        <v>0</v>
      </c>
      <c r="DS27" s="196">
        <v>0</v>
      </c>
      <c r="DT27" s="195">
        <v>0</v>
      </c>
      <c r="DU27" s="195">
        <v>0</v>
      </c>
      <c r="DV27" s="195">
        <v>333</v>
      </c>
      <c r="DW27" s="195">
        <v>0</v>
      </c>
      <c r="DX27" s="195">
        <v>0</v>
      </c>
      <c r="DY27" s="195">
        <v>513</v>
      </c>
      <c r="DZ27" s="195">
        <v>0</v>
      </c>
      <c r="EA27" s="195">
        <v>401</v>
      </c>
      <c r="EB27" s="195">
        <v>0</v>
      </c>
      <c r="EC27" s="196">
        <v>0</v>
      </c>
      <c r="ED27" s="195">
        <v>0</v>
      </c>
      <c r="EE27" s="195">
        <v>0</v>
      </c>
      <c r="EF27" s="195">
        <v>212</v>
      </c>
      <c r="EG27" s="195">
        <v>3600</v>
      </c>
      <c r="EH27" s="196">
        <v>0</v>
      </c>
      <c r="EI27" s="195">
        <v>0</v>
      </c>
      <c r="EK27" s="41">
        <v>22</v>
      </c>
      <c r="EL27" s="195">
        <v>0</v>
      </c>
      <c r="EM27" s="195">
        <v>0</v>
      </c>
      <c r="EN27" s="195">
        <v>0</v>
      </c>
      <c r="EO27" s="195">
        <v>0</v>
      </c>
      <c r="EP27" s="195">
        <v>0</v>
      </c>
      <c r="EQ27" s="195">
        <v>333</v>
      </c>
      <c r="ER27" s="195">
        <v>333</v>
      </c>
      <c r="ES27" s="195">
        <v>333</v>
      </c>
      <c r="ET27" s="195">
        <v>846</v>
      </c>
      <c r="EU27" s="195">
        <v>846</v>
      </c>
      <c r="EV27" s="195">
        <v>1247</v>
      </c>
      <c r="EW27" s="195">
        <v>1247</v>
      </c>
      <c r="EX27" s="195">
        <v>1247</v>
      </c>
      <c r="EY27" s="195">
        <v>1247</v>
      </c>
      <c r="EZ27" s="195">
        <v>1247</v>
      </c>
      <c r="FA27" s="195">
        <v>1459</v>
      </c>
      <c r="FB27" s="195">
        <v>5059</v>
      </c>
      <c r="FC27" s="195">
        <v>5059</v>
      </c>
      <c r="FD27" s="195">
        <v>5059</v>
      </c>
    </row>
    <row r="28" spans="1:160" ht="13.5" thickBot="1" x14ac:dyDescent="0.25">
      <c r="A28" s="132"/>
      <c r="B28" s="34">
        <v>23</v>
      </c>
      <c r="C28" s="10">
        <v>23</v>
      </c>
      <c r="D28" s="37" t="s">
        <v>120</v>
      </c>
      <c r="E28" s="37" t="s">
        <v>121</v>
      </c>
      <c r="F28" s="37"/>
      <c r="G28" s="43">
        <v>0.30763888888888902</v>
      </c>
      <c r="H28" s="47"/>
      <c r="I28" s="58" t="s">
        <v>44</v>
      </c>
      <c r="J28" s="52">
        <v>0</v>
      </c>
      <c r="K28" s="43"/>
      <c r="L28" s="47"/>
      <c r="M28" s="42" t="s">
        <v>44</v>
      </c>
      <c r="N28" s="38">
        <v>0</v>
      </c>
      <c r="O28" s="73"/>
      <c r="P28" s="42" t="s">
        <v>44</v>
      </c>
      <c r="Q28" s="38">
        <v>0</v>
      </c>
      <c r="R28" s="43"/>
      <c r="S28" s="47"/>
      <c r="T28" s="70"/>
      <c r="U28" s="71">
        <v>0</v>
      </c>
      <c r="V28" s="72"/>
      <c r="W28" s="115">
        <v>2.0833333333333332E-2</v>
      </c>
      <c r="X28" s="42" t="s">
        <v>44</v>
      </c>
      <c r="Y28" s="38">
        <v>0</v>
      </c>
      <c r="Z28" s="49"/>
      <c r="AA28" s="42" t="s">
        <v>44</v>
      </c>
      <c r="AB28" s="38">
        <v>0</v>
      </c>
      <c r="AC28" s="53"/>
      <c r="AD28" s="61"/>
      <c r="AE28" s="55"/>
      <c r="AF28" s="35">
        <v>0</v>
      </c>
      <c r="AG28" s="35">
        <v>3.8541666666666668E-3</v>
      </c>
      <c r="AH28" s="44" t="s">
        <v>45</v>
      </c>
      <c r="AI28" s="45">
        <v>333</v>
      </c>
      <c r="AJ28" s="115">
        <v>2.0833333333333332E-2</v>
      </c>
      <c r="AK28" s="42" t="s">
        <v>44</v>
      </c>
      <c r="AL28" s="38">
        <v>0</v>
      </c>
      <c r="AM28" s="73"/>
      <c r="AN28" s="42" t="s">
        <v>44</v>
      </c>
      <c r="AO28" s="38">
        <v>0</v>
      </c>
      <c r="AP28" s="53"/>
      <c r="AQ28" s="61"/>
      <c r="AR28" s="55"/>
      <c r="AS28" s="35">
        <v>0</v>
      </c>
      <c r="AT28" s="35">
        <v>5.9375000000000001E-3</v>
      </c>
      <c r="AU28" s="44" t="s">
        <v>45</v>
      </c>
      <c r="AV28" s="45">
        <v>513</v>
      </c>
      <c r="AW28" s="49"/>
      <c r="AX28" s="42" t="s">
        <v>44</v>
      </c>
      <c r="AY28" s="38">
        <v>0</v>
      </c>
      <c r="AZ28" s="53"/>
      <c r="BA28" s="61"/>
      <c r="BB28" s="55"/>
      <c r="BC28" s="35">
        <v>0</v>
      </c>
      <c r="BD28" s="35">
        <v>4.6412037037037038E-3</v>
      </c>
      <c r="BE28" s="44" t="s">
        <v>45</v>
      </c>
      <c r="BF28" s="45">
        <v>401</v>
      </c>
      <c r="BG28" s="49"/>
      <c r="BH28" s="42" t="s">
        <v>44</v>
      </c>
      <c r="BI28" s="38">
        <v>0</v>
      </c>
      <c r="BJ28" s="43"/>
      <c r="BK28" s="47"/>
      <c r="BL28" s="70"/>
      <c r="BM28" s="71">
        <v>0</v>
      </c>
      <c r="BN28" s="72"/>
      <c r="BO28" s="117"/>
      <c r="BP28" s="121"/>
      <c r="BQ28" s="124"/>
      <c r="BR28" s="125"/>
      <c r="BS28" s="49"/>
      <c r="BT28" s="42" t="s">
        <v>44</v>
      </c>
      <c r="BU28" s="38">
        <v>0</v>
      </c>
      <c r="BV28" s="53"/>
      <c r="BW28" s="61"/>
      <c r="BX28" s="55"/>
      <c r="BY28" s="35">
        <v>0</v>
      </c>
      <c r="BZ28" s="35">
        <v>2.4537037037037036E-3</v>
      </c>
      <c r="CA28" s="44" t="s">
        <v>45</v>
      </c>
      <c r="CB28" s="45">
        <v>212</v>
      </c>
      <c r="CC28" s="85"/>
      <c r="CD28" s="86"/>
      <c r="CE28" s="87">
        <v>1800</v>
      </c>
      <c r="CF28" s="88"/>
      <c r="CG28" s="85"/>
      <c r="CH28" s="86"/>
      <c r="CI28" s="87">
        <v>1800</v>
      </c>
      <c r="CJ28" s="88"/>
      <c r="CK28" s="43"/>
      <c r="CL28" s="47"/>
      <c r="CM28" s="70"/>
      <c r="CN28" s="71">
        <v>0</v>
      </c>
      <c r="CO28" s="72"/>
      <c r="CP28" s="91"/>
      <c r="CQ28" s="95">
        <v>5.5555555555555601E-2</v>
      </c>
      <c r="CR28" s="42" t="s">
        <v>44</v>
      </c>
      <c r="CS28" s="38">
        <v>0</v>
      </c>
      <c r="CT28" s="75"/>
      <c r="CU28" s="39">
        <v>1459</v>
      </c>
      <c r="CV28" s="46">
        <v>3600</v>
      </c>
      <c r="CW28" s="40"/>
      <c r="CX28" s="63">
        <v>5059</v>
      </c>
      <c r="CY28" s="75"/>
      <c r="CZ28" s="101" t="s">
        <v>192</v>
      </c>
      <c r="DA28" s="129" t="s">
        <v>178</v>
      </c>
      <c r="DB28" s="129">
        <v>70</v>
      </c>
      <c r="DC28" s="104" t="s">
        <v>185</v>
      </c>
      <c r="DD28" s="77"/>
      <c r="DE28" s="56"/>
      <c r="DF28" s="36"/>
      <c r="DI28" s="41">
        <v>1.06</v>
      </c>
      <c r="DJ28" s="17" t="s">
        <v>197</v>
      </c>
      <c r="DK28" s="151">
        <v>0</v>
      </c>
      <c r="DL28" s="41">
        <v>0</v>
      </c>
      <c r="DM28" s="41">
        <v>9999</v>
      </c>
      <c r="DP28" s="41">
        <v>23</v>
      </c>
      <c r="DQ28" s="195">
        <v>0</v>
      </c>
      <c r="DR28" s="195">
        <v>0</v>
      </c>
      <c r="DS28" s="196">
        <v>0</v>
      </c>
      <c r="DT28" s="195">
        <v>0</v>
      </c>
      <c r="DU28" s="195">
        <v>0</v>
      </c>
      <c r="DV28" s="195">
        <v>333</v>
      </c>
      <c r="DW28" s="195">
        <v>0</v>
      </c>
      <c r="DX28" s="195">
        <v>0</v>
      </c>
      <c r="DY28" s="195">
        <v>513</v>
      </c>
      <c r="DZ28" s="195">
        <v>0</v>
      </c>
      <c r="EA28" s="195">
        <v>401</v>
      </c>
      <c r="EB28" s="195">
        <v>0</v>
      </c>
      <c r="EC28" s="196">
        <v>0</v>
      </c>
      <c r="ED28" s="195">
        <v>0</v>
      </c>
      <c r="EE28" s="195">
        <v>0</v>
      </c>
      <c r="EF28" s="195">
        <v>212</v>
      </c>
      <c r="EG28" s="195">
        <v>3600</v>
      </c>
      <c r="EH28" s="196">
        <v>0</v>
      </c>
      <c r="EI28" s="195">
        <v>0</v>
      </c>
      <c r="EK28" s="41">
        <v>23</v>
      </c>
      <c r="EL28" s="195">
        <v>0</v>
      </c>
      <c r="EM28" s="195">
        <v>0</v>
      </c>
      <c r="EN28" s="195">
        <v>0</v>
      </c>
      <c r="EO28" s="195">
        <v>0</v>
      </c>
      <c r="EP28" s="195">
        <v>0</v>
      </c>
      <c r="EQ28" s="195">
        <v>333</v>
      </c>
      <c r="ER28" s="195">
        <v>333</v>
      </c>
      <c r="ES28" s="195">
        <v>333</v>
      </c>
      <c r="ET28" s="195">
        <v>846</v>
      </c>
      <c r="EU28" s="195">
        <v>846</v>
      </c>
      <c r="EV28" s="195">
        <v>1247</v>
      </c>
      <c r="EW28" s="195">
        <v>1247</v>
      </c>
      <c r="EX28" s="195">
        <v>1247</v>
      </c>
      <c r="EY28" s="195">
        <v>1247</v>
      </c>
      <c r="EZ28" s="195">
        <v>1247</v>
      </c>
      <c r="FA28" s="195">
        <v>1459</v>
      </c>
      <c r="FB28" s="195">
        <v>5059</v>
      </c>
      <c r="FC28" s="195">
        <v>5059</v>
      </c>
      <c r="FD28" s="195">
        <v>5059</v>
      </c>
    </row>
    <row r="29" spans="1:160" ht="13.5" thickBot="1" x14ac:dyDescent="0.25">
      <c r="A29" s="132"/>
      <c r="B29" s="34">
        <v>24</v>
      </c>
      <c r="C29" s="10">
        <v>24</v>
      </c>
      <c r="D29" s="37" t="s">
        <v>122</v>
      </c>
      <c r="E29" s="37" t="s">
        <v>123</v>
      </c>
      <c r="F29" s="37"/>
      <c r="G29" s="43">
        <v>0.30833333333333302</v>
      </c>
      <c r="H29" s="47"/>
      <c r="I29" s="58" t="s">
        <v>44</v>
      </c>
      <c r="J29" s="52">
        <v>0</v>
      </c>
      <c r="K29" s="43"/>
      <c r="L29" s="47"/>
      <c r="M29" s="42" t="s">
        <v>44</v>
      </c>
      <c r="N29" s="38">
        <v>0</v>
      </c>
      <c r="O29" s="73"/>
      <c r="P29" s="42" t="s">
        <v>44</v>
      </c>
      <c r="Q29" s="38">
        <v>0</v>
      </c>
      <c r="R29" s="43"/>
      <c r="S29" s="47"/>
      <c r="T29" s="70"/>
      <c r="U29" s="71">
        <v>0</v>
      </c>
      <c r="V29" s="72"/>
      <c r="W29" s="115">
        <v>2.0833333333333332E-2</v>
      </c>
      <c r="X29" s="42" t="s">
        <v>44</v>
      </c>
      <c r="Y29" s="38">
        <v>0</v>
      </c>
      <c r="Z29" s="49"/>
      <c r="AA29" s="42" t="s">
        <v>44</v>
      </c>
      <c r="AB29" s="38">
        <v>0</v>
      </c>
      <c r="AC29" s="53"/>
      <c r="AD29" s="61"/>
      <c r="AE29" s="55"/>
      <c r="AF29" s="35">
        <v>0</v>
      </c>
      <c r="AG29" s="35">
        <v>3.8541666666666668E-3</v>
      </c>
      <c r="AH29" s="44" t="s">
        <v>45</v>
      </c>
      <c r="AI29" s="45">
        <v>333</v>
      </c>
      <c r="AJ29" s="115">
        <v>2.0833333333333332E-2</v>
      </c>
      <c r="AK29" s="42" t="s">
        <v>44</v>
      </c>
      <c r="AL29" s="38">
        <v>0</v>
      </c>
      <c r="AM29" s="73"/>
      <c r="AN29" s="42" t="s">
        <v>44</v>
      </c>
      <c r="AO29" s="38">
        <v>0</v>
      </c>
      <c r="AP29" s="53"/>
      <c r="AQ29" s="61"/>
      <c r="AR29" s="55"/>
      <c r="AS29" s="35">
        <v>0</v>
      </c>
      <c r="AT29" s="35">
        <v>5.9375000000000001E-3</v>
      </c>
      <c r="AU29" s="44" t="s">
        <v>45</v>
      </c>
      <c r="AV29" s="45">
        <v>513</v>
      </c>
      <c r="AW29" s="49"/>
      <c r="AX29" s="42" t="s">
        <v>44</v>
      </c>
      <c r="AY29" s="38">
        <v>0</v>
      </c>
      <c r="AZ29" s="53"/>
      <c r="BA29" s="61"/>
      <c r="BB29" s="55"/>
      <c r="BC29" s="35">
        <v>0</v>
      </c>
      <c r="BD29" s="35">
        <v>4.6412037037037038E-3</v>
      </c>
      <c r="BE29" s="44" t="s">
        <v>45</v>
      </c>
      <c r="BF29" s="45">
        <v>401</v>
      </c>
      <c r="BG29" s="49"/>
      <c r="BH29" s="42" t="s">
        <v>44</v>
      </c>
      <c r="BI29" s="38">
        <v>0</v>
      </c>
      <c r="BJ29" s="43"/>
      <c r="BK29" s="47"/>
      <c r="BL29" s="70"/>
      <c r="BM29" s="71">
        <v>0</v>
      </c>
      <c r="BN29" s="72"/>
      <c r="BO29" s="117"/>
      <c r="BP29" s="121"/>
      <c r="BQ29" s="124"/>
      <c r="BR29" s="125"/>
      <c r="BS29" s="49"/>
      <c r="BT29" s="42" t="s">
        <v>44</v>
      </c>
      <c r="BU29" s="38">
        <v>0</v>
      </c>
      <c r="BV29" s="53"/>
      <c r="BW29" s="61"/>
      <c r="BX29" s="55"/>
      <c r="BY29" s="35">
        <v>0</v>
      </c>
      <c r="BZ29" s="35">
        <v>2.4537037037037036E-3</v>
      </c>
      <c r="CA29" s="44" t="s">
        <v>45</v>
      </c>
      <c r="CB29" s="45">
        <v>212</v>
      </c>
      <c r="CC29" s="85"/>
      <c r="CD29" s="86"/>
      <c r="CE29" s="87">
        <v>1800</v>
      </c>
      <c r="CF29" s="88"/>
      <c r="CG29" s="85"/>
      <c r="CH29" s="86"/>
      <c r="CI29" s="87">
        <v>1800</v>
      </c>
      <c r="CJ29" s="88"/>
      <c r="CK29" s="43"/>
      <c r="CL29" s="47"/>
      <c r="CM29" s="70"/>
      <c r="CN29" s="71">
        <v>0</v>
      </c>
      <c r="CO29" s="72"/>
      <c r="CP29" s="91"/>
      <c r="CQ29" s="95">
        <v>5.5555555555555601E-2</v>
      </c>
      <c r="CR29" s="42" t="s">
        <v>44</v>
      </c>
      <c r="CS29" s="38">
        <v>0</v>
      </c>
      <c r="CT29" s="75"/>
      <c r="CU29" s="39">
        <v>1459</v>
      </c>
      <c r="CV29" s="46">
        <v>3600</v>
      </c>
      <c r="CW29" s="40"/>
      <c r="CX29" s="63">
        <v>5059</v>
      </c>
      <c r="CY29" s="75"/>
      <c r="CZ29" s="101" t="s">
        <v>191</v>
      </c>
      <c r="DA29" s="129" t="s">
        <v>178</v>
      </c>
      <c r="DB29" s="129">
        <v>75</v>
      </c>
      <c r="DC29" s="104"/>
      <c r="DD29" s="77"/>
      <c r="DE29" s="56"/>
      <c r="DF29" s="36"/>
      <c r="DI29" s="41">
        <v>1.06</v>
      </c>
      <c r="DJ29" s="17" t="s">
        <v>197</v>
      </c>
      <c r="DK29" s="151">
        <v>0</v>
      </c>
      <c r="DL29" s="41">
        <v>0</v>
      </c>
      <c r="DM29" s="41">
        <v>9999</v>
      </c>
      <c r="DP29" s="41">
        <v>24</v>
      </c>
      <c r="DQ29" s="195">
        <v>0</v>
      </c>
      <c r="DR29" s="195">
        <v>0</v>
      </c>
      <c r="DS29" s="196">
        <v>0</v>
      </c>
      <c r="DT29" s="195">
        <v>0</v>
      </c>
      <c r="DU29" s="195">
        <v>0</v>
      </c>
      <c r="DV29" s="195">
        <v>333</v>
      </c>
      <c r="DW29" s="195">
        <v>0</v>
      </c>
      <c r="DX29" s="195">
        <v>0</v>
      </c>
      <c r="DY29" s="195">
        <v>513</v>
      </c>
      <c r="DZ29" s="195">
        <v>0</v>
      </c>
      <c r="EA29" s="195">
        <v>401</v>
      </c>
      <c r="EB29" s="195">
        <v>0</v>
      </c>
      <c r="EC29" s="196">
        <v>0</v>
      </c>
      <c r="ED29" s="195">
        <v>0</v>
      </c>
      <c r="EE29" s="195">
        <v>0</v>
      </c>
      <c r="EF29" s="195">
        <v>212</v>
      </c>
      <c r="EG29" s="195">
        <v>3600</v>
      </c>
      <c r="EH29" s="196">
        <v>0</v>
      </c>
      <c r="EI29" s="195">
        <v>0</v>
      </c>
      <c r="EK29" s="41">
        <v>24</v>
      </c>
      <c r="EL29" s="195">
        <v>0</v>
      </c>
      <c r="EM29" s="195">
        <v>0</v>
      </c>
      <c r="EN29" s="195">
        <v>0</v>
      </c>
      <c r="EO29" s="195">
        <v>0</v>
      </c>
      <c r="EP29" s="195">
        <v>0</v>
      </c>
      <c r="EQ29" s="195">
        <v>333</v>
      </c>
      <c r="ER29" s="195">
        <v>333</v>
      </c>
      <c r="ES29" s="195">
        <v>333</v>
      </c>
      <c r="ET29" s="195">
        <v>846</v>
      </c>
      <c r="EU29" s="195">
        <v>846</v>
      </c>
      <c r="EV29" s="195">
        <v>1247</v>
      </c>
      <c r="EW29" s="195">
        <v>1247</v>
      </c>
      <c r="EX29" s="195">
        <v>1247</v>
      </c>
      <c r="EY29" s="195">
        <v>1247</v>
      </c>
      <c r="EZ29" s="195">
        <v>1247</v>
      </c>
      <c r="FA29" s="195">
        <v>1459</v>
      </c>
      <c r="FB29" s="195">
        <v>5059</v>
      </c>
      <c r="FC29" s="195">
        <v>5059</v>
      </c>
      <c r="FD29" s="195">
        <v>5059</v>
      </c>
    </row>
    <row r="30" spans="1:160" ht="13.5" thickBot="1" x14ac:dyDescent="0.25">
      <c r="A30" s="132"/>
      <c r="B30" s="34">
        <v>25</v>
      </c>
      <c r="C30" s="10">
        <v>25</v>
      </c>
      <c r="D30" s="37" t="s">
        <v>124</v>
      </c>
      <c r="E30" s="37" t="s">
        <v>125</v>
      </c>
      <c r="F30" s="37"/>
      <c r="G30" s="43">
        <v>0.30902777777777801</v>
      </c>
      <c r="H30" s="47"/>
      <c r="I30" s="58" t="s">
        <v>44</v>
      </c>
      <c r="J30" s="52">
        <v>0</v>
      </c>
      <c r="K30" s="43"/>
      <c r="L30" s="47"/>
      <c r="M30" s="42" t="s">
        <v>44</v>
      </c>
      <c r="N30" s="38">
        <v>0</v>
      </c>
      <c r="O30" s="73"/>
      <c r="P30" s="42" t="s">
        <v>44</v>
      </c>
      <c r="Q30" s="38">
        <v>0</v>
      </c>
      <c r="R30" s="43"/>
      <c r="S30" s="47"/>
      <c r="T30" s="70"/>
      <c r="U30" s="71">
        <v>0</v>
      </c>
      <c r="V30" s="72"/>
      <c r="W30" s="115">
        <v>2.0833333333333332E-2</v>
      </c>
      <c r="X30" s="42" t="s">
        <v>44</v>
      </c>
      <c r="Y30" s="38">
        <v>0</v>
      </c>
      <c r="Z30" s="49"/>
      <c r="AA30" s="42" t="s">
        <v>44</v>
      </c>
      <c r="AB30" s="38">
        <v>0</v>
      </c>
      <c r="AC30" s="53"/>
      <c r="AD30" s="61"/>
      <c r="AE30" s="55"/>
      <c r="AF30" s="35">
        <v>0</v>
      </c>
      <c r="AG30" s="35">
        <v>3.8541666666666668E-3</v>
      </c>
      <c r="AH30" s="44" t="s">
        <v>45</v>
      </c>
      <c r="AI30" s="45">
        <v>333</v>
      </c>
      <c r="AJ30" s="115">
        <v>2.0833333333333332E-2</v>
      </c>
      <c r="AK30" s="42" t="s">
        <v>44</v>
      </c>
      <c r="AL30" s="38">
        <v>0</v>
      </c>
      <c r="AM30" s="73"/>
      <c r="AN30" s="42" t="s">
        <v>44</v>
      </c>
      <c r="AO30" s="38">
        <v>0</v>
      </c>
      <c r="AP30" s="53"/>
      <c r="AQ30" s="61"/>
      <c r="AR30" s="55"/>
      <c r="AS30" s="35">
        <v>0</v>
      </c>
      <c r="AT30" s="35">
        <v>5.9375000000000001E-3</v>
      </c>
      <c r="AU30" s="44" t="s">
        <v>45</v>
      </c>
      <c r="AV30" s="45">
        <v>513</v>
      </c>
      <c r="AW30" s="49"/>
      <c r="AX30" s="42" t="s">
        <v>44</v>
      </c>
      <c r="AY30" s="38">
        <v>0</v>
      </c>
      <c r="AZ30" s="53"/>
      <c r="BA30" s="61"/>
      <c r="BB30" s="55"/>
      <c r="BC30" s="35">
        <v>0</v>
      </c>
      <c r="BD30" s="35">
        <v>4.6412037037037038E-3</v>
      </c>
      <c r="BE30" s="44" t="s">
        <v>45</v>
      </c>
      <c r="BF30" s="45">
        <v>401</v>
      </c>
      <c r="BG30" s="49"/>
      <c r="BH30" s="42" t="s">
        <v>44</v>
      </c>
      <c r="BI30" s="38">
        <v>0</v>
      </c>
      <c r="BJ30" s="43"/>
      <c r="BK30" s="47"/>
      <c r="BL30" s="70"/>
      <c r="BM30" s="71">
        <v>0</v>
      </c>
      <c r="BN30" s="72"/>
      <c r="BO30" s="117"/>
      <c r="BP30" s="121"/>
      <c r="BQ30" s="124"/>
      <c r="BR30" s="125"/>
      <c r="BS30" s="49"/>
      <c r="BT30" s="42" t="s">
        <v>44</v>
      </c>
      <c r="BU30" s="38">
        <v>0</v>
      </c>
      <c r="BV30" s="53"/>
      <c r="BW30" s="61"/>
      <c r="BX30" s="55"/>
      <c r="BY30" s="35">
        <v>0</v>
      </c>
      <c r="BZ30" s="35">
        <v>2.4537037037037036E-3</v>
      </c>
      <c r="CA30" s="44" t="s">
        <v>45</v>
      </c>
      <c r="CB30" s="45">
        <v>212</v>
      </c>
      <c r="CC30" s="85"/>
      <c r="CD30" s="86"/>
      <c r="CE30" s="87">
        <v>1800</v>
      </c>
      <c r="CF30" s="88"/>
      <c r="CG30" s="85"/>
      <c r="CH30" s="86"/>
      <c r="CI30" s="87">
        <v>1800</v>
      </c>
      <c r="CJ30" s="88"/>
      <c r="CK30" s="43"/>
      <c r="CL30" s="47"/>
      <c r="CM30" s="70"/>
      <c r="CN30" s="71">
        <v>0</v>
      </c>
      <c r="CO30" s="72"/>
      <c r="CP30" s="91"/>
      <c r="CQ30" s="95">
        <v>5.5555555555555601E-2</v>
      </c>
      <c r="CR30" s="42" t="s">
        <v>44</v>
      </c>
      <c r="CS30" s="38">
        <v>0</v>
      </c>
      <c r="CU30" s="39">
        <v>1459</v>
      </c>
      <c r="CV30" s="46">
        <v>3600</v>
      </c>
      <c r="CW30" s="40"/>
      <c r="CX30" s="63">
        <v>5059</v>
      </c>
      <c r="CZ30" s="101" t="s">
        <v>190</v>
      </c>
      <c r="DA30" s="129" t="s">
        <v>178</v>
      </c>
      <c r="DB30" s="129">
        <v>152</v>
      </c>
      <c r="DC30" s="104"/>
      <c r="DD30" s="77"/>
      <c r="DE30" s="56"/>
      <c r="DF30" s="36"/>
      <c r="DI30" s="41">
        <v>1.0900000000000001</v>
      </c>
      <c r="DJ30" s="17" t="s">
        <v>197</v>
      </c>
      <c r="DK30" s="151">
        <v>0</v>
      </c>
      <c r="DL30" s="41">
        <v>0</v>
      </c>
      <c r="DM30" s="41">
        <v>9999</v>
      </c>
      <c r="DP30" s="41">
        <v>25</v>
      </c>
      <c r="DQ30" s="195">
        <v>0</v>
      </c>
      <c r="DR30" s="195">
        <v>0</v>
      </c>
      <c r="DS30" s="196">
        <v>0</v>
      </c>
      <c r="DT30" s="195">
        <v>0</v>
      </c>
      <c r="DU30" s="195">
        <v>0</v>
      </c>
      <c r="DV30" s="195">
        <v>333</v>
      </c>
      <c r="DW30" s="195">
        <v>0</v>
      </c>
      <c r="DX30" s="195">
        <v>0</v>
      </c>
      <c r="DY30" s="195">
        <v>513</v>
      </c>
      <c r="DZ30" s="195">
        <v>0</v>
      </c>
      <c r="EA30" s="195">
        <v>401</v>
      </c>
      <c r="EB30" s="195">
        <v>0</v>
      </c>
      <c r="EC30" s="196">
        <v>0</v>
      </c>
      <c r="ED30" s="195">
        <v>0</v>
      </c>
      <c r="EE30" s="195">
        <v>0</v>
      </c>
      <c r="EF30" s="195">
        <v>212</v>
      </c>
      <c r="EG30" s="195">
        <v>3600</v>
      </c>
      <c r="EH30" s="196">
        <v>0</v>
      </c>
      <c r="EI30" s="195">
        <v>0</v>
      </c>
      <c r="EK30" s="41">
        <v>25</v>
      </c>
      <c r="EL30" s="195">
        <v>0</v>
      </c>
      <c r="EM30" s="195">
        <v>0</v>
      </c>
      <c r="EN30" s="195">
        <v>0</v>
      </c>
      <c r="EO30" s="195">
        <v>0</v>
      </c>
      <c r="EP30" s="195">
        <v>0</v>
      </c>
      <c r="EQ30" s="195">
        <v>333</v>
      </c>
      <c r="ER30" s="195">
        <v>333</v>
      </c>
      <c r="ES30" s="195">
        <v>333</v>
      </c>
      <c r="ET30" s="195">
        <v>846</v>
      </c>
      <c r="EU30" s="195">
        <v>846</v>
      </c>
      <c r="EV30" s="195">
        <v>1247</v>
      </c>
      <c r="EW30" s="195">
        <v>1247</v>
      </c>
      <c r="EX30" s="195">
        <v>1247</v>
      </c>
      <c r="EY30" s="195">
        <v>1247</v>
      </c>
      <c r="EZ30" s="195">
        <v>1247</v>
      </c>
      <c r="FA30" s="195">
        <v>1459</v>
      </c>
      <c r="FB30" s="195">
        <v>5059</v>
      </c>
      <c r="FC30" s="195">
        <v>5059</v>
      </c>
      <c r="FD30" s="195">
        <v>5059</v>
      </c>
    </row>
    <row r="31" spans="1:160" ht="13.5" thickBot="1" x14ac:dyDescent="0.25">
      <c r="A31" s="132"/>
      <c r="B31" s="34">
        <v>26</v>
      </c>
      <c r="C31" s="10">
        <v>26</v>
      </c>
      <c r="D31" s="37" t="s">
        <v>126</v>
      </c>
      <c r="E31" s="37" t="s">
        <v>127</v>
      </c>
      <c r="F31" s="37"/>
      <c r="G31" s="43">
        <v>0.30972222222222201</v>
      </c>
      <c r="H31" s="47"/>
      <c r="I31" s="58" t="s">
        <v>44</v>
      </c>
      <c r="J31" s="52">
        <v>0</v>
      </c>
      <c r="K31" s="43"/>
      <c r="L31" s="47"/>
      <c r="M31" s="42" t="s">
        <v>44</v>
      </c>
      <c r="N31" s="38">
        <v>0</v>
      </c>
      <c r="O31" s="73"/>
      <c r="P31" s="42" t="s">
        <v>44</v>
      </c>
      <c r="Q31" s="38">
        <v>0</v>
      </c>
      <c r="R31" s="43"/>
      <c r="S31" s="47"/>
      <c r="T31" s="70"/>
      <c r="U31" s="71">
        <v>0</v>
      </c>
      <c r="V31" s="72"/>
      <c r="W31" s="115">
        <v>2.0833333333333332E-2</v>
      </c>
      <c r="X31" s="42" t="s">
        <v>44</v>
      </c>
      <c r="Y31" s="38">
        <v>0</v>
      </c>
      <c r="Z31" s="49"/>
      <c r="AA31" s="42" t="s">
        <v>44</v>
      </c>
      <c r="AB31" s="38">
        <v>0</v>
      </c>
      <c r="AC31" s="53"/>
      <c r="AD31" s="61"/>
      <c r="AE31" s="55"/>
      <c r="AF31" s="35">
        <v>0</v>
      </c>
      <c r="AG31" s="35">
        <v>3.8541666666666668E-3</v>
      </c>
      <c r="AH31" s="44" t="s">
        <v>45</v>
      </c>
      <c r="AI31" s="45">
        <v>333</v>
      </c>
      <c r="AJ31" s="115">
        <v>2.0833333333333332E-2</v>
      </c>
      <c r="AK31" s="42" t="s">
        <v>44</v>
      </c>
      <c r="AL31" s="38">
        <v>0</v>
      </c>
      <c r="AM31" s="73"/>
      <c r="AN31" s="42" t="s">
        <v>44</v>
      </c>
      <c r="AO31" s="38">
        <v>0</v>
      </c>
      <c r="AP31" s="53"/>
      <c r="AQ31" s="61"/>
      <c r="AR31" s="55"/>
      <c r="AS31" s="35">
        <v>0</v>
      </c>
      <c r="AT31" s="35">
        <v>5.9375000000000001E-3</v>
      </c>
      <c r="AU31" s="44" t="s">
        <v>45</v>
      </c>
      <c r="AV31" s="45">
        <v>513</v>
      </c>
      <c r="AW31" s="49"/>
      <c r="AX31" s="42" t="s">
        <v>44</v>
      </c>
      <c r="AY31" s="38">
        <v>0</v>
      </c>
      <c r="AZ31" s="53"/>
      <c r="BA31" s="61"/>
      <c r="BB31" s="55"/>
      <c r="BC31" s="35">
        <v>0</v>
      </c>
      <c r="BD31" s="35">
        <v>4.6412037037037038E-3</v>
      </c>
      <c r="BE31" s="44" t="s">
        <v>45</v>
      </c>
      <c r="BF31" s="45">
        <v>401</v>
      </c>
      <c r="BG31" s="49"/>
      <c r="BH31" s="42" t="s">
        <v>44</v>
      </c>
      <c r="BI31" s="38">
        <v>0</v>
      </c>
      <c r="BJ31" s="43"/>
      <c r="BK31" s="47"/>
      <c r="BL31" s="70"/>
      <c r="BM31" s="71">
        <v>0</v>
      </c>
      <c r="BN31" s="72"/>
      <c r="BO31" s="117"/>
      <c r="BP31" s="121"/>
      <c r="BQ31" s="124"/>
      <c r="BR31" s="125"/>
      <c r="BS31" s="49"/>
      <c r="BT31" s="42" t="s">
        <v>44</v>
      </c>
      <c r="BU31" s="38">
        <v>0</v>
      </c>
      <c r="BV31" s="53"/>
      <c r="BW31" s="61"/>
      <c r="BX31" s="55"/>
      <c r="BY31" s="35">
        <v>0</v>
      </c>
      <c r="BZ31" s="35">
        <v>2.4537037037037036E-3</v>
      </c>
      <c r="CA31" s="44" t="s">
        <v>45</v>
      </c>
      <c r="CB31" s="45">
        <v>212</v>
      </c>
      <c r="CC31" s="85"/>
      <c r="CD31" s="86"/>
      <c r="CE31" s="87">
        <v>1800</v>
      </c>
      <c r="CF31" s="88"/>
      <c r="CG31" s="85"/>
      <c r="CH31" s="86"/>
      <c r="CI31" s="87">
        <v>1800</v>
      </c>
      <c r="CJ31" s="88"/>
      <c r="CK31" s="43"/>
      <c r="CL31" s="47"/>
      <c r="CM31" s="70"/>
      <c r="CN31" s="71">
        <v>0</v>
      </c>
      <c r="CO31" s="72"/>
      <c r="CP31" s="91"/>
      <c r="CQ31" s="95">
        <v>5.5555555555555601E-2</v>
      </c>
      <c r="CR31" s="42" t="s">
        <v>44</v>
      </c>
      <c r="CS31" s="38">
        <v>0</v>
      </c>
      <c r="CU31" s="39">
        <v>1459</v>
      </c>
      <c r="CV31" s="46">
        <v>3600</v>
      </c>
      <c r="CW31" s="40"/>
      <c r="CX31" s="63">
        <v>5059</v>
      </c>
      <c r="CZ31" s="101" t="s">
        <v>191</v>
      </c>
      <c r="DA31" s="129" t="s">
        <v>177</v>
      </c>
      <c r="DB31" s="129">
        <v>250</v>
      </c>
      <c r="DC31" s="104" t="s">
        <v>187</v>
      </c>
      <c r="DD31" s="77"/>
      <c r="DE31" s="56"/>
      <c r="DF31" s="36"/>
      <c r="DI31" s="41">
        <v>1.1499999999999999</v>
      </c>
      <c r="DJ31" s="17" t="s">
        <v>198</v>
      </c>
      <c r="DK31" s="151">
        <v>0</v>
      </c>
      <c r="DL31" s="41">
        <v>9999</v>
      </c>
      <c r="DM31" s="41">
        <v>0</v>
      </c>
      <c r="DP31" s="41">
        <v>26</v>
      </c>
      <c r="DQ31" s="195">
        <v>0</v>
      </c>
      <c r="DR31" s="195">
        <v>0</v>
      </c>
      <c r="DS31" s="196">
        <v>0</v>
      </c>
      <c r="DT31" s="195">
        <v>0</v>
      </c>
      <c r="DU31" s="195">
        <v>0</v>
      </c>
      <c r="DV31" s="195">
        <v>333</v>
      </c>
      <c r="DW31" s="195">
        <v>0</v>
      </c>
      <c r="DX31" s="195">
        <v>0</v>
      </c>
      <c r="DY31" s="195">
        <v>513</v>
      </c>
      <c r="DZ31" s="195">
        <v>0</v>
      </c>
      <c r="EA31" s="195">
        <v>401</v>
      </c>
      <c r="EB31" s="195">
        <v>0</v>
      </c>
      <c r="EC31" s="196">
        <v>0</v>
      </c>
      <c r="ED31" s="195">
        <v>0</v>
      </c>
      <c r="EE31" s="195">
        <v>0</v>
      </c>
      <c r="EF31" s="195">
        <v>212</v>
      </c>
      <c r="EG31" s="195">
        <v>3600</v>
      </c>
      <c r="EH31" s="196">
        <v>0</v>
      </c>
      <c r="EI31" s="195">
        <v>0</v>
      </c>
      <c r="EK31" s="41">
        <v>26</v>
      </c>
      <c r="EL31" s="195">
        <v>0</v>
      </c>
      <c r="EM31" s="195">
        <v>0</v>
      </c>
      <c r="EN31" s="195">
        <v>0</v>
      </c>
      <c r="EO31" s="195">
        <v>0</v>
      </c>
      <c r="EP31" s="195">
        <v>0</v>
      </c>
      <c r="EQ31" s="195">
        <v>333</v>
      </c>
      <c r="ER31" s="195">
        <v>333</v>
      </c>
      <c r="ES31" s="195">
        <v>333</v>
      </c>
      <c r="ET31" s="195">
        <v>846</v>
      </c>
      <c r="EU31" s="195">
        <v>846</v>
      </c>
      <c r="EV31" s="195">
        <v>1247</v>
      </c>
      <c r="EW31" s="195">
        <v>1247</v>
      </c>
      <c r="EX31" s="195">
        <v>1247</v>
      </c>
      <c r="EY31" s="195">
        <v>1247</v>
      </c>
      <c r="EZ31" s="195">
        <v>1247</v>
      </c>
      <c r="FA31" s="195">
        <v>1459</v>
      </c>
      <c r="FB31" s="195">
        <v>5059</v>
      </c>
      <c r="FC31" s="195">
        <v>5059</v>
      </c>
      <c r="FD31" s="195">
        <v>5059</v>
      </c>
    </row>
    <row r="32" spans="1:160" ht="13.5" thickBot="1" x14ac:dyDescent="0.25">
      <c r="A32" s="132"/>
      <c r="B32" s="34">
        <v>27</v>
      </c>
      <c r="C32" s="10">
        <v>27</v>
      </c>
      <c r="D32" s="37" t="s">
        <v>128</v>
      </c>
      <c r="E32" s="37" t="s">
        <v>129</v>
      </c>
      <c r="F32" s="37"/>
      <c r="G32" s="43">
        <v>0.31041666666666701</v>
      </c>
      <c r="H32" s="47"/>
      <c r="I32" s="58" t="s">
        <v>44</v>
      </c>
      <c r="J32" s="52">
        <v>0</v>
      </c>
      <c r="K32" s="43"/>
      <c r="L32" s="47"/>
      <c r="M32" s="42" t="s">
        <v>44</v>
      </c>
      <c r="N32" s="38">
        <v>0</v>
      </c>
      <c r="O32" s="73"/>
      <c r="P32" s="42" t="s">
        <v>44</v>
      </c>
      <c r="Q32" s="38">
        <v>0</v>
      </c>
      <c r="R32" s="43"/>
      <c r="S32" s="47"/>
      <c r="T32" s="70"/>
      <c r="U32" s="71">
        <v>0</v>
      </c>
      <c r="V32" s="72"/>
      <c r="W32" s="115">
        <v>2.0833333333333332E-2</v>
      </c>
      <c r="X32" s="42" t="s">
        <v>44</v>
      </c>
      <c r="Y32" s="38">
        <v>0</v>
      </c>
      <c r="Z32" s="49"/>
      <c r="AA32" s="42" t="s">
        <v>44</v>
      </c>
      <c r="AB32" s="38">
        <v>0</v>
      </c>
      <c r="AC32" s="53"/>
      <c r="AD32" s="61"/>
      <c r="AE32" s="55"/>
      <c r="AF32" s="35">
        <v>0</v>
      </c>
      <c r="AG32" s="35">
        <v>3.8541666666666668E-3</v>
      </c>
      <c r="AH32" s="44" t="s">
        <v>45</v>
      </c>
      <c r="AI32" s="45">
        <v>333</v>
      </c>
      <c r="AJ32" s="115">
        <v>2.0833333333333332E-2</v>
      </c>
      <c r="AK32" s="42" t="s">
        <v>44</v>
      </c>
      <c r="AL32" s="38">
        <v>0</v>
      </c>
      <c r="AM32" s="73"/>
      <c r="AN32" s="42" t="s">
        <v>44</v>
      </c>
      <c r="AO32" s="38">
        <v>0</v>
      </c>
      <c r="AP32" s="53"/>
      <c r="AQ32" s="61"/>
      <c r="AR32" s="55"/>
      <c r="AS32" s="35">
        <v>0</v>
      </c>
      <c r="AT32" s="35">
        <v>5.9375000000000001E-3</v>
      </c>
      <c r="AU32" s="44" t="s">
        <v>45</v>
      </c>
      <c r="AV32" s="45">
        <v>513</v>
      </c>
      <c r="AW32" s="49"/>
      <c r="AX32" s="42" t="s">
        <v>44</v>
      </c>
      <c r="AY32" s="38">
        <v>0</v>
      </c>
      <c r="AZ32" s="53"/>
      <c r="BA32" s="61"/>
      <c r="BB32" s="55"/>
      <c r="BC32" s="35">
        <v>0</v>
      </c>
      <c r="BD32" s="35">
        <v>4.6412037037037038E-3</v>
      </c>
      <c r="BE32" s="44" t="s">
        <v>45</v>
      </c>
      <c r="BF32" s="45">
        <v>401</v>
      </c>
      <c r="BG32" s="49"/>
      <c r="BH32" s="42" t="s">
        <v>44</v>
      </c>
      <c r="BI32" s="38">
        <v>0</v>
      </c>
      <c r="BJ32" s="43"/>
      <c r="BK32" s="47"/>
      <c r="BL32" s="70"/>
      <c r="BM32" s="71">
        <v>0</v>
      </c>
      <c r="BN32" s="72"/>
      <c r="BO32" s="117"/>
      <c r="BP32" s="121"/>
      <c r="BQ32" s="124"/>
      <c r="BR32" s="125"/>
      <c r="BS32" s="49"/>
      <c r="BT32" s="42" t="s">
        <v>44</v>
      </c>
      <c r="BU32" s="38">
        <v>0</v>
      </c>
      <c r="BV32" s="53"/>
      <c r="BW32" s="61"/>
      <c r="BX32" s="55"/>
      <c r="BY32" s="35">
        <v>0</v>
      </c>
      <c r="BZ32" s="35">
        <v>2.4537037037037036E-3</v>
      </c>
      <c r="CA32" s="44" t="s">
        <v>45</v>
      </c>
      <c r="CB32" s="45">
        <v>212</v>
      </c>
      <c r="CC32" s="85"/>
      <c r="CD32" s="86"/>
      <c r="CE32" s="87">
        <v>1800</v>
      </c>
      <c r="CF32" s="88"/>
      <c r="CG32" s="85"/>
      <c r="CH32" s="86"/>
      <c r="CI32" s="87">
        <v>1800</v>
      </c>
      <c r="CJ32" s="88"/>
      <c r="CK32" s="43"/>
      <c r="CL32" s="47"/>
      <c r="CM32" s="70"/>
      <c r="CN32" s="71">
        <v>0</v>
      </c>
      <c r="CO32" s="72"/>
      <c r="CP32" s="91"/>
      <c r="CQ32" s="95">
        <v>5.5555555555555601E-2</v>
      </c>
      <c r="CR32" s="42" t="s">
        <v>44</v>
      </c>
      <c r="CS32" s="38">
        <v>0</v>
      </c>
      <c r="CU32" s="39">
        <v>1459</v>
      </c>
      <c r="CV32" s="46">
        <v>3600</v>
      </c>
      <c r="CW32" s="40"/>
      <c r="CX32" s="63">
        <v>5059</v>
      </c>
      <c r="CZ32" s="101" t="s">
        <v>191</v>
      </c>
      <c r="DA32" s="129" t="s">
        <v>177</v>
      </c>
      <c r="DB32" s="129">
        <v>238</v>
      </c>
      <c r="DC32" s="104" t="s">
        <v>187</v>
      </c>
      <c r="DD32" s="77"/>
      <c r="DE32" s="56"/>
      <c r="DF32" s="36"/>
      <c r="DI32" s="41">
        <v>1.1499999999999999</v>
      </c>
      <c r="DJ32" s="17" t="s">
        <v>197</v>
      </c>
      <c r="DK32" s="151">
        <v>0</v>
      </c>
      <c r="DL32" s="41">
        <v>0</v>
      </c>
      <c r="DM32" s="41">
        <v>9999</v>
      </c>
      <c r="DP32" s="41">
        <v>27</v>
      </c>
      <c r="DQ32" s="195">
        <v>0</v>
      </c>
      <c r="DR32" s="195">
        <v>0</v>
      </c>
      <c r="DS32" s="196">
        <v>0</v>
      </c>
      <c r="DT32" s="195">
        <v>0</v>
      </c>
      <c r="DU32" s="195">
        <v>0</v>
      </c>
      <c r="DV32" s="195">
        <v>333</v>
      </c>
      <c r="DW32" s="195">
        <v>0</v>
      </c>
      <c r="DX32" s="195">
        <v>0</v>
      </c>
      <c r="DY32" s="195">
        <v>513</v>
      </c>
      <c r="DZ32" s="195">
        <v>0</v>
      </c>
      <c r="EA32" s="195">
        <v>401</v>
      </c>
      <c r="EB32" s="195">
        <v>0</v>
      </c>
      <c r="EC32" s="196">
        <v>0</v>
      </c>
      <c r="ED32" s="195">
        <v>0</v>
      </c>
      <c r="EE32" s="195">
        <v>0</v>
      </c>
      <c r="EF32" s="195">
        <v>212</v>
      </c>
      <c r="EG32" s="195">
        <v>3600</v>
      </c>
      <c r="EH32" s="196">
        <v>0</v>
      </c>
      <c r="EI32" s="195">
        <v>0</v>
      </c>
      <c r="EK32" s="41">
        <v>27</v>
      </c>
      <c r="EL32" s="195">
        <v>0</v>
      </c>
      <c r="EM32" s="195">
        <v>0</v>
      </c>
      <c r="EN32" s="195">
        <v>0</v>
      </c>
      <c r="EO32" s="195">
        <v>0</v>
      </c>
      <c r="EP32" s="195">
        <v>0</v>
      </c>
      <c r="EQ32" s="195">
        <v>333</v>
      </c>
      <c r="ER32" s="195">
        <v>333</v>
      </c>
      <c r="ES32" s="195">
        <v>333</v>
      </c>
      <c r="ET32" s="195">
        <v>846</v>
      </c>
      <c r="EU32" s="195">
        <v>846</v>
      </c>
      <c r="EV32" s="195">
        <v>1247</v>
      </c>
      <c r="EW32" s="195">
        <v>1247</v>
      </c>
      <c r="EX32" s="195">
        <v>1247</v>
      </c>
      <c r="EY32" s="195">
        <v>1247</v>
      </c>
      <c r="EZ32" s="195">
        <v>1247</v>
      </c>
      <c r="FA32" s="195">
        <v>1459</v>
      </c>
      <c r="FB32" s="195">
        <v>5059</v>
      </c>
      <c r="FC32" s="195">
        <v>5059</v>
      </c>
      <c r="FD32" s="195">
        <v>5059</v>
      </c>
    </row>
    <row r="33" spans="1:160" ht="13.5" thickBot="1" x14ac:dyDescent="0.25">
      <c r="A33" s="132"/>
      <c r="B33" s="34">
        <v>28</v>
      </c>
      <c r="C33" s="10">
        <v>28</v>
      </c>
      <c r="D33" s="37" t="s">
        <v>130</v>
      </c>
      <c r="E33" s="37" t="s">
        <v>131</v>
      </c>
      <c r="F33" s="37"/>
      <c r="G33" s="43">
        <v>0.31111111111111101</v>
      </c>
      <c r="H33" s="47"/>
      <c r="I33" s="58" t="s">
        <v>44</v>
      </c>
      <c r="J33" s="52">
        <v>0</v>
      </c>
      <c r="K33" s="43"/>
      <c r="L33" s="47"/>
      <c r="M33" s="42" t="s">
        <v>44</v>
      </c>
      <c r="N33" s="38">
        <v>0</v>
      </c>
      <c r="O33" s="73"/>
      <c r="P33" s="42" t="s">
        <v>44</v>
      </c>
      <c r="Q33" s="38">
        <v>0</v>
      </c>
      <c r="R33" s="43"/>
      <c r="S33" s="47"/>
      <c r="T33" s="70"/>
      <c r="U33" s="71">
        <v>0</v>
      </c>
      <c r="V33" s="72"/>
      <c r="W33" s="115">
        <v>2.0833333333333332E-2</v>
      </c>
      <c r="X33" s="42" t="s">
        <v>44</v>
      </c>
      <c r="Y33" s="38">
        <v>0</v>
      </c>
      <c r="Z33" s="49"/>
      <c r="AA33" s="42" t="s">
        <v>44</v>
      </c>
      <c r="AB33" s="38">
        <v>0</v>
      </c>
      <c r="AC33" s="53"/>
      <c r="AD33" s="61"/>
      <c r="AE33" s="55"/>
      <c r="AF33" s="35">
        <v>0</v>
      </c>
      <c r="AG33" s="35">
        <v>3.8541666666666668E-3</v>
      </c>
      <c r="AH33" s="44" t="s">
        <v>45</v>
      </c>
      <c r="AI33" s="45">
        <v>333</v>
      </c>
      <c r="AJ33" s="115">
        <v>2.0833333333333332E-2</v>
      </c>
      <c r="AK33" s="42" t="s">
        <v>44</v>
      </c>
      <c r="AL33" s="38">
        <v>0</v>
      </c>
      <c r="AM33" s="73"/>
      <c r="AN33" s="42" t="s">
        <v>44</v>
      </c>
      <c r="AO33" s="38">
        <v>0</v>
      </c>
      <c r="AP33" s="53"/>
      <c r="AQ33" s="61"/>
      <c r="AR33" s="55"/>
      <c r="AS33" s="35">
        <v>0</v>
      </c>
      <c r="AT33" s="35">
        <v>5.9375000000000001E-3</v>
      </c>
      <c r="AU33" s="44" t="s">
        <v>45</v>
      </c>
      <c r="AV33" s="45">
        <v>513</v>
      </c>
      <c r="AW33" s="49"/>
      <c r="AX33" s="42" t="s">
        <v>44</v>
      </c>
      <c r="AY33" s="38">
        <v>0</v>
      </c>
      <c r="AZ33" s="53"/>
      <c r="BA33" s="61"/>
      <c r="BB33" s="55"/>
      <c r="BC33" s="35">
        <v>0</v>
      </c>
      <c r="BD33" s="35">
        <v>4.6412037037037038E-3</v>
      </c>
      <c r="BE33" s="44" t="s">
        <v>45</v>
      </c>
      <c r="BF33" s="45">
        <v>401</v>
      </c>
      <c r="BG33" s="49"/>
      <c r="BH33" s="42" t="s">
        <v>44</v>
      </c>
      <c r="BI33" s="38">
        <v>0</v>
      </c>
      <c r="BJ33" s="43"/>
      <c r="BK33" s="47"/>
      <c r="BL33" s="70"/>
      <c r="BM33" s="71">
        <v>0</v>
      </c>
      <c r="BN33" s="72"/>
      <c r="BO33" s="117"/>
      <c r="BP33" s="121"/>
      <c r="BQ33" s="124"/>
      <c r="BR33" s="125"/>
      <c r="BS33" s="49"/>
      <c r="BT33" s="42" t="s">
        <v>44</v>
      </c>
      <c r="BU33" s="38">
        <v>0</v>
      </c>
      <c r="BV33" s="53"/>
      <c r="BW33" s="61"/>
      <c r="BX33" s="55"/>
      <c r="BY33" s="35">
        <v>0</v>
      </c>
      <c r="BZ33" s="35">
        <v>2.4537037037037036E-3</v>
      </c>
      <c r="CA33" s="44" t="s">
        <v>45</v>
      </c>
      <c r="CB33" s="45">
        <v>212</v>
      </c>
      <c r="CC33" s="85"/>
      <c r="CD33" s="86"/>
      <c r="CE33" s="87">
        <v>1800</v>
      </c>
      <c r="CF33" s="88"/>
      <c r="CG33" s="85"/>
      <c r="CH33" s="86"/>
      <c r="CI33" s="87">
        <v>1800</v>
      </c>
      <c r="CJ33" s="88"/>
      <c r="CK33" s="43"/>
      <c r="CL33" s="47"/>
      <c r="CM33" s="70"/>
      <c r="CN33" s="71">
        <v>0</v>
      </c>
      <c r="CO33" s="72"/>
      <c r="CP33" s="91"/>
      <c r="CQ33" s="95">
        <v>5.5555555555555601E-2</v>
      </c>
      <c r="CR33" s="42" t="s">
        <v>44</v>
      </c>
      <c r="CS33" s="38">
        <v>0</v>
      </c>
      <c r="CU33" s="39">
        <v>1459</v>
      </c>
      <c r="CV33" s="46">
        <v>3600</v>
      </c>
      <c r="CW33" s="40"/>
      <c r="CX33" s="63">
        <v>5059</v>
      </c>
      <c r="CZ33" s="101" t="s">
        <v>190</v>
      </c>
      <c r="DA33" s="129" t="s">
        <v>177</v>
      </c>
      <c r="DB33" s="129">
        <v>79</v>
      </c>
      <c r="DC33" s="104" t="s">
        <v>183</v>
      </c>
      <c r="DD33" s="77"/>
      <c r="DE33" s="56"/>
      <c r="DF33" s="36"/>
      <c r="DI33" s="41">
        <v>1.1200000000000001</v>
      </c>
      <c r="DJ33" s="17" t="s">
        <v>197</v>
      </c>
      <c r="DK33" s="151">
        <v>0</v>
      </c>
      <c r="DL33" s="41">
        <v>0</v>
      </c>
      <c r="DM33" s="41">
        <v>9999</v>
      </c>
      <c r="DP33" s="41">
        <v>28</v>
      </c>
      <c r="DQ33" s="195">
        <v>0</v>
      </c>
      <c r="DR33" s="195">
        <v>0</v>
      </c>
      <c r="DS33" s="196">
        <v>0</v>
      </c>
      <c r="DT33" s="195">
        <v>0</v>
      </c>
      <c r="DU33" s="195">
        <v>0</v>
      </c>
      <c r="DV33" s="195">
        <v>333</v>
      </c>
      <c r="DW33" s="195">
        <v>0</v>
      </c>
      <c r="DX33" s="195">
        <v>0</v>
      </c>
      <c r="DY33" s="195">
        <v>513</v>
      </c>
      <c r="DZ33" s="195">
        <v>0</v>
      </c>
      <c r="EA33" s="195">
        <v>401</v>
      </c>
      <c r="EB33" s="195">
        <v>0</v>
      </c>
      <c r="EC33" s="196">
        <v>0</v>
      </c>
      <c r="ED33" s="195">
        <v>0</v>
      </c>
      <c r="EE33" s="195">
        <v>0</v>
      </c>
      <c r="EF33" s="195">
        <v>212</v>
      </c>
      <c r="EG33" s="195">
        <v>3600</v>
      </c>
      <c r="EH33" s="196">
        <v>0</v>
      </c>
      <c r="EI33" s="195">
        <v>0</v>
      </c>
      <c r="EK33" s="41">
        <v>28</v>
      </c>
      <c r="EL33" s="195">
        <v>0</v>
      </c>
      <c r="EM33" s="195">
        <v>0</v>
      </c>
      <c r="EN33" s="195">
        <v>0</v>
      </c>
      <c r="EO33" s="195">
        <v>0</v>
      </c>
      <c r="EP33" s="195">
        <v>0</v>
      </c>
      <c r="EQ33" s="195">
        <v>333</v>
      </c>
      <c r="ER33" s="195">
        <v>333</v>
      </c>
      <c r="ES33" s="195">
        <v>333</v>
      </c>
      <c r="ET33" s="195">
        <v>846</v>
      </c>
      <c r="EU33" s="195">
        <v>846</v>
      </c>
      <c r="EV33" s="195">
        <v>1247</v>
      </c>
      <c r="EW33" s="195">
        <v>1247</v>
      </c>
      <c r="EX33" s="195">
        <v>1247</v>
      </c>
      <c r="EY33" s="195">
        <v>1247</v>
      </c>
      <c r="EZ33" s="195">
        <v>1247</v>
      </c>
      <c r="FA33" s="195">
        <v>1459</v>
      </c>
      <c r="FB33" s="195">
        <v>5059</v>
      </c>
      <c r="FC33" s="195">
        <v>5059</v>
      </c>
      <c r="FD33" s="195">
        <v>5059</v>
      </c>
    </row>
    <row r="34" spans="1:160" ht="13.5" thickBot="1" x14ac:dyDescent="0.25">
      <c r="A34" s="132"/>
      <c r="B34" s="34">
        <v>29</v>
      </c>
      <c r="C34" s="10">
        <v>29</v>
      </c>
      <c r="D34" s="37" t="s">
        <v>132</v>
      </c>
      <c r="E34" s="37" t="s">
        <v>133</v>
      </c>
      <c r="F34" s="37"/>
      <c r="G34" s="43">
        <v>0.311805555555556</v>
      </c>
      <c r="H34" s="47"/>
      <c r="I34" s="58" t="s">
        <v>44</v>
      </c>
      <c r="J34" s="52">
        <v>0</v>
      </c>
      <c r="K34" s="43"/>
      <c r="L34" s="47"/>
      <c r="M34" s="42" t="s">
        <v>44</v>
      </c>
      <c r="N34" s="38">
        <v>0</v>
      </c>
      <c r="O34" s="73"/>
      <c r="P34" s="42" t="s">
        <v>44</v>
      </c>
      <c r="Q34" s="38">
        <v>0</v>
      </c>
      <c r="R34" s="43"/>
      <c r="S34" s="47"/>
      <c r="T34" s="70"/>
      <c r="U34" s="71">
        <v>0</v>
      </c>
      <c r="V34" s="72"/>
      <c r="W34" s="115">
        <v>2.0833333333333332E-2</v>
      </c>
      <c r="X34" s="42" t="s">
        <v>44</v>
      </c>
      <c r="Y34" s="38">
        <v>0</v>
      </c>
      <c r="Z34" s="49"/>
      <c r="AA34" s="42" t="s">
        <v>44</v>
      </c>
      <c r="AB34" s="38">
        <v>0</v>
      </c>
      <c r="AC34" s="53"/>
      <c r="AD34" s="61"/>
      <c r="AE34" s="55"/>
      <c r="AF34" s="35">
        <v>0</v>
      </c>
      <c r="AG34" s="35">
        <v>3.8541666666666668E-3</v>
      </c>
      <c r="AH34" s="44" t="s">
        <v>45</v>
      </c>
      <c r="AI34" s="45">
        <v>333</v>
      </c>
      <c r="AJ34" s="115">
        <v>2.0833333333333332E-2</v>
      </c>
      <c r="AK34" s="42" t="s">
        <v>44</v>
      </c>
      <c r="AL34" s="38">
        <v>0</v>
      </c>
      <c r="AM34" s="73"/>
      <c r="AN34" s="42" t="s">
        <v>44</v>
      </c>
      <c r="AO34" s="38">
        <v>0</v>
      </c>
      <c r="AP34" s="53"/>
      <c r="AQ34" s="61"/>
      <c r="AR34" s="55"/>
      <c r="AS34" s="35">
        <v>0</v>
      </c>
      <c r="AT34" s="35">
        <v>5.9375000000000001E-3</v>
      </c>
      <c r="AU34" s="44" t="s">
        <v>45</v>
      </c>
      <c r="AV34" s="45">
        <v>513</v>
      </c>
      <c r="AW34" s="49"/>
      <c r="AX34" s="42" t="s">
        <v>44</v>
      </c>
      <c r="AY34" s="38">
        <v>0</v>
      </c>
      <c r="AZ34" s="53"/>
      <c r="BA34" s="61"/>
      <c r="BB34" s="55"/>
      <c r="BC34" s="35">
        <v>0</v>
      </c>
      <c r="BD34" s="35">
        <v>4.6412037037037038E-3</v>
      </c>
      <c r="BE34" s="44" t="s">
        <v>45</v>
      </c>
      <c r="BF34" s="45">
        <v>401</v>
      </c>
      <c r="BG34" s="49"/>
      <c r="BH34" s="42" t="s">
        <v>44</v>
      </c>
      <c r="BI34" s="38">
        <v>0</v>
      </c>
      <c r="BJ34" s="43"/>
      <c r="BK34" s="47"/>
      <c r="BL34" s="70"/>
      <c r="BM34" s="71">
        <v>0</v>
      </c>
      <c r="BN34" s="72"/>
      <c r="BO34" s="117"/>
      <c r="BP34" s="121"/>
      <c r="BQ34" s="124"/>
      <c r="BR34" s="125"/>
      <c r="BS34" s="49"/>
      <c r="BT34" s="42" t="s">
        <v>44</v>
      </c>
      <c r="BU34" s="38">
        <v>0</v>
      </c>
      <c r="BV34" s="53"/>
      <c r="BW34" s="61"/>
      <c r="BX34" s="55"/>
      <c r="BY34" s="35">
        <v>0</v>
      </c>
      <c r="BZ34" s="35">
        <v>2.4537037037037036E-3</v>
      </c>
      <c r="CA34" s="44" t="s">
        <v>45</v>
      </c>
      <c r="CB34" s="45">
        <v>212</v>
      </c>
      <c r="CC34" s="85"/>
      <c r="CD34" s="86"/>
      <c r="CE34" s="87">
        <v>1800</v>
      </c>
      <c r="CF34" s="88"/>
      <c r="CG34" s="85"/>
      <c r="CH34" s="86"/>
      <c r="CI34" s="87">
        <v>1800</v>
      </c>
      <c r="CJ34" s="88"/>
      <c r="CK34" s="43"/>
      <c r="CL34" s="47"/>
      <c r="CM34" s="70"/>
      <c r="CN34" s="71">
        <v>0</v>
      </c>
      <c r="CO34" s="72"/>
      <c r="CP34" s="91"/>
      <c r="CQ34" s="95">
        <v>5.5555555555555601E-2</v>
      </c>
      <c r="CR34" s="42" t="s">
        <v>44</v>
      </c>
      <c r="CS34" s="38">
        <v>0</v>
      </c>
      <c r="CU34" s="39">
        <v>1459</v>
      </c>
      <c r="CV34" s="46">
        <v>3600</v>
      </c>
      <c r="CW34" s="40"/>
      <c r="CX34" s="63">
        <v>5059</v>
      </c>
      <c r="CZ34" s="101" t="s">
        <v>190</v>
      </c>
      <c r="DA34" s="129" t="s">
        <v>178</v>
      </c>
      <c r="DB34" s="129">
        <v>75</v>
      </c>
      <c r="DC34" s="104"/>
      <c r="DD34" s="77"/>
      <c r="DE34" s="56"/>
      <c r="DF34" s="36"/>
      <c r="DI34" s="41">
        <v>1.06</v>
      </c>
      <c r="DJ34" s="17" t="s">
        <v>197</v>
      </c>
      <c r="DK34" s="151">
        <v>0</v>
      </c>
      <c r="DL34" s="41">
        <v>0</v>
      </c>
      <c r="DM34" s="41">
        <v>9999</v>
      </c>
      <c r="DP34" s="41">
        <v>29</v>
      </c>
      <c r="DQ34" s="195">
        <v>0</v>
      </c>
      <c r="DR34" s="195">
        <v>0</v>
      </c>
      <c r="DS34" s="196">
        <v>0</v>
      </c>
      <c r="DT34" s="195">
        <v>0</v>
      </c>
      <c r="DU34" s="195">
        <v>0</v>
      </c>
      <c r="DV34" s="195">
        <v>333</v>
      </c>
      <c r="DW34" s="195">
        <v>0</v>
      </c>
      <c r="DX34" s="195">
        <v>0</v>
      </c>
      <c r="DY34" s="195">
        <v>513</v>
      </c>
      <c r="DZ34" s="195">
        <v>0</v>
      </c>
      <c r="EA34" s="195">
        <v>401</v>
      </c>
      <c r="EB34" s="195">
        <v>0</v>
      </c>
      <c r="EC34" s="196">
        <v>0</v>
      </c>
      <c r="ED34" s="195">
        <v>0</v>
      </c>
      <c r="EE34" s="195">
        <v>0</v>
      </c>
      <c r="EF34" s="195">
        <v>212</v>
      </c>
      <c r="EG34" s="195">
        <v>3600</v>
      </c>
      <c r="EH34" s="196">
        <v>0</v>
      </c>
      <c r="EI34" s="195">
        <v>0</v>
      </c>
      <c r="EK34" s="41">
        <v>29</v>
      </c>
      <c r="EL34" s="195">
        <v>0</v>
      </c>
      <c r="EM34" s="195">
        <v>0</v>
      </c>
      <c r="EN34" s="195">
        <v>0</v>
      </c>
      <c r="EO34" s="195">
        <v>0</v>
      </c>
      <c r="EP34" s="195">
        <v>0</v>
      </c>
      <c r="EQ34" s="195">
        <v>333</v>
      </c>
      <c r="ER34" s="195">
        <v>333</v>
      </c>
      <c r="ES34" s="195">
        <v>333</v>
      </c>
      <c r="ET34" s="195">
        <v>846</v>
      </c>
      <c r="EU34" s="195">
        <v>846</v>
      </c>
      <c r="EV34" s="195">
        <v>1247</v>
      </c>
      <c r="EW34" s="195">
        <v>1247</v>
      </c>
      <c r="EX34" s="195">
        <v>1247</v>
      </c>
      <c r="EY34" s="195">
        <v>1247</v>
      </c>
      <c r="EZ34" s="195">
        <v>1247</v>
      </c>
      <c r="FA34" s="195">
        <v>1459</v>
      </c>
      <c r="FB34" s="195">
        <v>5059</v>
      </c>
      <c r="FC34" s="195">
        <v>5059</v>
      </c>
      <c r="FD34" s="195">
        <v>5059</v>
      </c>
    </row>
    <row r="35" spans="1:160" ht="13.5" thickBot="1" x14ac:dyDescent="0.25">
      <c r="A35" s="132"/>
      <c r="B35" s="34">
        <v>30</v>
      </c>
      <c r="C35" s="10">
        <v>30</v>
      </c>
      <c r="D35" s="37" t="s">
        <v>134</v>
      </c>
      <c r="E35" s="37" t="s">
        <v>135</v>
      </c>
      <c r="F35" s="37"/>
      <c r="G35" s="43">
        <v>0.3125</v>
      </c>
      <c r="H35" s="47"/>
      <c r="I35" s="58" t="s">
        <v>44</v>
      </c>
      <c r="J35" s="52">
        <v>0</v>
      </c>
      <c r="K35" s="43"/>
      <c r="L35" s="47"/>
      <c r="M35" s="42" t="s">
        <v>44</v>
      </c>
      <c r="N35" s="38">
        <v>0</v>
      </c>
      <c r="O35" s="73"/>
      <c r="P35" s="42" t="s">
        <v>44</v>
      </c>
      <c r="Q35" s="38">
        <v>0</v>
      </c>
      <c r="R35" s="43"/>
      <c r="S35" s="47"/>
      <c r="T35" s="70"/>
      <c r="U35" s="71">
        <v>0</v>
      </c>
      <c r="V35" s="72"/>
      <c r="W35" s="115">
        <v>2.0833333333333332E-2</v>
      </c>
      <c r="X35" s="42" t="s">
        <v>44</v>
      </c>
      <c r="Y35" s="38">
        <v>0</v>
      </c>
      <c r="Z35" s="49"/>
      <c r="AA35" s="42" t="s">
        <v>44</v>
      </c>
      <c r="AB35" s="38">
        <v>0</v>
      </c>
      <c r="AC35" s="53"/>
      <c r="AD35" s="61"/>
      <c r="AE35" s="55"/>
      <c r="AF35" s="35">
        <v>0</v>
      </c>
      <c r="AG35" s="35">
        <v>3.8541666666666668E-3</v>
      </c>
      <c r="AH35" s="44" t="s">
        <v>45</v>
      </c>
      <c r="AI35" s="45">
        <v>333</v>
      </c>
      <c r="AJ35" s="115">
        <v>2.0833333333333332E-2</v>
      </c>
      <c r="AK35" s="42" t="s">
        <v>44</v>
      </c>
      <c r="AL35" s="38">
        <v>0</v>
      </c>
      <c r="AM35" s="73"/>
      <c r="AN35" s="42" t="s">
        <v>44</v>
      </c>
      <c r="AO35" s="38">
        <v>0</v>
      </c>
      <c r="AP35" s="53"/>
      <c r="AQ35" s="61"/>
      <c r="AR35" s="55"/>
      <c r="AS35" s="35">
        <v>0</v>
      </c>
      <c r="AT35" s="35">
        <v>5.9375000000000001E-3</v>
      </c>
      <c r="AU35" s="44" t="s">
        <v>45</v>
      </c>
      <c r="AV35" s="45">
        <v>513</v>
      </c>
      <c r="AW35" s="49"/>
      <c r="AX35" s="42" t="s">
        <v>44</v>
      </c>
      <c r="AY35" s="38">
        <v>0</v>
      </c>
      <c r="AZ35" s="53"/>
      <c r="BA35" s="61"/>
      <c r="BB35" s="55"/>
      <c r="BC35" s="35">
        <v>0</v>
      </c>
      <c r="BD35" s="35">
        <v>4.6412037037037038E-3</v>
      </c>
      <c r="BE35" s="44" t="s">
        <v>45</v>
      </c>
      <c r="BF35" s="45">
        <v>401</v>
      </c>
      <c r="BG35" s="49"/>
      <c r="BH35" s="42" t="s">
        <v>44</v>
      </c>
      <c r="BI35" s="38">
        <v>0</v>
      </c>
      <c r="BJ35" s="43"/>
      <c r="BK35" s="47"/>
      <c r="BL35" s="70"/>
      <c r="BM35" s="71">
        <v>0</v>
      </c>
      <c r="BN35" s="72"/>
      <c r="BO35" s="117"/>
      <c r="BP35" s="121"/>
      <c r="BQ35" s="124"/>
      <c r="BR35" s="125"/>
      <c r="BS35" s="49"/>
      <c r="BT35" s="42" t="s">
        <v>44</v>
      </c>
      <c r="BU35" s="38">
        <v>0</v>
      </c>
      <c r="BV35" s="53"/>
      <c r="BW35" s="61"/>
      <c r="BX35" s="55"/>
      <c r="BY35" s="35">
        <v>0</v>
      </c>
      <c r="BZ35" s="35">
        <v>2.4537037037037036E-3</v>
      </c>
      <c r="CA35" s="44" t="s">
        <v>45</v>
      </c>
      <c r="CB35" s="45">
        <v>212</v>
      </c>
      <c r="CC35" s="85"/>
      <c r="CD35" s="86"/>
      <c r="CE35" s="87">
        <v>1800</v>
      </c>
      <c r="CF35" s="88"/>
      <c r="CG35" s="85"/>
      <c r="CH35" s="86"/>
      <c r="CI35" s="87">
        <v>1800</v>
      </c>
      <c r="CJ35" s="88"/>
      <c r="CK35" s="43"/>
      <c r="CL35" s="47"/>
      <c r="CM35" s="70"/>
      <c r="CN35" s="71">
        <v>0</v>
      </c>
      <c r="CO35" s="72"/>
      <c r="CP35" s="91"/>
      <c r="CQ35" s="95">
        <v>5.5555555555555601E-2</v>
      </c>
      <c r="CR35" s="42" t="s">
        <v>44</v>
      </c>
      <c r="CS35" s="38">
        <v>0</v>
      </c>
      <c r="CU35" s="39">
        <v>1459</v>
      </c>
      <c r="CV35" s="46">
        <v>3600</v>
      </c>
      <c r="CW35" s="40"/>
      <c r="CX35" s="63">
        <v>5059</v>
      </c>
      <c r="CZ35" s="101" t="s">
        <v>191</v>
      </c>
      <c r="DA35" s="129" t="s">
        <v>177</v>
      </c>
      <c r="DB35" s="129">
        <v>129</v>
      </c>
      <c r="DC35" s="104"/>
      <c r="DD35" s="77"/>
      <c r="DE35" s="56"/>
      <c r="DF35" s="36"/>
      <c r="DI35" s="41">
        <v>1.1200000000000001</v>
      </c>
      <c r="DJ35" s="17" t="s">
        <v>197</v>
      </c>
      <c r="DK35" s="151">
        <v>0</v>
      </c>
      <c r="DL35" s="41">
        <v>0</v>
      </c>
      <c r="DM35" s="41">
        <v>9999</v>
      </c>
      <c r="DP35" s="41">
        <v>30</v>
      </c>
      <c r="DQ35" s="195">
        <v>0</v>
      </c>
      <c r="DR35" s="195">
        <v>0</v>
      </c>
      <c r="DS35" s="196">
        <v>0</v>
      </c>
      <c r="DT35" s="195">
        <v>0</v>
      </c>
      <c r="DU35" s="195">
        <v>0</v>
      </c>
      <c r="DV35" s="195">
        <v>333</v>
      </c>
      <c r="DW35" s="195">
        <v>0</v>
      </c>
      <c r="DX35" s="195">
        <v>0</v>
      </c>
      <c r="DY35" s="195">
        <v>513</v>
      </c>
      <c r="DZ35" s="195">
        <v>0</v>
      </c>
      <c r="EA35" s="195">
        <v>401</v>
      </c>
      <c r="EB35" s="195">
        <v>0</v>
      </c>
      <c r="EC35" s="196">
        <v>0</v>
      </c>
      <c r="ED35" s="195">
        <v>0</v>
      </c>
      <c r="EE35" s="195">
        <v>0</v>
      </c>
      <c r="EF35" s="195">
        <v>212</v>
      </c>
      <c r="EG35" s="195">
        <v>3600</v>
      </c>
      <c r="EH35" s="196">
        <v>0</v>
      </c>
      <c r="EI35" s="195">
        <v>0</v>
      </c>
      <c r="EK35" s="41">
        <v>30</v>
      </c>
      <c r="EL35" s="195">
        <v>0</v>
      </c>
      <c r="EM35" s="195">
        <v>0</v>
      </c>
      <c r="EN35" s="195">
        <v>0</v>
      </c>
      <c r="EO35" s="195">
        <v>0</v>
      </c>
      <c r="EP35" s="195">
        <v>0</v>
      </c>
      <c r="EQ35" s="195">
        <v>333</v>
      </c>
      <c r="ER35" s="195">
        <v>333</v>
      </c>
      <c r="ES35" s="195">
        <v>333</v>
      </c>
      <c r="ET35" s="195">
        <v>846</v>
      </c>
      <c r="EU35" s="195">
        <v>846</v>
      </c>
      <c r="EV35" s="195">
        <v>1247</v>
      </c>
      <c r="EW35" s="195">
        <v>1247</v>
      </c>
      <c r="EX35" s="195">
        <v>1247</v>
      </c>
      <c r="EY35" s="195">
        <v>1247</v>
      </c>
      <c r="EZ35" s="195">
        <v>1247</v>
      </c>
      <c r="FA35" s="195">
        <v>1459</v>
      </c>
      <c r="FB35" s="195">
        <v>5059</v>
      </c>
      <c r="FC35" s="195">
        <v>5059</v>
      </c>
      <c r="FD35" s="195">
        <v>5059</v>
      </c>
    </row>
    <row r="36" spans="1:160" ht="13.5" thickBot="1" x14ac:dyDescent="0.25">
      <c r="A36" s="132"/>
      <c r="B36" s="34">
        <v>31</v>
      </c>
      <c r="C36" s="10">
        <v>31</v>
      </c>
      <c r="D36" s="37" t="s">
        <v>136</v>
      </c>
      <c r="E36" s="37" t="s">
        <v>137</v>
      </c>
      <c r="F36" s="37"/>
      <c r="G36" s="43">
        <v>0.313194444444444</v>
      </c>
      <c r="H36" s="47"/>
      <c r="I36" s="58" t="s">
        <v>44</v>
      </c>
      <c r="J36" s="52">
        <v>0</v>
      </c>
      <c r="K36" s="43"/>
      <c r="L36" s="47"/>
      <c r="M36" s="42" t="s">
        <v>44</v>
      </c>
      <c r="N36" s="38">
        <v>0</v>
      </c>
      <c r="O36" s="73"/>
      <c r="P36" s="42" t="s">
        <v>44</v>
      </c>
      <c r="Q36" s="38">
        <v>0</v>
      </c>
      <c r="R36" s="43"/>
      <c r="S36" s="47"/>
      <c r="T36" s="70"/>
      <c r="U36" s="71">
        <v>0</v>
      </c>
      <c r="V36" s="72"/>
      <c r="W36" s="115">
        <v>2.0833333333333332E-2</v>
      </c>
      <c r="X36" s="42" t="s">
        <v>44</v>
      </c>
      <c r="Y36" s="38">
        <v>0</v>
      </c>
      <c r="Z36" s="49"/>
      <c r="AA36" s="42" t="s">
        <v>44</v>
      </c>
      <c r="AB36" s="38">
        <v>0</v>
      </c>
      <c r="AC36" s="53"/>
      <c r="AD36" s="61"/>
      <c r="AE36" s="55"/>
      <c r="AF36" s="35">
        <v>0</v>
      </c>
      <c r="AG36" s="35">
        <v>3.8541666666666668E-3</v>
      </c>
      <c r="AH36" s="44" t="s">
        <v>45</v>
      </c>
      <c r="AI36" s="45">
        <v>333</v>
      </c>
      <c r="AJ36" s="115">
        <v>2.0833333333333332E-2</v>
      </c>
      <c r="AK36" s="42" t="s">
        <v>44</v>
      </c>
      <c r="AL36" s="38">
        <v>0</v>
      </c>
      <c r="AM36" s="73"/>
      <c r="AN36" s="42" t="s">
        <v>44</v>
      </c>
      <c r="AO36" s="38">
        <v>0</v>
      </c>
      <c r="AP36" s="53"/>
      <c r="AQ36" s="61"/>
      <c r="AR36" s="55"/>
      <c r="AS36" s="35">
        <v>0</v>
      </c>
      <c r="AT36" s="35">
        <v>5.9375000000000001E-3</v>
      </c>
      <c r="AU36" s="44" t="s">
        <v>45</v>
      </c>
      <c r="AV36" s="45">
        <v>513</v>
      </c>
      <c r="AW36" s="49"/>
      <c r="AX36" s="42" t="s">
        <v>44</v>
      </c>
      <c r="AY36" s="38">
        <v>0</v>
      </c>
      <c r="AZ36" s="53"/>
      <c r="BA36" s="61"/>
      <c r="BB36" s="55"/>
      <c r="BC36" s="35">
        <v>0</v>
      </c>
      <c r="BD36" s="35">
        <v>4.6412037037037038E-3</v>
      </c>
      <c r="BE36" s="44" t="s">
        <v>45</v>
      </c>
      <c r="BF36" s="45">
        <v>401</v>
      </c>
      <c r="BG36" s="49"/>
      <c r="BH36" s="42" t="s">
        <v>44</v>
      </c>
      <c r="BI36" s="38">
        <v>0</v>
      </c>
      <c r="BJ36" s="43"/>
      <c r="BK36" s="47"/>
      <c r="BL36" s="70"/>
      <c r="BM36" s="71">
        <v>0</v>
      </c>
      <c r="BN36" s="72"/>
      <c r="BO36" s="117"/>
      <c r="BP36" s="121"/>
      <c r="BQ36" s="124"/>
      <c r="BR36" s="125"/>
      <c r="BS36" s="49"/>
      <c r="BT36" s="42" t="s">
        <v>44</v>
      </c>
      <c r="BU36" s="38">
        <v>0</v>
      </c>
      <c r="BV36" s="53"/>
      <c r="BW36" s="61"/>
      <c r="BX36" s="55"/>
      <c r="BY36" s="35">
        <v>0</v>
      </c>
      <c r="BZ36" s="35">
        <v>2.4537037037037036E-3</v>
      </c>
      <c r="CA36" s="44" t="s">
        <v>45</v>
      </c>
      <c r="CB36" s="45">
        <v>212</v>
      </c>
      <c r="CC36" s="85"/>
      <c r="CD36" s="86"/>
      <c r="CE36" s="87">
        <v>1800</v>
      </c>
      <c r="CF36" s="88"/>
      <c r="CG36" s="85"/>
      <c r="CH36" s="86"/>
      <c r="CI36" s="87">
        <v>1800</v>
      </c>
      <c r="CJ36" s="88"/>
      <c r="CK36" s="43"/>
      <c r="CL36" s="47"/>
      <c r="CM36" s="70"/>
      <c r="CN36" s="71">
        <v>0</v>
      </c>
      <c r="CO36" s="72"/>
      <c r="CP36" s="91"/>
      <c r="CQ36" s="95">
        <v>5.5555555555555601E-2</v>
      </c>
      <c r="CR36" s="42" t="s">
        <v>44</v>
      </c>
      <c r="CS36" s="38">
        <v>0</v>
      </c>
      <c r="CU36" s="39">
        <v>1459</v>
      </c>
      <c r="CV36" s="46">
        <v>3600</v>
      </c>
      <c r="CW36" s="40"/>
      <c r="CX36" s="63">
        <v>5059</v>
      </c>
      <c r="CZ36" s="101" t="s">
        <v>191</v>
      </c>
      <c r="DA36" s="129" t="s">
        <v>178</v>
      </c>
      <c r="DB36" s="129">
        <v>98</v>
      </c>
      <c r="DC36" s="104" t="s">
        <v>181</v>
      </c>
      <c r="DD36" s="77"/>
      <c r="DE36" s="56"/>
      <c r="DF36" s="36"/>
      <c r="DI36" s="41">
        <v>1.06</v>
      </c>
      <c r="DJ36" s="17" t="s">
        <v>197</v>
      </c>
      <c r="DK36" s="151">
        <v>0</v>
      </c>
      <c r="DL36" s="41">
        <v>0</v>
      </c>
      <c r="DM36" s="41">
        <v>9999</v>
      </c>
      <c r="DP36" s="41">
        <v>31</v>
      </c>
      <c r="DQ36" s="195">
        <v>0</v>
      </c>
      <c r="DR36" s="195">
        <v>0</v>
      </c>
      <c r="DS36" s="196">
        <v>0</v>
      </c>
      <c r="DT36" s="195">
        <v>0</v>
      </c>
      <c r="DU36" s="195">
        <v>0</v>
      </c>
      <c r="DV36" s="195">
        <v>333</v>
      </c>
      <c r="DW36" s="195">
        <v>0</v>
      </c>
      <c r="DX36" s="195">
        <v>0</v>
      </c>
      <c r="DY36" s="195">
        <v>513</v>
      </c>
      <c r="DZ36" s="195">
        <v>0</v>
      </c>
      <c r="EA36" s="195">
        <v>401</v>
      </c>
      <c r="EB36" s="195">
        <v>0</v>
      </c>
      <c r="EC36" s="196">
        <v>0</v>
      </c>
      <c r="ED36" s="195">
        <v>0</v>
      </c>
      <c r="EE36" s="195">
        <v>0</v>
      </c>
      <c r="EF36" s="195">
        <v>212</v>
      </c>
      <c r="EG36" s="195">
        <v>3600</v>
      </c>
      <c r="EH36" s="196">
        <v>0</v>
      </c>
      <c r="EI36" s="195">
        <v>0</v>
      </c>
      <c r="EK36" s="41">
        <v>31</v>
      </c>
      <c r="EL36" s="195">
        <v>0</v>
      </c>
      <c r="EM36" s="195">
        <v>0</v>
      </c>
      <c r="EN36" s="195">
        <v>0</v>
      </c>
      <c r="EO36" s="195">
        <v>0</v>
      </c>
      <c r="EP36" s="195">
        <v>0</v>
      </c>
      <c r="EQ36" s="195">
        <v>333</v>
      </c>
      <c r="ER36" s="195">
        <v>333</v>
      </c>
      <c r="ES36" s="195">
        <v>333</v>
      </c>
      <c r="ET36" s="195">
        <v>846</v>
      </c>
      <c r="EU36" s="195">
        <v>846</v>
      </c>
      <c r="EV36" s="195">
        <v>1247</v>
      </c>
      <c r="EW36" s="195">
        <v>1247</v>
      </c>
      <c r="EX36" s="195">
        <v>1247</v>
      </c>
      <c r="EY36" s="195">
        <v>1247</v>
      </c>
      <c r="EZ36" s="195">
        <v>1247</v>
      </c>
      <c r="FA36" s="195">
        <v>1459</v>
      </c>
      <c r="FB36" s="195">
        <v>5059</v>
      </c>
      <c r="FC36" s="195">
        <v>5059</v>
      </c>
      <c r="FD36" s="195">
        <v>5059</v>
      </c>
    </row>
    <row r="37" spans="1:160" ht="13.5" thickBot="1" x14ac:dyDescent="0.25">
      <c r="A37" s="132"/>
      <c r="B37" s="34">
        <v>32</v>
      </c>
      <c r="C37" s="10">
        <v>32</v>
      </c>
      <c r="D37" s="37" t="s">
        <v>53</v>
      </c>
      <c r="E37" s="37" t="s">
        <v>138</v>
      </c>
      <c r="F37" s="37"/>
      <c r="G37" s="43">
        <v>0.31388888888888899</v>
      </c>
      <c r="H37" s="47"/>
      <c r="I37" s="58" t="s">
        <v>44</v>
      </c>
      <c r="J37" s="52">
        <v>0</v>
      </c>
      <c r="K37" s="43"/>
      <c r="L37" s="47"/>
      <c r="M37" s="42" t="s">
        <v>44</v>
      </c>
      <c r="N37" s="38">
        <v>0</v>
      </c>
      <c r="O37" s="73"/>
      <c r="P37" s="42" t="s">
        <v>44</v>
      </c>
      <c r="Q37" s="38">
        <v>0</v>
      </c>
      <c r="R37" s="43"/>
      <c r="S37" s="47"/>
      <c r="T37" s="70"/>
      <c r="U37" s="71">
        <v>0</v>
      </c>
      <c r="V37" s="72"/>
      <c r="W37" s="115">
        <v>2.0833333333333332E-2</v>
      </c>
      <c r="X37" s="42" t="s">
        <v>44</v>
      </c>
      <c r="Y37" s="38">
        <v>0</v>
      </c>
      <c r="Z37" s="49"/>
      <c r="AA37" s="42" t="s">
        <v>44</v>
      </c>
      <c r="AB37" s="38">
        <v>0</v>
      </c>
      <c r="AC37" s="53"/>
      <c r="AD37" s="61"/>
      <c r="AE37" s="55"/>
      <c r="AF37" s="35">
        <v>0</v>
      </c>
      <c r="AG37" s="35">
        <v>3.8541666666666668E-3</v>
      </c>
      <c r="AH37" s="44" t="s">
        <v>45</v>
      </c>
      <c r="AI37" s="45">
        <v>333</v>
      </c>
      <c r="AJ37" s="115">
        <v>2.0833333333333332E-2</v>
      </c>
      <c r="AK37" s="42" t="s">
        <v>44</v>
      </c>
      <c r="AL37" s="38">
        <v>0</v>
      </c>
      <c r="AM37" s="73"/>
      <c r="AN37" s="42" t="s">
        <v>44</v>
      </c>
      <c r="AO37" s="38">
        <v>0</v>
      </c>
      <c r="AP37" s="53"/>
      <c r="AQ37" s="61"/>
      <c r="AR37" s="55"/>
      <c r="AS37" s="35">
        <v>0</v>
      </c>
      <c r="AT37" s="35">
        <v>5.9375000000000001E-3</v>
      </c>
      <c r="AU37" s="44" t="s">
        <v>45</v>
      </c>
      <c r="AV37" s="45">
        <v>513</v>
      </c>
      <c r="AW37" s="49"/>
      <c r="AX37" s="42" t="s">
        <v>44</v>
      </c>
      <c r="AY37" s="38">
        <v>0</v>
      </c>
      <c r="AZ37" s="53"/>
      <c r="BA37" s="61"/>
      <c r="BB37" s="55"/>
      <c r="BC37" s="35">
        <v>0</v>
      </c>
      <c r="BD37" s="35">
        <v>4.6412037037037038E-3</v>
      </c>
      <c r="BE37" s="44" t="s">
        <v>45</v>
      </c>
      <c r="BF37" s="45">
        <v>401</v>
      </c>
      <c r="BG37" s="49"/>
      <c r="BH37" s="42" t="s">
        <v>44</v>
      </c>
      <c r="BI37" s="38">
        <v>0</v>
      </c>
      <c r="BJ37" s="43"/>
      <c r="BK37" s="47"/>
      <c r="BL37" s="70"/>
      <c r="BM37" s="71">
        <v>0</v>
      </c>
      <c r="BN37" s="72"/>
      <c r="BO37" s="117"/>
      <c r="BP37" s="121"/>
      <c r="BQ37" s="124"/>
      <c r="BR37" s="125"/>
      <c r="BS37" s="49"/>
      <c r="BT37" s="42" t="s">
        <v>44</v>
      </c>
      <c r="BU37" s="38">
        <v>0</v>
      </c>
      <c r="BV37" s="53"/>
      <c r="BW37" s="61"/>
      <c r="BX37" s="55"/>
      <c r="BY37" s="35">
        <v>0</v>
      </c>
      <c r="BZ37" s="35">
        <v>2.4537037037037036E-3</v>
      </c>
      <c r="CA37" s="44" t="s">
        <v>45</v>
      </c>
      <c r="CB37" s="45">
        <v>212</v>
      </c>
      <c r="CC37" s="85"/>
      <c r="CD37" s="86"/>
      <c r="CE37" s="87">
        <v>1800</v>
      </c>
      <c r="CF37" s="88"/>
      <c r="CG37" s="85"/>
      <c r="CH37" s="86"/>
      <c r="CI37" s="87">
        <v>1800</v>
      </c>
      <c r="CJ37" s="88"/>
      <c r="CK37" s="43"/>
      <c r="CL37" s="47"/>
      <c r="CM37" s="70"/>
      <c r="CN37" s="71">
        <v>0</v>
      </c>
      <c r="CO37" s="72"/>
      <c r="CP37" s="91"/>
      <c r="CQ37" s="95">
        <v>5.5555555555555601E-2</v>
      </c>
      <c r="CR37" s="42" t="s">
        <v>44</v>
      </c>
      <c r="CS37" s="38">
        <v>0</v>
      </c>
      <c r="CU37" s="39">
        <v>1459</v>
      </c>
      <c r="CV37" s="46">
        <v>3600</v>
      </c>
      <c r="CW37" s="40"/>
      <c r="CX37" s="63">
        <v>5059</v>
      </c>
      <c r="CZ37" s="101" t="s">
        <v>192</v>
      </c>
      <c r="DA37" s="129" t="s">
        <v>178</v>
      </c>
      <c r="DB37" s="129">
        <v>140</v>
      </c>
      <c r="DC37" s="104" t="s">
        <v>188</v>
      </c>
      <c r="DD37" s="77"/>
      <c r="DE37" s="56"/>
      <c r="DF37" s="36"/>
      <c r="DI37" s="41">
        <v>1.0900000000000001</v>
      </c>
      <c r="DJ37" s="17" t="s">
        <v>197</v>
      </c>
      <c r="DK37" s="151">
        <v>0</v>
      </c>
      <c r="DL37" s="41">
        <v>0</v>
      </c>
      <c r="DM37" s="41">
        <v>9999</v>
      </c>
      <c r="DP37" s="41">
        <v>32</v>
      </c>
      <c r="DQ37" s="195">
        <v>0</v>
      </c>
      <c r="DR37" s="195">
        <v>0</v>
      </c>
      <c r="DS37" s="196">
        <v>0</v>
      </c>
      <c r="DT37" s="195">
        <v>0</v>
      </c>
      <c r="DU37" s="195">
        <v>0</v>
      </c>
      <c r="DV37" s="195">
        <v>333</v>
      </c>
      <c r="DW37" s="195">
        <v>0</v>
      </c>
      <c r="DX37" s="195">
        <v>0</v>
      </c>
      <c r="DY37" s="195">
        <v>513</v>
      </c>
      <c r="DZ37" s="195">
        <v>0</v>
      </c>
      <c r="EA37" s="195">
        <v>401</v>
      </c>
      <c r="EB37" s="195">
        <v>0</v>
      </c>
      <c r="EC37" s="196">
        <v>0</v>
      </c>
      <c r="ED37" s="195">
        <v>0</v>
      </c>
      <c r="EE37" s="195">
        <v>0</v>
      </c>
      <c r="EF37" s="195">
        <v>212</v>
      </c>
      <c r="EG37" s="195">
        <v>3600</v>
      </c>
      <c r="EH37" s="196">
        <v>0</v>
      </c>
      <c r="EI37" s="195">
        <v>0</v>
      </c>
      <c r="EK37" s="41">
        <v>32</v>
      </c>
      <c r="EL37" s="195">
        <v>0</v>
      </c>
      <c r="EM37" s="195">
        <v>0</v>
      </c>
      <c r="EN37" s="195">
        <v>0</v>
      </c>
      <c r="EO37" s="195">
        <v>0</v>
      </c>
      <c r="EP37" s="195">
        <v>0</v>
      </c>
      <c r="EQ37" s="195">
        <v>333</v>
      </c>
      <c r="ER37" s="195">
        <v>333</v>
      </c>
      <c r="ES37" s="195">
        <v>333</v>
      </c>
      <c r="ET37" s="195">
        <v>846</v>
      </c>
      <c r="EU37" s="195">
        <v>846</v>
      </c>
      <c r="EV37" s="195">
        <v>1247</v>
      </c>
      <c r="EW37" s="195">
        <v>1247</v>
      </c>
      <c r="EX37" s="195">
        <v>1247</v>
      </c>
      <c r="EY37" s="195">
        <v>1247</v>
      </c>
      <c r="EZ37" s="195">
        <v>1247</v>
      </c>
      <c r="FA37" s="195">
        <v>1459</v>
      </c>
      <c r="FB37" s="195">
        <v>5059</v>
      </c>
      <c r="FC37" s="195">
        <v>5059</v>
      </c>
      <c r="FD37" s="195">
        <v>5059</v>
      </c>
    </row>
    <row r="38" spans="1:160" ht="13.5" thickBot="1" x14ac:dyDescent="0.25">
      <c r="A38" s="132"/>
      <c r="B38" s="34">
        <v>33</v>
      </c>
      <c r="C38" s="10">
        <v>33</v>
      </c>
      <c r="D38" s="37" t="s">
        <v>36</v>
      </c>
      <c r="E38" s="37" t="s">
        <v>37</v>
      </c>
      <c r="F38" s="37"/>
      <c r="G38" s="43">
        <v>0.31458333333333299</v>
      </c>
      <c r="H38" s="47"/>
      <c r="I38" s="58" t="s">
        <v>44</v>
      </c>
      <c r="J38" s="52">
        <v>0</v>
      </c>
      <c r="K38" s="43"/>
      <c r="L38" s="47"/>
      <c r="M38" s="42" t="s">
        <v>44</v>
      </c>
      <c r="N38" s="38">
        <v>0</v>
      </c>
      <c r="O38" s="73"/>
      <c r="P38" s="42" t="s">
        <v>44</v>
      </c>
      <c r="Q38" s="38">
        <v>0</v>
      </c>
      <c r="R38" s="43"/>
      <c r="S38" s="47"/>
      <c r="T38" s="70"/>
      <c r="U38" s="71">
        <v>0</v>
      </c>
      <c r="V38" s="72"/>
      <c r="W38" s="115">
        <v>2.0833333333333332E-2</v>
      </c>
      <c r="X38" s="42" t="s">
        <v>44</v>
      </c>
      <c r="Y38" s="38">
        <v>0</v>
      </c>
      <c r="Z38" s="49"/>
      <c r="AA38" s="42" t="s">
        <v>44</v>
      </c>
      <c r="AB38" s="38">
        <v>0</v>
      </c>
      <c r="AC38" s="53"/>
      <c r="AD38" s="61"/>
      <c r="AE38" s="55"/>
      <c r="AF38" s="35">
        <v>0</v>
      </c>
      <c r="AG38" s="35">
        <v>3.8541666666666668E-3</v>
      </c>
      <c r="AH38" s="44" t="s">
        <v>45</v>
      </c>
      <c r="AI38" s="45">
        <v>333</v>
      </c>
      <c r="AJ38" s="115">
        <v>2.0833333333333332E-2</v>
      </c>
      <c r="AK38" s="42" t="s">
        <v>44</v>
      </c>
      <c r="AL38" s="38">
        <v>0</v>
      </c>
      <c r="AM38" s="73"/>
      <c r="AN38" s="42" t="s">
        <v>44</v>
      </c>
      <c r="AO38" s="38">
        <v>0</v>
      </c>
      <c r="AP38" s="53"/>
      <c r="AQ38" s="61"/>
      <c r="AR38" s="55"/>
      <c r="AS38" s="35">
        <v>0</v>
      </c>
      <c r="AT38" s="35">
        <v>5.9375000000000001E-3</v>
      </c>
      <c r="AU38" s="44" t="s">
        <v>45</v>
      </c>
      <c r="AV38" s="45">
        <v>513</v>
      </c>
      <c r="AW38" s="49"/>
      <c r="AX38" s="42" t="s">
        <v>44</v>
      </c>
      <c r="AY38" s="38">
        <v>0</v>
      </c>
      <c r="AZ38" s="53"/>
      <c r="BA38" s="61"/>
      <c r="BB38" s="55"/>
      <c r="BC38" s="35">
        <v>0</v>
      </c>
      <c r="BD38" s="35">
        <v>4.6412037037037038E-3</v>
      </c>
      <c r="BE38" s="44" t="s">
        <v>45</v>
      </c>
      <c r="BF38" s="45">
        <v>401</v>
      </c>
      <c r="BG38" s="49"/>
      <c r="BH38" s="42" t="s">
        <v>44</v>
      </c>
      <c r="BI38" s="38">
        <v>0</v>
      </c>
      <c r="BJ38" s="43"/>
      <c r="BK38" s="47"/>
      <c r="BL38" s="70"/>
      <c r="BM38" s="71">
        <v>0</v>
      </c>
      <c r="BN38" s="72"/>
      <c r="BO38" s="117"/>
      <c r="BP38" s="121"/>
      <c r="BQ38" s="124"/>
      <c r="BR38" s="125"/>
      <c r="BS38" s="49"/>
      <c r="BT38" s="42" t="s">
        <v>44</v>
      </c>
      <c r="BU38" s="38">
        <v>0</v>
      </c>
      <c r="BV38" s="53"/>
      <c r="BW38" s="61"/>
      <c r="BX38" s="55"/>
      <c r="BY38" s="35">
        <v>0</v>
      </c>
      <c r="BZ38" s="35">
        <v>2.4537037037037036E-3</v>
      </c>
      <c r="CA38" s="44" t="s">
        <v>45</v>
      </c>
      <c r="CB38" s="45">
        <v>212</v>
      </c>
      <c r="CC38" s="85"/>
      <c r="CD38" s="86"/>
      <c r="CE38" s="87">
        <v>1800</v>
      </c>
      <c r="CF38" s="88"/>
      <c r="CG38" s="85"/>
      <c r="CH38" s="86"/>
      <c r="CI38" s="87">
        <v>1800</v>
      </c>
      <c r="CJ38" s="88"/>
      <c r="CK38" s="43"/>
      <c r="CL38" s="47"/>
      <c r="CM38" s="70"/>
      <c r="CN38" s="71">
        <v>0</v>
      </c>
      <c r="CO38" s="72"/>
      <c r="CP38" s="91"/>
      <c r="CQ38" s="95">
        <v>5.5555555555555601E-2</v>
      </c>
      <c r="CR38" s="42" t="s">
        <v>44</v>
      </c>
      <c r="CS38" s="38">
        <v>0</v>
      </c>
      <c r="CU38" s="39">
        <v>1459</v>
      </c>
      <c r="CV38" s="46">
        <v>3600</v>
      </c>
      <c r="CW38" s="40"/>
      <c r="CX38" s="63">
        <v>5059</v>
      </c>
      <c r="CZ38" s="101" t="s">
        <v>191</v>
      </c>
      <c r="DA38" s="129" t="s">
        <v>178</v>
      </c>
      <c r="DB38" s="129">
        <v>68</v>
      </c>
      <c r="DC38" s="104" t="s">
        <v>186</v>
      </c>
      <c r="DD38" s="77"/>
      <c r="DE38" s="56"/>
      <c r="DF38" s="36"/>
      <c r="DI38" s="41">
        <v>1.06</v>
      </c>
      <c r="DJ38" s="17" t="s">
        <v>197</v>
      </c>
      <c r="DK38" s="151">
        <v>0</v>
      </c>
      <c r="DL38" s="41">
        <v>0</v>
      </c>
      <c r="DM38" s="41">
        <v>9999</v>
      </c>
      <c r="DP38" s="41">
        <v>33</v>
      </c>
      <c r="DQ38" s="195">
        <v>0</v>
      </c>
      <c r="DR38" s="195">
        <v>0</v>
      </c>
      <c r="DS38" s="196">
        <v>0</v>
      </c>
      <c r="DT38" s="195">
        <v>0</v>
      </c>
      <c r="DU38" s="195">
        <v>0</v>
      </c>
      <c r="DV38" s="195">
        <v>333</v>
      </c>
      <c r="DW38" s="195">
        <v>0</v>
      </c>
      <c r="DX38" s="195">
        <v>0</v>
      </c>
      <c r="DY38" s="195">
        <v>513</v>
      </c>
      <c r="DZ38" s="195">
        <v>0</v>
      </c>
      <c r="EA38" s="195">
        <v>401</v>
      </c>
      <c r="EB38" s="195">
        <v>0</v>
      </c>
      <c r="EC38" s="196">
        <v>0</v>
      </c>
      <c r="ED38" s="195">
        <v>0</v>
      </c>
      <c r="EE38" s="195">
        <v>0</v>
      </c>
      <c r="EF38" s="195">
        <v>212</v>
      </c>
      <c r="EG38" s="195">
        <v>3600</v>
      </c>
      <c r="EH38" s="196">
        <v>0</v>
      </c>
      <c r="EI38" s="195">
        <v>0</v>
      </c>
      <c r="EK38" s="41">
        <v>33</v>
      </c>
      <c r="EL38" s="195">
        <v>0</v>
      </c>
      <c r="EM38" s="195">
        <v>0</v>
      </c>
      <c r="EN38" s="195">
        <v>0</v>
      </c>
      <c r="EO38" s="195">
        <v>0</v>
      </c>
      <c r="EP38" s="195">
        <v>0</v>
      </c>
      <c r="EQ38" s="195">
        <v>333</v>
      </c>
      <c r="ER38" s="195">
        <v>333</v>
      </c>
      <c r="ES38" s="195">
        <v>333</v>
      </c>
      <c r="ET38" s="195">
        <v>846</v>
      </c>
      <c r="EU38" s="195">
        <v>846</v>
      </c>
      <c r="EV38" s="195">
        <v>1247</v>
      </c>
      <c r="EW38" s="195">
        <v>1247</v>
      </c>
      <c r="EX38" s="195">
        <v>1247</v>
      </c>
      <c r="EY38" s="195">
        <v>1247</v>
      </c>
      <c r="EZ38" s="195">
        <v>1247</v>
      </c>
      <c r="FA38" s="195">
        <v>1459</v>
      </c>
      <c r="FB38" s="195">
        <v>5059</v>
      </c>
      <c r="FC38" s="195">
        <v>5059</v>
      </c>
      <c r="FD38" s="195">
        <v>5059</v>
      </c>
    </row>
    <row r="39" spans="1:160" ht="13.5" thickBot="1" x14ac:dyDescent="0.25">
      <c r="A39" s="132"/>
      <c r="B39" s="34">
        <v>34</v>
      </c>
      <c r="C39" s="10">
        <v>34</v>
      </c>
      <c r="D39" s="37" t="s">
        <v>47</v>
      </c>
      <c r="E39" s="37" t="s">
        <v>139</v>
      </c>
      <c r="F39" s="37"/>
      <c r="G39" s="43">
        <v>0.31527777777777799</v>
      </c>
      <c r="H39" s="47"/>
      <c r="I39" s="58" t="s">
        <v>44</v>
      </c>
      <c r="J39" s="52">
        <v>0</v>
      </c>
      <c r="K39" s="43"/>
      <c r="L39" s="47"/>
      <c r="M39" s="42" t="s">
        <v>44</v>
      </c>
      <c r="N39" s="38">
        <v>0</v>
      </c>
      <c r="O39" s="73"/>
      <c r="P39" s="42" t="s">
        <v>44</v>
      </c>
      <c r="Q39" s="38">
        <v>0</v>
      </c>
      <c r="R39" s="43"/>
      <c r="S39" s="47"/>
      <c r="T39" s="70"/>
      <c r="U39" s="71">
        <v>0</v>
      </c>
      <c r="V39" s="72"/>
      <c r="W39" s="115">
        <v>2.0833333333333332E-2</v>
      </c>
      <c r="X39" s="42" t="s">
        <v>44</v>
      </c>
      <c r="Y39" s="38">
        <v>0</v>
      </c>
      <c r="Z39" s="49"/>
      <c r="AA39" s="42" t="s">
        <v>44</v>
      </c>
      <c r="AB39" s="38">
        <v>0</v>
      </c>
      <c r="AC39" s="53"/>
      <c r="AD39" s="61"/>
      <c r="AE39" s="55"/>
      <c r="AF39" s="35">
        <v>0</v>
      </c>
      <c r="AG39" s="35">
        <v>3.8541666666666668E-3</v>
      </c>
      <c r="AH39" s="44" t="s">
        <v>45</v>
      </c>
      <c r="AI39" s="45">
        <v>333</v>
      </c>
      <c r="AJ39" s="115">
        <v>2.0833333333333332E-2</v>
      </c>
      <c r="AK39" s="42" t="s">
        <v>44</v>
      </c>
      <c r="AL39" s="38">
        <v>0</v>
      </c>
      <c r="AM39" s="73"/>
      <c r="AN39" s="42" t="s">
        <v>44</v>
      </c>
      <c r="AO39" s="38">
        <v>0</v>
      </c>
      <c r="AP39" s="53"/>
      <c r="AQ39" s="61"/>
      <c r="AR39" s="55"/>
      <c r="AS39" s="35">
        <v>0</v>
      </c>
      <c r="AT39" s="35">
        <v>5.9375000000000001E-3</v>
      </c>
      <c r="AU39" s="44" t="s">
        <v>45</v>
      </c>
      <c r="AV39" s="45">
        <v>513</v>
      </c>
      <c r="AW39" s="49"/>
      <c r="AX39" s="42" t="s">
        <v>44</v>
      </c>
      <c r="AY39" s="38">
        <v>0</v>
      </c>
      <c r="AZ39" s="53"/>
      <c r="BA39" s="61"/>
      <c r="BB39" s="55"/>
      <c r="BC39" s="35">
        <v>0</v>
      </c>
      <c r="BD39" s="35">
        <v>4.6412037037037038E-3</v>
      </c>
      <c r="BE39" s="44" t="s">
        <v>45</v>
      </c>
      <c r="BF39" s="45">
        <v>401</v>
      </c>
      <c r="BG39" s="49"/>
      <c r="BH39" s="42" t="s">
        <v>44</v>
      </c>
      <c r="BI39" s="38">
        <v>0</v>
      </c>
      <c r="BJ39" s="43"/>
      <c r="BK39" s="47"/>
      <c r="BL39" s="70"/>
      <c r="BM39" s="71">
        <v>0</v>
      </c>
      <c r="BN39" s="72"/>
      <c r="BO39" s="117"/>
      <c r="BP39" s="121"/>
      <c r="BQ39" s="124"/>
      <c r="BR39" s="125"/>
      <c r="BS39" s="49"/>
      <c r="BT39" s="42" t="s">
        <v>44</v>
      </c>
      <c r="BU39" s="38">
        <v>0</v>
      </c>
      <c r="BV39" s="53"/>
      <c r="BW39" s="61"/>
      <c r="BX39" s="55"/>
      <c r="BY39" s="35">
        <v>0</v>
      </c>
      <c r="BZ39" s="35">
        <v>2.4537037037037036E-3</v>
      </c>
      <c r="CA39" s="44" t="s">
        <v>45</v>
      </c>
      <c r="CB39" s="45">
        <v>212</v>
      </c>
      <c r="CC39" s="85"/>
      <c r="CD39" s="86"/>
      <c r="CE39" s="87">
        <v>1800</v>
      </c>
      <c r="CF39" s="88"/>
      <c r="CG39" s="85"/>
      <c r="CH39" s="86"/>
      <c r="CI39" s="87">
        <v>1800</v>
      </c>
      <c r="CJ39" s="88"/>
      <c r="CK39" s="43"/>
      <c r="CL39" s="47"/>
      <c r="CM39" s="70"/>
      <c r="CN39" s="71">
        <v>0</v>
      </c>
      <c r="CO39" s="72"/>
      <c r="CP39" s="91"/>
      <c r="CQ39" s="95">
        <v>5.5555555555555601E-2</v>
      </c>
      <c r="CR39" s="42" t="s">
        <v>44</v>
      </c>
      <c r="CS39" s="38">
        <v>0</v>
      </c>
      <c r="CU39" s="39">
        <v>1459</v>
      </c>
      <c r="CV39" s="46">
        <v>3600</v>
      </c>
      <c r="CW39" s="40"/>
      <c r="CX39" s="63">
        <v>5059</v>
      </c>
      <c r="CZ39" s="101" t="s">
        <v>191</v>
      </c>
      <c r="DA39" s="129" t="s">
        <v>177</v>
      </c>
      <c r="DB39" s="129">
        <v>122</v>
      </c>
      <c r="DC39" s="104" t="s">
        <v>186</v>
      </c>
      <c r="DD39" s="77"/>
      <c r="DE39" s="56"/>
      <c r="DF39" s="36"/>
      <c r="DI39" s="41">
        <v>1.1200000000000001</v>
      </c>
      <c r="DJ39" s="17" t="s">
        <v>198</v>
      </c>
      <c r="DK39" s="151">
        <v>0</v>
      </c>
      <c r="DL39" s="41">
        <v>9999</v>
      </c>
      <c r="DM39" s="41">
        <v>0</v>
      </c>
      <c r="DP39" s="41">
        <v>34</v>
      </c>
      <c r="DQ39" s="195">
        <v>0</v>
      </c>
      <c r="DR39" s="195">
        <v>0</v>
      </c>
      <c r="DS39" s="196">
        <v>0</v>
      </c>
      <c r="DT39" s="195">
        <v>0</v>
      </c>
      <c r="DU39" s="195">
        <v>0</v>
      </c>
      <c r="DV39" s="195">
        <v>333</v>
      </c>
      <c r="DW39" s="195">
        <v>0</v>
      </c>
      <c r="DX39" s="195">
        <v>0</v>
      </c>
      <c r="DY39" s="195">
        <v>513</v>
      </c>
      <c r="DZ39" s="195">
        <v>0</v>
      </c>
      <c r="EA39" s="195">
        <v>401</v>
      </c>
      <c r="EB39" s="195">
        <v>0</v>
      </c>
      <c r="EC39" s="196">
        <v>0</v>
      </c>
      <c r="ED39" s="195">
        <v>0</v>
      </c>
      <c r="EE39" s="195">
        <v>0</v>
      </c>
      <c r="EF39" s="195">
        <v>212</v>
      </c>
      <c r="EG39" s="195">
        <v>3600</v>
      </c>
      <c r="EH39" s="196">
        <v>0</v>
      </c>
      <c r="EI39" s="195">
        <v>0</v>
      </c>
      <c r="EK39" s="41">
        <v>34</v>
      </c>
      <c r="EL39" s="195">
        <v>0</v>
      </c>
      <c r="EM39" s="195">
        <v>0</v>
      </c>
      <c r="EN39" s="195">
        <v>0</v>
      </c>
      <c r="EO39" s="195">
        <v>0</v>
      </c>
      <c r="EP39" s="195">
        <v>0</v>
      </c>
      <c r="EQ39" s="195">
        <v>333</v>
      </c>
      <c r="ER39" s="195">
        <v>333</v>
      </c>
      <c r="ES39" s="195">
        <v>333</v>
      </c>
      <c r="ET39" s="195">
        <v>846</v>
      </c>
      <c r="EU39" s="195">
        <v>846</v>
      </c>
      <c r="EV39" s="195">
        <v>1247</v>
      </c>
      <c r="EW39" s="195">
        <v>1247</v>
      </c>
      <c r="EX39" s="195">
        <v>1247</v>
      </c>
      <c r="EY39" s="195">
        <v>1247</v>
      </c>
      <c r="EZ39" s="195">
        <v>1247</v>
      </c>
      <c r="FA39" s="195">
        <v>1459</v>
      </c>
      <c r="FB39" s="195">
        <v>5059</v>
      </c>
      <c r="FC39" s="195">
        <v>5059</v>
      </c>
      <c r="FD39" s="195">
        <v>5059</v>
      </c>
    </row>
    <row r="40" spans="1:160" ht="13.5" thickBot="1" x14ac:dyDescent="0.25">
      <c r="A40" s="132"/>
      <c r="B40" s="34">
        <v>35</v>
      </c>
      <c r="C40" s="10">
        <v>35</v>
      </c>
      <c r="D40" s="37" t="s">
        <v>50</v>
      </c>
      <c r="E40" s="37" t="s">
        <v>59</v>
      </c>
      <c r="F40" s="37"/>
      <c r="G40" s="43">
        <v>0.31597222222222199</v>
      </c>
      <c r="H40" s="47"/>
      <c r="I40" s="58" t="s">
        <v>44</v>
      </c>
      <c r="J40" s="52">
        <v>0</v>
      </c>
      <c r="K40" s="43"/>
      <c r="L40" s="47"/>
      <c r="M40" s="42" t="s">
        <v>44</v>
      </c>
      <c r="N40" s="38">
        <v>0</v>
      </c>
      <c r="O40" s="73"/>
      <c r="P40" s="42" t="s">
        <v>44</v>
      </c>
      <c r="Q40" s="38">
        <v>0</v>
      </c>
      <c r="R40" s="43"/>
      <c r="S40" s="47"/>
      <c r="T40" s="70"/>
      <c r="U40" s="71">
        <v>0</v>
      </c>
      <c r="V40" s="72"/>
      <c r="W40" s="115">
        <v>2.0833333333333332E-2</v>
      </c>
      <c r="X40" s="42" t="s">
        <v>44</v>
      </c>
      <c r="Y40" s="38">
        <v>0</v>
      </c>
      <c r="Z40" s="49"/>
      <c r="AA40" s="42" t="s">
        <v>44</v>
      </c>
      <c r="AB40" s="38">
        <v>0</v>
      </c>
      <c r="AC40" s="53"/>
      <c r="AD40" s="61"/>
      <c r="AE40" s="55"/>
      <c r="AF40" s="35">
        <v>0</v>
      </c>
      <c r="AG40" s="35">
        <v>3.8541666666666668E-3</v>
      </c>
      <c r="AH40" s="44" t="s">
        <v>45</v>
      </c>
      <c r="AI40" s="45">
        <v>333</v>
      </c>
      <c r="AJ40" s="115">
        <v>2.0833333333333332E-2</v>
      </c>
      <c r="AK40" s="42" t="s">
        <v>44</v>
      </c>
      <c r="AL40" s="38">
        <v>0</v>
      </c>
      <c r="AM40" s="73"/>
      <c r="AN40" s="42" t="s">
        <v>44</v>
      </c>
      <c r="AO40" s="38">
        <v>0</v>
      </c>
      <c r="AP40" s="53"/>
      <c r="AQ40" s="61"/>
      <c r="AR40" s="55"/>
      <c r="AS40" s="35">
        <v>0</v>
      </c>
      <c r="AT40" s="35">
        <v>5.9375000000000001E-3</v>
      </c>
      <c r="AU40" s="44" t="s">
        <v>45</v>
      </c>
      <c r="AV40" s="45">
        <v>513</v>
      </c>
      <c r="AW40" s="49"/>
      <c r="AX40" s="42" t="s">
        <v>44</v>
      </c>
      <c r="AY40" s="38">
        <v>0</v>
      </c>
      <c r="AZ40" s="53"/>
      <c r="BA40" s="61"/>
      <c r="BB40" s="55"/>
      <c r="BC40" s="35">
        <v>0</v>
      </c>
      <c r="BD40" s="35">
        <v>4.6412037037037038E-3</v>
      </c>
      <c r="BE40" s="44" t="s">
        <v>45</v>
      </c>
      <c r="BF40" s="45">
        <v>401</v>
      </c>
      <c r="BG40" s="49"/>
      <c r="BH40" s="42" t="s">
        <v>44</v>
      </c>
      <c r="BI40" s="38">
        <v>0</v>
      </c>
      <c r="BJ40" s="43"/>
      <c r="BK40" s="47"/>
      <c r="BL40" s="70"/>
      <c r="BM40" s="71">
        <v>0</v>
      </c>
      <c r="BN40" s="72"/>
      <c r="BO40" s="117"/>
      <c r="BP40" s="121"/>
      <c r="BQ40" s="124"/>
      <c r="BR40" s="125"/>
      <c r="BS40" s="49"/>
      <c r="BT40" s="42" t="s">
        <v>44</v>
      </c>
      <c r="BU40" s="38">
        <v>0</v>
      </c>
      <c r="BV40" s="53"/>
      <c r="BW40" s="61"/>
      <c r="BX40" s="55"/>
      <c r="BY40" s="35">
        <v>0</v>
      </c>
      <c r="BZ40" s="35">
        <v>2.4537037037037036E-3</v>
      </c>
      <c r="CA40" s="44" t="s">
        <v>45</v>
      </c>
      <c r="CB40" s="45">
        <v>212</v>
      </c>
      <c r="CC40" s="85"/>
      <c r="CD40" s="86"/>
      <c r="CE40" s="87">
        <v>1800</v>
      </c>
      <c r="CF40" s="88"/>
      <c r="CG40" s="85"/>
      <c r="CH40" s="86"/>
      <c r="CI40" s="87">
        <v>1800</v>
      </c>
      <c r="CJ40" s="88"/>
      <c r="CK40" s="43"/>
      <c r="CL40" s="47"/>
      <c r="CM40" s="70"/>
      <c r="CN40" s="71">
        <v>0</v>
      </c>
      <c r="CO40" s="72"/>
      <c r="CP40" s="91"/>
      <c r="CQ40" s="95">
        <v>5.5555555555555601E-2</v>
      </c>
      <c r="CR40" s="42" t="s">
        <v>44</v>
      </c>
      <c r="CS40" s="38">
        <v>0</v>
      </c>
      <c r="CU40" s="39">
        <v>1459</v>
      </c>
      <c r="CV40" s="46">
        <v>3600</v>
      </c>
      <c r="CW40" s="40"/>
      <c r="CX40" s="63">
        <v>5059</v>
      </c>
      <c r="CZ40" s="101" t="s">
        <v>192</v>
      </c>
      <c r="DA40" s="129" t="s">
        <v>179</v>
      </c>
      <c r="DB40" s="129">
        <v>71</v>
      </c>
      <c r="DC40" s="104" t="s">
        <v>181</v>
      </c>
      <c r="DD40" s="77"/>
      <c r="DE40" s="56"/>
      <c r="DF40" s="36"/>
      <c r="DI40" s="41">
        <v>1</v>
      </c>
      <c r="DJ40" s="17" t="s">
        <v>197</v>
      </c>
      <c r="DK40" s="151">
        <v>0</v>
      </c>
      <c r="DL40" s="41">
        <v>0</v>
      </c>
      <c r="DM40" s="41">
        <v>9999</v>
      </c>
      <c r="DP40" s="41">
        <v>35</v>
      </c>
      <c r="DQ40" s="195">
        <v>0</v>
      </c>
      <c r="DR40" s="195">
        <v>0</v>
      </c>
      <c r="DS40" s="196">
        <v>0</v>
      </c>
      <c r="DT40" s="195">
        <v>0</v>
      </c>
      <c r="DU40" s="195">
        <v>0</v>
      </c>
      <c r="DV40" s="195">
        <v>333</v>
      </c>
      <c r="DW40" s="195">
        <v>0</v>
      </c>
      <c r="DX40" s="195">
        <v>0</v>
      </c>
      <c r="DY40" s="195">
        <v>513</v>
      </c>
      <c r="DZ40" s="195">
        <v>0</v>
      </c>
      <c r="EA40" s="195">
        <v>401</v>
      </c>
      <c r="EB40" s="195">
        <v>0</v>
      </c>
      <c r="EC40" s="196">
        <v>0</v>
      </c>
      <c r="ED40" s="195">
        <v>0</v>
      </c>
      <c r="EE40" s="195">
        <v>0</v>
      </c>
      <c r="EF40" s="195">
        <v>212</v>
      </c>
      <c r="EG40" s="195">
        <v>3600</v>
      </c>
      <c r="EH40" s="196">
        <v>0</v>
      </c>
      <c r="EI40" s="195">
        <v>0</v>
      </c>
      <c r="EK40" s="41">
        <v>35</v>
      </c>
      <c r="EL40" s="195">
        <v>0</v>
      </c>
      <c r="EM40" s="195">
        <v>0</v>
      </c>
      <c r="EN40" s="195">
        <v>0</v>
      </c>
      <c r="EO40" s="195">
        <v>0</v>
      </c>
      <c r="EP40" s="195">
        <v>0</v>
      </c>
      <c r="EQ40" s="195">
        <v>333</v>
      </c>
      <c r="ER40" s="195">
        <v>333</v>
      </c>
      <c r="ES40" s="195">
        <v>333</v>
      </c>
      <c r="ET40" s="195">
        <v>846</v>
      </c>
      <c r="EU40" s="195">
        <v>846</v>
      </c>
      <c r="EV40" s="195">
        <v>1247</v>
      </c>
      <c r="EW40" s="195">
        <v>1247</v>
      </c>
      <c r="EX40" s="195">
        <v>1247</v>
      </c>
      <c r="EY40" s="195">
        <v>1247</v>
      </c>
      <c r="EZ40" s="195">
        <v>1247</v>
      </c>
      <c r="FA40" s="195">
        <v>1459</v>
      </c>
      <c r="FB40" s="195">
        <v>5059</v>
      </c>
      <c r="FC40" s="195">
        <v>5059</v>
      </c>
      <c r="FD40" s="195">
        <v>5059</v>
      </c>
    </row>
    <row r="41" spans="1:160" ht="13.5" thickBot="1" x14ac:dyDescent="0.25">
      <c r="A41" s="132"/>
      <c r="B41" s="34">
        <v>36</v>
      </c>
      <c r="C41" s="10">
        <v>36</v>
      </c>
      <c r="D41" s="37" t="s">
        <v>140</v>
      </c>
      <c r="E41" s="37" t="s">
        <v>141</v>
      </c>
      <c r="F41" s="37"/>
      <c r="G41" s="43">
        <v>0.31666666666666698</v>
      </c>
      <c r="H41" s="47"/>
      <c r="I41" s="58" t="s">
        <v>44</v>
      </c>
      <c r="J41" s="52">
        <v>0</v>
      </c>
      <c r="K41" s="43"/>
      <c r="L41" s="47"/>
      <c r="M41" s="42" t="s">
        <v>44</v>
      </c>
      <c r="N41" s="38">
        <v>0</v>
      </c>
      <c r="O41" s="73"/>
      <c r="P41" s="42" t="s">
        <v>44</v>
      </c>
      <c r="Q41" s="38">
        <v>0</v>
      </c>
      <c r="R41" s="43"/>
      <c r="S41" s="47"/>
      <c r="T41" s="70"/>
      <c r="U41" s="71">
        <v>0</v>
      </c>
      <c r="V41" s="72"/>
      <c r="W41" s="115">
        <v>2.0833333333333332E-2</v>
      </c>
      <c r="X41" s="42" t="s">
        <v>44</v>
      </c>
      <c r="Y41" s="38">
        <v>0</v>
      </c>
      <c r="Z41" s="49"/>
      <c r="AA41" s="42" t="s">
        <v>44</v>
      </c>
      <c r="AB41" s="38">
        <v>0</v>
      </c>
      <c r="AC41" s="53"/>
      <c r="AD41" s="61"/>
      <c r="AE41" s="55"/>
      <c r="AF41" s="35">
        <v>0</v>
      </c>
      <c r="AG41" s="35">
        <v>3.8541666666666668E-3</v>
      </c>
      <c r="AH41" s="44" t="s">
        <v>45</v>
      </c>
      <c r="AI41" s="45">
        <v>333</v>
      </c>
      <c r="AJ41" s="115">
        <v>2.0833333333333332E-2</v>
      </c>
      <c r="AK41" s="42" t="s">
        <v>44</v>
      </c>
      <c r="AL41" s="38">
        <v>0</v>
      </c>
      <c r="AM41" s="73"/>
      <c r="AN41" s="42" t="s">
        <v>44</v>
      </c>
      <c r="AO41" s="38">
        <v>0</v>
      </c>
      <c r="AP41" s="53"/>
      <c r="AQ41" s="61"/>
      <c r="AR41" s="55"/>
      <c r="AS41" s="35">
        <v>0</v>
      </c>
      <c r="AT41" s="35">
        <v>5.9375000000000001E-3</v>
      </c>
      <c r="AU41" s="44" t="s">
        <v>45</v>
      </c>
      <c r="AV41" s="45">
        <v>513</v>
      </c>
      <c r="AW41" s="49"/>
      <c r="AX41" s="42" t="s">
        <v>44</v>
      </c>
      <c r="AY41" s="38">
        <v>0</v>
      </c>
      <c r="AZ41" s="53"/>
      <c r="BA41" s="61"/>
      <c r="BB41" s="55"/>
      <c r="BC41" s="35">
        <v>0</v>
      </c>
      <c r="BD41" s="35">
        <v>4.6412037037037038E-3</v>
      </c>
      <c r="BE41" s="44" t="s">
        <v>45</v>
      </c>
      <c r="BF41" s="45">
        <v>401</v>
      </c>
      <c r="BG41" s="49"/>
      <c r="BH41" s="42" t="s">
        <v>44</v>
      </c>
      <c r="BI41" s="38">
        <v>0</v>
      </c>
      <c r="BJ41" s="43"/>
      <c r="BK41" s="47"/>
      <c r="BL41" s="70"/>
      <c r="BM41" s="71">
        <v>0</v>
      </c>
      <c r="BN41" s="72"/>
      <c r="BO41" s="117"/>
      <c r="BP41" s="121"/>
      <c r="BQ41" s="124"/>
      <c r="BR41" s="125"/>
      <c r="BS41" s="49"/>
      <c r="BT41" s="42" t="s">
        <v>44</v>
      </c>
      <c r="BU41" s="38">
        <v>0</v>
      </c>
      <c r="BV41" s="53"/>
      <c r="BW41" s="61"/>
      <c r="BX41" s="55"/>
      <c r="BY41" s="35">
        <v>0</v>
      </c>
      <c r="BZ41" s="35">
        <v>2.4537037037037036E-3</v>
      </c>
      <c r="CA41" s="44" t="s">
        <v>45</v>
      </c>
      <c r="CB41" s="45">
        <v>212</v>
      </c>
      <c r="CC41" s="85"/>
      <c r="CD41" s="86"/>
      <c r="CE41" s="87">
        <v>1800</v>
      </c>
      <c r="CF41" s="88"/>
      <c r="CG41" s="85"/>
      <c r="CH41" s="86"/>
      <c r="CI41" s="87">
        <v>1800</v>
      </c>
      <c r="CJ41" s="88"/>
      <c r="CK41" s="43"/>
      <c r="CL41" s="47"/>
      <c r="CM41" s="70"/>
      <c r="CN41" s="71">
        <v>0</v>
      </c>
      <c r="CO41" s="72"/>
      <c r="CP41" s="91"/>
      <c r="CQ41" s="95">
        <v>5.5555555555555601E-2</v>
      </c>
      <c r="CR41" s="42" t="s">
        <v>44</v>
      </c>
      <c r="CS41" s="38">
        <v>0</v>
      </c>
      <c r="CU41" s="39">
        <v>1459</v>
      </c>
      <c r="CV41" s="46">
        <v>3600</v>
      </c>
      <c r="CW41" s="40"/>
      <c r="CX41" s="63">
        <v>5059</v>
      </c>
      <c r="CZ41" s="101" t="s">
        <v>191</v>
      </c>
      <c r="DA41" s="129" t="s">
        <v>178</v>
      </c>
      <c r="DB41" s="129">
        <v>102</v>
      </c>
      <c r="DC41" s="104"/>
      <c r="DD41" s="77"/>
      <c r="DE41" s="56"/>
      <c r="DF41" s="36"/>
      <c r="DI41" s="41">
        <v>1.0900000000000001</v>
      </c>
      <c r="DJ41" s="17" t="s">
        <v>197</v>
      </c>
      <c r="DK41" s="151">
        <v>0</v>
      </c>
      <c r="DL41" s="41">
        <v>0</v>
      </c>
      <c r="DM41" s="41">
        <v>9999</v>
      </c>
      <c r="DP41" s="41">
        <v>36</v>
      </c>
      <c r="DQ41" s="195">
        <v>0</v>
      </c>
      <c r="DR41" s="195">
        <v>0</v>
      </c>
      <c r="DS41" s="196">
        <v>0</v>
      </c>
      <c r="DT41" s="195">
        <v>0</v>
      </c>
      <c r="DU41" s="195">
        <v>0</v>
      </c>
      <c r="DV41" s="195">
        <v>333</v>
      </c>
      <c r="DW41" s="195">
        <v>0</v>
      </c>
      <c r="DX41" s="195">
        <v>0</v>
      </c>
      <c r="DY41" s="195">
        <v>513</v>
      </c>
      <c r="DZ41" s="195">
        <v>0</v>
      </c>
      <c r="EA41" s="195">
        <v>401</v>
      </c>
      <c r="EB41" s="195">
        <v>0</v>
      </c>
      <c r="EC41" s="196">
        <v>0</v>
      </c>
      <c r="ED41" s="195">
        <v>0</v>
      </c>
      <c r="EE41" s="195">
        <v>0</v>
      </c>
      <c r="EF41" s="195">
        <v>212</v>
      </c>
      <c r="EG41" s="195">
        <v>3600</v>
      </c>
      <c r="EH41" s="196">
        <v>0</v>
      </c>
      <c r="EI41" s="195">
        <v>0</v>
      </c>
      <c r="EK41" s="41">
        <v>36</v>
      </c>
      <c r="EL41" s="195">
        <v>0</v>
      </c>
      <c r="EM41" s="195">
        <v>0</v>
      </c>
      <c r="EN41" s="195">
        <v>0</v>
      </c>
      <c r="EO41" s="195">
        <v>0</v>
      </c>
      <c r="EP41" s="195">
        <v>0</v>
      </c>
      <c r="EQ41" s="195">
        <v>333</v>
      </c>
      <c r="ER41" s="195">
        <v>333</v>
      </c>
      <c r="ES41" s="195">
        <v>333</v>
      </c>
      <c r="ET41" s="195">
        <v>846</v>
      </c>
      <c r="EU41" s="195">
        <v>846</v>
      </c>
      <c r="EV41" s="195">
        <v>1247</v>
      </c>
      <c r="EW41" s="195">
        <v>1247</v>
      </c>
      <c r="EX41" s="195">
        <v>1247</v>
      </c>
      <c r="EY41" s="195">
        <v>1247</v>
      </c>
      <c r="EZ41" s="195">
        <v>1247</v>
      </c>
      <c r="FA41" s="195">
        <v>1459</v>
      </c>
      <c r="FB41" s="195">
        <v>5059</v>
      </c>
      <c r="FC41" s="195">
        <v>5059</v>
      </c>
      <c r="FD41" s="195">
        <v>5059</v>
      </c>
    </row>
    <row r="42" spans="1:160" ht="13.5" thickBot="1" x14ac:dyDescent="0.25">
      <c r="A42" s="132"/>
      <c r="B42" s="34">
        <v>37</v>
      </c>
      <c r="C42" s="10">
        <v>37</v>
      </c>
      <c r="D42" s="37" t="s">
        <v>142</v>
      </c>
      <c r="E42" s="37" t="s">
        <v>143</v>
      </c>
      <c r="F42" s="37"/>
      <c r="G42" s="43">
        <v>0.31736111111111098</v>
      </c>
      <c r="H42" s="47"/>
      <c r="I42" s="58" t="s">
        <v>44</v>
      </c>
      <c r="J42" s="52">
        <v>0</v>
      </c>
      <c r="K42" s="43"/>
      <c r="L42" s="47"/>
      <c r="M42" s="42" t="s">
        <v>44</v>
      </c>
      <c r="N42" s="38">
        <v>0</v>
      </c>
      <c r="O42" s="73"/>
      <c r="P42" s="42" t="s">
        <v>44</v>
      </c>
      <c r="Q42" s="38">
        <v>0</v>
      </c>
      <c r="R42" s="43"/>
      <c r="S42" s="47"/>
      <c r="T42" s="70"/>
      <c r="U42" s="71">
        <v>0</v>
      </c>
      <c r="V42" s="72"/>
      <c r="W42" s="115">
        <v>2.0833333333333332E-2</v>
      </c>
      <c r="X42" s="42" t="s">
        <v>44</v>
      </c>
      <c r="Y42" s="38">
        <v>0</v>
      </c>
      <c r="Z42" s="49"/>
      <c r="AA42" s="42" t="s">
        <v>44</v>
      </c>
      <c r="AB42" s="38">
        <v>0</v>
      </c>
      <c r="AC42" s="53"/>
      <c r="AD42" s="61"/>
      <c r="AE42" s="55"/>
      <c r="AF42" s="35">
        <v>0</v>
      </c>
      <c r="AG42" s="35">
        <v>3.8541666666666668E-3</v>
      </c>
      <c r="AH42" s="44" t="s">
        <v>45</v>
      </c>
      <c r="AI42" s="45">
        <v>333</v>
      </c>
      <c r="AJ42" s="115">
        <v>2.0833333333333332E-2</v>
      </c>
      <c r="AK42" s="42" t="s">
        <v>44</v>
      </c>
      <c r="AL42" s="38">
        <v>0</v>
      </c>
      <c r="AM42" s="73"/>
      <c r="AN42" s="42" t="s">
        <v>44</v>
      </c>
      <c r="AO42" s="38">
        <v>0</v>
      </c>
      <c r="AP42" s="53"/>
      <c r="AQ42" s="61"/>
      <c r="AR42" s="55"/>
      <c r="AS42" s="35">
        <v>0</v>
      </c>
      <c r="AT42" s="35">
        <v>5.9375000000000001E-3</v>
      </c>
      <c r="AU42" s="44" t="s">
        <v>45</v>
      </c>
      <c r="AV42" s="45">
        <v>513</v>
      </c>
      <c r="AW42" s="49"/>
      <c r="AX42" s="42" t="s">
        <v>44</v>
      </c>
      <c r="AY42" s="38">
        <v>0</v>
      </c>
      <c r="AZ42" s="53"/>
      <c r="BA42" s="61"/>
      <c r="BB42" s="55"/>
      <c r="BC42" s="35">
        <v>0</v>
      </c>
      <c r="BD42" s="35">
        <v>4.6412037037037038E-3</v>
      </c>
      <c r="BE42" s="44" t="s">
        <v>45</v>
      </c>
      <c r="BF42" s="45">
        <v>401</v>
      </c>
      <c r="BG42" s="49"/>
      <c r="BH42" s="42" t="s">
        <v>44</v>
      </c>
      <c r="BI42" s="38">
        <v>0</v>
      </c>
      <c r="BJ42" s="43"/>
      <c r="BK42" s="47"/>
      <c r="BL42" s="70"/>
      <c r="BM42" s="71">
        <v>0</v>
      </c>
      <c r="BN42" s="72"/>
      <c r="BO42" s="117"/>
      <c r="BP42" s="121"/>
      <c r="BQ42" s="124"/>
      <c r="BR42" s="125"/>
      <c r="BS42" s="49"/>
      <c r="BT42" s="42" t="s">
        <v>44</v>
      </c>
      <c r="BU42" s="38">
        <v>0</v>
      </c>
      <c r="BV42" s="53"/>
      <c r="BW42" s="61"/>
      <c r="BX42" s="55"/>
      <c r="BY42" s="35">
        <v>0</v>
      </c>
      <c r="BZ42" s="35">
        <v>2.4537037037037036E-3</v>
      </c>
      <c r="CA42" s="44" t="s">
        <v>45</v>
      </c>
      <c r="CB42" s="45">
        <v>212</v>
      </c>
      <c r="CC42" s="85"/>
      <c r="CD42" s="86"/>
      <c r="CE42" s="87">
        <v>1800</v>
      </c>
      <c r="CF42" s="88"/>
      <c r="CG42" s="85"/>
      <c r="CH42" s="86"/>
      <c r="CI42" s="87">
        <v>1800</v>
      </c>
      <c r="CJ42" s="88"/>
      <c r="CK42" s="43"/>
      <c r="CL42" s="47"/>
      <c r="CM42" s="70"/>
      <c r="CN42" s="71">
        <v>0</v>
      </c>
      <c r="CO42" s="72"/>
      <c r="CP42" s="91"/>
      <c r="CQ42" s="95">
        <v>5.5555555555555601E-2</v>
      </c>
      <c r="CR42" s="42" t="s">
        <v>44</v>
      </c>
      <c r="CS42" s="38">
        <v>0</v>
      </c>
      <c r="CU42" s="39">
        <v>1459</v>
      </c>
      <c r="CV42" s="46">
        <v>3600</v>
      </c>
      <c r="CW42" s="40"/>
      <c r="CX42" s="63">
        <v>5059</v>
      </c>
      <c r="CZ42" s="101" t="s">
        <v>192</v>
      </c>
      <c r="DA42" s="129" t="s">
        <v>178</v>
      </c>
      <c r="DB42" s="129">
        <v>70</v>
      </c>
      <c r="DC42" s="104" t="s">
        <v>188</v>
      </c>
      <c r="DD42" s="77"/>
      <c r="DE42" s="56"/>
      <c r="DF42" s="36"/>
      <c r="DI42" s="41">
        <v>1.06</v>
      </c>
      <c r="DJ42" s="17" t="s">
        <v>198</v>
      </c>
      <c r="DK42" s="151">
        <v>0</v>
      </c>
      <c r="DL42" s="41">
        <v>9999</v>
      </c>
      <c r="DM42" s="41">
        <v>0</v>
      </c>
      <c r="DP42" s="41">
        <v>37</v>
      </c>
      <c r="DQ42" s="195">
        <v>0</v>
      </c>
      <c r="DR42" s="195">
        <v>0</v>
      </c>
      <c r="DS42" s="196">
        <v>0</v>
      </c>
      <c r="DT42" s="195">
        <v>0</v>
      </c>
      <c r="DU42" s="195">
        <v>0</v>
      </c>
      <c r="DV42" s="195">
        <v>333</v>
      </c>
      <c r="DW42" s="195">
        <v>0</v>
      </c>
      <c r="DX42" s="195">
        <v>0</v>
      </c>
      <c r="DY42" s="195">
        <v>513</v>
      </c>
      <c r="DZ42" s="195">
        <v>0</v>
      </c>
      <c r="EA42" s="195">
        <v>401</v>
      </c>
      <c r="EB42" s="195">
        <v>0</v>
      </c>
      <c r="EC42" s="196">
        <v>0</v>
      </c>
      <c r="ED42" s="195">
        <v>0</v>
      </c>
      <c r="EE42" s="195">
        <v>0</v>
      </c>
      <c r="EF42" s="195">
        <v>212</v>
      </c>
      <c r="EG42" s="195">
        <v>3600</v>
      </c>
      <c r="EH42" s="196">
        <v>0</v>
      </c>
      <c r="EI42" s="195">
        <v>0</v>
      </c>
      <c r="EK42" s="41">
        <v>37</v>
      </c>
      <c r="EL42" s="195">
        <v>0</v>
      </c>
      <c r="EM42" s="195">
        <v>0</v>
      </c>
      <c r="EN42" s="195">
        <v>0</v>
      </c>
      <c r="EO42" s="195">
        <v>0</v>
      </c>
      <c r="EP42" s="195">
        <v>0</v>
      </c>
      <c r="EQ42" s="195">
        <v>333</v>
      </c>
      <c r="ER42" s="195">
        <v>333</v>
      </c>
      <c r="ES42" s="195">
        <v>333</v>
      </c>
      <c r="ET42" s="195">
        <v>846</v>
      </c>
      <c r="EU42" s="195">
        <v>846</v>
      </c>
      <c r="EV42" s="195">
        <v>1247</v>
      </c>
      <c r="EW42" s="195">
        <v>1247</v>
      </c>
      <c r="EX42" s="195">
        <v>1247</v>
      </c>
      <c r="EY42" s="195">
        <v>1247</v>
      </c>
      <c r="EZ42" s="195">
        <v>1247</v>
      </c>
      <c r="FA42" s="195">
        <v>1459</v>
      </c>
      <c r="FB42" s="195">
        <v>5059</v>
      </c>
      <c r="FC42" s="195">
        <v>5059</v>
      </c>
      <c r="FD42" s="195">
        <v>5059</v>
      </c>
    </row>
    <row r="43" spans="1:160" ht="13.5" thickBot="1" x14ac:dyDescent="0.25">
      <c r="A43" s="132"/>
      <c r="B43" s="34">
        <v>38</v>
      </c>
      <c r="C43" s="10">
        <v>38</v>
      </c>
      <c r="D43" s="37" t="s">
        <v>52</v>
      </c>
      <c r="E43" s="37" t="s">
        <v>144</v>
      </c>
      <c r="F43" s="37"/>
      <c r="G43" s="43">
        <v>0.31805555555555598</v>
      </c>
      <c r="H43" s="47"/>
      <c r="I43" s="58" t="s">
        <v>44</v>
      </c>
      <c r="J43" s="52">
        <v>0</v>
      </c>
      <c r="K43" s="43"/>
      <c r="L43" s="47"/>
      <c r="M43" s="42" t="s">
        <v>44</v>
      </c>
      <c r="N43" s="38">
        <v>0</v>
      </c>
      <c r="O43" s="73"/>
      <c r="P43" s="42" t="s">
        <v>44</v>
      </c>
      <c r="Q43" s="38">
        <v>0</v>
      </c>
      <c r="R43" s="43"/>
      <c r="S43" s="47"/>
      <c r="T43" s="70"/>
      <c r="U43" s="71">
        <v>0</v>
      </c>
      <c r="V43" s="72"/>
      <c r="W43" s="115">
        <v>2.0833333333333332E-2</v>
      </c>
      <c r="X43" s="42" t="s">
        <v>44</v>
      </c>
      <c r="Y43" s="38">
        <v>0</v>
      </c>
      <c r="Z43" s="49"/>
      <c r="AA43" s="42" t="s">
        <v>44</v>
      </c>
      <c r="AB43" s="38">
        <v>0</v>
      </c>
      <c r="AC43" s="53"/>
      <c r="AD43" s="61"/>
      <c r="AE43" s="55"/>
      <c r="AF43" s="35">
        <v>0</v>
      </c>
      <c r="AG43" s="35">
        <v>3.8541666666666668E-3</v>
      </c>
      <c r="AH43" s="44" t="s">
        <v>45</v>
      </c>
      <c r="AI43" s="45">
        <v>333</v>
      </c>
      <c r="AJ43" s="115">
        <v>2.0833333333333332E-2</v>
      </c>
      <c r="AK43" s="42" t="s">
        <v>44</v>
      </c>
      <c r="AL43" s="38">
        <v>0</v>
      </c>
      <c r="AM43" s="73"/>
      <c r="AN43" s="42" t="s">
        <v>44</v>
      </c>
      <c r="AO43" s="38">
        <v>0</v>
      </c>
      <c r="AP43" s="53"/>
      <c r="AQ43" s="61"/>
      <c r="AR43" s="55"/>
      <c r="AS43" s="35">
        <v>0</v>
      </c>
      <c r="AT43" s="35">
        <v>5.9375000000000001E-3</v>
      </c>
      <c r="AU43" s="44" t="s">
        <v>45</v>
      </c>
      <c r="AV43" s="45">
        <v>513</v>
      </c>
      <c r="AW43" s="49"/>
      <c r="AX43" s="42" t="s">
        <v>44</v>
      </c>
      <c r="AY43" s="38">
        <v>0</v>
      </c>
      <c r="AZ43" s="53"/>
      <c r="BA43" s="61"/>
      <c r="BB43" s="55"/>
      <c r="BC43" s="35">
        <v>0</v>
      </c>
      <c r="BD43" s="35">
        <v>4.6412037037037038E-3</v>
      </c>
      <c r="BE43" s="44" t="s">
        <v>45</v>
      </c>
      <c r="BF43" s="45">
        <v>401</v>
      </c>
      <c r="BG43" s="49"/>
      <c r="BH43" s="42" t="s">
        <v>44</v>
      </c>
      <c r="BI43" s="38">
        <v>0</v>
      </c>
      <c r="BJ43" s="43"/>
      <c r="BK43" s="47"/>
      <c r="BL43" s="70"/>
      <c r="BM43" s="71">
        <v>0</v>
      </c>
      <c r="BN43" s="72"/>
      <c r="BO43" s="117"/>
      <c r="BP43" s="121"/>
      <c r="BQ43" s="124"/>
      <c r="BR43" s="125"/>
      <c r="BS43" s="49"/>
      <c r="BT43" s="42" t="s">
        <v>44</v>
      </c>
      <c r="BU43" s="38">
        <v>0</v>
      </c>
      <c r="BV43" s="53"/>
      <c r="BW43" s="61"/>
      <c r="BX43" s="55"/>
      <c r="BY43" s="35">
        <v>0</v>
      </c>
      <c r="BZ43" s="35">
        <v>2.4537037037037036E-3</v>
      </c>
      <c r="CA43" s="44" t="s">
        <v>45</v>
      </c>
      <c r="CB43" s="45">
        <v>212</v>
      </c>
      <c r="CC43" s="85"/>
      <c r="CD43" s="86"/>
      <c r="CE43" s="87">
        <v>1800</v>
      </c>
      <c r="CF43" s="88"/>
      <c r="CG43" s="85"/>
      <c r="CH43" s="86"/>
      <c r="CI43" s="87">
        <v>1800</v>
      </c>
      <c r="CJ43" s="88"/>
      <c r="CK43" s="43"/>
      <c r="CL43" s="47"/>
      <c r="CM43" s="70"/>
      <c r="CN43" s="71">
        <v>0</v>
      </c>
      <c r="CO43" s="72"/>
      <c r="CP43" s="91"/>
      <c r="CQ43" s="95">
        <v>5.5555555555555601E-2</v>
      </c>
      <c r="CR43" s="42" t="s">
        <v>44</v>
      </c>
      <c r="CS43" s="38">
        <v>0</v>
      </c>
      <c r="CU43" s="39">
        <v>1459</v>
      </c>
      <c r="CV43" s="46">
        <v>3600</v>
      </c>
      <c r="CW43" s="40"/>
      <c r="CX43" s="63">
        <v>5059</v>
      </c>
      <c r="CZ43" s="101" t="s">
        <v>192</v>
      </c>
      <c r="DA43" s="129" t="s">
        <v>178</v>
      </c>
      <c r="DB43" s="129">
        <v>114</v>
      </c>
      <c r="DC43" s="104" t="s">
        <v>188</v>
      </c>
      <c r="DD43" s="77"/>
      <c r="DE43" s="56"/>
      <c r="DF43" s="36"/>
      <c r="DI43" s="41">
        <v>1.0900000000000001</v>
      </c>
      <c r="DJ43" s="17" t="s">
        <v>197</v>
      </c>
      <c r="DK43" s="151">
        <v>0</v>
      </c>
      <c r="DL43" s="41">
        <v>0</v>
      </c>
      <c r="DM43" s="41">
        <v>9999</v>
      </c>
      <c r="DP43" s="41">
        <v>38</v>
      </c>
      <c r="DQ43" s="195">
        <v>0</v>
      </c>
      <c r="DR43" s="195">
        <v>0</v>
      </c>
      <c r="DS43" s="196">
        <v>0</v>
      </c>
      <c r="DT43" s="195">
        <v>0</v>
      </c>
      <c r="DU43" s="195">
        <v>0</v>
      </c>
      <c r="DV43" s="195">
        <v>333</v>
      </c>
      <c r="DW43" s="195">
        <v>0</v>
      </c>
      <c r="DX43" s="195">
        <v>0</v>
      </c>
      <c r="DY43" s="195">
        <v>513</v>
      </c>
      <c r="DZ43" s="195">
        <v>0</v>
      </c>
      <c r="EA43" s="195">
        <v>401</v>
      </c>
      <c r="EB43" s="195">
        <v>0</v>
      </c>
      <c r="EC43" s="196">
        <v>0</v>
      </c>
      <c r="ED43" s="195">
        <v>0</v>
      </c>
      <c r="EE43" s="195">
        <v>0</v>
      </c>
      <c r="EF43" s="195">
        <v>212</v>
      </c>
      <c r="EG43" s="195">
        <v>3600</v>
      </c>
      <c r="EH43" s="196">
        <v>0</v>
      </c>
      <c r="EI43" s="195">
        <v>0</v>
      </c>
      <c r="EK43" s="41">
        <v>38</v>
      </c>
      <c r="EL43" s="195">
        <v>0</v>
      </c>
      <c r="EM43" s="195">
        <v>0</v>
      </c>
      <c r="EN43" s="195">
        <v>0</v>
      </c>
      <c r="EO43" s="195">
        <v>0</v>
      </c>
      <c r="EP43" s="195">
        <v>0</v>
      </c>
      <c r="EQ43" s="195">
        <v>333</v>
      </c>
      <c r="ER43" s="195">
        <v>333</v>
      </c>
      <c r="ES43" s="195">
        <v>333</v>
      </c>
      <c r="ET43" s="195">
        <v>846</v>
      </c>
      <c r="EU43" s="195">
        <v>846</v>
      </c>
      <c r="EV43" s="195">
        <v>1247</v>
      </c>
      <c r="EW43" s="195">
        <v>1247</v>
      </c>
      <c r="EX43" s="195">
        <v>1247</v>
      </c>
      <c r="EY43" s="195">
        <v>1247</v>
      </c>
      <c r="EZ43" s="195">
        <v>1247</v>
      </c>
      <c r="FA43" s="195">
        <v>1459</v>
      </c>
      <c r="FB43" s="195">
        <v>5059</v>
      </c>
      <c r="FC43" s="195">
        <v>5059</v>
      </c>
      <c r="FD43" s="195">
        <v>5059</v>
      </c>
    </row>
    <row r="44" spans="1:160" ht="13.5" thickBot="1" x14ac:dyDescent="0.25">
      <c r="A44" s="132"/>
      <c r="B44" s="34">
        <v>39</v>
      </c>
      <c r="C44" s="10">
        <v>39</v>
      </c>
      <c r="D44" s="37" t="s">
        <v>48</v>
      </c>
      <c r="E44" s="37" t="s">
        <v>56</v>
      </c>
      <c r="F44" s="37"/>
      <c r="G44" s="43">
        <v>0.31874999999999998</v>
      </c>
      <c r="H44" s="47"/>
      <c r="I44" s="58" t="s">
        <v>44</v>
      </c>
      <c r="J44" s="52">
        <v>0</v>
      </c>
      <c r="K44" s="43"/>
      <c r="L44" s="47"/>
      <c r="M44" s="42" t="s">
        <v>44</v>
      </c>
      <c r="N44" s="38">
        <v>0</v>
      </c>
      <c r="O44" s="73"/>
      <c r="P44" s="42" t="s">
        <v>44</v>
      </c>
      <c r="Q44" s="38">
        <v>0</v>
      </c>
      <c r="R44" s="43"/>
      <c r="S44" s="47"/>
      <c r="T44" s="70"/>
      <c r="U44" s="71">
        <v>0</v>
      </c>
      <c r="V44" s="72"/>
      <c r="W44" s="115">
        <v>2.0833333333333332E-2</v>
      </c>
      <c r="X44" s="42" t="s">
        <v>44</v>
      </c>
      <c r="Y44" s="38">
        <v>0</v>
      </c>
      <c r="Z44" s="49"/>
      <c r="AA44" s="42" t="s">
        <v>44</v>
      </c>
      <c r="AB44" s="38">
        <v>0</v>
      </c>
      <c r="AC44" s="53"/>
      <c r="AD44" s="61"/>
      <c r="AE44" s="55"/>
      <c r="AF44" s="35">
        <v>0</v>
      </c>
      <c r="AG44" s="35">
        <v>3.8541666666666668E-3</v>
      </c>
      <c r="AH44" s="44" t="s">
        <v>45</v>
      </c>
      <c r="AI44" s="45">
        <v>333</v>
      </c>
      <c r="AJ44" s="115">
        <v>2.0833333333333332E-2</v>
      </c>
      <c r="AK44" s="42" t="s">
        <v>44</v>
      </c>
      <c r="AL44" s="38">
        <v>0</v>
      </c>
      <c r="AM44" s="73"/>
      <c r="AN44" s="42" t="s">
        <v>44</v>
      </c>
      <c r="AO44" s="38">
        <v>0</v>
      </c>
      <c r="AP44" s="53"/>
      <c r="AQ44" s="61"/>
      <c r="AR44" s="55"/>
      <c r="AS44" s="35">
        <v>0</v>
      </c>
      <c r="AT44" s="35">
        <v>5.9375000000000001E-3</v>
      </c>
      <c r="AU44" s="44" t="s">
        <v>45</v>
      </c>
      <c r="AV44" s="45">
        <v>513</v>
      </c>
      <c r="AW44" s="49"/>
      <c r="AX44" s="42" t="s">
        <v>44</v>
      </c>
      <c r="AY44" s="38">
        <v>0</v>
      </c>
      <c r="AZ44" s="53"/>
      <c r="BA44" s="61"/>
      <c r="BB44" s="55"/>
      <c r="BC44" s="35">
        <v>0</v>
      </c>
      <c r="BD44" s="35">
        <v>4.6412037037037038E-3</v>
      </c>
      <c r="BE44" s="44" t="s">
        <v>45</v>
      </c>
      <c r="BF44" s="45">
        <v>401</v>
      </c>
      <c r="BG44" s="49"/>
      <c r="BH44" s="42" t="s">
        <v>44</v>
      </c>
      <c r="BI44" s="38">
        <v>0</v>
      </c>
      <c r="BJ44" s="43"/>
      <c r="BK44" s="47"/>
      <c r="BL44" s="70"/>
      <c r="BM44" s="71">
        <v>0</v>
      </c>
      <c r="BN44" s="72"/>
      <c r="BO44" s="117"/>
      <c r="BP44" s="121"/>
      <c r="BQ44" s="124"/>
      <c r="BR44" s="125"/>
      <c r="BS44" s="49"/>
      <c r="BT44" s="42" t="s">
        <v>44</v>
      </c>
      <c r="BU44" s="38">
        <v>0</v>
      </c>
      <c r="BV44" s="53"/>
      <c r="BW44" s="61"/>
      <c r="BX44" s="55"/>
      <c r="BY44" s="35">
        <v>0</v>
      </c>
      <c r="BZ44" s="35">
        <v>2.4537037037037036E-3</v>
      </c>
      <c r="CA44" s="44" t="s">
        <v>45</v>
      </c>
      <c r="CB44" s="45">
        <v>212</v>
      </c>
      <c r="CC44" s="85"/>
      <c r="CD44" s="86"/>
      <c r="CE44" s="87">
        <v>1800</v>
      </c>
      <c r="CF44" s="88"/>
      <c r="CG44" s="85"/>
      <c r="CH44" s="86"/>
      <c r="CI44" s="87">
        <v>1800</v>
      </c>
      <c r="CJ44" s="88"/>
      <c r="CK44" s="43"/>
      <c r="CL44" s="47"/>
      <c r="CM44" s="70"/>
      <c r="CN44" s="71">
        <v>0</v>
      </c>
      <c r="CO44" s="72"/>
      <c r="CP44" s="91"/>
      <c r="CQ44" s="95">
        <v>5.5555555555555601E-2</v>
      </c>
      <c r="CR44" s="42" t="s">
        <v>44</v>
      </c>
      <c r="CS44" s="38">
        <v>0</v>
      </c>
      <c r="CU44" s="39">
        <v>1459</v>
      </c>
      <c r="CV44" s="46">
        <v>3600</v>
      </c>
      <c r="CW44" s="40"/>
      <c r="CX44" s="63">
        <v>5059</v>
      </c>
      <c r="CZ44" s="101" t="s">
        <v>192</v>
      </c>
      <c r="DA44" s="129" t="s">
        <v>178</v>
      </c>
      <c r="DB44" s="129">
        <v>75</v>
      </c>
      <c r="DC44" s="104" t="s">
        <v>188</v>
      </c>
      <c r="DD44" s="77"/>
      <c r="DE44" s="56"/>
      <c r="DF44" s="36"/>
      <c r="DI44" s="41">
        <v>1.06</v>
      </c>
      <c r="DJ44" s="17" t="s">
        <v>197</v>
      </c>
      <c r="DK44" s="151">
        <v>0</v>
      </c>
      <c r="DL44" s="41">
        <v>0</v>
      </c>
      <c r="DM44" s="41">
        <v>9999</v>
      </c>
      <c r="DP44" s="41">
        <v>39</v>
      </c>
      <c r="DQ44" s="195">
        <v>0</v>
      </c>
      <c r="DR44" s="195">
        <v>0</v>
      </c>
      <c r="DS44" s="196">
        <v>0</v>
      </c>
      <c r="DT44" s="195">
        <v>0</v>
      </c>
      <c r="DU44" s="195">
        <v>0</v>
      </c>
      <c r="DV44" s="195">
        <v>333</v>
      </c>
      <c r="DW44" s="195">
        <v>0</v>
      </c>
      <c r="DX44" s="195">
        <v>0</v>
      </c>
      <c r="DY44" s="195">
        <v>513</v>
      </c>
      <c r="DZ44" s="195">
        <v>0</v>
      </c>
      <c r="EA44" s="195">
        <v>401</v>
      </c>
      <c r="EB44" s="195">
        <v>0</v>
      </c>
      <c r="EC44" s="196">
        <v>0</v>
      </c>
      <c r="ED44" s="195">
        <v>0</v>
      </c>
      <c r="EE44" s="195">
        <v>0</v>
      </c>
      <c r="EF44" s="195">
        <v>212</v>
      </c>
      <c r="EG44" s="195">
        <v>3600</v>
      </c>
      <c r="EH44" s="196">
        <v>0</v>
      </c>
      <c r="EI44" s="195">
        <v>0</v>
      </c>
      <c r="EK44" s="41">
        <v>39</v>
      </c>
      <c r="EL44" s="195">
        <v>0</v>
      </c>
      <c r="EM44" s="195">
        <v>0</v>
      </c>
      <c r="EN44" s="195">
        <v>0</v>
      </c>
      <c r="EO44" s="195">
        <v>0</v>
      </c>
      <c r="EP44" s="195">
        <v>0</v>
      </c>
      <c r="EQ44" s="195">
        <v>333</v>
      </c>
      <c r="ER44" s="195">
        <v>333</v>
      </c>
      <c r="ES44" s="195">
        <v>333</v>
      </c>
      <c r="ET44" s="195">
        <v>846</v>
      </c>
      <c r="EU44" s="195">
        <v>846</v>
      </c>
      <c r="EV44" s="195">
        <v>1247</v>
      </c>
      <c r="EW44" s="195">
        <v>1247</v>
      </c>
      <c r="EX44" s="195">
        <v>1247</v>
      </c>
      <c r="EY44" s="195">
        <v>1247</v>
      </c>
      <c r="EZ44" s="195">
        <v>1247</v>
      </c>
      <c r="FA44" s="195">
        <v>1459</v>
      </c>
      <c r="FB44" s="195">
        <v>5059</v>
      </c>
      <c r="FC44" s="195">
        <v>5059</v>
      </c>
      <c r="FD44" s="195">
        <v>5059</v>
      </c>
    </row>
    <row r="45" spans="1:160" ht="13.5" thickBot="1" x14ac:dyDescent="0.25">
      <c r="A45" s="132"/>
      <c r="B45" s="34">
        <v>40</v>
      </c>
      <c r="C45" s="10">
        <v>40</v>
      </c>
      <c r="D45" s="37" t="s">
        <v>145</v>
      </c>
      <c r="E45" s="37" t="s">
        <v>146</v>
      </c>
      <c r="F45" s="37"/>
      <c r="G45" s="43">
        <v>0.31944444444444398</v>
      </c>
      <c r="H45" s="47"/>
      <c r="I45" s="58" t="s">
        <v>44</v>
      </c>
      <c r="J45" s="52">
        <v>0</v>
      </c>
      <c r="K45" s="43"/>
      <c r="L45" s="47"/>
      <c r="M45" s="42" t="s">
        <v>44</v>
      </c>
      <c r="N45" s="38">
        <v>0</v>
      </c>
      <c r="O45" s="73"/>
      <c r="P45" s="42" t="s">
        <v>44</v>
      </c>
      <c r="Q45" s="38">
        <v>0</v>
      </c>
      <c r="R45" s="43"/>
      <c r="S45" s="47"/>
      <c r="T45" s="70"/>
      <c r="U45" s="71">
        <v>0</v>
      </c>
      <c r="V45" s="72"/>
      <c r="W45" s="115">
        <v>2.0833333333333332E-2</v>
      </c>
      <c r="X45" s="42" t="s">
        <v>44</v>
      </c>
      <c r="Y45" s="38">
        <v>0</v>
      </c>
      <c r="Z45" s="49"/>
      <c r="AA45" s="42" t="s">
        <v>44</v>
      </c>
      <c r="AB45" s="38">
        <v>0</v>
      </c>
      <c r="AC45" s="53"/>
      <c r="AD45" s="61"/>
      <c r="AE45" s="55"/>
      <c r="AF45" s="35">
        <v>0</v>
      </c>
      <c r="AG45" s="35">
        <v>3.8541666666666668E-3</v>
      </c>
      <c r="AH45" s="44" t="s">
        <v>45</v>
      </c>
      <c r="AI45" s="45">
        <v>333</v>
      </c>
      <c r="AJ45" s="115">
        <v>2.0833333333333332E-2</v>
      </c>
      <c r="AK45" s="42" t="s">
        <v>44</v>
      </c>
      <c r="AL45" s="38">
        <v>0</v>
      </c>
      <c r="AM45" s="73"/>
      <c r="AN45" s="42" t="s">
        <v>44</v>
      </c>
      <c r="AO45" s="38">
        <v>0</v>
      </c>
      <c r="AP45" s="53"/>
      <c r="AQ45" s="61"/>
      <c r="AR45" s="55"/>
      <c r="AS45" s="35">
        <v>0</v>
      </c>
      <c r="AT45" s="35">
        <v>5.9375000000000001E-3</v>
      </c>
      <c r="AU45" s="44" t="s">
        <v>45</v>
      </c>
      <c r="AV45" s="45">
        <v>513</v>
      </c>
      <c r="AW45" s="49"/>
      <c r="AX45" s="42" t="s">
        <v>44</v>
      </c>
      <c r="AY45" s="38">
        <v>0</v>
      </c>
      <c r="AZ45" s="53"/>
      <c r="BA45" s="61"/>
      <c r="BB45" s="55"/>
      <c r="BC45" s="35">
        <v>0</v>
      </c>
      <c r="BD45" s="35">
        <v>4.6412037037037038E-3</v>
      </c>
      <c r="BE45" s="44" t="s">
        <v>45</v>
      </c>
      <c r="BF45" s="45">
        <v>401</v>
      </c>
      <c r="BG45" s="49"/>
      <c r="BH45" s="42" t="s">
        <v>44</v>
      </c>
      <c r="BI45" s="38">
        <v>0</v>
      </c>
      <c r="BJ45" s="43"/>
      <c r="BK45" s="47"/>
      <c r="BL45" s="70"/>
      <c r="BM45" s="71">
        <v>0</v>
      </c>
      <c r="BN45" s="72"/>
      <c r="BO45" s="117"/>
      <c r="BP45" s="121"/>
      <c r="BQ45" s="124"/>
      <c r="BR45" s="125"/>
      <c r="BS45" s="49"/>
      <c r="BT45" s="42" t="s">
        <v>44</v>
      </c>
      <c r="BU45" s="38">
        <v>0</v>
      </c>
      <c r="BV45" s="53"/>
      <c r="BW45" s="61"/>
      <c r="BX45" s="55"/>
      <c r="BY45" s="35">
        <v>0</v>
      </c>
      <c r="BZ45" s="35">
        <v>2.4537037037037036E-3</v>
      </c>
      <c r="CA45" s="44" t="s">
        <v>45</v>
      </c>
      <c r="CB45" s="45">
        <v>212</v>
      </c>
      <c r="CC45" s="85"/>
      <c r="CD45" s="86"/>
      <c r="CE45" s="87">
        <v>1800</v>
      </c>
      <c r="CF45" s="88"/>
      <c r="CG45" s="85"/>
      <c r="CH45" s="86"/>
      <c r="CI45" s="87">
        <v>1800</v>
      </c>
      <c r="CJ45" s="88"/>
      <c r="CK45" s="43"/>
      <c r="CL45" s="47"/>
      <c r="CM45" s="70"/>
      <c r="CN45" s="71">
        <v>0</v>
      </c>
      <c r="CO45" s="72"/>
      <c r="CP45" s="91"/>
      <c r="CQ45" s="95">
        <v>5.5555555555555601E-2</v>
      </c>
      <c r="CR45" s="42" t="s">
        <v>44</v>
      </c>
      <c r="CS45" s="38">
        <v>0</v>
      </c>
      <c r="CU45" s="39">
        <v>1459</v>
      </c>
      <c r="CV45" s="46">
        <v>3600</v>
      </c>
      <c r="CW45" s="40"/>
      <c r="CX45" s="63">
        <v>5059</v>
      </c>
      <c r="CZ45" s="101" t="s">
        <v>191</v>
      </c>
      <c r="DA45" s="129" t="s">
        <v>178</v>
      </c>
      <c r="DB45" s="129">
        <v>75</v>
      </c>
      <c r="DC45" s="104"/>
      <c r="DD45" s="77"/>
      <c r="DE45" s="56"/>
      <c r="DF45" s="36"/>
      <c r="DI45" s="41">
        <v>1.06</v>
      </c>
      <c r="DJ45" s="17" t="s">
        <v>197</v>
      </c>
      <c r="DK45" s="151">
        <v>0</v>
      </c>
      <c r="DL45" s="41">
        <v>0</v>
      </c>
      <c r="DM45" s="41">
        <v>9999</v>
      </c>
      <c r="DP45" s="41">
        <v>40</v>
      </c>
      <c r="DQ45" s="195">
        <v>0</v>
      </c>
      <c r="DR45" s="195">
        <v>0</v>
      </c>
      <c r="DS45" s="196">
        <v>0</v>
      </c>
      <c r="DT45" s="195">
        <v>0</v>
      </c>
      <c r="DU45" s="195">
        <v>0</v>
      </c>
      <c r="DV45" s="195">
        <v>333</v>
      </c>
      <c r="DW45" s="195">
        <v>0</v>
      </c>
      <c r="DX45" s="195">
        <v>0</v>
      </c>
      <c r="DY45" s="195">
        <v>513</v>
      </c>
      <c r="DZ45" s="195">
        <v>0</v>
      </c>
      <c r="EA45" s="195">
        <v>401</v>
      </c>
      <c r="EB45" s="195">
        <v>0</v>
      </c>
      <c r="EC45" s="196">
        <v>0</v>
      </c>
      <c r="ED45" s="195">
        <v>0</v>
      </c>
      <c r="EE45" s="195">
        <v>0</v>
      </c>
      <c r="EF45" s="195">
        <v>212</v>
      </c>
      <c r="EG45" s="195">
        <v>3600</v>
      </c>
      <c r="EH45" s="196">
        <v>0</v>
      </c>
      <c r="EI45" s="195">
        <v>0</v>
      </c>
      <c r="EK45" s="41">
        <v>40</v>
      </c>
      <c r="EL45" s="195">
        <v>0</v>
      </c>
      <c r="EM45" s="195">
        <v>0</v>
      </c>
      <c r="EN45" s="195">
        <v>0</v>
      </c>
      <c r="EO45" s="195">
        <v>0</v>
      </c>
      <c r="EP45" s="195">
        <v>0</v>
      </c>
      <c r="EQ45" s="195">
        <v>333</v>
      </c>
      <c r="ER45" s="195">
        <v>333</v>
      </c>
      <c r="ES45" s="195">
        <v>333</v>
      </c>
      <c r="ET45" s="195">
        <v>846</v>
      </c>
      <c r="EU45" s="195">
        <v>846</v>
      </c>
      <c r="EV45" s="195">
        <v>1247</v>
      </c>
      <c r="EW45" s="195">
        <v>1247</v>
      </c>
      <c r="EX45" s="195">
        <v>1247</v>
      </c>
      <c r="EY45" s="195">
        <v>1247</v>
      </c>
      <c r="EZ45" s="195">
        <v>1247</v>
      </c>
      <c r="FA45" s="195">
        <v>1459</v>
      </c>
      <c r="FB45" s="195">
        <v>5059</v>
      </c>
      <c r="FC45" s="195">
        <v>5059</v>
      </c>
      <c r="FD45" s="195">
        <v>5059</v>
      </c>
    </row>
    <row r="46" spans="1:160" ht="13.5" thickBot="1" x14ac:dyDescent="0.25">
      <c r="A46" s="132"/>
      <c r="B46" s="34">
        <v>41</v>
      </c>
      <c r="C46" s="10">
        <v>41</v>
      </c>
      <c r="D46" s="37" t="s">
        <v>147</v>
      </c>
      <c r="E46" s="37" t="s">
        <v>148</v>
      </c>
      <c r="F46" s="37"/>
      <c r="G46" s="43">
        <v>0.32013888888888897</v>
      </c>
      <c r="H46" s="47"/>
      <c r="I46" s="58" t="s">
        <v>44</v>
      </c>
      <c r="J46" s="52">
        <v>0</v>
      </c>
      <c r="K46" s="43"/>
      <c r="L46" s="47"/>
      <c r="M46" s="42" t="s">
        <v>44</v>
      </c>
      <c r="N46" s="38">
        <v>0</v>
      </c>
      <c r="O46" s="73"/>
      <c r="P46" s="42" t="s">
        <v>44</v>
      </c>
      <c r="Q46" s="38">
        <v>0</v>
      </c>
      <c r="R46" s="43"/>
      <c r="S46" s="47"/>
      <c r="T46" s="70"/>
      <c r="U46" s="71">
        <v>0</v>
      </c>
      <c r="V46" s="72"/>
      <c r="W46" s="115">
        <v>2.0833333333333332E-2</v>
      </c>
      <c r="X46" s="42" t="s">
        <v>44</v>
      </c>
      <c r="Y46" s="38">
        <v>0</v>
      </c>
      <c r="Z46" s="49"/>
      <c r="AA46" s="42" t="s">
        <v>44</v>
      </c>
      <c r="AB46" s="38">
        <v>0</v>
      </c>
      <c r="AC46" s="53"/>
      <c r="AD46" s="61"/>
      <c r="AE46" s="55"/>
      <c r="AF46" s="35">
        <v>0</v>
      </c>
      <c r="AG46" s="35">
        <v>3.8541666666666668E-3</v>
      </c>
      <c r="AH46" s="44" t="s">
        <v>45</v>
      </c>
      <c r="AI46" s="45">
        <v>333</v>
      </c>
      <c r="AJ46" s="115">
        <v>2.0833333333333332E-2</v>
      </c>
      <c r="AK46" s="42" t="s">
        <v>44</v>
      </c>
      <c r="AL46" s="38">
        <v>0</v>
      </c>
      <c r="AM46" s="73"/>
      <c r="AN46" s="42" t="s">
        <v>44</v>
      </c>
      <c r="AO46" s="38">
        <v>0</v>
      </c>
      <c r="AP46" s="53"/>
      <c r="AQ46" s="61"/>
      <c r="AR46" s="55"/>
      <c r="AS46" s="35">
        <v>0</v>
      </c>
      <c r="AT46" s="35">
        <v>5.9375000000000001E-3</v>
      </c>
      <c r="AU46" s="44" t="s">
        <v>45</v>
      </c>
      <c r="AV46" s="45">
        <v>513</v>
      </c>
      <c r="AW46" s="49"/>
      <c r="AX46" s="42" t="s">
        <v>44</v>
      </c>
      <c r="AY46" s="38">
        <v>0</v>
      </c>
      <c r="AZ46" s="53"/>
      <c r="BA46" s="61"/>
      <c r="BB46" s="55"/>
      <c r="BC46" s="35">
        <v>0</v>
      </c>
      <c r="BD46" s="35">
        <v>4.6412037037037038E-3</v>
      </c>
      <c r="BE46" s="44" t="s">
        <v>45</v>
      </c>
      <c r="BF46" s="45">
        <v>401</v>
      </c>
      <c r="BG46" s="49"/>
      <c r="BH46" s="42" t="s">
        <v>44</v>
      </c>
      <c r="BI46" s="38">
        <v>0</v>
      </c>
      <c r="BJ46" s="43"/>
      <c r="BK46" s="47"/>
      <c r="BL46" s="70"/>
      <c r="BM46" s="71">
        <v>0</v>
      </c>
      <c r="BN46" s="72"/>
      <c r="BO46" s="117"/>
      <c r="BP46" s="121"/>
      <c r="BQ46" s="124"/>
      <c r="BR46" s="125"/>
      <c r="BS46" s="49"/>
      <c r="BT46" s="42" t="s">
        <v>44</v>
      </c>
      <c r="BU46" s="38">
        <v>0</v>
      </c>
      <c r="BV46" s="53"/>
      <c r="BW46" s="61"/>
      <c r="BX46" s="55"/>
      <c r="BY46" s="35">
        <v>0</v>
      </c>
      <c r="BZ46" s="35">
        <v>2.4537037037037036E-3</v>
      </c>
      <c r="CA46" s="44" t="s">
        <v>45</v>
      </c>
      <c r="CB46" s="45">
        <v>212</v>
      </c>
      <c r="CC46" s="85"/>
      <c r="CD46" s="86"/>
      <c r="CE46" s="87">
        <v>1800</v>
      </c>
      <c r="CF46" s="88"/>
      <c r="CG46" s="85"/>
      <c r="CH46" s="86"/>
      <c r="CI46" s="87">
        <v>1800</v>
      </c>
      <c r="CJ46" s="88"/>
      <c r="CK46" s="43"/>
      <c r="CL46" s="47"/>
      <c r="CM46" s="70"/>
      <c r="CN46" s="71">
        <v>0</v>
      </c>
      <c r="CO46" s="72"/>
      <c r="CP46" s="91"/>
      <c r="CQ46" s="95">
        <v>5.5555555555555601E-2</v>
      </c>
      <c r="CR46" s="42" t="s">
        <v>44</v>
      </c>
      <c r="CS46" s="38">
        <v>0</v>
      </c>
      <c r="CU46" s="39">
        <v>1459</v>
      </c>
      <c r="CV46" s="46">
        <v>3600</v>
      </c>
      <c r="CW46" s="40"/>
      <c r="CX46" s="63">
        <v>5059</v>
      </c>
      <c r="CZ46" s="101" t="s">
        <v>191</v>
      </c>
      <c r="DA46" s="129" t="s">
        <v>177</v>
      </c>
      <c r="DB46" s="129">
        <v>160</v>
      </c>
      <c r="DC46" s="104"/>
      <c r="DD46" s="77"/>
      <c r="DE46" s="56"/>
      <c r="DF46" s="36"/>
      <c r="DI46" s="41">
        <v>1.1499999999999999</v>
      </c>
      <c r="DJ46" s="17" t="s">
        <v>197</v>
      </c>
      <c r="DK46" s="151">
        <v>0</v>
      </c>
      <c r="DL46" s="41">
        <v>0</v>
      </c>
      <c r="DM46" s="41">
        <v>9999</v>
      </c>
      <c r="DP46" s="41">
        <v>41</v>
      </c>
      <c r="DQ46" s="195">
        <v>0</v>
      </c>
      <c r="DR46" s="195">
        <v>0</v>
      </c>
      <c r="DS46" s="196">
        <v>0</v>
      </c>
      <c r="DT46" s="195">
        <v>0</v>
      </c>
      <c r="DU46" s="195">
        <v>0</v>
      </c>
      <c r="DV46" s="195">
        <v>333</v>
      </c>
      <c r="DW46" s="195">
        <v>0</v>
      </c>
      <c r="DX46" s="195">
        <v>0</v>
      </c>
      <c r="DY46" s="195">
        <v>513</v>
      </c>
      <c r="DZ46" s="195">
        <v>0</v>
      </c>
      <c r="EA46" s="195">
        <v>401</v>
      </c>
      <c r="EB46" s="195">
        <v>0</v>
      </c>
      <c r="EC46" s="196">
        <v>0</v>
      </c>
      <c r="ED46" s="195">
        <v>0</v>
      </c>
      <c r="EE46" s="195">
        <v>0</v>
      </c>
      <c r="EF46" s="195">
        <v>212</v>
      </c>
      <c r="EG46" s="195">
        <v>3600</v>
      </c>
      <c r="EH46" s="196">
        <v>0</v>
      </c>
      <c r="EI46" s="195">
        <v>0</v>
      </c>
      <c r="EK46" s="41">
        <v>41</v>
      </c>
      <c r="EL46" s="195">
        <v>0</v>
      </c>
      <c r="EM46" s="195">
        <v>0</v>
      </c>
      <c r="EN46" s="195">
        <v>0</v>
      </c>
      <c r="EO46" s="195">
        <v>0</v>
      </c>
      <c r="EP46" s="195">
        <v>0</v>
      </c>
      <c r="EQ46" s="195">
        <v>333</v>
      </c>
      <c r="ER46" s="195">
        <v>333</v>
      </c>
      <c r="ES46" s="195">
        <v>333</v>
      </c>
      <c r="ET46" s="195">
        <v>846</v>
      </c>
      <c r="EU46" s="195">
        <v>846</v>
      </c>
      <c r="EV46" s="195">
        <v>1247</v>
      </c>
      <c r="EW46" s="195">
        <v>1247</v>
      </c>
      <c r="EX46" s="195">
        <v>1247</v>
      </c>
      <c r="EY46" s="195">
        <v>1247</v>
      </c>
      <c r="EZ46" s="195">
        <v>1247</v>
      </c>
      <c r="FA46" s="195">
        <v>1459</v>
      </c>
      <c r="FB46" s="195">
        <v>5059</v>
      </c>
      <c r="FC46" s="195">
        <v>5059</v>
      </c>
      <c r="FD46" s="195">
        <v>5059</v>
      </c>
    </row>
    <row r="47" spans="1:160" ht="13.5" thickBot="1" x14ac:dyDescent="0.25">
      <c r="A47" s="132"/>
      <c r="B47" s="34">
        <v>42</v>
      </c>
      <c r="C47" s="10">
        <v>42</v>
      </c>
      <c r="D47" s="37" t="s">
        <v>149</v>
      </c>
      <c r="E47" s="37" t="s">
        <v>150</v>
      </c>
      <c r="F47" s="37"/>
      <c r="G47" s="43">
        <v>0.32083333333333303</v>
      </c>
      <c r="H47" s="47"/>
      <c r="I47" s="58" t="s">
        <v>44</v>
      </c>
      <c r="J47" s="52">
        <v>0</v>
      </c>
      <c r="K47" s="43"/>
      <c r="L47" s="47"/>
      <c r="M47" s="42" t="s">
        <v>44</v>
      </c>
      <c r="N47" s="38">
        <v>0</v>
      </c>
      <c r="O47" s="73"/>
      <c r="P47" s="42" t="s">
        <v>44</v>
      </c>
      <c r="Q47" s="38">
        <v>0</v>
      </c>
      <c r="R47" s="43"/>
      <c r="S47" s="47"/>
      <c r="T47" s="70"/>
      <c r="U47" s="71">
        <v>0</v>
      </c>
      <c r="V47" s="72"/>
      <c r="W47" s="115">
        <v>2.0833333333333332E-2</v>
      </c>
      <c r="X47" s="42" t="s">
        <v>44</v>
      </c>
      <c r="Y47" s="38">
        <v>0</v>
      </c>
      <c r="Z47" s="49"/>
      <c r="AA47" s="42" t="s">
        <v>44</v>
      </c>
      <c r="AB47" s="38">
        <v>0</v>
      </c>
      <c r="AC47" s="53"/>
      <c r="AD47" s="61"/>
      <c r="AE47" s="55"/>
      <c r="AF47" s="35">
        <v>0</v>
      </c>
      <c r="AG47" s="35">
        <v>3.8541666666666668E-3</v>
      </c>
      <c r="AH47" s="44" t="s">
        <v>45</v>
      </c>
      <c r="AI47" s="45">
        <v>333</v>
      </c>
      <c r="AJ47" s="115">
        <v>2.0833333333333332E-2</v>
      </c>
      <c r="AK47" s="42" t="s">
        <v>44</v>
      </c>
      <c r="AL47" s="38">
        <v>0</v>
      </c>
      <c r="AM47" s="73"/>
      <c r="AN47" s="42" t="s">
        <v>44</v>
      </c>
      <c r="AO47" s="38">
        <v>0</v>
      </c>
      <c r="AP47" s="53"/>
      <c r="AQ47" s="61"/>
      <c r="AR47" s="55"/>
      <c r="AS47" s="35">
        <v>0</v>
      </c>
      <c r="AT47" s="35">
        <v>5.9375000000000001E-3</v>
      </c>
      <c r="AU47" s="44" t="s">
        <v>45</v>
      </c>
      <c r="AV47" s="45">
        <v>513</v>
      </c>
      <c r="AW47" s="49"/>
      <c r="AX47" s="42" t="s">
        <v>44</v>
      </c>
      <c r="AY47" s="38">
        <v>0</v>
      </c>
      <c r="AZ47" s="53"/>
      <c r="BA47" s="61"/>
      <c r="BB47" s="55"/>
      <c r="BC47" s="35">
        <v>0</v>
      </c>
      <c r="BD47" s="35">
        <v>4.6412037037037038E-3</v>
      </c>
      <c r="BE47" s="44" t="s">
        <v>45</v>
      </c>
      <c r="BF47" s="45">
        <v>401</v>
      </c>
      <c r="BG47" s="49"/>
      <c r="BH47" s="42" t="s">
        <v>44</v>
      </c>
      <c r="BI47" s="38">
        <v>0</v>
      </c>
      <c r="BJ47" s="43"/>
      <c r="BK47" s="47"/>
      <c r="BL47" s="70"/>
      <c r="BM47" s="71">
        <v>0</v>
      </c>
      <c r="BN47" s="72"/>
      <c r="BO47" s="117"/>
      <c r="BP47" s="121"/>
      <c r="BQ47" s="124"/>
      <c r="BR47" s="125"/>
      <c r="BS47" s="49"/>
      <c r="BT47" s="42" t="s">
        <v>44</v>
      </c>
      <c r="BU47" s="38">
        <v>0</v>
      </c>
      <c r="BV47" s="53"/>
      <c r="BW47" s="61"/>
      <c r="BX47" s="55"/>
      <c r="BY47" s="35">
        <v>0</v>
      </c>
      <c r="BZ47" s="35">
        <v>2.4537037037037036E-3</v>
      </c>
      <c r="CA47" s="44" t="s">
        <v>45</v>
      </c>
      <c r="CB47" s="45">
        <v>212</v>
      </c>
      <c r="CC47" s="85"/>
      <c r="CD47" s="86"/>
      <c r="CE47" s="87">
        <v>1800</v>
      </c>
      <c r="CF47" s="88"/>
      <c r="CG47" s="85"/>
      <c r="CH47" s="86"/>
      <c r="CI47" s="87">
        <v>1800</v>
      </c>
      <c r="CJ47" s="88"/>
      <c r="CK47" s="43"/>
      <c r="CL47" s="47"/>
      <c r="CM47" s="70"/>
      <c r="CN47" s="71">
        <v>0</v>
      </c>
      <c r="CO47" s="72"/>
      <c r="CP47" s="91"/>
      <c r="CQ47" s="95">
        <v>5.5555555555555601E-2</v>
      </c>
      <c r="CR47" s="42" t="s">
        <v>44</v>
      </c>
      <c r="CS47" s="38">
        <v>0</v>
      </c>
      <c r="CU47" s="39">
        <v>1459</v>
      </c>
      <c r="CV47" s="46">
        <v>3600</v>
      </c>
      <c r="CW47" s="40"/>
      <c r="CX47" s="63">
        <v>5059</v>
      </c>
      <c r="CZ47" s="101" t="s">
        <v>190</v>
      </c>
      <c r="DA47" s="129" t="s">
        <v>178</v>
      </c>
      <c r="DB47" s="129">
        <v>102</v>
      </c>
      <c r="DC47" s="104"/>
      <c r="DD47" s="77"/>
      <c r="DE47" s="56"/>
      <c r="DF47" s="36"/>
      <c r="DI47" s="41">
        <v>1.0900000000000001</v>
      </c>
      <c r="DJ47" s="17" t="s">
        <v>197</v>
      </c>
      <c r="DK47" s="151">
        <v>0</v>
      </c>
      <c r="DL47" s="41">
        <v>0</v>
      </c>
      <c r="DM47" s="41">
        <v>9999</v>
      </c>
      <c r="DP47" s="41">
        <v>42</v>
      </c>
      <c r="DQ47" s="195">
        <v>0</v>
      </c>
      <c r="DR47" s="195">
        <v>0</v>
      </c>
      <c r="DS47" s="196">
        <v>0</v>
      </c>
      <c r="DT47" s="195">
        <v>0</v>
      </c>
      <c r="DU47" s="195">
        <v>0</v>
      </c>
      <c r="DV47" s="195">
        <v>333</v>
      </c>
      <c r="DW47" s="195">
        <v>0</v>
      </c>
      <c r="DX47" s="195">
        <v>0</v>
      </c>
      <c r="DY47" s="195">
        <v>513</v>
      </c>
      <c r="DZ47" s="195">
        <v>0</v>
      </c>
      <c r="EA47" s="195">
        <v>401</v>
      </c>
      <c r="EB47" s="195">
        <v>0</v>
      </c>
      <c r="EC47" s="196">
        <v>0</v>
      </c>
      <c r="ED47" s="195">
        <v>0</v>
      </c>
      <c r="EE47" s="195">
        <v>0</v>
      </c>
      <c r="EF47" s="195">
        <v>212</v>
      </c>
      <c r="EG47" s="195">
        <v>3600</v>
      </c>
      <c r="EH47" s="196">
        <v>0</v>
      </c>
      <c r="EI47" s="195">
        <v>0</v>
      </c>
      <c r="EK47" s="41">
        <v>42</v>
      </c>
      <c r="EL47" s="195">
        <v>0</v>
      </c>
      <c r="EM47" s="195">
        <v>0</v>
      </c>
      <c r="EN47" s="195">
        <v>0</v>
      </c>
      <c r="EO47" s="195">
        <v>0</v>
      </c>
      <c r="EP47" s="195">
        <v>0</v>
      </c>
      <c r="EQ47" s="195">
        <v>333</v>
      </c>
      <c r="ER47" s="195">
        <v>333</v>
      </c>
      <c r="ES47" s="195">
        <v>333</v>
      </c>
      <c r="ET47" s="195">
        <v>846</v>
      </c>
      <c r="EU47" s="195">
        <v>846</v>
      </c>
      <c r="EV47" s="195">
        <v>1247</v>
      </c>
      <c r="EW47" s="195">
        <v>1247</v>
      </c>
      <c r="EX47" s="195">
        <v>1247</v>
      </c>
      <c r="EY47" s="195">
        <v>1247</v>
      </c>
      <c r="EZ47" s="195">
        <v>1247</v>
      </c>
      <c r="FA47" s="195">
        <v>1459</v>
      </c>
      <c r="FB47" s="195">
        <v>5059</v>
      </c>
      <c r="FC47" s="195">
        <v>5059</v>
      </c>
      <c r="FD47" s="195">
        <v>5059</v>
      </c>
    </row>
    <row r="48" spans="1:160" ht="13.5" thickBot="1" x14ac:dyDescent="0.25">
      <c r="A48" s="132"/>
      <c r="B48" s="34">
        <v>43</v>
      </c>
      <c r="C48" s="10">
        <v>43</v>
      </c>
      <c r="D48" s="37" t="s">
        <v>60</v>
      </c>
      <c r="E48" s="37" t="s">
        <v>51</v>
      </c>
      <c r="F48" s="37"/>
      <c r="G48" s="43">
        <v>0.32152777777777802</v>
      </c>
      <c r="H48" s="47"/>
      <c r="I48" s="58" t="s">
        <v>44</v>
      </c>
      <c r="J48" s="52">
        <v>0</v>
      </c>
      <c r="K48" s="43"/>
      <c r="L48" s="47"/>
      <c r="M48" s="42" t="s">
        <v>44</v>
      </c>
      <c r="N48" s="38">
        <v>0</v>
      </c>
      <c r="O48" s="73"/>
      <c r="P48" s="42" t="s">
        <v>44</v>
      </c>
      <c r="Q48" s="38">
        <v>0</v>
      </c>
      <c r="R48" s="43"/>
      <c r="S48" s="47"/>
      <c r="T48" s="70"/>
      <c r="U48" s="71">
        <v>0</v>
      </c>
      <c r="V48" s="72"/>
      <c r="W48" s="115">
        <v>2.0833333333333332E-2</v>
      </c>
      <c r="X48" s="42" t="s">
        <v>44</v>
      </c>
      <c r="Y48" s="38">
        <v>0</v>
      </c>
      <c r="Z48" s="49"/>
      <c r="AA48" s="42" t="s">
        <v>44</v>
      </c>
      <c r="AB48" s="38">
        <v>0</v>
      </c>
      <c r="AC48" s="53"/>
      <c r="AD48" s="61"/>
      <c r="AE48" s="55"/>
      <c r="AF48" s="35">
        <v>0</v>
      </c>
      <c r="AG48" s="35">
        <v>3.8541666666666668E-3</v>
      </c>
      <c r="AH48" s="44" t="s">
        <v>45</v>
      </c>
      <c r="AI48" s="45">
        <v>333</v>
      </c>
      <c r="AJ48" s="115">
        <v>2.0833333333333332E-2</v>
      </c>
      <c r="AK48" s="42" t="s">
        <v>44</v>
      </c>
      <c r="AL48" s="38">
        <v>0</v>
      </c>
      <c r="AM48" s="73"/>
      <c r="AN48" s="42" t="s">
        <v>44</v>
      </c>
      <c r="AO48" s="38">
        <v>0</v>
      </c>
      <c r="AP48" s="53"/>
      <c r="AQ48" s="61"/>
      <c r="AR48" s="55"/>
      <c r="AS48" s="35">
        <v>0</v>
      </c>
      <c r="AT48" s="35">
        <v>5.9375000000000001E-3</v>
      </c>
      <c r="AU48" s="44" t="s">
        <v>45</v>
      </c>
      <c r="AV48" s="45">
        <v>513</v>
      </c>
      <c r="AW48" s="49"/>
      <c r="AX48" s="42" t="s">
        <v>44</v>
      </c>
      <c r="AY48" s="38">
        <v>0</v>
      </c>
      <c r="AZ48" s="53"/>
      <c r="BA48" s="61"/>
      <c r="BB48" s="55"/>
      <c r="BC48" s="35">
        <v>0</v>
      </c>
      <c r="BD48" s="35">
        <v>4.6412037037037038E-3</v>
      </c>
      <c r="BE48" s="44" t="s">
        <v>45</v>
      </c>
      <c r="BF48" s="45">
        <v>401</v>
      </c>
      <c r="BG48" s="49"/>
      <c r="BH48" s="42" t="s">
        <v>44</v>
      </c>
      <c r="BI48" s="38">
        <v>0</v>
      </c>
      <c r="BJ48" s="43"/>
      <c r="BK48" s="47"/>
      <c r="BL48" s="70"/>
      <c r="BM48" s="71">
        <v>0</v>
      </c>
      <c r="BN48" s="72"/>
      <c r="BO48" s="117"/>
      <c r="BP48" s="121"/>
      <c r="BQ48" s="124"/>
      <c r="BR48" s="125"/>
      <c r="BS48" s="49"/>
      <c r="BT48" s="42" t="s">
        <v>44</v>
      </c>
      <c r="BU48" s="38">
        <v>0</v>
      </c>
      <c r="BV48" s="53"/>
      <c r="BW48" s="61"/>
      <c r="BX48" s="55"/>
      <c r="BY48" s="35">
        <v>0</v>
      </c>
      <c r="BZ48" s="35">
        <v>2.4537037037037036E-3</v>
      </c>
      <c r="CA48" s="44" t="s">
        <v>45</v>
      </c>
      <c r="CB48" s="45">
        <v>212</v>
      </c>
      <c r="CC48" s="85"/>
      <c r="CD48" s="86"/>
      <c r="CE48" s="87">
        <v>1800</v>
      </c>
      <c r="CF48" s="88"/>
      <c r="CG48" s="85"/>
      <c r="CH48" s="86"/>
      <c r="CI48" s="87">
        <v>1800</v>
      </c>
      <c r="CJ48" s="88"/>
      <c r="CK48" s="43"/>
      <c r="CL48" s="47"/>
      <c r="CM48" s="70"/>
      <c r="CN48" s="71">
        <v>0</v>
      </c>
      <c r="CO48" s="72"/>
      <c r="CP48" s="91"/>
      <c r="CQ48" s="95">
        <v>5.5555555555555601E-2</v>
      </c>
      <c r="CR48" s="42" t="s">
        <v>44</v>
      </c>
      <c r="CS48" s="38">
        <v>0</v>
      </c>
      <c r="CU48" s="39">
        <v>1459</v>
      </c>
      <c r="CV48" s="46">
        <v>3600</v>
      </c>
      <c r="CW48" s="40"/>
      <c r="CX48" s="63">
        <v>5059</v>
      </c>
      <c r="CZ48" s="101" t="s">
        <v>192</v>
      </c>
      <c r="DA48" s="129" t="s">
        <v>178</v>
      </c>
      <c r="DB48" s="129">
        <v>140</v>
      </c>
      <c r="DC48" s="104" t="s">
        <v>184</v>
      </c>
      <c r="DD48" s="77"/>
      <c r="DE48" s="56"/>
      <c r="DF48" s="36"/>
      <c r="DI48" s="41">
        <v>1.0900000000000001</v>
      </c>
      <c r="DJ48" s="17" t="s">
        <v>197</v>
      </c>
      <c r="DK48" s="151">
        <v>0</v>
      </c>
      <c r="DL48" s="41">
        <v>0</v>
      </c>
      <c r="DM48" s="41">
        <v>9999</v>
      </c>
      <c r="DP48" s="41">
        <v>43</v>
      </c>
      <c r="DQ48" s="195">
        <v>0</v>
      </c>
      <c r="DR48" s="195">
        <v>0</v>
      </c>
      <c r="DS48" s="196">
        <v>0</v>
      </c>
      <c r="DT48" s="195">
        <v>0</v>
      </c>
      <c r="DU48" s="195">
        <v>0</v>
      </c>
      <c r="DV48" s="195">
        <v>333</v>
      </c>
      <c r="DW48" s="195">
        <v>0</v>
      </c>
      <c r="DX48" s="195">
        <v>0</v>
      </c>
      <c r="DY48" s="195">
        <v>513</v>
      </c>
      <c r="DZ48" s="195">
        <v>0</v>
      </c>
      <c r="EA48" s="195">
        <v>401</v>
      </c>
      <c r="EB48" s="195">
        <v>0</v>
      </c>
      <c r="EC48" s="196">
        <v>0</v>
      </c>
      <c r="ED48" s="195">
        <v>0</v>
      </c>
      <c r="EE48" s="195">
        <v>0</v>
      </c>
      <c r="EF48" s="195">
        <v>212</v>
      </c>
      <c r="EG48" s="195">
        <v>3600</v>
      </c>
      <c r="EH48" s="196">
        <v>0</v>
      </c>
      <c r="EI48" s="195">
        <v>0</v>
      </c>
      <c r="EK48" s="41">
        <v>43</v>
      </c>
      <c r="EL48" s="195">
        <v>0</v>
      </c>
      <c r="EM48" s="195">
        <v>0</v>
      </c>
      <c r="EN48" s="195">
        <v>0</v>
      </c>
      <c r="EO48" s="195">
        <v>0</v>
      </c>
      <c r="EP48" s="195">
        <v>0</v>
      </c>
      <c r="EQ48" s="195">
        <v>333</v>
      </c>
      <c r="ER48" s="195">
        <v>333</v>
      </c>
      <c r="ES48" s="195">
        <v>333</v>
      </c>
      <c r="ET48" s="195">
        <v>846</v>
      </c>
      <c r="EU48" s="195">
        <v>846</v>
      </c>
      <c r="EV48" s="195">
        <v>1247</v>
      </c>
      <c r="EW48" s="195">
        <v>1247</v>
      </c>
      <c r="EX48" s="195">
        <v>1247</v>
      </c>
      <c r="EY48" s="195">
        <v>1247</v>
      </c>
      <c r="EZ48" s="195">
        <v>1247</v>
      </c>
      <c r="FA48" s="195">
        <v>1459</v>
      </c>
      <c r="FB48" s="195">
        <v>5059</v>
      </c>
      <c r="FC48" s="195">
        <v>5059</v>
      </c>
      <c r="FD48" s="195">
        <v>5059</v>
      </c>
    </row>
    <row r="49" spans="1:160" ht="13.5" thickBot="1" x14ac:dyDescent="0.25">
      <c r="A49" s="132"/>
      <c r="B49" s="34">
        <v>44</v>
      </c>
      <c r="C49" s="10">
        <v>44</v>
      </c>
      <c r="D49" s="37" t="s">
        <v>151</v>
      </c>
      <c r="E49" s="37" t="s">
        <v>46</v>
      </c>
      <c r="F49" s="37"/>
      <c r="G49" s="43">
        <v>0.32222222222222202</v>
      </c>
      <c r="H49" s="47"/>
      <c r="I49" s="58" t="s">
        <v>44</v>
      </c>
      <c r="J49" s="52">
        <v>0</v>
      </c>
      <c r="K49" s="43"/>
      <c r="L49" s="47"/>
      <c r="M49" s="42" t="s">
        <v>44</v>
      </c>
      <c r="N49" s="38">
        <v>0</v>
      </c>
      <c r="O49" s="73"/>
      <c r="P49" s="42" t="s">
        <v>44</v>
      </c>
      <c r="Q49" s="38">
        <v>0</v>
      </c>
      <c r="R49" s="43"/>
      <c r="S49" s="47"/>
      <c r="T49" s="70"/>
      <c r="U49" s="71">
        <v>0</v>
      </c>
      <c r="V49" s="72"/>
      <c r="W49" s="115">
        <v>2.0833333333333332E-2</v>
      </c>
      <c r="X49" s="42" t="s">
        <v>44</v>
      </c>
      <c r="Y49" s="38">
        <v>0</v>
      </c>
      <c r="Z49" s="49"/>
      <c r="AA49" s="42" t="s">
        <v>44</v>
      </c>
      <c r="AB49" s="38">
        <v>0</v>
      </c>
      <c r="AC49" s="53"/>
      <c r="AD49" s="61"/>
      <c r="AE49" s="55"/>
      <c r="AF49" s="35">
        <v>0</v>
      </c>
      <c r="AG49" s="35">
        <v>3.8541666666666668E-3</v>
      </c>
      <c r="AH49" s="44" t="s">
        <v>45</v>
      </c>
      <c r="AI49" s="45">
        <v>333</v>
      </c>
      <c r="AJ49" s="115">
        <v>2.0833333333333332E-2</v>
      </c>
      <c r="AK49" s="42" t="s">
        <v>44</v>
      </c>
      <c r="AL49" s="38">
        <v>0</v>
      </c>
      <c r="AM49" s="73"/>
      <c r="AN49" s="42" t="s">
        <v>44</v>
      </c>
      <c r="AO49" s="38">
        <v>0</v>
      </c>
      <c r="AP49" s="53"/>
      <c r="AQ49" s="61"/>
      <c r="AR49" s="55"/>
      <c r="AS49" s="35">
        <v>0</v>
      </c>
      <c r="AT49" s="35">
        <v>5.9375000000000001E-3</v>
      </c>
      <c r="AU49" s="44" t="s">
        <v>45</v>
      </c>
      <c r="AV49" s="45">
        <v>513</v>
      </c>
      <c r="AW49" s="49"/>
      <c r="AX49" s="42" t="s">
        <v>44</v>
      </c>
      <c r="AY49" s="38">
        <v>0</v>
      </c>
      <c r="AZ49" s="53"/>
      <c r="BA49" s="61"/>
      <c r="BB49" s="55"/>
      <c r="BC49" s="35">
        <v>0</v>
      </c>
      <c r="BD49" s="35">
        <v>4.6412037037037038E-3</v>
      </c>
      <c r="BE49" s="44" t="s">
        <v>45</v>
      </c>
      <c r="BF49" s="45">
        <v>401</v>
      </c>
      <c r="BG49" s="49"/>
      <c r="BH49" s="42" t="s">
        <v>44</v>
      </c>
      <c r="BI49" s="38">
        <v>0</v>
      </c>
      <c r="BJ49" s="43"/>
      <c r="BK49" s="47"/>
      <c r="BL49" s="70"/>
      <c r="BM49" s="71">
        <v>0</v>
      </c>
      <c r="BN49" s="72"/>
      <c r="BO49" s="117"/>
      <c r="BP49" s="121"/>
      <c r="BQ49" s="124"/>
      <c r="BR49" s="125"/>
      <c r="BS49" s="49"/>
      <c r="BT49" s="42" t="s">
        <v>44</v>
      </c>
      <c r="BU49" s="38">
        <v>0</v>
      </c>
      <c r="BV49" s="53"/>
      <c r="BW49" s="61"/>
      <c r="BX49" s="55"/>
      <c r="BY49" s="35">
        <v>0</v>
      </c>
      <c r="BZ49" s="35">
        <v>2.4537037037037036E-3</v>
      </c>
      <c r="CA49" s="44" t="s">
        <v>45</v>
      </c>
      <c r="CB49" s="45">
        <v>212</v>
      </c>
      <c r="CC49" s="85"/>
      <c r="CD49" s="86"/>
      <c r="CE49" s="87">
        <v>1800</v>
      </c>
      <c r="CF49" s="88"/>
      <c r="CG49" s="85"/>
      <c r="CH49" s="86"/>
      <c r="CI49" s="87">
        <v>1800</v>
      </c>
      <c r="CJ49" s="88"/>
      <c r="CK49" s="43"/>
      <c r="CL49" s="47"/>
      <c r="CM49" s="70"/>
      <c r="CN49" s="71">
        <v>0</v>
      </c>
      <c r="CO49" s="72"/>
      <c r="CP49" s="91"/>
      <c r="CQ49" s="95">
        <v>5.5555555555555601E-2</v>
      </c>
      <c r="CR49" s="42" t="s">
        <v>44</v>
      </c>
      <c r="CS49" s="38">
        <v>0</v>
      </c>
      <c r="CU49" s="39">
        <v>1459</v>
      </c>
      <c r="CV49" s="46">
        <v>3600</v>
      </c>
      <c r="CW49" s="40"/>
      <c r="CX49" s="63">
        <v>5059</v>
      </c>
      <c r="CZ49" s="101" t="s">
        <v>191</v>
      </c>
      <c r="DA49" s="129" t="s">
        <v>178</v>
      </c>
      <c r="DB49" s="129">
        <v>150</v>
      </c>
      <c r="DC49" s="104" t="s">
        <v>187</v>
      </c>
      <c r="DD49" s="77"/>
      <c r="DE49" s="56"/>
      <c r="DF49" s="36"/>
      <c r="DI49" s="41">
        <v>1.0900000000000001</v>
      </c>
      <c r="DJ49" s="17" t="s">
        <v>197</v>
      </c>
      <c r="DK49" s="151">
        <v>0</v>
      </c>
      <c r="DL49" s="41">
        <v>0</v>
      </c>
      <c r="DM49" s="41">
        <v>9999</v>
      </c>
      <c r="DP49" s="41">
        <v>44</v>
      </c>
      <c r="DQ49" s="195">
        <v>0</v>
      </c>
      <c r="DR49" s="195">
        <v>0</v>
      </c>
      <c r="DS49" s="196">
        <v>0</v>
      </c>
      <c r="DT49" s="195">
        <v>0</v>
      </c>
      <c r="DU49" s="195">
        <v>0</v>
      </c>
      <c r="DV49" s="195">
        <v>333</v>
      </c>
      <c r="DW49" s="195">
        <v>0</v>
      </c>
      <c r="DX49" s="195">
        <v>0</v>
      </c>
      <c r="DY49" s="195">
        <v>513</v>
      </c>
      <c r="DZ49" s="195">
        <v>0</v>
      </c>
      <c r="EA49" s="195">
        <v>401</v>
      </c>
      <c r="EB49" s="195">
        <v>0</v>
      </c>
      <c r="EC49" s="196">
        <v>0</v>
      </c>
      <c r="ED49" s="195">
        <v>0</v>
      </c>
      <c r="EE49" s="195">
        <v>0</v>
      </c>
      <c r="EF49" s="195">
        <v>212</v>
      </c>
      <c r="EG49" s="195">
        <v>3600</v>
      </c>
      <c r="EH49" s="196">
        <v>0</v>
      </c>
      <c r="EI49" s="195">
        <v>0</v>
      </c>
      <c r="EK49" s="41">
        <v>44</v>
      </c>
      <c r="EL49" s="195">
        <v>0</v>
      </c>
      <c r="EM49" s="195">
        <v>0</v>
      </c>
      <c r="EN49" s="195">
        <v>0</v>
      </c>
      <c r="EO49" s="195">
        <v>0</v>
      </c>
      <c r="EP49" s="195">
        <v>0</v>
      </c>
      <c r="EQ49" s="195">
        <v>333</v>
      </c>
      <c r="ER49" s="195">
        <v>333</v>
      </c>
      <c r="ES49" s="195">
        <v>333</v>
      </c>
      <c r="ET49" s="195">
        <v>846</v>
      </c>
      <c r="EU49" s="195">
        <v>846</v>
      </c>
      <c r="EV49" s="195">
        <v>1247</v>
      </c>
      <c r="EW49" s="195">
        <v>1247</v>
      </c>
      <c r="EX49" s="195">
        <v>1247</v>
      </c>
      <c r="EY49" s="195">
        <v>1247</v>
      </c>
      <c r="EZ49" s="195">
        <v>1247</v>
      </c>
      <c r="FA49" s="195">
        <v>1459</v>
      </c>
      <c r="FB49" s="195">
        <v>5059</v>
      </c>
      <c r="FC49" s="195">
        <v>5059</v>
      </c>
      <c r="FD49" s="195">
        <v>5059</v>
      </c>
    </row>
    <row r="50" spans="1:160" ht="13.5" thickBot="1" x14ac:dyDescent="0.25">
      <c r="A50" s="132"/>
      <c r="B50" s="34">
        <v>45</v>
      </c>
      <c r="C50" s="10">
        <v>45</v>
      </c>
      <c r="D50" s="37" t="s">
        <v>152</v>
      </c>
      <c r="E50" s="37" t="s">
        <v>153</v>
      </c>
      <c r="F50" s="37"/>
      <c r="G50" s="43">
        <v>0.32291666666666702</v>
      </c>
      <c r="H50" s="47"/>
      <c r="I50" s="58" t="s">
        <v>44</v>
      </c>
      <c r="J50" s="52">
        <v>0</v>
      </c>
      <c r="K50" s="43"/>
      <c r="L50" s="47"/>
      <c r="M50" s="42" t="s">
        <v>44</v>
      </c>
      <c r="N50" s="38">
        <v>0</v>
      </c>
      <c r="O50" s="73"/>
      <c r="P50" s="42" t="s">
        <v>44</v>
      </c>
      <c r="Q50" s="38">
        <v>0</v>
      </c>
      <c r="R50" s="43"/>
      <c r="S50" s="47"/>
      <c r="T50" s="70"/>
      <c r="U50" s="71">
        <v>0</v>
      </c>
      <c r="V50" s="72"/>
      <c r="W50" s="115">
        <v>2.0833333333333332E-2</v>
      </c>
      <c r="X50" s="42" t="s">
        <v>44</v>
      </c>
      <c r="Y50" s="38">
        <v>0</v>
      </c>
      <c r="Z50" s="49"/>
      <c r="AA50" s="42" t="s">
        <v>44</v>
      </c>
      <c r="AB50" s="38">
        <v>0</v>
      </c>
      <c r="AC50" s="53"/>
      <c r="AD50" s="61"/>
      <c r="AE50" s="55"/>
      <c r="AF50" s="35">
        <v>0</v>
      </c>
      <c r="AG50" s="35">
        <v>3.8541666666666668E-3</v>
      </c>
      <c r="AH50" s="44" t="s">
        <v>45</v>
      </c>
      <c r="AI50" s="45">
        <v>333</v>
      </c>
      <c r="AJ50" s="115">
        <v>2.0833333333333332E-2</v>
      </c>
      <c r="AK50" s="42" t="s">
        <v>44</v>
      </c>
      <c r="AL50" s="38">
        <v>0</v>
      </c>
      <c r="AM50" s="73"/>
      <c r="AN50" s="42" t="s">
        <v>44</v>
      </c>
      <c r="AO50" s="38">
        <v>0</v>
      </c>
      <c r="AP50" s="53"/>
      <c r="AQ50" s="61"/>
      <c r="AR50" s="55"/>
      <c r="AS50" s="35">
        <v>0</v>
      </c>
      <c r="AT50" s="35">
        <v>5.9375000000000001E-3</v>
      </c>
      <c r="AU50" s="44" t="s">
        <v>45</v>
      </c>
      <c r="AV50" s="45">
        <v>513</v>
      </c>
      <c r="AW50" s="49"/>
      <c r="AX50" s="42" t="s">
        <v>44</v>
      </c>
      <c r="AY50" s="38">
        <v>0</v>
      </c>
      <c r="AZ50" s="53"/>
      <c r="BA50" s="61"/>
      <c r="BB50" s="55"/>
      <c r="BC50" s="35">
        <v>0</v>
      </c>
      <c r="BD50" s="35">
        <v>4.6412037037037038E-3</v>
      </c>
      <c r="BE50" s="44" t="s">
        <v>45</v>
      </c>
      <c r="BF50" s="45">
        <v>401</v>
      </c>
      <c r="BG50" s="49"/>
      <c r="BH50" s="42" t="s">
        <v>44</v>
      </c>
      <c r="BI50" s="38">
        <v>0</v>
      </c>
      <c r="BJ50" s="43"/>
      <c r="BK50" s="47"/>
      <c r="BL50" s="70"/>
      <c r="BM50" s="71">
        <v>0</v>
      </c>
      <c r="BN50" s="72"/>
      <c r="BO50" s="117"/>
      <c r="BP50" s="121"/>
      <c r="BQ50" s="124"/>
      <c r="BR50" s="125"/>
      <c r="BS50" s="49"/>
      <c r="BT50" s="42" t="s">
        <v>44</v>
      </c>
      <c r="BU50" s="38">
        <v>0</v>
      </c>
      <c r="BV50" s="53"/>
      <c r="BW50" s="61"/>
      <c r="BX50" s="55"/>
      <c r="BY50" s="35">
        <v>0</v>
      </c>
      <c r="BZ50" s="35">
        <v>2.4537037037037036E-3</v>
      </c>
      <c r="CA50" s="44" t="s">
        <v>45</v>
      </c>
      <c r="CB50" s="45">
        <v>212</v>
      </c>
      <c r="CC50" s="85"/>
      <c r="CD50" s="86"/>
      <c r="CE50" s="87">
        <v>1800</v>
      </c>
      <c r="CF50" s="88"/>
      <c r="CG50" s="85"/>
      <c r="CH50" s="86"/>
      <c r="CI50" s="87">
        <v>1800</v>
      </c>
      <c r="CJ50" s="88"/>
      <c r="CK50" s="43"/>
      <c r="CL50" s="47"/>
      <c r="CM50" s="70"/>
      <c r="CN50" s="71">
        <v>0</v>
      </c>
      <c r="CO50" s="72"/>
      <c r="CP50" s="91"/>
      <c r="CQ50" s="95">
        <v>5.5555555555555601E-2</v>
      </c>
      <c r="CR50" s="42" t="s">
        <v>44</v>
      </c>
      <c r="CS50" s="38">
        <v>0</v>
      </c>
      <c r="CU50" s="39">
        <v>1459</v>
      </c>
      <c r="CV50" s="46">
        <v>3600</v>
      </c>
      <c r="CW50" s="40"/>
      <c r="CX50" s="63">
        <v>5059</v>
      </c>
      <c r="CZ50" s="101" t="s">
        <v>190</v>
      </c>
      <c r="DA50" s="129" t="s">
        <v>178</v>
      </c>
      <c r="DB50" s="129">
        <v>115</v>
      </c>
      <c r="DC50" s="104"/>
      <c r="DD50" s="77"/>
      <c r="DE50" s="56"/>
      <c r="DF50" s="36"/>
      <c r="DI50" s="41">
        <v>1.0900000000000001</v>
      </c>
      <c r="DJ50" s="17" t="s">
        <v>197</v>
      </c>
      <c r="DK50" s="151">
        <v>0</v>
      </c>
      <c r="DL50" s="41">
        <v>0</v>
      </c>
      <c r="DM50" s="41">
        <v>9999</v>
      </c>
      <c r="DP50" s="41">
        <v>45</v>
      </c>
      <c r="DQ50" s="195">
        <v>0</v>
      </c>
      <c r="DR50" s="195">
        <v>0</v>
      </c>
      <c r="DS50" s="196">
        <v>0</v>
      </c>
      <c r="DT50" s="195">
        <v>0</v>
      </c>
      <c r="DU50" s="195">
        <v>0</v>
      </c>
      <c r="DV50" s="195">
        <v>333</v>
      </c>
      <c r="DW50" s="195">
        <v>0</v>
      </c>
      <c r="DX50" s="195">
        <v>0</v>
      </c>
      <c r="DY50" s="195">
        <v>513</v>
      </c>
      <c r="DZ50" s="195">
        <v>0</v>
      </c>
      <c r="EA50" s="195">
        <v>401</v>
      </c>
      <c r="EB50" s="195">
        <v>0</v>
      </c>
      <c r="EC50" s="196">
        <v>0</v>
      </c>
      <c r="ED50" s="195">
        <v>0</v>
      </c>
      <c r="EE50" s="195">
        <v>0</v>
      </c>
      <c r="EF50" s="195">
        <v>212</v>
      </c>
      <c r="EG50" s="195">
        <v>3600</v>
      </c>
      <c r="EH50" s="196">
        <v>0</v>
      </c>
      <c r="EI50" s="195">
        <v>0</v>
      </c>
      <c r="EK50" s="41">
        <v>45</v>
      </c>
      <c r="EL50" s="195">
        <v>0</v>
      </c>
      <c r="EM50" s="195">
        <v>0</v>
      </c>
      <c r="EN50" s="195">
        <v>0</v>
      </c>
      <c r="EO50" s="195">
        <v>0</v>
      </c>
      <c r="EP50" s="195">
        <v>0</v>
      </c>
      <c r="EQ50" s="195">
        <v>333</v>
      </c>
      <c r="ER50" s="195">
        <v>333</v>
      </c>
      <c r="ES50" s="195">
        <v>333</v>
      </c>
      <c r="ET50" s="195">
        <v>846</v>
      </c>
      <c r="EU50" s="195">
        <v>846</v>
      </c>
      <c r="EV50" s="195">
        <v>1247</v>
      </c>
      <c r="EW50" s="195">
        <v>1247</v>
      </c>
      <c r="EX50" s="195">
        <v>1247</v>
      </c>
      <c r="EY50" s="195">
        <v>1247</v>
      </c>
      <c r="EZ50" s="195">
        <v>1247</v>
      </c>
      <c r="FA50" s="195">
        <v>1459</v>
      </c>
      <c r="FB50" s="195">
        <v>5059</v>
      </c>
      <c r="FC50" s="195">
        <v>5059</v>
      </c>
      <c r="FD50" s="195">
        <v>5059</v>
      </c>
    </row>
    <row r="51" spans="1:160" ht="13.5" thickBot="1" x14ac:dyDescent="0.25">
      <c r="A51" s="132"/>
      <c r="B51" s="34">
        <v>46</v>
      </c>
      <c r="C51" s="10">
        <v>46</v>
      </c>
      <c r="D51" s="37" t="s">
        <v>38</v>
      </c>
      <c r="E51" s="37" t="s">
        <v>58</v>
      </c>
      <c r="F51" s="37"/>
      <c r="G51" s="43">
        <v>0.32361111111111102</v>
      </c>
      <c r="H51" s="47"/>
      <c r="I51" s="58" t="s">
        <v>44</v>
      </c>
      <c r="J51" s="52">
        <v>0</v>
      </c>
      <c r="K51" s="43"/>
      <c r="L51" s="47"/>
      <c r="M51" s="42" t="s">
        <v>44</v>
      </c>
      <c r="N51" s="38">
        <v>0</v>
      </c>
      <c r="O51" s="73"/>
      <c r="P51" s="42" t="s">
        <v>44</v>
      </c>
      <c r="Q51" s="38">
        <v>0</v>
      </c>
      <c r="R51" s="43"/>
      <c r="S51" s="47"/>
      <c r="T51" s="70"/>
      <c r="U51" s="71">
        <v>0</v>
      </c>
      <c r="V51" s="72"/>
      <c r="W51" s="115">
        <v>2.0833333333333332E-2</v>
      </c>
      <c r="X51" s="42" t="s">
        <v>44</v>
      </c>
      <c r="Y51" s="38">
        <v>0</v>
      </c>
      <c r="Z51" s="49"/>
      <c r="AA51" s="42" t="s">
        <v>44</v>
      </c>
      <c r="AB51" s="38">
        <v>0</v>
      </c>
      <c r="AC51" s="53"/>
      <c r="AD51" s="61"/>
      <c r="AE51" s="55"/>
      <c r="AF51" s="35">
        <v>0</v>
      </c>
      <c r="AG51" s="35">
        <v>3.8541666666666668E-3</v>
      </c>
      <c r="AH51" s="44" t="s">
        <v>45</v>
      </c>
      <c r="AI51" s="45">
        <v>333</v>
      </c>
      <c r="AJ51" s="115">
        <v>2.0833333333333332E-2</v>
      </c>
      <c r="AK51" s="42" t="s">
        <v>44</v>
      </c>
      <c r="AL51" s="38">
        <v>0</v>
      </c>
      <c r="AM51" s="73"/>
      <c r="AN51" s="42" t="s">
        <v>44</v>
      </c>
      <c r="AO51" s="38">
        <v>0</v>
      </c>
      <c r="AP51" s="53"/>
      <c r="AQ51" s="61"/>
      <c r="AR51" s="55"/>
      <c r="AS51" s="35">
        <v>0</v>
      </c>
      <c r="AT51" s="35">
        <v>5.9375000000000001E-3</v>
      </c>
      <c r="AU51" s="44" t="s">
        <v>45</v>
      </c>
      <c r="AV51" s="45">
        <v>513</v>
      </c>
      <c r="AW51" s="49"/>
      <c r="AX51" s="42" t="s">
        <v>44</v>
      </c>
      <c r="AY51" s="38">
        <v>0</v>
      </c>
      <c r="AZ51" s="53"/>
      <c r="BA51" s="61"/>
      <c r="BB51" s="55"/>
      <c r="BC51" s="35">
        <v>0</v>
      </c>
      <c r="BD51" s="35">
        <v>4.6412037037037038E-3</v>
      </c>
      <c r="BE51" s="44" t="s">
        <v>45</v>
      </c>
      <c r="BF51" s="45">
        <v>401</v>
      </c>
      <c r="BG51" s="49"/>
      <c r="BH51" s="42" t="s">
        <v>44</v>
      </c>
      <c r="BI51" s="38">
        <v>0</v>
      </c>
      <c r="BJ51" s="43"/>
      <c r="BK51" s="47"/>
      <c r="BL51" s="70"/>
      <c r="BM51" s="71">
        <v>0</v>
      </c>
      <c r="BN51" s="72"/>
      <c r="BO51" s="117"/>
      <c r="BP51" s="121"/>
      <c r="BQ51" s="124"/>
      <c r="BR51" s="125"/>
      <c r="BS51" s="49"/>
      <c r="BT51" s="42" t="s">
        <v>44</v>
      </c>
      <c r="BU51" s="38">
        <v>0</v>
      </c>
      <c r="BV51" s="53"/>
      <c r="BW51" s="61"/>
      <c r="BX51" s="55"/>
      <c r="BY51" s="35">
        <v>0</v>
      </c>
      <c r="BZ51" s="35">
        <v>2.4537037037037036E-3</v>
      </c>
      <c r="CA51" s="44" t="s">
        <v>45</v>
      </c>
      <c r="CB51" s="45">
        <v>212</v>
      </c>
      <c r="CC51" s="85"/>
      <c r="CD51" s="86"/>
      <c r="CE51" s="87">
        <v>1800</v>
      </c>
      <c r="CF51" s="88"/>
      <c r="CG51" s="85"/>
      <c r="CH51" s="86"/>
      <c r="CI51" s="87">
        <v>1800</v>
      </c>
      <c r="CJ51" s="88"/>
      <c r="CK51" s="43"/>
      <c r="CL51" s="47"/>
      <c r="CM51" s="70"/>
      <c r="CN51" s="71">
        <v>0</v>
      </c>
      <c r="CO51" s="72"/>
      <c r="CP51" s="91"/>
      <c r="CQ51" s="95">
        <v>5.5555555555555601E-2</v>
      </c>
      <c r="CR51" s="42" t="s">
        <v>44</v>
      </c>
      <c r="CS51" s="38">
        <v>0</v>
      </c>
      <c r="CU51" s="39">
        <v>1459</v>
      </c>
      <c r="CV51" s="46">
        <v>3600</v>
      </c>
      <c r="CW51" s="40"/>
      <c r="CX51" s="63">
        <v>5059</v>
      </c>
      <c r="CZ51" s="101" t="s">
        <v>192</v>
      </c>
      <c r="DA51" s="129" t="s">
        <v>179</v>
      </c>
      <c r="DB51" s="129">
        <v>64</v>
      </c>
      <c r="DC51" s="104" t="s">
        <v>182</v>
      </c>
      <c r="DD51" s="77"/>
      <c r="DE51" s="56"/>
      <c r="DF51" s="36"/>
      <c r="DI51" s="41">
        <v>1</v>
      </c>
      <c r="DJ51" s="17" t="s">
        <v>197</v>
      </c>
      <c r="DK51" s="151">
        <v>0</v>
      </c>
      <c r="DL51" s="41">
        <v>0</v>
      </c>
      <c r="DM51" s="41">
        <v>9999</v>
      </c>
      <c r="DP51" s="41">
        <v>46</v>
      </c>
      <c r="DQ51" s="195">
        <v>0</v>
      </c>
      <c r="DR51" s="195">
        <v>0</v>
      </c>
      <c r="DS51" s="196">
        <v>0</v>
      </c>
      <c r="DT51" s="195">
        <v>0</v>
      </c>
      <c r="DU51" s="195">
        <v>0</v>
      </c>
      <c r="DV51" s="195">
        <v>333</v>
      </c>
      <c r="DW51" s="195">
        <v>0</v>
      </c>
      <c r="DX51" s="195">
        <v>0</v>
      </c>
      <c r="DY51" s="195">
        <v>513</v>
      </c>
      <c r="DZ51" s="195">
        <v>0</v>
      </c>
      <c r="EA51" s="195">
        <v>401</v>
      </c>
      <c r="EB51" s="195">
        <v>0</v>
      </c>
      <c r="EC51" s="196">
        <v>0</v>
      </c>
      <c r="ED51" s="195">
        <v>0</v>
      </c>
      <c r="EE51" s="195">
        <v>0</v>
      </c>
      <c r="EF51" s="195">
        <v>212</v>
      </c>
      <c r="EG51" s="195">
        <v>3600</v>
      </c>
      <c r="EH51" s="196">
        <v>0</v>
      </c>
      <c r="EI51" s="195">
        <v>0</v>
      </c>
      <c r="EK51" s="41">
        <v>46</v>
      </c>
      <c r="EL51" s="195">
        <v>0</v>
      </c>
      <c r="EM51" s="195">
        <v>0</v>
      </c>
      <c r="EN51" s="195">
        <v>0</v>
      </c>
      <c r="EO51" s="195">
        <v>0</v>
      </c>
      <c r="EP51" s="195">
        <v>0</v>
      </c>
      <c r="EQ51" s="195">
        <v>333</v>
      </c>
      <c r="ER51" s="195">
        <v>333</v>
      </c>
      <c r="ES51" s="195">
        <v>333</v>
      </c>
      <c r="ET51" s="195">
        <v>846</v>
      </c>
      <c r="EU51" s="195">
        <v>846</v>
      </c>
      <c r="EV51" s="195">
        <v>1247</v>
      </c>
      <c r="EW51" s="195">
        <v>1247</v>
      </c>
      <c r="EX51" s="195">
        <v>1247</v>
      </c>
      <c r="EY51" s="195">
        <v>1247</v>
      </c>
      <c r="EZ51" s="195">
        <v>1247</v>
      </c>
      <c r="FA51" s="195">
        <v>1459</v>
      </c>
      <c r="FB51" s="195">
        <v>5059</v>
      </c>
      <c r="FC51" s="195">
        <v>5059</v>
      </c>
      <c r="FD51" s="195">
        <v>5059</v>
      </c>
    </row>
    <row r="52" spans="1:160" ht="13.5" thickBot="1" x14ac:dyDescent="0.25">
      <c r="A52" s="132"/>
      <c r="B52" s="34">
        <v>47</v>
      </c>
      <c r="C52" s="10">
        <v>47</v>
      </c>
      <c r="D52" s="37" t="s">
        <v>49</v>
      </c>
      <c r="E52" s="37" t="s">
        <v>57</v>
      </c>
      <c r="F52" s="37"/>
      <c r="G52" s="43">
        <v>0.32430555555555501</v>
      </c>
      <c r="H52" s="47"/>
      <c r="I52" s="58" t="s">
        <v>44</v>
      </c>
      <c r="J52" s="52">
        <v>0</v>
      </c>
      <c r="K52" s="43"/>
      <c r="L52" s="47"/>
      <c r="M52" s="42" t="s">
        <v>44</v>
      </c>
      <c r="N52" s="38">
        <v>0</v>
      </c>
      <c r="O52" s="73"/>
      <c r="P52" s="42" t="s">
        <v>44</v>
      </c>
      <c r="Q52" s="38">
        <v>0</v>
      </c>
      <c r="R52" s="43"/>
      <c r="S52" s="47"/>
      <c r="T52" s="70"/>
      <c r="U52" s="71">
        <v>0</v>
      </c>
      <c r="V52" s="72"/>
      <c r="W52" s="115">
        <v>2.0833333333333332E-2</v>
      </c>
      <c r="X52" s="42" t="s">
        <v>44</v>
      </c>
      <c r="Y52" s="38">
        <v>0</v>
      </c>
      <c r="Z52" s="49"/>
      <c r="AA52" s="42" t="s">
        <v>44</v>
      </c>
      <c r="AB52" s="38">
        <v>0</v>
      </c>
      <c r="AC52" s="53"/>
      <c r="AD52" s="61"/>
      <c r="AE52" s="55"/>
      <c r="AF52" s="35">
        <v>0</v>
      </c>
      <c r="AG52" s="35">
        <v>3.8541666666666668E-3</v>
      </c>
      <c r="AH52" s="44" t="s">
        <v>45</v>
      </c>
      <c r="AI52" s="45">
        <v>333</v>
      </c>
      <c r="AJ52" s="115">
        <v>2.0833333333333332E-2</v>
      </c>
      <c r="AK52" s="42" t="s">
        <v>44</v>
      </c>
      <c r="AL52" s="38">
        <v>0</v>
      </c>
      <c r="AM52" s="73"/>
      <c r="AN52" s="42" t="s">
        <v>44</v>
      </c>
      <c r="AO52" s="38">
        <v>0</v>
      </c>
      <c r="AP52" s="53"/>
      <c r="AQ52" s="61"/>
      <c r="AR52" s="55"/>
      <c r="AS52" s="35">
        <v>0</v>
      </c>
      <c r="AT52" s="35">
        <v>5.9375000000000001E-3</v>
      </c>
      <c r="AU52" s="44" t="s">
        <v>45</v>
      </c>
      <c r="AV52" s="45">
        <v>513</v>
      </c>
      <c r="AW52" s="49"/>
      <c r="AX52" s="42" t="s">
        <v>44</v>
      </c>
      <c r="AY52" s="38">
        <v>0</v>
      </c>
      <c r="AZ52" s="53"/>
      <c r="BA52" s="61"/>
      <c r="BB52" s="55"/>
      <c r="BC52" s="35">
        <v>0</v>
      </c>
      <c r="BD52" s="35">
        <v>4.6412037037037038E-3</v>
      </c>
      <c r="BE52" s="44" t="s">
        <v>45</v>
      </c>
      <c r="BF52" s="45">
        <v>401</v>
      </c>
      <c r="BG52" s="49"/>
      <c r="BH52" s="42" t="s">
        <v>44</v>
      </c>
      <c r="BI52" s="38">
        <v>0</v>
      </c>
      <c r="BJ52" s="43"/>
      <c r="BK52" s="47"/>
      <c r="BL52" s="70"/>
      <c r="BM52" s="71">
        <v>0</v>
      </c>
      <c r="BN52" s="72"/>
      <c r="BO52" s="117"/>
      <c r="BP52" s="121"/>
      <c r="BQ52" s="124"/>
      <c r="BR52" s="125"/>
      <c r="BS52" s="49"/>
      <c r="BT52" s="42" t="s">
        <v>44</v>
      </c>
      <c r="BU52" s="38">
        <v>0</v>
      </c>
      <c r="BV52" s="53"/>
      <c r="BW52" s="61"/>
      <c r="BX52" s="55"/>
      <c r="BY52" s="35">
        <v>0</v>
      </c>
      <c r="BZ52" s="35">
        <v>2.4537037037037036E-3</v>
      </c>
      <c r="CA52" s="44" t="s">
        <v>45</v>
      </c>
      <c r="CB52" s="45">
        <v>212</v>
      </c>
      <c r="CC52" s="85"/>
      <c r="CD52" s="86"/>
      <c r="CE52" s="87">
        <v>1800</v>
      </c>
      <c r="CF52" s="88"/>
      <c r="CG52" s="85"/>
      <c r="CH52" s="86"/>
      <c r="CI52" s="87">
        <v>1800</v>
      </c>
      <c r="CJ52" s="88"/>
      <c r="CK52" s="43"/>
      <c r="CL52" s="47"/>
      <c r="CM52" s="70"/>
      <c r="CN52" s="71">
        <v>0</v>
      </c>
      <c r="CO52" s="72"/>
      <c r="CP52" s="91"/>
      <c r="CQ52" s="95">
        <v>5.5555555555555601E-2</v>
      </c>
      <c r="CR52" s="42" t="s">
        <v>44</v>
      </c>
      <c r="CS52" s="38">
        <v>0</v>
      </c>
      <c r="CU52" s="39">
        <v>1459</v>
      </c>
      <c r="CV52" s="46">
        <v>3600</v>
      </c>
      <c r="CW52" s="40"/>
      <c r="CX52" s="63">
        <v>5059</v>
      </c>
      <c r="CZ52" s="101" t="s">
        <v>191</v>
      </c>
      <c r="DA52" s="129" t="s">
        <v>178</v>
      </c>
      <c r="DB52" s="129">
        <v>77</v>
      </c>
      <c r="DC52" s="104"/>
      <c r="DD52" s="77"/>
      <c r="DE52" s="56"/>
      <c r="DF52" s="36"/>
      <c r="DI52" s="41">
        <v>1.06</v>
      </c>
      <c r="DJ52" s="17" t="s">
        <v>197</v>
      </c>
      <c r="DK52" s="151">
        <v>0</v>
      </c>
      <c r="DL52" s="41">
        <v>0</v>
      </c>
      <c r="DM52" s="41">
        <v>9999</v>
      </c>
      <c r="DP52" s="41">
        <v>47</v>
      </c>
      <c r="DQ52" s="195">
        <v>0</v>
      </c>
      <c r="DR52" s="195">
        <v>0</v>
      </c>
      <c r="DS52" s="196">
        <v>0</v>
      </c>
      <c r="DT52" s="195">
        <v>0</v>
      </c>
      <c r="DU52" s="195">
        <v>0</v>
      </c>
      <c r="DV52" s="195">
        <v>333</v>
      </c>
      <c r="DW52" s="195">
        <v>0</v>
      </c>
      <c r="DX52" s="195">
        <v>0</v>
      </c>
      <c r="DY52" s="195">
        <v>513</v>
      </c>
      <c r="DZ52" s="195">
        <v>0</v>
      </c>
      <c r="EA52" s="195">
        <v>401</v>
      </c>
      <c r="EB52" s="195">
        <v>0</v>
      </c>
      <c r="EC52" s="196">
        <v>0</v>
      </c>
      <c r="ED52" s="195">
        <v>0</v>
      </c>
      <c r="EE52" s="195">
        <v>0</v>
      </c>
      <c r="EF52" s="195">
        <v>212</v>
      </c>
      <c r="EG52" s="195">
        <v>3600</v>
      </c>
      <c r="EH52" s="196">
        <v>0</v>
      </c>
      <c r="EI52" s="195">
        <v>0</v>
      </c>
      <c r="EK52" s="41">
        <v>47</v>
      </c>
      <c r="EL52" s="195">
        <v>0</v>
      </c>
      <c r="EM52" s="195">
        <v>0</v>
      </c>
      <c r="EN52" s="195">
        <v>0</v>
      </c>
      <c r="EO52" s="195">
        <v>0</v>
      </c>
      <c r="EP52" s="195">
        <v>0</v>
      </c>
      <c r="EQ52" s="195">
        <v>333</v>
      </c>
      <c r="ER52" s="195">
        <v>333</v>
      </c>
      <c r="ES52" s="195">
        <v>333</v>
      </c>
      <c r="ET52" s="195">
        <v>846</v>
      </c>
      <c r="EU52" s="195">
        <v>846</v>
      </c>
      <c r="EV52" s="195">
        <v>1247</v>
      </c>
      <c r="EW52" s="195">
        <v>1247</v>
      </c>
      <c r="EX52" s="195">
        <v>1247</v>
      </c>
      <c r="EY52" s="195">
        <v>1247</v>
      </c>
      <c r="EZ52" s="195">
        <v>1247</v>
      </c>
      <c r="FA52" s="195">
        <v>1459</v>
      </c>
      <c r="FB52" s="195">
        <v>5059</v>
      </c>
      <c r="FC52" s="195">
        <v>5059</v>
      </c>
      <c r="FD52" s="195">
        <v>5059</v>
      </c>
    </row>
    <row r="53" spans="1:160" ht="13.5" thickBot="1" x14ac:dyDescent="0.25">
      <c r="A53" s="132"/>
      <c r="B53" s="34">
        <v>48</v>
      </c>
      <c r="C53" s="10">
        <v>49</v>
      </c>
      <c r="D53" s="37" t="s">
        <v>154</v>
      </c>
      <c r="E53" s="37" t="s">
        <v>155</v>
      </c>
      <c r="F53" s="37"/>
      <c r="G53" s="43">
        <v>0.32500000000000001</v>
      </c>
      <c r="H53" s="47"/>
      <c r="I53" s="58" t="s">
        <v>44</v>
      </c>
      <c r="J53" s="52">
        <v>0</v>
      </c>
      <c r="K53" s="43"/>
      <c r="L53" s="47"/>
      <c r="M53" s="42" t="s">
        <v>44</v>
      </c>
      <c r="N53" s="38">
        <v>0</v>
      </c>
      <c r="O53" s="73"/>
      <c r="P53" s="42" t="s">
        <v>44</v>
      </c>
      <c r="Q53" s="38">
        <v>0</v>
      </c>
      <c r="R53" s="43"/>
      <c r="S53" s="47"/>
      <c r="T53" s="70"/>
      <c r="U53" s="71">
        <v>0</v>
      </c>
      <c r="V53" s="72"/>
      <c r="W53" s="115">
        <v>2.0833333333333332E-2</v>
      </c>
      <c r="X53" s="42" t="s">
        <v>44</v>
      </c>
      <c r="Y53" s="38">
        <v>0</v>
      </c>
      <c r="Z53" s="49"/>
      <c r="AA53" s="42" t="s">
        <v>44</v>
      </c>
      <c r="AB53" s="38">
        <v>0</v>
      </c>
      <c r="AC53" s="53"/>
      <c r="AD53" s="61"/>
      <c r="AE53" s="55"/>
      <c r="AF53" s="35">
        <v>0</v>
      </c>
      <c r="AG53" s="35">
        <v>3.8541666666666668E-3</v>
      </c>
      <c r="AH53" s="44" t="s">
        <v>45</v>
      </c>
      <c r="AI53" s="45">
        <v>333</v>
      </c>
      <c r="AJ53" s="115">
        <v>2.0833333333333332E-2</v>
      </c>
      <c r="AK53" s="42" t="s">
        <v>44</v>
      </c>
      <c r="AL53" s="38">
        <v>0</v>
      </c>
      <c r="AM53" s="73"/>
      <c r="AN53" s="42" t="s">
        <v>44</v>
      </c>
      <c r="AO53" s="38">
        <v>0</v>
      </c>
      <c r="AP53" s="53"/>
      <c r="AQ53" s="61"/>
      <c r="AR53" s="55"/>
      <c r="AS53" s="35">
        <v>0</v>
      </c>
      <c r="AT53" s="35">
        <v>5.9375000000000001E-3</v>
      </c>
      <c r="AU53" s="44" t="s">
        <v>45</v>
      </c>
      <c r="AV53" s="45">
        <v>513</v>
      </c>
      <c r="AW53" s="49"/>
      <c r="AX53" s="42" t="s">
        <v>44</v>
      </c>
      <c r="AY53" s="38">
        <v>0</v>
      </c>
      <c r="AZ53" s="53"/>
      <c r="BA53" s="61"/>
      <c r="BB53" s="55"/>
      <c r="BC53" s="35">
        <v>0</v>
      </c>
      <c r="BD53" s="35">
        <v>4.6412037037037038E-3</v>
      </c>
      <c r="BE53" s="44" t="s">
        <v>45</v>
      </c>
      <c r="BF53" s="45">
        <v>401</v>
      </c>
      <c r="BG53" s="49"/>
      <c r="BH53" s="42" t="s">
        <v>44</v>
      </c>
      <c r="BI53" s="38">
        <v>0</v>
      </c>
      <c r="BJ53" s="43"/>
      <c r="BK53" s="47"/>
      <c r="BL53" s="70"/>
      <c r="BM53" s="71">
        <v>0</v>
      </c>
      <c r="BN53" s="72"/>
      <c r="BO53" s="117"/>
      <c r="BP53" s="121"/>
      <c r="BQ53" s="124"/>
      <c r="BR53" s="125"/>
      <c r="BS53" s="49"/>
      <c r="BT53" s="42" t="s">
        <v>44</v>
      </c>
      <c r="BU53" s="38">
        <v>0</v>
      </c>
      <c r="BV53" s="53"/>
      <c r="BW53" s="61"/>
      <c r="BX53" s="55"/>
      <c r="BY53" s="35">
        <v>0</v>
      </c>
      <c r="BZ53" s="35">
        <v>2.4537037037037036E-3</v>
      </c>
      <c r="CA53" s="44" t="s">
        <v>45</v>
      </c>
      <c r="CB53" s="45">
        <v>212</v>
      </c>
      <c r="CC53" s="85"/>
      <c r="CD53" s="86"/>
      <c r="CE53" s="87">
        <v>1800</v>
      </c>
      <c r="CF53" s="88"/>
      <c r="CG53" s="85"/>
      <c r="CH53" s="86"/>
      <c r="CI53" s="87">
        <v>1800</v>
      </c>
      <c r="CJ53" s="88"/>
      <c r="CK53" s="43"/>
      <c r="CL53" s="47"/>
      <c r="CM53" s="70"/>
      <c r="CN53" s="71">
        <v>0</v>
      </c>
      <c r="CO53" s="72"/>
      <c r="CP53" s="91"/>
      <c r="CQ53" s="95">
        <v>5.5555555555555601E-2</v>
      </c>
      <c r="CR53" s="42" t="s">
        <v>44</v>
      </c>
      <c r="CS53" s="38">
        <v>0</v>
      </c>
      <c r="CU53" s="39">
        <v>1459</v>
      </c>
      <c r="CV53" s="46">
        <v>3600</v>
      </c>
      <c r="CW53" s="40"/>
      <c r="CX53" s="63">
        <v>5059</v>
      </c>
      <c r="CZ53" s="101" t="s">
        <v>192</v>
      </c>
      <c r="DA53" s="129" t="s">
        <v>179</v>
      </c>
      <c r="DB53" s="129">
        <v>136</v>
      </c>
      <c r="DC53" s="104" t="s">
        <v>189</v>
      </c>
      <c r="DD53" s="77"/>
      <c r="DE53" s="56"/>
      <c r="DF53" s="36"/>
      <c r="DI53" s="41">
        <v>1.03</v>
      </c>
      <c r="DJ53" s="17" t="s">
        <v>197</v>
      </c>
      <c r="DK53" s="151">
        <v>0</v>
      </c>
      <c r="DL53" s="41">
        <v>0</v>
      </c>
      <c r="DM53" s="41">
        <v>9999</v>
      </c>
      <c r="DP53" s="41">
        <v>49</v>
      </c>
      <c r="DQ53" s="195">
        <v>0</v>
      </c>
      <c r="DR53" s="195">
        <v>0</v>
      </c>
      <c r="DS53" s="196">
        <v>0</v>
      </c>
      <c r="DT53" s="195">
        <v>0</v>
      </c>
      <c r="DU53" s="195">
        <v>0</v>
      </c>
      <c r="DV53" s="195">
        <v>333</v>
      </c>
      <c r="DW53" s="195">
        <v>0</v>
      </c>
      <c r="DX53" s="195">
        <v>0</v>
      </c>
      <c r="DY53" s="195">
        <v>513</v>
      </c>
      <c r="DZ53" s="195">
        <v>0</v>
      </c>
      <c r="EA53" s="195">
        <v>401</v>
      </c>
      <c r="EB53" s="195">
        <v>0</v>
      </c>
      <c r="EC53" s="196">
        <v>0</v>
      </c>
      <c r="ED53" s="195">
        <v>0</v>
      </c>
      <c r="EE53" s="195">
        <v>0</v>
      </c>
      <c r="EF53" s="195">
        <v>212</v>
      </c>
      <c r="EG53" s="195">
        <v>3600</v>
      </c>
      <c r="EH53" s="196">
        <v>0</v>
      </c>
      <c r="EI53" s="195">
        <v>0</v>
      </c>
      <c r="EK53" s="41">
        <v>49</v>
      </c>
      <c r="EL53" s="195">
        <v>0</v>
      </c>
      <c r="EM53" s="195">
        <v>0</v>
      </c>
      <c r="EN53" s="195">
        <v>0</v>
      </c>
      <c r="EO53" s="195">
        <v>0</v>
      </c>
      <c r="EP53" s="195">
        <v>0</v>
      </c>
      <c r="EQ53" s="195">
        <v>333</v>
      </c>
      <c r="ER53" s="195">
        <v>333</v>
      </c>
      <c r="ES53" s="195">
        <v>333</v>
      </c>
      <c r="ET53" s="195">
        <v>846</v>
      </c>
      <c r="EU53" s="195">
        <v>846</v>
      </c>
      <c r="EV53" s="195">
        <v>1247</v>
      </c>
      <c r="EW53" s="195">
        <v>1247</v>
      </c>
      <c r="EX53" s="195">
        <v>1247</v>
      </c>
      <c r="EY53" s="195">
        <v>1247</v>
      </c>
      <c r="EZ53" s="195">
        <v>1247</v>
      </c>
      <c r="FA53" s="195">
        <v>1459</v>
      </c>
      <c r="FB53" s="195">
        <v>5059</v>
      </c>
      <c r="FC53" s="195">
        <v>5059</v>
      </c>
      <c r="FD53" s="195">
        <v>5059</v>
      </c>
    </row>
    <row r="54" spans="1:160" ht="13.5" thickBot="1" x14ac:dyDescent="0.25">
      <c r="A54" s="132"/>
      <c r="B54" s="34">
        <v>49</v>
      </c>
      <c r="C54" s="10">
        <v>50</v>
      </c>
      <c r="D54" s="37" t="s">
        <v>156</v>
      </c>
      <c r="E54" s="37" t="s">
        <v>157</v>
      </c>
      <c r="F54" s="37"/>
      <c r="G54" s="43">
        <v>0.32569444444444401</v>
      </c>
      <c r="H54" s="47"/>
      <c r="I54" s="58" t="s">
        <v>44</v>
      </c>
      <c r="J54" s="52">
        <v>0</v>
      </c>
      <c r="K54" s="43"/>
      <c r="L54" s="47"/>
      <c r="M54" s="42" t="s">
        <v>44</v>
      </c>
      <c r="N54" s="38">
        <v>0</v>
      </c>
      <c r="O54" s="73"/>
      <c r="P54" s="42" t="s">
        <v>44</v>
      </c>
      <c r="Q54" s="38">
        <v>0</v>
      </c>
      <c r="R54" s="43"/>
      <c r="S54" s="47"/>
      <c r="T54" s="70"/>
      <c r="U54" s="71">
        <v>0</v>
      </c>
      <c r="V54" s="72"/>
      <c r="W54" s="115">
        <v>2.0833333333333332E-2</v>
      </c>
      <c r="X54" s="42" t="s">
        <v>44</v>
      </c>
      <c r="Y54" s="38">
        <v>0</v>
      </c>
      <c r="Z54" s="49"/>
      <c r="AA54" s="42" t="s">
        <v>44</v>
      </c>
      <c r="AB54" s="38">
        <v>0</v>
      </c>
      <c r="AC54" s="53"/>
      <c r="AD54" s="61"/>
      <c r="AE54" s="55"/>
      <c r="AF54" s="35">
        <v>0</v>
      </c>
      <c r="AG54" s="35">
        <v>3.8541666666666668E-3</v>
      </c>
      <c r="AH54" s="44" t="s">
        <v>45</v>
      </c>
      <c r="AI54" s="45">
        <v>333</v>
      </c>
      <c r="AJ54" s="115">
        <v>2.0833333333333332E-2</v>
      </c>
      <c r="AK54" s="42" t="s">
        <v>44</v>
      </c>
      <c r="AL54" s="38">
        <v>0</v>
      </c>
      <c r="AM54" s="73"/>
      <c r="AN54" s="42" t="s">
        <v>44</v>
      </c>
      <c r="AO54" s="38">
        <v>0</v>
      </c>
      <c r="AP54" s="53"/>
      <c r="AQ54" s="61"/>
      <c r="AR54" s="55"/>
      <c r="AS54" s="35">
        <v>0</v>
      </c>
      <c r="AT54" s="35">
        <v>5.9375000000000001E-3</v>
      </c>
      <c r="AU54" s="44" t="s">
        <v>45</v>
      </c>
      <c r="AV54" s="45">
        <v>513</v>
      </c>
      <c r="AW54" s="49"/>
      <c r="AX54" s="42" t="s">
        <v>44</v>
      </c>
      <c r="AY54" s="38">
        <v>0</v>
      </c>
      <c r="AZ54" s="53"/>
      <c r="BA54" s="61"/>
      <c r="BB54" s="55"/>
      <c r="BC54" s="35">
        <v>0</v>
      </c>
      <c r="BD54" s="35">
        <v>4.6412037037037038E-3</v>
      </c>
      <c r="BE54" s="44" t="s">
        <v>45</v>
      </c>
      <c r="BF54" s="45">
        <v>401</v>
      </c>
      <c r="BG54" s="49"/>
      <c r="BH54" s="42" t="s">
        <v>44</v>
      </c>
      <c r="BI54" s="38">
        <v>0</v>
      </c>
      <c r="BJ54" s="43"/>
      <c r="BK54" s="47"/>
      <c r="BL54" s="70"/>
      <c r="BM54" s="71">
        <v>0</v>
      </c>
      <c r="BN54" s="72"/>
      <c r="BO54" s="117"/>
      <c r="BP54" s="121"/>
      <c r="BQ54" s="124"/>
      <c r="BR54" s="125"/>
      <c r="BS54" s="49"/>
      <c r="BT54" s="42" t="s">
        <v>44</v>
      </c>
      <c r="BU54" s="38">
        <v>0</v>
      </c>
      <c r="BV54" s="53"/>
      <c r="BW54" s="61"/>
      <c r="BX54" s="55"/>
      <c r="BY54" s="35">
        <v>0</v>
      </c>
      <c r="BZ54" s="35">
        <v>2.4537037037037036E-3</v>
      </c>
      <c r="CA54" s="44" t="s">
        <v>45</v>
      </c>
      <c r="CB54" s="45">
        <v>212</v>
      </c>
      <c r="CC54" s="85"/>
      <c r="CD54" s="86"/>
      <c r="CE54" s="87">
        <v>1800</v>
      </c>
      <c r="CF54" s="88"/>
      <c r="CG54" s="85"/>
      <c r="CH54" s="86"/>
      <c r="CI54" s="87">
        <v>1800</v>
      </c>
      <c r="CJ54" s="88"/>
      <c r="CK54" s="43"/>
      <c r="CL54" s="47"/>
      <c r="CM54" s="70"/>
      <c r="CN54" s="71">
        <v>0</v>
      </c>
      <c r="CO54" s="72"/>
      <c r="CP54" s="91"/>
      <c r="CQ54" s="95">
        <v>5.5555555555555601E-2</v>
      </c>
      <c r="CR54" s="42" t="s">
        <v>44</v>
      </c>
      <c r="CS54" s="38">
        <v>0</v>
      </c>
      <c r="CU54" s="39">
        <v>1459</v>
      </c>
      <c r="CV54" s="46">
        <v>3600</v>
      </c>
      <c r="CW54" s="40"/>
      <c r="CX54" s="63">
        <v>5059</v>
      </c>
      <c r="CZ54" s="101" t="s">
        <v>192</v>
      </c>
      <c r="DA54" s="129" t="s">
        <v>177</v>
      </c>
      <c r="DB54" s="129">
        <v>265</v>
      </c>
      <c r="DC54" s="104" t="s">
        <v>189</v>
      </c>
      <c r="DD54" s="77"/>
      <c r="DE54" s="56"/>
      <c r="DF54" s="36"/>
      <c r="DI54" s="41">
        <v>1.1499999999999999</v>
      </c>
      <c r="DJ54" s="17" t="s">
        <v>197</v>
      </c>
      <c r="DK54" s="151">
        <v>0</v>
      </c>
      <c r="DL54" s="41">
        <v>0</v>
      </c>
      <c r="DM54" s="41">
        <v>9999</v>
      </c>
      <c r="DP54" s="41">
        <v>50</v>
      </c>
      <c r="DQ54" s="195">
        <v>0</v>
      </c>
      <c r="DR54" s="195">
        <v>0</v>
      </c>
      <c r="DS54" s="196">
        <v>0</v>
      </c>
      <c r="DT54" s="195">
        <v>0</v>
      </c>
      <c r="DU54" s="195">
        <v>0</v>
      </c>
      <c r="DV54" s="195">
        <v>333</v>
      </c>
      <c r="DW54" s="195">
        <v>0</v>
      </c>
      <c r="DX54" s="195">
        <v>0</v>
      </c>
      <c r="DY54" s="195">
        <v>513</v>
      </c>
      <c r="DZ54" s="195">
        <v>0</v>
      </c>
      <c r="EA54" s="195">
        <v>401</v>
      </c>
      <c r="EB54" s="195">
        <v>0</v>
      </c>
      <c r="EC54" s="196">
        <v>0</v>
      </c>
      <c r="ED54" s="195">
        <v>0</v>
      </c>
      <c r="EE54" s="195">
        <v>0</v>
      </c>
      <c r="EF54" s="195">
        <v>212</v>
      </c>
      <c r="EG54" s="195">
        <v>3600</v>
      </c>
      <c r="EH54" s="196">
        <v>0</v>
      </c>
      <c r="EI54" s="195">
        <v>0</v>
      </c>
      <c r="EK54" s="41">
        <v>50</v>
      </c>
      <c r="EL54" s="195">
        <v>0</v>
      </c>
      <c r="EM54" s="195">
        <v>0</v>
      </c>
      <c r="EN54" s="195">
        <v>0</v>
      </c>
      <c r="EO54" s="195">
        <v>0</v>
      </c>
      <c r="EP54" s="195">
        <v>0</v>
      </c>
      <c r="EQ54" s="195">
        <v>333</v>
      </c>
      <c r="ER54" s="195">
        <v>333</v>
      </c>
      <c r="ES54" s="195">
        <v>333</v>
      </c>
      <c r="ET54" s="195">
        <v>846</v>
      </c>
      <c r="EU54" s="195">
        <v>846</v>
      </c>
      <c r="EV54" s="195">
        <v>1247</v>
      </c>
      <c r="EW54" s="195">
        <v>1247</v>
      </c>
      <c r="EX54" s="195">
        <v>1247</v>
      </c>
      <c r="EY54" s="195">
        <v>1247</v>
      </c>
      <c r="EZ54" s="195">
        <v>1247</v>
      </c>
      <c r="FA54" s="195">
        <v>1459</v>
      </c>
      <c r="FB54" s="195">
        <v>5059</v>
      </c>
      <c r="FC54" s="195">
        <v>5059</v>
      </c>
      <c r="FD54" s="195">
        <v>5059</v>
      </c>
    </row>
    <row r="55" spans="1:160" ht="13.5" thickBot="1" x14ac:dyDescent="0.25">
      <c r="A55" s="132"/>
      <c r="B55" s="34">
        <v>50</v>
      </c>
      <c r="C55" s="10">
        <v>51</v>
      </c>
      <c r="D55" s="37" t="s">
        <v>158</v>
      </c>
      <c r="E55" s="37" t="s">
        <v>159</v>
      </c>
      <c r="F55" s="37"/>
      <c r="G55" s="43">
        <v>0.32638888888888901</v>
      </c>
      <c r="H55" s="47"/>
      <c r="I55" s="58" t="s">
        <v>44</v>
      </c>
      <c r="J55" s="52">
        <v>0</v>
      </c>
      <c r="K55" s="43"/>
      <c r="L55" s="47"/>
      <c r="M55" s="42" t="s">
        <v>44</v>
      </c>
      <c r="N55" s="38">
        <v>0</v>
      </c>
      <c r="O55" s="73"/>
      <c r="P55" s="42" t="s">
        <v>44</v>
      </c>
      <c r="Q55" s="38">
        <v>0</v>
      </c>
      <c r="R55" s="43"/>
      <c r="S55" s="47"/>
      <c r="T55" s="70"/>
      <c r="U55" s="71">
        <v>0</v>
      </c>
      <c r="V55" s="72"/>
      <c r="W55" s="115">
        <v>2.0833333333333332E-2</v>
      </c>
      <c r="X55" s="42" t="s">
        <v>44</v>
      </c>
      <c r="Y55" s="38">
        <v>0</v>
      </c>
      <c r="Z55" s="49"/>
      <c r="AA55" s="42" t="s">
        <v>44</v>
      </c>
      <c r="AB55" s="38">
        <v>0</v>
      </c>
      <c r="AC55" s="53"/>
      <c r="AD55" s="61"/>
      <c r="AE55" s="55"/>
      <c r="AF55" s="35">
        <v>0</v>
      </c>
      <c r="AG55" s="35">
        <v>3.8541666666666668E-3</v>
      </c>
      <c r="AH55" s="44" t="s">
        <v>45</v>
      </c>
      <c r="AI55" s="45">
        <v>333</v>
      </c>
      <c r="AJ55" s="115">
        <v>2.0833333333333332E-2</v>
      </c>
      <c r="AK55" s="42" t="s">
        <v>44</v>
      </c>
      <c r="AL55" s="38">
        <v>0</v>
      </c>
      <c r="AM55" s="73"/>
      <c r="AN55" s="42" t="s">
        <v>44</v>
      </c>
      <c r="AO55" s="38">
        <v>0</v>
      </c>
      <c r="AP55" s="53"/>
      <c r="AQ55" s="61"/>
      <c r="AR55" s="55"/>
      <c r="AS55" s="35">
        <v>0</v>
      </c>
      <c r="AT55" s="35">
        <v>5.9375000000000001E-3</v>
      </c>
      <c r="AU55" s="44" t="s">
        <v>45</v>
      </c>
      <c r="AV55" s="45">
        <v>513</v>
      </c>
      <c r="AW55" s="49"/>
      <c r="AX55" s="42" t="s">
        <v>44</v>
      </c>
      <c r="AY55" s="38">
        <v>0</v>
      </c>
      <c r="AZ55" s="53"/>
      <c r="BA55" s="61"/>
      <c r="BB55" s="55"/>
      <c r="BC55" s="35">
        <v>0</v>
      </c>
      <c r="BD55" s="35">
        <v>4.6412037037037038E-3</v>
      </c>
      <c r="BE55" s="44" t="s">
        <v>45</v>
      </c>
      <c r="BF55" s="45">
        <v>401</v>
      </c>
      <c r="BG55" s="49"/>
      <c r="BH55" s="42" t="s">
        <v>44</v>
      </c>
      <c r="BI55" s="38">
        <v>0</v>
      </c>
      <c r="BJ55" s="43"/>
      <c r="BK55" s="47"/>
      <c r="BL55" s="70"/>
      <c r="BM55" s="71">
        <v>0</v>
      </c>
      <c r="BN55" s="72"/>
      <c r="BO55" s="117"/>
      <c r="BP55" s="121"/>
      <c r="BQ55" s="124"/>
      <c r="BR55" s="125"/>
      <c r="BS55" s="49"/>
      <c r="BT55" s="42" t="s">
        <v>44</v>
      </c>
      <c r="BU55" s="38">
        <v>0</v>
      </c>
      <c r="BV55" s="53"/>
      <c r="BW55" s="61"/>
      <c r="BX55" s="55"/>
      <c r="BY55" s="35">
        <v>0</v>
      </c>
      <c r="BZ55" s="35">
        <v>2.4537037037037036E-3</v>
      </c>
      <c r="CA55" s="44" t="s">
        <v>45</v>
      </c>
      <c r="CB55" s="45">
        <v>212</v>
      </c>
      <c r="CC55" s="85"/>
      <c r="CD55" s="86"/>
      <c r="CE55" s="87">
        <v>1800</v>
      </c>
      <c r="CF55" s="88"/>
      <c r="CG55" s="85"/>
      <c r="CH55" s="86"/>
      <c r="CI55" s="87">
        <v>1800</v>
      </c>
      <c r="CJ55" s="88"/>
      <c r="CK55" s="43"/>
      <c r="CL55" s="47"/>
      <c r="CM55" s="70"/>
      <c r="CN55" s="71">
        <v>0</v>
      </c>
      <c r="CO55" s="72"/>
      <c r="CP55" s="91"/>
      <c r="CQ55" s="95">
        <v>5.5555555555555601E-2</v>
      </c>
      <c r="CR55" s="42" t="s">
        <v>44</v>
      </c>
      <c r="CS55" s="38">
        <v>0</v>
      </c>
      <c r="CU55" s="39">
        <v>1459</v>
      </c>
      <c r="CV55" s="46">
        <v>3600</v>
      </c>
      <c r="CW55" s="40"/>
      <c r="CX55" s="63">
        <v>5059</v>
      </c>
      <c r="CZ55" s="101" t="s">
        <v>192</v>
      </c>
      <c r="DA55" s="129" t="s">
        <v>178</v>
      </c>
      <c r="DB55" s="129">
        <v>201</v>
      </c>
      <c r="DC55" s="104" t="s">
        <v>189</v>
      </c>
      <c r="DD55" s="77"/>
      <c r="DE55" s="56"/>
      <c r="DF55" s="36"/>
      <c r="DI55" s="41">
        <v>1.1200000000000001</v>
      </c>
      <c r="DJ55" s="17" t="s">
        <v>197</v>
      </c>
      <c r="DK55" s="151">
        <v>0</v>
      </c>
      <c r="DL55" s="41">
        <v>0</v>
      </c>
      <c r="DM55" s="41">
        <v>9999</v>
      </c>
      <c r="DP55" s="41">
        <v>51</v>
      </c>
      <c r="DQ55" s="195">
        <v>0</v>
      </c>
      <c r="DR55" s="195">
        <v>0</v>
      </c>
      <c r="DS55" s="196">
        <v>0</v>
      </c>
      <c r="DT55" s="195">
        <v>0</v>
      </c>
      <c r="DU55" s="195">
        <v>0</v>
      </c>
      <c r="DV55" s="195">
        <v>333</v>
      </c>
      <c r="DW55" s="195">
        <v>0</v>
      </c>
      <c r="DX55" s="195">
        <v>0</v>
      </c>
      <c r="DY55" s="195">
        <v>513</v>
      </c>
      <c r="DZ55" s="195">
        <v>0</v>
      </c>
      <c r="EA55" s="195">
        <v>401</v>
      </c>
      <c r="EB55" s="195">
        <v>0</v>
      </c>
      <c r="EC55" s="196">
        <v>0</v>
      </c>
      <c r="ED55" s="195">
        <v>0</v>
      </c>
      <c r="EE55" s="195">
        <v>0</v>
      </c>
      <c r="EF55" s="195">
        <v>212</v>
      </c>
      <c r="EG55" s="195">
        <v>3600</v>
      </c>
      <c r="EH55" s="196">
        <v>0</v>
      </c>
      <c r="EI55" s="195">
        <v>0</v>
      </c>
      <c r="EK55" s="41">
        <v>51</v>
      </c>
      <c r="EL55" s="195">
        <v>0</v>
      </c>
      <c r="EM55" s="195">
        <v>0</v>
      </c>
      <c r="EN55" s="195">
        <v>0</v>
      </c>
      <c r="EO55" s="195">
        <v>0</v>
      </c>
      <c r="EP55" s="195">
        <v>0</v>
      </c>
      <c r="EQ55" s="195">
        <v>333</v>
      </c>
      <c r="ER55" s="195">
        <v>333</v>
      </c>
      <c r="ES55" s="195">
        <v>333</v>
      </c>
      <c r="ET55" s="195">
        <v>846</v>
      </c>
      <c r="EU55" s="195">
        <v>846</v>
      </c>
      <c r="EV55" s="195">
        <v>1247</v>
      </c>
      <c r="EW55" s="195">
        <v>1247</v>
      </c>
      <c r="EX55" s="195">
        <v>1247</v>
      </c>
      <c r="EY55" s="195">
        <v>1247</v>
      </c>
      <c r="EZ55" s="195">
        <v>1247</v>
      </c>
      <c r="FA55" s="195">
        <v>1459</v>
      </c>
      <c r="FB55" s="195">
        <v>5059</v>
      </c>
      <c r="FC55" s="195">
        <v>5059</v>
      </c>
      <c r="FD55" s="195">
        <v>5059</v>
      </c>
    </row>
    <row r="56" spans="1:160" ht="13.5" thickBot="1" x14ac:dyDescent="0.25">
      <c r="A56" s="132"/>
      <c r="B56" s="34">
        <v>51</v>
      </c>
      <c r="C56" s="10">
        <v>53</v>
      </c>
      <c r="D56" s="37" t="s">
        <v>160</v>
      </c>
      <c r="E56" s="37" t="s">
        <v>161</v>
      </c>
      <c r="F56" s="37"/>
      <c r="G56" s="43">
        <v>0.327083333333333</v>
      </c>
      <c r="H56" s="47"/>
      <c r="I56" s="58" t="s">
        <v>44</v>
      </c>
      <c r="J56" s="52">
        <v>0</v>
      </c>
      <c r="K56" s="43"/>
      <c r="L56" s="47"/>
      <c r="M56" s="42" t="s">
        <v>44</v>
      </c>
      <c r="N56" s="38">
        <v>0</v>
      </c>
      <c r="O56" s="73"/>
      <c r="P56" s="42" t="s">
        <v>44</v>
      </c>
      <c r="Q56" s="38">
        <v>0</v>
      </c>
      <c r="R56" s="43"/>
      <c r="S56" s="47"/>
      <c r="T56" s="70"/>
      <c r="U56" s="71">
        <v>0</v>
      </c>
      <c r="V56" s="72"/>
      <c r="W56" s="115">
        <v>2.0833333333333332E-2</v>
      </c>
      <c r="X56" s="42" t="s">
        <v>44</v>
      </c>
      <c r="Y56" s="38">
        <v>0</v>
      </c>
      <c r="Z56" s="49"/>
      <c r="AA56" s="42" t="s">
        <v>44</v>
      </c>
      <c r="AB56" s="38">
        <v>0</v>
      </c>
      <c r="AC56" s="53"/>
      <c r="AD56" s="61"/>
      <c r="AE56" s="55"/>
      <c r="AF56" s="35">
        <v>0</v>
      </c>
      <c r="AG56" s="35">
        <v>3.8541666666666668E-3</v>
      </c>
      <c r="AH56" s="44" t="s">
        <v>45</v>
      </c>
      <c r="AI56" s="45">
        <v>333</v>
      </c>
      <c r="AJ56" s="115">
        <v>2.0833333333333332E-2</v>
      </c>
      <c r="AK56" s="42" t="s">
        <v>44</v>
      </c>
      <c r="AL56" s="38">
        <v>0</v>
      </c>
      <c r="AM56" s="73"/>
      <c r="AN56" s="42" t="s">
        <v>44</v>
      </c>
      <c r="AO56" s="38">
        <v>0</v>
      </c>
      <c r="AP56" s="53"/>
      <c r="AQ56" s="61"/>
      <c r="AR56" s="55"/>
      <c r="AS56" s="35">
        <v>0</v>
      </c>
      <c r="AT56" s="35">
        <v>5.9375000000000001E-3</v>
      </c>
      <c r="AU56" s="44" t="s">
        <v>45</v>
      </c>
      <c r="AV56" s="45">
        <v>513</v>
      </c>
      <c r="AW56" s="49"/>
      <c r="AX56" s="42" t="s">
        <v>44</v>
      </c>
      <c r="AY56" s="38">
        <v>0</v>
      </c>
      <c r="AZ56" s="53"/>
      <c r="BA56" s="61"/>
      <c r="BB56" s="55"/>
      <c r="BC56" s="35">
        <v>0</v>
      </c>
      <c r="BD56" s="35">
        <v>4.6412037037037038E-3</v>
      </c>
      <c r="BE56" s="44" t="s">
        <v>45</v>
      </c>
      <c r="BF56" s="45">
        <v>401</v>
      </c>
      <c r="BG56" s="49"/>
      <c r="BH56" s="42" t="s">
        <v>44</v>
      </c>
      <c r="BI56" s="38">
        <v>0</v>
      </c>
      <c r="BJ56" s="43"/>
      <c r="BK56" s="47"/>
      <c r="BL56" s="70"/>
      <c r="BM56" s="71">
        <v>0</v>
      </c>
      <c r="BN56" s="72"/>
      <c r="BO56" s="117"/>
      <c r="BP56" s="121"/>
      <c r="BQ56" s="124"/>
      <c r="BR56" s="125"/>
      <c r="BS56" s="49"/>
      <c r="BT56" s="42" t="s">
        <v>44</v>
      </c>
      <c r="BU56" s="38">
        <v>0</v>
      </c>
      <c r="BV56" s="53"/>
      <c r="BW56" s="61"/>
      <c r="BX56" s="55"/>
      <c r="BY56" s="35">
        <v>0</v>
      </c>
      <c r="BZ56" s="35">
        <v>2.4537037037037036E-3</v>
      </c>
      <c r="CA56" s="44" t="s">
        <v>45</v>
      </c>
      <c r="CB56" s="45">
        <v>212</v>
      </c>
      <c r="CC56" s="85"/>
      <c r="CD56" s="86"/>
      <c r="CE56" s="87">
        <v>1800</v>
      </c>
      <c r="CF56" s="88"/>
      <c r="CG56" s="85"/>
      <c r="CH56" s="86"/>
      <c r="CI56" s="87">
        <v>1800</v>
      </c>
      <c r="CJ56" s="88"/>
      <c r="CK56" s="43"/>
      <c r="CL56" s="47"/>
      <c r="CM56" s="70"/>
      <c r="CN56" s="71">
        <v>0</v>
      </c>
      <c r="CO56" s="72"/>
      <c r="CP56" s="91"/>
      <c r="CQ56" s="95">
        <v>5.5555555555555601E-2</v>
      </c>
      <c r="CR56" s="42" t="s">
        <v>44</v>
      </c>
      <c r="CS56" s="38">
        <v>0</v>
      </c>
      <c r="CU56" s="39">
        <v>1459</v>
      </c>
      <c r="CV56" s="46">
        <v>3600</v>
      </c>
      <c r="CW56" s="40"/>
      <c r="CX56" s="63">
        <v>5059</v>
      </c>
      <c r="CZ56" s="101" t="s">
        <v>192</v>
      </c>
      <c r="DA56" s="129" t="s">
        <v>179</v>
      </c>
      <c r="DB56" s="129">
        <v>71</v>
      </c>
      <c r="DC56" s="104" t="s">
        <v>189</v>
      </c>
      <c r="DD56" s="77"/>
      <c r="DE56" s="56"/>
      <c r="DF56" s="36"/>
      <c r="DI56" s="41">
        <v>1</v>
      </c>
      <c r="DJ56" s="17" t="s">
        <v>197</v>
      </c>
      <c r="DK56" s="151">
        <v>0</v>
      </c>
      <c r="DL56" s="41">
        <v>0</v>
      </c>
      <c r="DM56" s="41">
        <v>9999</v>
      </c>
      <c r="DP56" s="41">
        <v>53</v>
      </c>
      <c r="DQ56" s="195">
        <v>0</v>
      </c>
      <c r="DR56" s="195">
        <v>0</v>
      </c>
      <c r="DS56" s="196">
        <v>0</v>
      </c>
      <c r="DT56" s="195">
        <v>0</v>
      </c>
      <c r="DU56" s="195">
        <v>0</v>
      </c>
      <c r="DV56" s="195">
        <v>333</v>
      </c>
      <c r="DW56" s="195">
        <v>0</v>
      </c>
      <c r="DX56" s="195">
        <v>0</v>
      </c>
      <c r="DY56" s="195">
        <v>513</v>
      </c>
      <c r="DZ56" s="195">
        <v>0</v>
      </c>
      <c r="EA56" s="195">
        <v>401</v>
      </c>
      <c r="EB56" s="195">
        <v>0</v>
      </c>
      <c r="EC56" s="196">
        <v>0</v>
      </c>
      <c r="ED56" s="195">
        <v>0</v>
      </c>
      <c r="EE56" s="195">
        <v>0</v>
      </c>
      <c r="EF56" s="195">
        <v>212</v>
      </c>
      <c r="EG56" s="195">
        <v>3600</v>
      </c>
      <c r="EH56" s="196">
        <v>0</v>
      </c>
      <c r="EI56" s="195">
        <v>0</v>
      </c>
      <c r="EK56" s="41">
        <v>53</v>
      </c>
      <c r="EL56" s="195">
        <v>0</v>
      </c>
      <c r="EM56" s="195">
        <v>0</v>
      </c>
      <c r="EN56" s="195">
        <v>0</v>
      </c>
      <c r="EO56" s="195">
        <v>0</v>
      </c>
      <c r="EP56" s="195">
        <v>0</v>
      </c>
      <c r="EQ56" s="195">
        <v>333</v>
      </c>
      <c r="ER56" s="195">
        <v>333</v>
      </c>
      <c r="ES56" s="195">
        <v>333</v>
      </c>
      <c r="ET56" s="195">
        <v>846</v>
      </c>
      <c r="EU56" s="195">
        <v>846</v>
      </c>
      <c r="EV56" s="195">
        <v>1247</v>
      </c>
      <c r="EW56" s="195">
        <v>1247</v>
      </c>
      <c r="EX56" s="195">
        <v>1247</v>
      </c>
      <c r="EY56" s="195">
        <v>1247</v>
      </c>
      <c r="EZ56" s="195">
        <v>1247</v>
      </c>
      <c r="FA56" s="195">
        <v>1459</v>
      </c>
      <c r="FB56" s="195">
        <v>5059</v>
      </c>
      <c r="FC56" s="195">
        <v>5059</v>
      </c>
      <c r="FD56" s="195">
        <v>5059</v>
      </c>
    </row>
    <row r="57" spans="1:160" ht="13.5" thickBot="1" x14ac:dyDescent="0.25">
      <c r="A57" s="132"/>
      <c r="B57" s="34">
        <v>52</v>
      </c>
      <c r="C57" s="10">
        <v>54</v>
      </c>
      <c r="D57" s="37" t="s">
        <v>175</v>
      </c>
      <c r="E57" s="37" t="s">
        <v>162</v>
      </c>
      <c r="F57" s="37"/>
      <c r="G57" s="43">
        <v>0.327777777777778</v>
      </c>
      <c r="H57" s="47"/>
      <c r="I57" s="58" t="s">
        <v>44</v>
      </c>
      <c r="J57" s="52">
        <v>0</v>
      </c>
      <c r="K57" s="43"/>
      <c r="L57" s="47"/>
      <c r="M57" s="42" t="s">
        <v>44</v>
      </c>
      <c r="N57" s="38">
        <v>0</v>
      </c>
      <c r="O57" s="73"/>
      <c r="P57" s="42" t="s">
        <v>44</v>
      </c>
      <c r="Q57" s="38">
        <v>0</v>
      </c>
      <c r="R57" s="43"/>
      <c r="S57" s="47"/>
      <c r="T57" s="70"/>
      <c r="U57" s="71">
        <v>0</v>
      </c>
      <c r="V57" s="72"/>
      <c r="W57" s="115">
        <v>2.0833333333333332E-2</v>
      </c>
      <c r="X57" s="42" t="s">
        <v>44</v>
      </c>
      <c r="Y57" s="38">
        <v>0</v>
      </c>
      <c r="Z57" s="49"/>
      <c r="AA57" s="42" t="s">
        <v>44</v>
      </c>
      <c r="AB57" s="38">
        <v>0</v>
      </c>
      <c r="AC57" s="53"/>
      <c r="AD57" s="61"/>
      <c r="AE57" s="55"/>
      <c r="AF57" s="35">
        <v>0</v>
      </c>
      <c r="AG57" s="35">
        <v>3.8541666666666668E-3</v>
      </c>
      <c r="AH57" s="44" t="s">
        <v>45</v>
      </c>
      <c r="AI57" s="45">
        <v>333</v>
      </c>
      <c r="AJ57" s="115">
        <v>2.0833333333333332E-2</v>
      </c>
      <c r="AK57" s="42" t="s">
        <v>44</v>
      </c>
      <c r="AL57" s="38">
        <v>0</v>
      </c>
      <c r="AM57" s="73"/>
      <c r="AN57" s="42" t="s">
        <v>44</v>
      </c>
      <c r="AO57" s="38">
        <v>0</v>
      </c>
      <c r="AP57" s="53"/>
      <c r="AQ57" s="61"/>
      <c r="AR57" s="55"/>
      <c r="AS57" s="35">
        <v>0</v>
      </c>
      <c r="AT57" s="35">
        <v>5.9375000000000001E-3</v>
      </c>
      <c r="AU57" s="44" t="s">
        <v>45</v>
      </c>
      <c r="AV57" s="45">
        <v>513</v>
      </c>
      <c r="AW57" s="49"/>
      <c r="AX57" s="42" t="s">
        <v>44</v>
      </c>
      <c r="AY57" s="38">
        <v>0</v>
      </c>
      <c r="AZ57" s="53"/>
      <c r="BA57" s="61"/>
      <c r="BB57" s="55"/>
      <c r="BC57" s="35">
        <v>0</v>
      </c>
      <c r="BD57" s="35">
        <v>4.6412037037037038E-3</v>
      </c>
      <c r="BE57" s="44" t="s">
        <v>45</v>
      </c>
      <c r="BF57" s="45">
        <v>401</v>
      </c>
      <c r="BG57" s="49"/>
      <c r="BH57" s="42" t="s">
        <v>44</v>
      </c>
      <c r="BI57" s="38">
        <v>0</v>
      </c>
      <c r="BJ57" s="43"/>
      <c r="BK57" s="47"/>
      <c r="BL57" s="70"/>
      <c r="BM57" s="71">
        <v>0</v>
      </c>
      <c r="BN57" s="72"/>
      <c r="BO57" s="117"/>
      <c r="BP57" s="121"/>
      <c r="BQ57" s="124"/>
      <c r="BR57" s="125"/>
      <c r="BS57" s="49"/>
      <c r="BT57" s="42" t="s">
        <v>44</v>
      </c>
      <c r="BU57" s="38">
        <v>0</v>
      </c>
      <c r="BV57" s="53"/>
      <c r="BW57" s="61"/>
      <c r="BX57" s="55"/>
      <c r="BY57" s="35">
        <v>0</v>
      </c>
      <c r="BZ57" s="35">
        <v>2.4537037037037036E-3</v>
      </c>
      <c r="CA57" s="44" t="s">
        <v>45</v>
      </c>
      <c r="CB57" s="45">
        <v>212</v>
      </c>
      <c r="CC57" s="85"/>
      <c r="CD57" s="86"/>
      <c r="CE57" s="87">
        <v>1800</v>
      </c>
      <c r="CF57" s="88"/>
      <c r="CG57" s="85"/>
      <c r="CH57" s="86"/>
      <c r="CI57" s="87">
        <v>1800</v>
      </c>
      <c r="CJ57" s="88"/>
      <c r="CK57" s="43"/>
      <c r="CL57" s="47"/>
      <c r="CM57" s="70"/>
      <c r="CN57" s="71">
        <v>0</v>
      </c>
      <c r="CO57" s="72"/>
      <c r="CP57" s="91"/>
      <c r="CQ57" s="95">
        <v>5.5555555555555601E-2</v>
      </c>
      <c r="CR57" s="42" t="s">
        <v>44</v>
      </c>
      <c r="CS57" s="38">
        <v>0</v>
      </c>
      <c r="CU57" s="39">
        <v>1459</v>
      </c>
      <c r="CV57" s="46">
        <v>3600</v>
      </c>
      <c r="CW57" s="40"/>
      <c r="CX57" s="63">
        <v>5059</v>
      </c>
      <c r="CZ57" s="101" t="s">
        <v>192</v>
      </c>
      <c r="DA57" s="129" t="s">
        <v>178</v>
      </c>
      <c r="DB57" s="129">
        <v>80</v>
      </c>
      <c r="DC57" s="104" t="s">
        <v>182</v>
      </c>
      <c r="DD57" s="77"/>
      <c r="DE57" s="56"/>
      <c r="DF57" s="36"/>
      <c r="DI57" s="41">
        <v>1.06</v>
      </c>
      <c r="DJ57" s="17" t="s">
        <v>197</v>
      </c>
      <c r="DK57" s="151">
        <v>0</v>
      </c>
      <c r="DL57" s="41">
        <v>0</v>
      </c>
      <c r="DM57" s="41">
        <v>9999</v>
      </c>
      <c r="DP57" s="41">
        <v>54</v>
      </c>
      <c r="DQ57" s="195">
        <v>0</v>
      </c>
      <c r="DR57" s="195">
        <v>0</v>
      </c>
      <c r="DS57" s="196">
        <v>0</v>
      </c>
      <c r="DT57" s="195">
        <v>0</v>
      </c>
      <c r="DU57" s="195">
        <v>0</v>
      </c>
      <c r="DV57" s="195">
        <v>333</v>
      </c>
      <c r="DW57" s="195">
        <v>0</v>
      </c>
      <c r="DX57" s="195">
        <v>0</v>
      </c>
      <c r="DY57" s="195">
        <v>513</v>
      </c>
      <c r="DZ57" s="195">
        <v>0</v>
      </c>
      <c r="EA57" s="195">
        <v>401</v>
      </c>
      <c r="EB57" s="195">
        <v>0</v>
      </c>
      <c r="EC57" s="196">
        <v>0</v>
      </c>
      <c r="ED57" s="195">
        <v>0</v>
      </c>
      <c r="EE57" s="195">
        <v>0</v>
      </c>
      <c r="EF57" s="195">
        <v>212</v>
      </c>
      <c r="EG57" s="195">
        <v>3600</v>
      </c>
      <c r="EH57" s="196">
        <v>0</v>
      </c>
      <c r="EI57" s="195">
        <v>0</v>
      </c>
      <c r="EK57" s="41">
        <v>54</v>
      </c>
      <c r="EL57" s="195">
        <v>0</v>
      </c>
      <c r="EM57" s="195">
        <v>0</v>
      </c>
      <c r="EN57" s="195">
        <v>0</v>
      </c>
      <c r="EO57" s="195">
        <v>0</v>
      </c>
      <c r="EP57" s="195">
        <v>0</v>
      </c>
      <c r="EQ57" s="195">
        <v>333</v>
      </c>
      <c r="ER57" s="195">
        <v>333</v>
      </c>
      <c r="ES57" s="195">
        <v>333</v>
      </c>
      <c r="ET57" s="195">
        <v>846</v>
      </c>
      <c r="EU57" s="195">
        <v>846</v>
      </c>
      <c r="EV57" s="195">
        <v>1247</v>
      </c>
      <c r="EW57" s="195">
        <v>1247</v>
      </c>
      <c r="EX57" s="195">
        <v>1247</v>
      </c>
      <c r="EY57" s="195">
        <v>1247</v>
      </c>
      <c r="EZ57" s="195">
        <v>1247</v>
      </c>
      <c r="FA57" s="195">
        <v>1459</v>
      </c>
      <c r="FB57" s="195">
        <v>5059</v>
      </c>
      <c r="FC57" s="195">
        <v>5059</v>
      </c>
      <c r="FD57" s="195">
        <v>5059</v>
      </c>
    </row>
    <row r="58" spans="1:160" ht="13.5" thickBot="1" x14ac:dyDescent="0.25">
      <c r="A58" s="132"/>
      <c r="B58" s="34">
        <v>53</v>
      </c>
      <c r="C58" s="10">
        <v>55</v>
      </c>
      <c r="D58" s="37" t="s">
        <v>163</v>
      </c>
      <c r="E58" s="37" t="s">
        <v>164</v>
      </c>
      <c r="F58" s="37"/>
      <c r="G58" s="43">
        <v>0.328472222222222</v>
      </c>
      <c r="H58" s="47"/>
      <c r="I58" s="58" t="s">
        <v>44</v>
      </c>
      <c r="J58" s="52">
        <v>0</v>
      </c>
      <c r="K58" s="43"/>
      <c r="L58" s="47"/>
      <c r="M58" s="42" t="s">
        <v>44</v>
      </c>
      <c r="N58" s="38">
        <v>0</v>
      </c>
      <c r="O58" s="73"/>
      <c r="P58" s="42" t="s">
        <v>44</v>
      </c>
      <c r="Q58" s="38">
        <v>0</v>
      </c>
      <c r="R58" s="43"/>
      <c r="S58" s="47"/>
      <c r="T58" s="70"/>
      <c r="U58" s="71">
        <v>0</v>
      </c>
      <c r="V58" s="72"/>
      <c r="W58" s="115">
        <v>2.0833333333333332E-2</v>
      </c>
      <c r="X58" s="42" t="s">
        <v>44</v>
      </c>
      <c r="Y58" s="38">
        <v>0</v>
      </c>
      <c r="Z58" s="49"/>
      <c r="AA58" s="42" t="s">
        <v>44</v>
      </c>
      <c r="AB58" s="38">
        <v>0</v>
      </c>
      <c r="AC58" s="53"/>
      <c r="AD58" s="61"/>
      <c r="AE58" s="55"/>
      <c r="AF58" s="35">
        <v>0</v>
      </c>
      <c r="AG58" s="35">
        <v>3.8541666666666668E-3</v>
      </c>
      <c r="AH58" s="44" t="s">
        <v>45</v>
      </c>
      <c r="AI58" s="45">
        <v>333</v>
      </c>
      <c r="AJ58" s="115">
        <v>2.0833333333333332E-2</v>
      </c>
      <c r="AK58" s="42" t="s">
        <v>44</v>
      </c>
      <c r="AL58" s="38">
        <v>0</v>
      </c>
      <c r="AM58" s="73"/>
      <c r="AN58" s="42" t="s">
        <v>44</v>
      </c>
      <c r="AO58" s="38">
        <v>0</v>
      </c>
      <c r="AP58" s="53"/>
      <c r="AQ58" s="61"/>
      <c r="AR58" s="55"/>
      <c r="AS58" s="35">
        <v>0</v>
      </c>
      <c r="AT58" s="35">
        <v>5.9375000000000001E-3</v>
      </c>
      <c r="AU58" s="44" t="s">
        <v>45</v>
      </c>
      <c r="AV58" s="45">
        <v>513</v>
      </c>
      <c r="AW58" s="49"/>
      <c r="AX58" s="42" t="s">
        <v>44</v>
      </c>
      <c r="AY58" s="38">
        <v>0</v>
      </c>
      <c r="AZ58" s="53"/>
      <c r="BA58" s="61"/>
      <c r="BB58" s="55"/>
      <c r="BC58" s="35">
        <v>0</v>
      </c>
      <c r="BD58" s="35">
        <v>4.6412037037037038E-3</v>
      </c>
      <c r="BE58" s="44" t="s">
        <v>45</v>
      </c>
      <c r="BF58" s="45">
        <v>401</v>
      </c>
      <c r="BG58" s="49"/>
      <c r="BH58" s="42" t="s">
        <v>44</v>
      </c>
      <c r="BI58" s="38">
        <v>0</v>
      </c>
      <c r="BJ58" s="43"/>
      <c r="BK58" s="47"/>
      <c r="BL58" s="70"/>
      <c r="BM58" s="71">
        <v>0</v>
      </c>
      <c r="BN58" s="72"/>
      <c r="BO58" s="117"/>
      <c r="BP58" s="121"/>
      <c r="BQ58" s="124"/>
      <c r="BR58" s="125"/>
      <c r="BS58" s="49"/>
      <c r="BT58" s="42" t="s">
        <v>44</v>
      </c>
      <c r="BU58" s="38">
        <v>0</v>
      </c>
      <c r="BV58" s="53"/>
      <c r="BW58" s="61"/>
      <c r="BX58" s="55"/>
      <c r="BY58" s="35">
        <v>0</v>
      </c>
      <c r="BZ58" s="35">
        <v>2.4537037037037036E-3</v>
      </c>
      <c r="CA58" s="44" t="s">
        <v>45</v>
      </c>
      <c r="CB58" s="45">
        <v>212</v>
      </c>
      <c r="CC58" s="85"/>
      <c r="CD58" s="86"/>
      <c r="CE58" s="87">
        <v>1800</v>
      </c>
      <c r="CF58" s="88"/>
      <c r="CG58" s="85"/>
      <c r="CH58" s="86"/>
      <c r="CI58" s="87">
        <v>1800</v>
      </c>
      <c r="CJ58" s="88"/>
      <c r="CK58" s="43"/>
      <c r="CL58" s="47"/>
      <c r="CM58" s="70"/>
      <c r="CN58" s="71">
        <v>0</v>
      </c>
      <c r="CO58" s="72"/>
      <c r="CP58" s="91"/>
      <c r="CQ58" s="95">
        <v>5.5555555555555601E-2</v>
      </c>
      <c r="CR58" s="42" t="s">
        <v>44</v>
      </c>
      <c r="CS58" s="38">
        <v>0</v>
      </c>
      <c r="CU58" s="39">
        <v>1459</v>
      </c>
      <c r="CV58" s="46">
        <v>3600</v>
      </c>
      <c r="CW58" s="40"/>
      <c r="CX58" s="63">
        <v>5059</v>
      </c>
      <c r="CZ58" s="101" t="s">
        <v>192</v>
      </c>
      <c r="DA58" s="129" t="s">
        <v>178</v>
      </c>
      <c r="DB58" s="129">
        <v>109</v>
      </c>
      <c r="DC58" s="104" t="s">
        <v>185</v>
      </c>
      <c r="DD58" s="77"/>
      <c r="DE58" s="56"/>
      <c r="DF58" s="36"/>
      <c r="DI58" s="41">
        <v>1.0900000000000001</v>
      </c>
      <c r="DJ58" s="17" t="s">
        <v>197</v>
      </c>
      <c r="DK58" s="151">
        <v>0</v>
      </c>
      <c r="DL58" s="41">
        <v>0</v>
      </c>
      <c r="DM58" s="41">
        <v>9999</v>
      </c>
      <c r="DP58" s="41">
        <v>55</v>
      </c>
      <c r="DQ58" s="195">
        <v>0</v>
      </c>
      <c r="DR58" s="195">
        <v>0</v>
      </c>
      <c r="DS58" s="196">
        <v>0</v>
      </c>
      <c r="DT58" s="195">
        <v>0</v>
      </c>
      <c r="DU58" s="195">
        <v>0</v>
      </c>
      <c r="DV58" s="195">
        <v>333</v>
      </c>
      <c r="DW58" s="195">
        <v>0</v>
      </c>
      <c r="DX58" s="195">
        <v>0</v>
      </c>
      <c r="DY58" s="195">
        <v>513</v>
      </c>
      <c r="DZ58" s="195">
        <v>0</v>
      </c>
      <c r="EA58" s="195">
        <v>401</v>
      </c>
      <c r="EB58" s="195">
        <v>0</v>
      </c>
      <c r="EC58" s="196">
        <v>0</v>
      </c>
      <c r="ED58" s="195">
        <v>0</v>
      </c>
      <c r="EE58" s="195">
        <v>0</v>
      </c>
      <c r="EF58" s="195">
        <v>212</v>
      </c>
      <c r="EG58" s="195">
        <v>3600</v>
      </c>
      <c r="EH58" s="196">
        <v>0</v>
      </c>
      <c r="EI58" s="195">
        <v>0</v>
      </c>
      <c r="EK58" s="41">
        <v>55</v>
      </c>
      <c r="EL58" s="195">
        <v>0</v>
      </c>
      <c r="EM58" s="195">
        <v>0</v>
      </c>
      <c r="EN58" s="195">
        <v>0</v>
      </c>
      <c r="EO58" s="195">
        <v>0</v>
      </c>
      <c r="EP58" s="195">
        <v>0</v>
      </c>
      <c r="EQ58" s="195">
        <v>333</v>
      </c>
      <c r="ER58" s="195">
        <v>333</v>
      </c>
      <c r="ES58" s="195">
        <v>333</v>
      </c>
      <c r="ET58" s="195">
        <v>846</v>
      </c>
      <c r="EU58" s="195">
        <v>846</v>
      </c>
      <c r="EV58" s="195">
        <v>1247</v>
      </c>
      <c r="EW58" s="195">
        <v>1247</v>
      </c>
      <c r="EX58" s="195">
        <v>1247</v>
      </c>
      <c r="EY58" s="195">
        <v>1247</v>
      </c>
      <c r="EZ58" s="195">
        <v>1247</v>
      </c>
      <c r="FA58" s="195">
        <v>1459</v>
      </c>
      <c r="FB58" s="195">
        <v>5059</v>
      </c>
      <c r="FC58" s="195">
        <v>5059</v>
      </c>
      <c r="FD58" s="195">
        <v>5059</v>
      </c>
    </row>
    <row r="59" spans="1:160" ht="13.5" thickBot="1" x14ac:dyDescent="0.25">
      <c r="A59" s="132"/>
      <c r="B59" s="34">
        <v>54</v>
      </c>
      <c r="C59" s="10">
        <v>56</v>
      </c>
      <c r="D59" s="37" t="s">
        <v>165</v>
      </c>
      <c r="E59" s="37" t="s">
        <v>166</v>
      </c>
      <c r="F59" s="37"/>
      <c r="G59" s="43">
        <v>0.329166666666666</v>
      </c>
      <c r="H59" s="47"/>
      <c r="I59" s="58" t="s">
        <v>44</v>
      </c>
      <c r="J59" s="52">
        <v>0</v>
      </c>
      <c r="K59" s="43"/>
      <c r="L59" s="47"/>
      <c r="M59" s="42" t="s">
        <v>44</v>
      </c>
      <c r="N59" s="38">
        <v>0</v>
      </c>
      <c r="O59" s="73"/>
      <c r="P59" s="42" t="s">
        <v>44</v>
      </c>
      <c r="Q59" s="38">
        <v>0</v>
      </c>
      <c r="R59" s="43"/>
      <c r="S59" s="47"/>
      <c r="T59" s="70"/>
      <c r="U59" s="71">
        <v>0</v>
      </c>
      <c r="V59" s="72"/>
      <c r="W59" s="115">
        <v>2.0833333333333332E-2</v>
      </c>
      <c r="X59" s="42" t="s">
        <v>44</v>
      </c>
      <c r="Y59" s="38">
        <v>0</v>
      </c>
      <c r="Z59" s="49"/>
      <c r="AA59" s="42" t="s">
        <v>44</v>
      </c>
      <c r="AB59" s="38">
        <v>0</v>
      </c>
      <c r="AC59" s="53"/>
      <c r="AD59" s="61"/>
      <c r="AE59" s="55"/>
      <c r="AF59" s="35">
        <v>0</v>
      </c>
      <c r="AG59" s="35">
        <v>3.8541666666666668E-3</v>
      </c>
      <c r="AH59" s="44" t="s">
        <v>45</v>
      </c>
      <c r="AI59" s="45">
        <v>333</v>
      </c>
      <c r="AJ59" s="115">
        <v>2.0833333333333332E-2</v>
      </c>
      <c r="AK59" s="42" t="s">
        <v>44</v>
      </c>
      <c r="AL59" s="38">
        <v>0</v>
      </c>
      <c r="AM59" s="73"/>
      <c r="AN59" s="42" t="s">
        <v>44</v>
      </c>
      <c r="AO59" s="38">
        <v>0</v>
      </c>
      <c r="AP59" s="53"/>
      <c r="AQ59" s="61"/>
      <c r="AR59" s="55"/>
      <c r="AS59" s="35">
        <v>0</v>
      </c>
      <c r="AT59" s="35">
        <v>5.9375000000000001E-3</v>
      </c>
      <c r="AU59" s="44" t="s">
        <v>45</v>
      </c>
      <c r="AV59" s="45">
        <v>513</v>
      </c>
      <c r="AW59" s="49"/>
      <c r="AX59" s="42" t="s">
        <v>44</v>
      </c>
      <c r="AY59" s="38">
        <v>0</v>
      </c>
      <c r="AZ59" s="53"/>
      <c r="BA59" s="61"/>
      <c r="BB59" s="55"/>
      <c r="BC59" s="35">
        <v>0</v>
      </c>
      <c r="BD59" s="35">
        <v>4.6412037037037038E-3</v>
      </c>
      <c r="BE59" s="44" t="s">
        <v>45</v>
      </c>
      <c r="BF59" s="45">
        <v>401</v>
      </c>
      <c r="BG59" s="49"/>
      <c r="BH59" s="42" t="s">
        <v>44</v>
      </c>
      <c r="BI59" s="38">
        <v>0</v>
      </c>
      <c r="BJ59" s="43"/>
      <c r="BK59" s="47"/>
      <c r="BL59" s="70"/>
      <c r="BM59" s="71">
        <v>0</v>
      </c>
      <c r="BN59" s="72"/>
      <c r="BO59" s="117"/>
      <c r="BP59" s="121"/>
      <c r="BQ59" s="124"/>
      <c r="BR59" s="125"/>
      <c r="BS59" s="49"/>
      <c r="BT59" s="42" t="s">
        <v>44</v>
      </c>
      <c r="BU59" s="38">
        <v>0</v>
      </c>
      <c r="BV59" s="53"/>
      <c r="BW59" s="61"/>
      <c r="BX59" s="55"/>
      <c r="BY59" s="35">
        <v>0</v>
      </c>
      <c r="BZ59" s="35">
        <v>2.4537037037037036E-3</v>
      </c>
      <c r="CA59" s="44" t="s">
        <v>45</v>
      </c>
      <c r="CB59" s="45">
        <v>212</v>
      </c>
      <c r="CC59" s="85"/>
      <c r="CD59" s="86"/>
      <c r="CE59" s="87">
        <v>1800</v>
      </c>
      <c r="CF59" s="88"/>
      <c r="CG59" s="85"/>
      <c r="CH59" s="86"/>
      <c r="CI59" s="87">
        <v>1800</v>
      </c>
      <c r="CJ59" s="88"/>
      <c r="CK59" s="43"/>
      <c r="CL59" s="47"/>
      <c r="CM59" s="70"/>
      <c r="CN59" s="71">
        <v>0</v>
      </c>
      <c r="CO59" s="72"/>
      <c r="CP59" s="91"/>
      <c r="CQ59" s="95">
        <v>5.5555555555555601E-2</v>
      </c>
      <c r="CR59" s="42" t="s">
        <v>44</v>
      </c>
      <c r="CS59" s="38">
        <v>0</v>
      </c>
      <c r="CU59" s="39">
        <v>1459</v>
      </c>
      <c r="CV59" s="46">
        <v>3600</v>
      </c>
      <c r="CW59" s="40"/>
      <c r="CX59" s="63">
        <v>5059</v>
      </c>
      <c r="CZ59" s="101" t="s">
        <v>192</v>
      </c>
      <c r="DA59" s="129" t="s">
        <v>178</v>
      </c>
      <c r="DB59" s="129">
        <v>89</v>
      </c>
      <c r="DC59" s="104" t="s">
        <v>188</v>
      </c>
      <c r="DD59" s="77"/>
      <c r="DE59" s="56"/>
      <c r="DF59" s="36"/>
      <c r="DI59" s="41">
        <v>1.06</v>
      </c>
      <c r="DJ59" s="17" t="s">
        <v>197</v>
      </c>
      <c r="DK59" s="151">
        <v>0</v>
      </c>
      <c r="DL59" s="41">
        <v>0</v>
      </c>
      <c r="DM59" s="41">
        <v>9999</v>
      </c>
      <c r="DP59" s="41">
        <v>56</v>
      </c>
      <c r="DQ59" s="195">
        <v>0</v>
      </c>
      <c r="DR59" s="195">
        <v>0</v>
      </c>
      <c r="DS59" s="196">
        <v>0</v>
      </c>
      <c r="DT59" s="195">
        <v>0</v>
      </c>
      <c r="DU59" s="195">
        <v>0</v>
      </c>
      <c r="DV59" s="195">
        <v>333</v>
      </c>
      <c r="DW59" s="195">
        <v>0</v>
      </c>
      <c r="DX59" s="195">
        <v>0</v>
      </c>
      <c r="DY59" s="195">
        <v>513</v>
      </c>
      <c r="DZ59" s="195">
        <v>0</v>
      </c>
      <c r="EA59" s="195">
        <v>401</v>
      </c>
      <c r="EB59" s="195">
        <v>0</v>
      </c>
      <c r="EC59" s="196">
        <v>0</v>
      </c>
      <c r="ED59" s="195">
        <v>0</v>
      </c>
      <c r="EE59" s="195">
        <v>0</v>
      </c>
      <c r="EF59" s="195">
        <v>212</v>
      </c>
      <c r="EG59" s="195">
        <v>3600</v>
      </c>
      <c r="EH59" s="196">
        <v>0</v>
      </c>
      <c r="EI59" s="195">
        <v>0</v>
      </c>
      <c r="EK59" s="41">
        <v>56</v>
      </c>
      <c r="EL59" s="195">
        <v>0</v>
      </c>
      <c r="EM59" s="195">
        <v>0</v>
      </c>
      <c r="EN59" s="195">
        <v>0</v>
      </c>
      <c r="EO59" s="195">
        <v>0</v>
      </c>
      <c r="EP59" s="195">
        <v>0</v>
      </c>
      <c r="EQ59" s="195">
        <v>333</v>
      </c>
      <c r="ER59" s="195">
        <v>333</v>
      </c>
      <c r="ES59" s="195">
        <v>333</v>
      </c>
      <c r="ET59" s="195">
        <v>846</v>
      </c>
      <c r="EU59" s="195">
        <v>846</v>
      </c>
      <c r="EV59" s="195">
        <v>1247</v>
      </c>
      <c r="EW59" s="195">
        <v>1247</v>
      </c>
      <c r="EX59" s="195">
        <v>1247</v>
      </c>
      <c r="EY59" s="195">
        <v>1247</v>
      </c>
      <c r="EZ59" s="195">
        <v>1247</v>
      </c>
      <c r="FA59" s="195">
        <v>1459</v>
      </c>
      <c r="FB59" s="195">
        <v>5059</v>
      </c>
      <c r="FC59" s="195">
        <v>5059</v>
      </c>
      <c r="FD59" s="195">
        <v>5059</v>
      </c>
    </row>
    <row r="60" spans="1:160" ht="13.5" thickBot="1" x14ac:dyDescent="0.25">
      <c r="A60" s="132"/>
      <c r="B60" s="34">
        <v>55</v>
      </c>
      <c r="C60" s="10">
        <v>58</v>
      </c>
      <c r="D60" s="37" t="s">
        <v>167</v>
      </c>
      <c r="E60" s="37" t="s">
        <v>168</v>
      </c>
      <c r="F60" s="37"/>
      <c r="G60" s="43">
        <v>0.32986111111111099</v>
      </c>
      <c r="H60" s="47"/>
      <c r="I60" s="58" t="s">
        <v>44</v>
      </c>
      <c r="J60" s="52">
        <v>0</v>
      </c>
      <c r="K60" s="43"/>
      <c r="L60" s="47"/>
      <c r="M60" s="42" t="s">
        <v>44</v>
      </c>
      <c r="N60" s="38">
        <v>0</v>
      </c>
      <c r="O60" s="73"/>
      <c r="P60" s="42" t="s">
        <v>44</v>
      </c>
      <c r="Q60" s="38">
        <v>0</v>
      </c>
      <c r="R60" s="43"/>
      <c r="S60" s="47"/>
      <c r="T60" s="70"/>
      <c r="U60" s="71">
        <v>0</v>
      </c>
      <c r="V60" s="72"/>
      <c r="W60" s="115">
        <v>2.0833333333333332E-2</v>
      </c>
      <c r="X60" s="42" t="s">
        <v>44</v>
      </c>
      <c r="Y60" s="38">
        <v>0</v>
      </c>
      <c r="Z60" s="49"/>
      <c r="AA60" s="42" t="s">
        <v>44</v>
      </c>
      <c r="AB60" s="38">
        <v>0</v>
      </c>
      <c r="AC60" s="53"/>
      <c r="AD60" s="61"/>
      <c r="AE60" s="55"/>
      <c r="AF60" s="35">
        <v>0</v>
      </c>
      <c r="AG60" s="35">
        <v>3.8541666666666668E-3</v>
      </c>
      <c r="AH60" s="44" t="s">
        <v>45</v>
      </c>
      <c r="AI60" s="45">
        <v>333</v>
      </c>
      <c r="AJ60" s="115">
        <v>2.0833333333333332E-2</v>
      </c>
      <c r="AK60" s="42" t="s">
        <v>44</v>
      </c>
      <c r="AL60" s="38">
        <v>0</v>
      </c>
      <c r="AM60" s="73"/>
      <c r="AN60" s="42" t="s">
        <v>44</v>
      </c>
      <c r="AO60" s="38">
        <v>0</v>
      </c>
      <c r="AP60" s="53"/>
      <c r="AQ60" s="61"/>
      <c r="AR60" s="55"/>
      <c r="AS60" s="35">
        <v>0</v>
      </c>
      <c r="AT60" s="35">
        <v>5.9375000000000001E-3</v>
      </c>
      <c r="AU60" s="44" t="s">
        <v>45</v>
      </c>
      <c r="AV60" s="45">
        <v>513</v>
      </c>
      <c r="AW60" s="49"/>
      <c r="AX60" s="42" t="s">
        <v>44</v>
      </c>
      <c r="AY60" s="38">
        <v>0</v>
      </c>
      <c r="AZ60" s="53"/>
      <c r="BA60" s="61"/>
      <c r="BB60" s="55"/>
      <c r="BC60" s="35">
        <v>0</v>
      </c>
      <c r="BD60" s="35">
        <v>4.6412037037037038E-3</v>
      </c>
      <c r="BE60" s="44" t="s">
        <v>45</v>
      </c>
      <c r="BF60" s="45">
        <v>401</v>
      </c>
      <c r="BG60" s="49"/>
      <c r="BH60" s="42" t="s">
        <v>44</v>
      </c>
      <c r="BI60" s="38">
        <v>0</v>
      </c>
      <c r="BJ60" s="43"/>
      <c r="BK60" s="47"/>
      <c r="BL60" s="70"/>
      <c r="BM60" s="71">
        <v>0</v>
      </c>
      <c r="BN60" s="72"/>
      <c r="BO60" s="117"/>
      <c r="BP60" s="121"/>
      <c r="BQ60" s="124"/>
      <c r="BR60" s="125"/>
      <c r="BS60" s="49"/>
      <c r="BT60" s="42" t="s">
        <v>44</v>
      </c>
      <c r="BU60" s="38">
        <v>0</v>
      </c>
      <c r="BV60" s="53"/>
      <c r="BW60" s="61"/>
      <c r="BX60" s="55"/>
      <c r="BY60" s="35">
        <v>0</v>
      </c>
      <c r="BZ60" s="35">
        <v>2.4537037037037036E-3</v>
      </c>
      <c r="CA60" s="44" t="s">
        <v>45</v>
      </c>
      <c r="CB60" s="45">
        <v>212</v>
      </c>
      <c r="CC60" s="85"/>
      <c r="CD60" s="86"/>
      <c r="CE60" s="87">
        <v>1800</v>
      </c>
      <c r="CF60" s="88"/>
      <c r="CG60" s="85"/>
      <c r="CH60" s="86"/>
      <c r="CI60" s="87">
        <v>1800</v>
      </c>
      <c r="CJ60" s="88"/>
      <c r="CK60" s="43"/>
      <c r="CL60" s="47"/>
      <c r="CM60" s="70"/>
      <c r="CN60" s="71">
        <v>0</v>
      </c>
      <c r="CO60" s="72"/>
      <c r="CP60" s="91"/>
      <c r="CQ60" s="95">
        <v>5.5555555555555601E-2</v>
      </c>
      <c r="CR60" s="42" t="s">
        <v>44</v>
      </c>
      <c r="CS60" s="38">
        <v>0</v>
      </c>
      <c r="CU60" s="39">
        <v>1459</v>
      </c>
      <c r="CV60" s="46">
        <v>3600</v>
      </c>
      <c r="CW60" s="40"/>
      <c r="CX60" s="63">
        <v>5059</v>
      </c>
      <c r="CZ60" s="101" t="s">
        <v>192</v>
      </c>
      <c r="DA60" s="129" t="s">
        <v>177</v>
      </c>
      <c r="DB60" s="129">
        <v>127</v>
      </c>
      <c r="DC60" s="104"/>
      <c r="DD60" s="77"/>
      <c r="DE60" s="56"/>
      <c r="DF60" s="36"/>
      <c r="DI60" s="41">
        <v>1.1200000000000001</v>
      </c>
      <c r="DJ60" s="17" t="s">
        <v>197</v>
      </c>
      <c r="DK60" s="151">
        <v>0</v>
      </c>
      <c r="DL60" s="41">
        <v>0</v>
      </c>
      <c r="DM60" s="41">
        <v>9999</v>
      </c>
      <c r="DP60" s="41">
        <v>58</v>
      </c>
      <c r="DQ60" s="195">
        <v>0</v>
      </c>
      <c r="DR60" s="195">
        <v>0</v>
      </c>
      <c r="DS60" s="196">
        <v>0</v>
      </c>
      <c r="DT60" s="195">
        <v>0</v>
      </c>
      <c r="DU60" s="195">
        <v>0</v>
      </c>
      <c r="DV60" s="195">
        <v>333</v>
      </c>
      <c r="DW60" s="195">
        <v>0</v>
      </c>
      <c r="DX60" s="195">
        <v>0</v>
      </c>
      <c r="DY60" s="195">
        <v>513</v>
      </c>
      <c r="DZ60" s="195">
        <v>0</v>
      </c>
      <c r="EA60" s="195">
        <v>401</v>
      </c>
      <c r="EB60" s="195">
        <v>0</v>
      </c>
      <c r="EC60" s="196">
        <v>0</v>
      </c>
      <c r="ED60" s="195">
        <v>0</v>
      </c>
      <c r="EE60" s="195">
        <v>0</v>
      </c>
      <c r="EF60" s="195">
        <v>212</v>
      </c>
      <c r="EG60" s="195">
        <v>3600</v>
      </c>
      <c r="EH60" s="196">
        <v>0</v>
      </c>
      <c r="EI60" s="195">
        <v>0</v>
      </c>
      <c r="EK60" s="41">
        <v>58</v>
      </c>
      <c r="EL60" s="195">
        <v>0</v>
      </c>
      <c r="EM60" s="195">
        <v>0</v>
      </c>
      <c r="EN60" s="195">
        <v>0</v>
      </c>
      <c r="EO60" s="195">
        <v>0</v>
      </c>
      <c r="EP60" s="195">
        <v>0</v>
      </c>
      <c r="EQ60" s="195">
        <v>333</v>
      </c>
      <c r="ER60" s="195">
        <v>333</v>
      </c>
      <c r="ES60" s="195">
        <v>333</v>
      </c>
      <c r="ET60" s="195">
        <v>846</v>
      </c>
      <c r="EU60" s="195">
        <v>846</v>
      </c>
      <c r="EV60" s="195">
        <v>1247</v>
      </c>
      <c r="EW60" s="195">
        <v>1247</v>
      </c>
      <c r="EX60" s="195">
        <v>1247</v>
      </c>
      <c r="EY60" s="195">
        <v>1247</v>
      </c>
      <c r="EZ60" s="195">
        <v>1247</v>
      </c>
      <c r="FA60" s="195">
        <v>1459</v>
      </c>
      <c r="FB60" s="195">
        <v>5059</v>
      </c>
      <c r="FC60" s="195">
        <v>5059</v>
      </c>
      <c r="FD60" s="195">
        <v>5059</v>
      </c>
    </row>
    <row r="61" spans="1:160" ht="13.5" thickBot="1" x14ac:dyDescent="0.25">
      <c r="A61" s="132"/>
      <c r="B61" s="34">
        <v>56</v>
      </c>
      <c r="C61" s="10">
        <v>59</v>
      </c>
      <c r="D61" s="37" t="s">
        <v>169</v>
      </c>
      <c r="E61" s="37" t="s">
        <v>170</v>
      </c>
      <c r="F61" s="37"/>
      <c r="G61" s="43">
        <v>0.33055555555555499</v>
      </c>
      <c r="H61" s="47"/>
      <c r="I61" s="58" t="s">
        <v>44</v>
      </c>
      <c r="J61" s="52">
        <v>0</v>
      </c>
      <c r="K61" s="43"/>
      <c r="L61" s="47"/>
      <c r="M61" s="42" t="s">
        <v>44</v>
      </c>
      <c r="N61" s="38">
        <v>0</v>
      </c>
      <c r="O61" s="73"/>
      <c r="P61" s="42" t="s">
        <v>44</v>
      </c>
      <c r="Q61" s="38">
        <v>0</v>
      </c>
      <c r="R61" s="43"/>
      <c r="S61" s="47"/>
      <c r="T61" s="70"/>
      <c r="U61" s="71">
        <v>0</v>
      </c>
      <c r="V61" s="72"/>
      <c r="W61" s="115">
        <v>2.0833333333333332E-2</v>
      </c>
      <c r="X61" s="42" t="s">
        <v>44</v>
      </c>
      <c r="Y61" s="38">
        <v>0</v>
      </c>
      <c r="Z61" s="49"/>
      <c r="AA61" s="42" t="s">
        <v>44</v>
      </c>
      <c r="AB61" s="38">
        <v>0</v>
      </c>
      <c r="AC61" s="53"/>
      <c r="AD61" s="61"/>
      <c r="AE61" s="55"/>
      <c r="AF61" s="35">
        <v>0</v>
      </c>
      <c r="AG61" s="35">
        <v>3.8541666666666668E-3</v>
      </c>
      <c r="AH61" s="44" t="s">
        <v>45</v>
      </c>
      <c r="AI61" s="45">
        <v>333</v>
      </c>
      <c r="AJ61" s="115">
        <v>2.0833333333333332E-2</v>
      </c>
      <c r="AK61" s="42" t="s">
        <v>44</v>
      </c>
      <c r="AL61" s="38">
        <v>0</v>
      </c>
      <c r="AM61" s="73"/>
      <c r="AN61" s="42" t="s">
        <v>44</v>
      </c>
      <c r="AO61" s="38">
        <v>0</v>
      </c>
      <c r="AP61" s="53"/>
      <c r="AQ61" s="61"/>
      <c r="AR61" s="55"/>
      <c r="AS61" s="35">
        <v>0</v>
      </c>
      <c r="AT61" s="35">
        <v>5.9375000000000001E-3</v>
      </c>
      <c r="AU61" s="44" t="s">
        <v>45</v>
      </c>
      <c r="AV61" s="45">
        <v>513</v>
      </c>
      <c r="AW61" s="49"/>
      <c r="AX61" s="42" t="s">
        <v>44</v>
      </c>
      <c r="AY61" s="38">
        <v>0</v>
      </c>
      <c r="AZ61" s="53"/>
      <c r="BA61" s="61"/>
      <c r="BB61" s="55"/>
      <c r="BC61" s="35">
        <v>0</v>
      </c>
      <c r="BD61" s="35">
        <v>4.6412037037037038E-3</v>
      </c>
      <c r="BE61" s="44" t="s">
        <v>45</v>
      </c>
      <c r="BF61" s="45">
        <v>401</v>
      </c>
      <c r="BG61" s="49"/>
      <c r="BH61" s="42" t="s">
        <v>44</v>
      </c>
      <c r="BI61" s="38">
        <v>0</v>
      </c>
      <c r="BJ61" s="43"/>
      <c r="BK61" s="47"/>
      <c r="BL61" s="70"/>
      <c r="BM61" s="71">
        <v>0</v>
      </c>
      <c r="BN61" s="72"/>
      <c r="BO61" s="117"/>
      <c r="BP61" s="121"/>
      <c r="BQ61" s="124"/>
      <c r="BR61" s="125"/>
      <c r="BS61" s="49"/>
      <c r="BT61" s="42" t="s">
        <v>44</v>
      </c>
      <c r="BU61" s="38">
        <v>0</v>
      </c>
      <c r="BV61" s="53"/>
      <c r="BW61" s="61"/>
      <c r="BX61" s="55"/>
      <c r="BY61" s="35">
        <v>0</v>
      </c>
      <c r="BZ61" s="35">
        <v>2.4537037037037036E-3</v>
      </c>
      <c r="CA61" s="44" t="s">
        <v>45</v>
      </c>
      <c r="CB61" s="45">
        <v>212</v>
      </c>
      <c r="CC61" s="85"/>
      <c r="CD61" s="86"/>
      <c r="CE61" s="87">
        <v>1800</v>
      </c>
      <c r="CF61" s="88"/>
      <c r="CG61" s="85"/>
      <c r="CH61" s="86"/>
      <c r="CI61" s="87">
        <v>1800</v>
      </c>
      <c r="CJ61" s="88"/>
      <c r="CK61" s="43"/>
      <c r="CL61" s="47"/>
      <c r="CM61" s="70"/>
      <c r="CN61" s="71">
        <v>0</v>
      </c>
      <c r="CO61" s="72"/>
      <c r="CP61" s="91"/>
      <c r="CQ61" s="95">
        <v>5.5555555555555601E-2</v>
      </c>
      <c r="CR61" s="42" t="s">
        <v>44</v>
      </c>
      <c r="CS61" s="38">
        <v>0</v>
      </c>
      <c r="CU61" s="39">
        <v>1459</v>
      </c>
      <c r="CV61" s="46">
        <v>3600</v>
      </c>
      <c r="CW61" s="40"/>
      <c r="CX61" s="63">
        <v>5059</v>
      </c>
      <c r="CZ61" s="101" t="s">
        <v>192</v>
      </c>
      <c r="DA61" s="129" t="s">
        <v>178</v>
      </c>
      <c r="DB61" s="129">
        <v>141</v>
      </c>
      <c r="DC61" s="104" t="s">
        <v>189</v>
      </c>
      <c r="DD61" s="77"/>
      <c r="DE61" s="56"/>
      <c r="DF61" s="36"/>
      <c r="DI61" s="41">
        <v>1.0900000000000001</v>
      </c>
      <c r="DJ61" s="17" t="s">
        <v>197</v>
      </c>
      <c r="DK61" s="151">
        <v>0</v>
      </c>
      <c r="DL61" s="41">
        <v>0</v>
      </c>
      <c r="DM61" s="41">
        <v>9999</v>
      </c>
      <c r="DP61" s="41">
        <v>59</v>
      </c>
      <c r="DQ61" s="195">
        <v>0</v>
      </c>
      <c r="DR61" s="195">
        <v>0</v>
      </c>
      <c r="DS61" s="196">
        <v>0</v>
      </c>
      <c r="DT61" s="195">
        <v>0</v>
      </c>
      <c r="DU61" s="195">
        <v>0</v>
      </c>
      <c r="DV61" s="195">
        <v>333</v>
      </c>
      <c r="DW61" s="195">
        <v>0</v>
      </c>
      <c r="DX61" s="195">
        <v>0</v>
      </c>
      <c r="DY61" s="195">
        <v>513</v>
      </c>
      <c r="DZ61" s="195">
        <v>0</v>
      </c>
      <c r="EA61" s="195">
        <v>401</v>
      </c>
      <c r="EB61" s="195">
        <v>0</v>
      </c>
      <c r="EC61" s="196">
        <v>0</v>
      </c>
      <c r="ED61" s="195">
        <v>0</v>
      </c>
      <c r="EE61" s="195">
        <v>0</v>
      </c>
      <c r="EF61" s="195">
        <v>212</v>
      </c>
      <c r="EG61" s="195">
        <v>3600</v>
      </c>
      <c r="EH61" s="196">
        <v>0</v>
      </c>
      <c r="EI61" s="195">
        <v>0</v>
      </c>
      <c r="EK61" s="41">
        <v>59</v>
      </c>
      <c r="EL61" s="195">
        <v>0</v>
      </c>
      <c r="EM61" s="195">
        <v>0</v>
      </c>
      <c r="EN61" s="195">
        <v>0</v>
      </c>
      <c r="EO61" s="195">
        <v>0</v>
      </c>
      <c r="EP61" s="195">
        <v>0</v>
      </c>
      <c r="EQ61" s="195">
        <v>333</v>
      </c>
      <c r="ER61" s="195">
        <v>333</v>
      </c>
      <c r="ES61" s="195">
        <v>333</v>
      </c>
      <c r="ET61" s="195">
        <v>846</v>
      </c>
      <c r="EU61" s="195">
        <v>846</v>
      </c>
      <c r="EV61" s="195">
        <v>1247</v>
      </c>
      <c r="EW61" s="195">
        <v>1247</v>
      </c>
      <c r="EX61" s="195">
        <v>1247</v>
      </c>
      <c r="EY61" s="195">
        <v>1247</v>
      </c>
      <c r="EZ61" s="195">
        <v>1247</v>
      </c>
      <c r="FA61" s="195">
        <v>1459</v>
      </c>
      <c r="FB61" s="195">
        <v>5059</v>
      </c>
      <c r="FC61" s="195">
        <v>5059</v>
      </c>
      <c r="FD61" s="195">
        <v>5059</v>
      </c>
    </row>
    <row r="62" spans="1:160" ht="13.5" thickBot="1" x14ac:dyDescent="0.25">
      <c r="A62" s="132"/>
      <c r="B62" s="34">
        <v>57</v>
      </c>
      <c r="C62" s="10">
        <v>60</v>
      </c>
      <c r="D62" s="37" t="s">
        <v>171</v>
      </c>
      <c r="E62" s="37" t="s">
        <v>172</v>
      </c>
      <c r="F62" s="37"/>
      <c r="G62" s="43">
        <v>0.33124999999999999</v>
      </c>
      <c r="H62" s="47"/>
      <c r="I62" s="58" t="s">
        <v>44</v>
      </c>
      <c r="J62" s="52">
        <v>0</v>
      </c>
      <c r="K62" s="43"/>
      <c r="L62" s="47"/>
      <c r="M62" s="42" t="s">
        <v>44</v>
      </c>
      <c r="N62" s="38">
        <v>0</v>
      </c>
      <c r="O62" s="73"/>
      <c r="P62" s="42" t="s">
        <v>44</v>
      </c>
      <c r="Q62" s="38">
        <v>0</v>
      </c>
      <c r="R62" s="43"/>
      <c r="S62" s="47"/>
      <c r="T62" s="70"/>
      <c r="U62" s="71">
        <v>0</v>
      </c>
      <c r="V62" s="72"/>
      <c r="W62" s="115">
        <v>2.0833333333333332E-2</v>
      </c>
      <c r="X62" s="42" t="s">
        <v>44</v>
      </c>
      <c r="Y62" s="38">
        <v>0</v>
      </c>
      <c r="Z62" s="49"/>
      <c r="AA62" s="42" t="s">
        <v>44</v>
      </c>
      <c r="AB62" s="38">
        <v>0</v>
      </c>
      <c r="AC62" s="53"/>
      <c r="AD62" s="61"/>
      <c r="AE62" s="55"/>
      <c r="AF62" s="35">
        <v>0</v>
      </c>
      <c r="AG62" s="35">
        <v>3.8541666666666668E-3</v>
      </c>
      <c r="AH62" s="44" t="s">
        <v>45</v>
      </c>
      <c r="AI62" s="45">
        <v>333</v>
      </c>
      <c r="AJ62" s="115">
        <v>2.0833333333333332E-2</v>
      </c>
      <c r="AK62" s="42" t="s">
        <v>44</v>
      </c>
      <c r="AL62" s="38">
        <v>0</v>
      </c>
      <c r="AM62" s="73"/>
      <c r="AN62" s="42" t="s">
        <v>44</v>
      </c>
      <c r="AO62" s="38">
        <v>0</v>
      </c>
      <c r="AP62" s="53"/>
      <c r="AQ62" s="61"/>
      <c r="AR62" s="55"/>
      <c r="AS62" s="35">
        <v>0</v>
      </c>
      <c r="AT62" s="35">
        <v>5.9375000000000001E-3</v>
      </c>
      <c r="AU62" s="44" t="s">
        <v>45</v>
      </c>
      <c r="AV62" s="45">
        <v>513</v>
      </c>
      <c r="AW62" s="49"/>
      <c r="AX62" s="42" t="s">
        <v>44</v>
      </c>
      <c r="AY62" s="38">
        <v>0</v>
      </c>
      <c r="AZ62" s="53"/>
      <c r="BA62" s="61"/>
      <c r="BB62" s="55"/>
      <c r="BC62" s="35">
        <v>0</v>
      </c>
      <c r="BD62" s="35">
        <v>4.6412037037037038E-3</v>
      </c>
      <c r="BE62" s="44" t="s">
        <v>45</v>
      </c>
      <c r="BF62" s="45">
        <v>401</v>
      </c>
      <c r="BG62" s="49"/>
      <c r="BH62" s="42" t="s">
        <v>44</v>
      </c>
      <c r="BI62" s="38">
        <v>0</v>
      </c>
      <c r="BJ62" s="43"/>
      <c r="BK62" s="47"/>
      <c r="BL62" s="70"/>
      <c r="BM62" s="71">
        <v>0</v>
      </c>
      <c r="BN62" s="72"/>
      <c r="BO62" s="117"/>
      <c r="BP62" s="121"/>
      <c r="BQ62" s="124"/>
      <c r="BR62" s="125"/>
      <c r="BS62" s="49"/>
      <c r="BT62" s="42" t="s">
        <v>44</v>
      </c>
      <c r="BU62" s="38">
        <v>0</v>
      </c>
      <c r="BV62" s="53"/>
      <c r="BW62" s="61"/>
      <c r="BX62" s="55"/>
      <c r="BY62" s="35">
        <v>0</v>
      </c>
      <c r="BZ62" s="35">
        <v>2.4537037037037036E-3</v>
      </c>
      <c r="CA62" s="44" t="s">
        <v>45</v>
      </c>
      <c r="CB62" s="45">
        <v>212</v>
      </c>
      <c r="CC62" s="85"/>
      <c r="CD62" s="86"/>
      <c r="CE62" s="87">
        <v>1800</v>
      </c>
      <c r="CF62" s="88"/>
      <c r="CG62" s="85"/>
      <c r="CH62" s="86"/>
      <c r="CI62" s="87">
        <v>1800</v>
      </c>
      <c r="CJ62" s="88"/>
      <c r="CK62" s="43"/>
      <c r="CL62" s="47"/>
      <c r="CM62" s="70"/>
      <c r="CN62" s="71">
        <v>0</v>
      </c>
      <c r="CO62" s="72"/>
      <c r="CP62" s="91"/>
      <c r="CQ62" s="95">
        <v>5.5555555555555601E-2</v>
      </c>
      <c r="CR62" s="42" t="s">
        <v>44</v>
      </c>
      <c r="CS62" s="38">
        <v>0</v>
      </c>
      <c r="CU62" s="39">
        <v>1459</v>
      </c>
      <c r="CV62" s="46">
        <v>3600</v>
      </c>
      <c r="CW62" s="40"/>
      <c r="CX62" s="63">
        <v>5059</v>
      </c>
      <c r="CZ62" s="101" t="s">
        <v>190</v>
      </c>
      <c r="DA62" s="129" t="s">
        <v>178</v>
      </c>
      <c r="DB62" s="129">
        <v>98</v>
      </c>
      <c r="DC62" s="104" t="s">
        <v>184</v>
      </c>
      <c r="DD62" s="77"/>
      <c r="DE62" s="56"/>
      <c r="DF62" s="36"/>
      <c r="DI62" s="41">
        <v>1.06</v>
      </c>
      <c r="DJ62" s="17" t="s">
        <v>197</v>
      </c>
      <c r="DK62" s="151">
        <v>0</v>
      </c>
      <c r="DL62" s="41">
        <v>0</v>
      </c>
      <c r="DM62" s="41">
        <v>9999</v>
      </c>
      <c r="DP62" s="41">
        <v>60</v>
      </c>
      <c r="DQ62" s="195">
        <v>0</v>
      </c>
      <c r="DR62" s="195">
        <v>0</v>
      </c>
      <c r="DS62" s="196">
        <v>0</v>
      </c>
      <c r="DT62" s="195">
        <v>0</v>
      </c>
      <c r="DU62" s="195">
        <v>0</v>
      </c>
      <c r="DV62" s="195">
        <v>333</v>
      </c>
      <c r="DW62" s="195">
        <v>0</v>
      </c>
      <c r="DX62" s="195">
        <v>0</v>
      </c>
      <c r="DY62" s="195">
        <v>513</v>
      </c>
      <c r="DZ62" s="195">
        <v>0</v>
      </c>
      <c r="EA62" s="195">
        <v>401</v>
      </c>
      <c r="EB62" s="195">
        <v>0</v>
      </c>
      <c r="EC62" s="196">
        <v>0</v>
      </c>
      <c r="ED62" s="195">
        <v>0</v>
      </c>
      <c r="EE62" s="195">
        <v>0</v>
      </c>
      <c r="EF62" s="195">
        <v>212</v>
      </c>
      <c r="EG62" s="195">
        <v>3600</v>
      </c>
      <c r="EH62" s="196">
        <v>0</v>
      </c>
      <c r="EI62" s="195">
        <v>0</v>
      </c>
      <c r="EK62" s="41">
        <v>60</v>
      </c>
      <c r="EL62" s="195">
        <v>0</v>
      </c>
      <c r="EM62" s="195">
        <v>0</v>
      </c>
      <c r="EN62" s="195">
        <v>0</v>
      </c>
      <c r="EO62" s="195">
        <v>0</v>
      </c>
      <c r="EP62" s="195">
        <v>0</v>
      </c>
      <c r="EQ62" s="195">
        <v>333</v>
      </c>
      <c r="ER62" s="195">
        <v>333</v>
      </c>
      <c r="ES62" s="195">
        <v>333</v>
      </c>
      <c r="ET62" s="195">
        <v>846</v>
      </c>
      <c r="EU62" s="195">
        <v>846</v>
      </c>
      <c r="EV62" s="195">
        <v>1247</v>
      </c>
      <c r="EW62" s="195">
        <v>1247</v>
      </c>
      <c r="EX62" s="195">
        <v>1247</v>
      </c>
      <c r="EY62" s="195">
        <v>1247</v>
      </c>
      <c r="EZ62" s="195">
        <v>1247</v>
      </c>
      <c r="FA62" s="195">
        <v>1459</v>
      </c>
      <c r="FB62" s="195">
        <v>5059</v>
      </c>
      <c r="FC62" s="195">
        <v>5059</v>
      </c>
      <c r="FD62" s="195">
        <v>5059</v>
      </c>
    </row>
    <row r="63" spans="1:160" ht="13.5" thickBot="1" x14ac:dyDescent="0.25">
      <c r="A63" s="133"/>
      <c r="B63" s="134">
        <v>58</v>
      </c>
      <c r="C63" s="135">
        <v>77</v>
      </c>
      <c r="D63" s="37" t="s">
        <v>173</v>
      </c>
      <c r="E63" s="37" t="s">
        <v>174</v>
      </c>
      <c r="F63" s="37"/>
      <c r="G63" s="136">
        <v>0.33194444444444399</v>
      </c>
      <c r="H63" s="137"/>
      <c r="I63" s="138" t="s">
        <v>44</v>
      </c>
      <c r="J63" s="139">
        <v>0</v>
      </c>
      <c r="K63" s="136"/>
      <c r="L63" s="137"/>
      <c r="M63" s="106" t="s">
        <v>44</v>
      </c>
      <c r="N63" s="107">
        <v>0</v>
      </c>
      <c r="O63" s="110"/>
      <c r="P63" s="106" t="s">
        <v>44</v>
      </c>
      <c r="Q63" s="107">
        <v>0</v>
      </c>
      <c r="R63" s="136"/>
      <c r="S63" s="137"/>
      <c r="T63" s="140"/>
      <c r="U63" s="141">
        <v>0</v>
      </c>
      <c r="V63" s="142"/>
      <c r="W63" s="143">
        <v>2.0833333333333332E-2</v>
      </c>
      <c r="X63" s="106" t="s">
        <v>44</v>
      </c>
      <c r="Y63" s="107">
        <v>0</v>
      </c>
      <c r="Z63" s="108"/>
      <c r="AA63" s="106" t="s">
        <v>44</v>
      </c>
      <c r="AB63" s="107">
        <v>0</v>
      </c>
      <c r="AC63" s="144"/>
      <c r="AD63" s="80"/>
      <c r="AE63" s="145"/>
      <c r="AF63" s="81">
        <v>0</v>
      </c>
      <c r="AG63" s="81">
        <v>3.8541666666666668E-3</v>
      </c>
      <c r="AH63" s="82" t="s">
        <v>45</v>
      </c>
      <c r="AI63" s="83">
        <v>333</v>
      </c>
      <c r="AJ63" s="143">
        <v>2.0833333333333332E-2</v>
      </c>
      <c r="AK63" s="106" t="s">
        <v>44</v>
      </c>
      <c r="AL63" s="107">
        <v>0</v>
      </c>
      <c r="AM63" s="110"/>
      <c r="AN63" s="106" t="s">
        <v>44</v>
      </c>
      <c r="AO63" s="107">
        <v>0</v>
      </c>
      <c r="AP63" s="144"/>
      <c r="AQ63" s="80"/>
      <c r="AR63" s="145"/>
      <c r="AS63" s="81">
        <v>0</v>
      </c>
      <c r="AT63" s="81">
        <v>5.9375000000000001E-3</v>
      </c>
      <c r="AU63" s="82" t="s">
        <v>45</v>
      </c>
      <c r="AV63" s="83">
        <v>513</v>
      </c>
      <c r="AW63" s="108"/>
      <c r="AX63" s="106" t="s">
        <v>44</v>
      </c>
      <c r="AY63" s="107">
        <v>0</v>
      </c>
      <c r="AZ63" s="144"/>
      <c r="BA63" s="80"/>
      <c r="BB63" s="145"/>
      <c r="BC63" s="81">
        <v>0</v>
      </c>
      <c r="BD63" s="81">
        <v>4.6412037037037038E-3</v>
      </c>
      <c r="BE63" s="82" t="s">
        <v>45</v>
      </c>
      <c r="BF63" s="83">
        <v>401</v>
      </c>
      <c r="BG63" s="108"/>
      <c r="BH63" s="106" t="s">
        <v>44</v>
      </c>
      <c r="BI63" s="107">
        <v>0</v>
      </c>
      <c r="BJ63" s="136"/>
      <c r="BK63" s="137"/>
      <c r="BL63" s="140"/>
      <c r="BM63" s="141">
        <v>0</v>
      </c>
      <c r="BN63" s="142"/>
      <c r="BO63" s="146"/>
      <c r="BP63" s="147"/>
      <c r="BQ63" s="126"/>
      <c r="BR63" s="127"/>
      <c r="BS63" s="108"/>
      <c r="BT63" s="106" t="s">
        <v>44</v>
      </c>
      <c r="BU63" s="107">
        <v>0</v>
      </c>
      <c r="BV63" s="144"/>
      <c r="BW63" s="80"/>
      <c r="BX63" s="145"/>
      <c r="BY63" s="81">
        <v>0</v>
      </c>
      <c r="BZ63" s="81">
        <v>2.4537037037037036E-3</v>
      </c>
      <c r="CA63" s="82" t="s">
        <v>45</v>
      </c>
      <c r="CB63" s="83">
        <v>212</v>
      </c>
      <c r="CC63" s="148"/>
      <c r="CD63" s="93"/>
      <c r="CE63" s="94">
        <v>1800</v>
      </c>
      <c r="CF63" s="109"/>
      <c r="CG63" s="148"/>
      <c r="CH63" s="93"/>
      <c r="CI63" s="94">
        <v>1800</v>
      </c>
      <c r="CJ63" s="109"/>
      <c r="CK63" s="136"/>
      <c r="CL63" s="137"/>
      <c r="CM63" s="140"/>
      <c r="CN63" s="141">
        <v>0</v>
      </c>
      <c r="CO63" s="142"/>
      <c r="CP63" s="92"/>
      <c r="CQ63" s="95">
        <v>5.5555555555555601E-2</v>
      </c>
      <c r="CR63" s="106" t="s">
        <v>44</v>
      </c>
      <c r="CS63" s="107">
        <v>0</v>
      </c>
      <c r="CT63" s="149"/>
      <c r="CU63" s="111">
        <v>1459</v>
      </c>
      <c r="CV63" s="112">
        <v>3600</v>
      </c>
      <c r="CW63" s="113"/>
      <c r="CX63" s="114">
        <v>5059</v>
      </c>
      <c r="CY63" s="149"/>
      <c r="CZ63" s="102" t="s">
        <v>191</v>
      </c>
      <c r="DA63" s="150" t="s">
        <v>177</v>
      </c>
      <c r="DB63" s="150">
        <v>136</v>
      </c>
      <c r="DC63" s="105"/>
      <c r="DD63" s="103"/>
      <c r="DE63" s="57"/>
      <c r="DF63" s="50"/>
      <c r="DI63" s="41">
        <v>1.1200000000000001</v>
      </c>
      <c r="DJ63" s="17" t="s">
        <v>197</v>
      </c>
      <c r="DK63" s="151">
        <v>0</v>
      </c>
      <c r="DL63" s="41">
        <v>0</v>
      </c>
      <c r="DM63" s="41">
        <v>9999</v>
      </c>
      <c r="DP63" s="41">
        <v>77</v>
      </c>
      <c r="DQ63" s="195">
        <v>0</v>
      </c>
      <c r="DR63" s="195">
        <v>0</v>
      </c>
      <c r="DS63" s="196">
        <v>0</v>
      </c>
      <c r="DT63" s="195">
        <v>0</v>
      </c>
      <c r="DU63" s="195">
        <v>0</v>
      </c>
      <c r="DV63" s="195">
        <v>333</v>
      </c>
      <c r="DW63" s="195">
        <v>0</v>
      </c>
      <c r="DX63" s="195">
        <v>0</v>
      </c>
      <c r="DY63" s="195">
        <v>513</v>
      </c>
      <c r="DZ63" s="195">
        <v>0</v>
      </c>
      <c r="EA63" s="195">
        <v>401</v>
      </c>
      <c r="EB63" s="195">
        <v>0</v>
      </c>
      <c r="EC63" s="196">
        <v>0</v>
      </c>
      <c r="ED63" s="195">
        <v>0</v>
      </c>
      <c r="EE63" s="195">
        <v>0</v>
      </c>
      <c r="EF63" s="195">
        <v>212</v>
      </c>
      <c r="EG63" s="195">
        <v>3600</v>
      </c>
      <c r="EH63" s="196">
        <v>0</v>
      </c>
      <c r="EI63" s="195">
        <v>0</v>
      </c>
      <c r="EK63" s="41">
        <v>77</v>
      </c>
      <c r="EL63" s="195">
        <v>0</v>
      </c>
      <c r="EM63" s="195">
        <v>0</v>
      </c>
      <c r="EN63" s="195">
        <v>0</v>
      </c>
      <c r="EO63" s="195">
        <v>0</v>
      </c>
      <c r="EP63" s="195">
        <v>0</v>
      </c>
      <c r="EQ63" s="195">
        <v>333</v>
      </c>
      <c r="ER63" s="195">
        <v>333</v>
      </c>
      <c r="ES63" s="195">
        <v>333</v>
      </c>
      <c r="ET63" s="195">
        <v>846</v>
      </c>
      <c r="EU63" s="195">
        <v>846</v>
      </c>
      <c r="EV63" s="195">
        <v>1247</v>
      </c>
      <c r="EW63" s="195">
        <v>1247</v>
      </c>
      <c r="EX63" s="195">
        <v>1247</v>
      </c>
      <c r="EY63" s="195">
        <v>1247</v>
      </c>
      <c r="EZ63" s="195">
        <v>1247</v>
      </c>
      <c r="FA63" s="195">
        <v>1459</v>
      </c>
      <c r="FB63" s="195">
        <v>5059</v>
      </c>
      <c r="FC63" s="195">
        <v>5059</v>
      </c>
      <c r="FD63" s="195">
        <v>5059</v>
      </c>
    </row>
    <row r="68" spans="99:109" x14ac:dyDescent="0.2">
      <c r="CU68" s="25">
        <v>40887</v>
      </c>
      <c r="CV68" s="1"/>
      <c r="CW68" s="1"/>
      <c r="CX68" s="1"/>
    </row>
    <row r="69" spans="99:109" x14ac:dyDescent="0.2">
      <c r="CU69" s="2"/>
      <c r="CV69" s="1"/>
      <c r="CW69" s="1"/>
      <c r="CX69" s="1"/>
    </row>
    <row r="70" spans="99:109" x14ac:dyDescent="0.2">
      <c r="CU70" s="26" t="s">
        <v>24</v>
      </c>
      <c r="DC70" s="26" t="s">
        <v>22</v>
      </c>
      <c r="DD70" s="26"/>
      <c r="DE70" s="26" t="s">
        <v>25</v>
      </c>
    </row>
    <row r="71" spans="99:109" x14ac:dyDescent="0.2">
      <c r="CU71" s="22"/>
      <c r="CV71" s="26"/>
      <c r="CX71" s="22"/>
    </row>
    <row r="72" spans="99:109" x14ac:dyDescent="0.2">
      <c r="CU72" s="22"/>
      <c r="CV72" s="22"/>
      <c r="CW72" s="22"/>
      <c r="CX72" s="22"/>
    </row>
    <row r="73" spans="99:109" x14ac:dyDescent="0.2">
      <c r="CU73" s="26" t="s">
        <v>21</v>
      </c>
    </row>
  </sheetData>
  <mergeCells count="50">
    <mergeCell ref="T3:V3"/>
    <mergeCell ref="K1:N2"/>
    <mergeCell ref="P3:Q3"/>
    <mergeCell ref="AN3:AO3"/>
    <mergeCell ref="AP3:AQ3"/>
    <mergeCell ref="AU3:AV3"/>
    <mergeCell ref="D2:E2"/>
    <mergeCell ref="D3:F3"/>
    <mergeCell ref="G3:J3"/>
    <mergeCell ref="K3:N3"/>
    <mergeCell ref="R3:S3"/>
    <mergeCell ref="AA3:AB3"/>
    <mergeCell ref="AC3:AD3"/>
    <mergeCell ref="AH3:AI3"/>
    <mergeCell ref="AK3:AL3"/>
    <mergeCell ref="AZ3:BA3"/>
    <mergeCell ref="X3:Y3"/>
    <mergeCell ref="BH3:BI3"/>
    <mergeCell ref="BJ3:BK3"/>
    <mergeCell ref="BH4:BI4"/>
    <mergeCell ref="CR4:CS4"/>
    <mergeCell ref="DA3:DA4"/>
    <mergeCell ref="AX3:AY3"/>
    <mergeCell ref="DB3:DB4"/>
    <mergeCell ref="BL3:BN3"/>
    <mergeCell ref="BO3:BP3"/>
    <mergeCell ref="BQ3:BR3"/>
    <mergeCell ref="BT4:BU4"/>
    <mergeCell ref="BT3:BU3"/>
    <mergeCell ref="CD4:CE4"/>
    <mergeCell ref="AA4:AB4"/>
    <mergeCell ref="AK4:AL4"/>
    <mergeCell ref="AN4:AO4"/>
    <mergeCell ref="AX4:AY4"/>
    <mergeCell ref="CH4:CI4"/>
    <mergeCell ref="BV3:BW3"/>
    <mergeCell ref="CA3:CB3"/>
    <mergeCell ref="CD3:CF3"/>
    <mergeCell ref="CH3:CJ3"/>
    <mergeCell ref="BE3:BF3"/>
    <mergeCell ref="I4:J4"/>
    <mergeCell ref="M4:N4"/>
    <mergeCell ref="P4:Q4"/>
    <mergeCell ref="X4:Y4"/>
    <mergeCell ref="DD3:DF3"/>
    <mergeCell ref="CK3:CL3"/>
    <mergeCell ref="CM3:CO3"/>
    <mergeCell ref="CR3:CS3"/>
    <mergeCell ref="CZ3:CZ4"/>
    <mergeCell ref="DC3:DC4"/>
  </mergeCells>
  <phoneticPr fontId="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>
      <selection activeCell="B6" sqref="B6"/>
    </sheetView>
  </sheetViews>
  <sheetFormatPr defaultRowHeight="12.75" x14ac:dyDescent="0.2"/>
  <cols>
    <col min="1" max="1" width="0.85546875" customWidth="1"/>
    <col min="2" max="2" width="50.140625" customWidth="1"/>
    <col min="3" max="3" width="1.28515625" customWidth="1"/>
    <col min="4" max="4" width="4.28515625" customWidth="1"/>
    <col min="5" max="6" width="12.42578125" customWidth="1"/>
  </cols>
  <sheetData>
    <row r="1" spans="2:6" ht="25.5" x14ac:dyDescent="0.2">
      <c r="B1" s="392" t="s">
        <v>635</v>
      </c>
      <c r="C1" s="392"/>
      <c r="D1" s="396"/>
      <c r="E1" s="396"/>
      <c r="F1" s="396"/>
    </row>
    <row r="2" spans="2:6" x14ac:dyDescent="0.2">
      <c r="B2" s="392" t="s">
        <v>636</v>
      </c>
      <c r="C2" s="392"/>
      <c r="D2" s="396"/>
      <c r="E2" s="396"/>
      <c r="F2" s="396"/>
    </row>
    <row r="3" spans="2:6" x14ac:dyDescent="0.2">
      <c r="B3" s="393"/>
      <c r="C3" s="393"/>
      <c r="D3" s="397"/>
      <c r="E3" s="397"/>
      <c r="F3" s="397"/>
    </row>
    <row r="4" spans="2:6" ht="63.75" x14ac:dyDescent="0.2">
      <c r="B4" s="393" t="s">
        <v>637</v>
      </c>
      <c r="C4" s="393"/>
      <c r="D4" s="397"/>
      <c r="E4" s="397"/>
      <c r="F4" s="397"/>
    </row>
    <row r="5" spans="2:6" x14ac:dyDescent="0.2">
      <c r="B5" s="393"/>
      <c r="C5" s="393"/>
      <c r="D5" s="397"/>
      <c r="E5" s="397"/>
      <c r="F5" s="397"/>
    </row>
    <row r="6" spans="2:6" ht="38.25" x14ac:dyDescent="0.2">
      <c r="B6" s="392" t="s">
        <v>638</v>
      </c>
      <c r="C6" s="392"/>
      <c r="D6" s="396"/>
      <c r="E6" s="396" t="s">
        <v>639</v>
      </c>
      <c r="F6" s="396" t="s">
        <v>640</v>
      </c>
    </row>
    <row r="7" spans="2:6" ht="13.5" thickBot="1" x14ac:dyDescent="0.25">
      <c r="B7" s="393"/>
      <c r="C7" s="393"/>
      <c r="D7" s="397"/>
      <c r="E7" s="397"/>
      <c r="F7" s="397"/>
    </row>
    <row r="8" spans="2:6" ht="51.75" thickBot="1" x14ac:dyDescent="0.25">
      <c r="B8" s="394" t="s">
        <v>641</v>
      </c>
      <c r="C8" s="395"/>
      <c r="D8" s="398"/>
      <c r="E8" s="398">
        <v>5</v>
      </c>
      <c r="F8" s="399" t="s">
        <v>642</v>
      </c>
    </row>
    <row r="9" spans="2:6" x14ac:dyDescent="0.2">
      <c r="B9" s="393"/>
      <c r="C9" s="393"/>
      <c r="D9" s="397"/>
      <c r="E9" s="397"/>
      <c r="F9" s="397"/>
    </row>
    <row r="10" spans="2:6" x14ac:dyDescent="0.2">
      <c r="B10" s="393"/>
      <c r="C10" s="393"/>
      <c r="D10" s="397"/>
      <c r="E10" s="397"/>
      <c r="F10" s="39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pageSetUpPr fitToPage="1"/>
  </sheetPr>
  <dimension ref="A1:FV119"/>
  <sheetViews>
    <sheetView zoomScaleNormal="100" workbookViewId="0">
      <pane xSplit="5" ySplit="4" topLeftCell="DF5" activePane="bottomRight" state="frozen"/>
      <selection activeCell="B1" sqref="B1"/>
      <selection pane="topRight" activeCell="F1" sqref="F1"/>
      <selection pane="bottomLeft" activeCell="B5" sqref="B5"/>
      <selection pane="bottomRight" activeCell="E8" sqref="E8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tr">
        <f>K3</f>
        <v>КВ1</v>
      </c>
      <c r="EI4" s="13" t="str">
        <f>AK3</f>
        <v>КВ2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tr">
        <f t="shared" ref="FD4:FK4" si="0">EH4</f>
        <v>КВ1</v>
      </c>
      <c r="FE4" s="13" t="str">
        <f t="shared" si="0"/>
        <v>КВ2</v>
      </c>
      <c r="FF4" s="13" t="str">
        <f t="shared" si="0"/>
        <v>ДС1</v>
      </c>
      <c r="FG4" s="13" t="str">
        <f t="shared" si="0"/>
        <v>КВ3</v>
      </c>
      <c r="FH4" s="13" t="str">
        <f t="shared" si="0"/>
        <v>КВ4</v>
      </c>
      <c r="FI4" s="13" t="str">
        <f t="shared" si="0"/>
        <v>ДС2</v>
      </c>
      <c r="FJ4" s="13" t="str">
        <f t="shared" si="0"/>
        <v>КВ5</v>
      </c>
      <c r="FK4" s="13" t="str">
        <f t="shared" si="0"/>
        <v>ДС3</v>
      </c>
      <c r="FL4" s="13" t="str">
        <f t="shared" ref="FL4:FV4" si="1">EP4</f>
        <v>КВ6</v>
      </c>
      <c r="FM4" s="13" t="str">
        <f t="shared" si="1"/>
        <v>ДС4</v>
      </c>
      <c r="FN4" s="13" t="str">
        <f t="shared" si="1"/>
        <v>КВ7</v>
      </c>
      <c r="FO4" s="13" t="str">
        <f t="shared" si="1"/>
        <v>ДС5</v>
      </c>
      <c r="FP4" s="13" t="str">
        <f t="shared" si="1"/>
        <v>КВ8</v>
      </c>
      <c r="FQ4" s="13" t="str">
        <f t="shared" si="1"/>
        <v>ДС6</v>
      </c>
      <c r="FR4" s="13" t="str">
        <f t="shared" si="1"/>
        <v>ВКП</v>
      </c>
      <c r="FS4" s="13" t="str">
        <f t="shared" si="1"/>
        <v>КВ9</v>
      </c>
      <c r="FT4" s="13" t="str">
        <f t="shared" si="1"/>
        <v>ДС7</v>
      </c>
      <c r="FU4" s="13" t="str">
        <f t="shared" si="1"/>
        <v>ВКВ</v>
      </c>
      <c r="FV4" s="13" t="str">
        <f t="shared" si="1"/>
        <v>ДС8</v>
      </c>
    </row>
    <row r="5" spans="1:178" s="41" customFormat="1" ht="13.5" thickBot="1" x14ac:dyDescent="0.25">
      <c r="A5" s="131"/>
      <c r="B5" s="34">
        <v>1</v>
      </c>
      <c r="C5" s="293">
        <f>'Стартовая ведомость'!D4</f>
        <v>1</v>
      </c>
      <c r="D5" s="260" t="str">
        <f>'Стартовая ведомость'!B4</f>
        <v>Ершов Иван</v>
      </c>
      <c r="E5" s="260" t="str">
        <f>'Стартовая ведомость'!C4</f>
        <v>Елисеева Екатерина</v>
      </c>
      <c r="F5" s="260" t="str">
        <f>'Стартовая ведомость'!F4</f>
        <v>Skoda Octavia</v>
      </c>
      <c r="G5" s="43" t="str">
        <f>'Ведомость ТИ'!E4</f>
        <v>7:01</v>
      </c>
      <c r="H5" s="47">
        <v>0.29236111111111113</v>
      </c>
      <c r="I5" s="278" t="str">
        <f>IF(J5=0,"",IF(G5&lt;H5,"+","-"))</f>
        <v/>
      </c>
      <c r="J5" s="216">
        <f>IF(H5=0,0,MINUTE(ABS(H5-G5))*60)</f>
        <v>0</v>
      </c>
      <c r="K5" s="43">
        <f>'Стартовая ведомость'!E4</f>
        <v>0.3756944444444445</v>
      </c>
      <c r="L5" s="47">
        <v>0.3756944444444445</v>
      </c>
      <c r="M5" s="279" t="str">
        <f>IF(OR(N5=0,L5=0),"",IF(K5&lt;L5,"+","-"))</f>
        <v/>
      </c>
      <c r="N5" s="280">
        <f>IF(L5=0,0,IF(L5="нет",1800,IF(L5=0,"",MINUTE(ABS(L5-K5))*60)))</f>
        <v>0</v>
      </c>
      <c r="O5" s="85">
        <v>0.37638888888888888</v>
      </c>
      <c r="P5" s="280"/>
      <c r="Q5" s="261"/>
      <c r="R5" s="85"/>
      <c r="S5" s="38">
        <f>IF(R5&lt;&gt;"",300,0)</f>
        <v>0</v>
      </c>
      <c r="T5" s="85">
        <v>0.43055555555555558</v>
      </c>
      <c r="U5" s="281"/>
      <c r="V5" s="52">
        <f t="shared" ref="V5:V23" si="2">IF(T5=0,0,IF(T5="нет",600,IF(T5&lt;(L5+U$3),MINUTE(ABS(T5-(L5+U$3)))*60,0)))</f>
        <v>0</v>
      </c>
      <c r="W5" s="85">
        <v>0.4548611111111111</v>
      </c>
      <c r="X5" s="280"/>
      <c r="Y5" s="85">
        <v>0.45555555555555555</v>
      </c>
      <c r="Z5" s="281"/>
      <c r="AA5" s="216">
        <f t="shared" ref="AA5:AA36" si="3">IF(Y5=0,0,IF(Y5="нет",900,IF(Y5&lt;(L5+Z$3),MINUTE(ABS(Y5-(L5+Z$3)))*60,0)))</f>
        <v>0</v>
      </c>
      <c r="AB5" s="261"/>
      <c r="AC5" s="85">
        <v>0.45694444444444443</v>
      </c>
      <c r="AD5" s="280"/>
      <c r="AE5" s="85">
        <v>0.47847222222222219</v>
      </c>
      <c r="AF5" s="281"/>
      <c r="AG5" s="216">
        <f t="shared" ref="AG5:AG36" si="4">IF(AE5=0,0,IF(AE5="нет",900,IF(AE5&lt;(L5+AF$3),MINUTE(ABS(AE5-(L5+AF$3)))*60,0)))</f>
        <v>0</v>
      </c>
      <c r="AH5" s="261"/>
      <c r="AI5" s="85"/>
      <c r="AJ5" s="280">
        <v>600</v>
      </c>
      <c r="AK5" s="73">
        <v>0.48680555555555555</v>
      </c>
      <c r="AL5" s="279" t="str">
        <f t="shared" ref="AL5:AL36" si="5">IF(OR(AM5=0,L5=0,AK5=0,AK5="нет"),"",IF((L5+AL$3)&lt;AK5,"+","-"))</f>
        <v>+</v>
      </c>
      <c r="AM5" s="280">
        <f t="shared" ref="AM5:AM36" si="6">IF(AK5=0,0,IF(AK5="нет",900,IF(AK5&lt;L5+AL$3,MINUTE(ABS(AK5-(L5+AL$3)))*60,IF(AK5&gt;L5+AL$3,MINUTE(ABS(AK5-(L5+AL$3)))*60,0))))</f>
        <v>1800</v>
      </c>
      <c r="AN5" s="43">
        <v>0.48958333333333331</v>
      </c>
      <c r="AO5" s="47">
        <v>0.50138888888888888</v>
      </c>
      <c r="AP5" s="282">
        <v>98.5</v>
      </c>
      <c r="AQ5" s="283">
        <f>AP5*1</f>
        <v>98.5</v>
      </c>
      <c r="AR5" s="284"/>
      <c r="AS5" s="49">
        <f>AK5+$AT$3</f>
        <v>0.52847222222222223</v>
      </c>
      <c r="AT5" s="42" t="str">
        <f>IF(OR(AU5=0,AK5=0,AS5=0),"",IF((AK5+AT$3)&lt;AS5,"+","-"))</f>
        <v/>
      </c>
      <c r="AU5" s="280">
        <f>IF(AS5=0,0,IF(AS5="нет",1800,IF(AS5&lt;AK5+AT$3,MINUTE(ABS(AS5-(AK5+AT$3)))*60,IF(AS5&gt;AK5+AT$3,IF(AS5-(AK5+AT$3)&lt;=(AO5-AN5),0,MINUTE(ABS(AS5-(AK5+AT$3)-(AO5-AN5)))*60),0))))</f>
        <v>0</v>
      </c>
      <c r="AV5" s="284"/>
      <c r="AW5" s="49">
        <v>0.57361111111111118</v>
      </c>
      <c r="AX5" s="279" t="str">
        <f>IF(OR(AY5=0,AS5=0,AW5=0),"",IF((AS5+AX$3)&lt;AW5,"+","-"))</f>
        <v/>
      </c>
      <c r="AY5" s="38">
        <f>IF(AW5=0,0,IF(AW5="нет",1800,IF(AW5&lt;AS5+AX$3,MINUTE(ABS(AW5-(AS5+AX$3)))*60,IF(AW5&gt;AS5+AX$3,IF(AW5-(AS5+AX$3)&lt;=(AO5-AN5),0,MINUTE(ABS(AW5-(AS5+AX$3)-(AO5-AN5)))*60),0))))</f>
        <v>0</v>
      </c>
      <c r="AZ5" s="53">
        <v>0.57638888888888895</v>
      </c>
      <c r="BA5" s="285"/>
      <c r="BB5" s="55">
        <v>0.58136574074074077</v>
      </c>
      <c r="BC5" s="286">
        <f>BB5-AZ5</f>
        <v>4.9768518518518157E-3</v>
      </c>
      <c r="BD5" s="286">
        <f>ABS(BE$3-BC5)</f>
        <v>5.3240740740744322E-4</v>
      </c>
      <c r="BE5" s="287" t="str">
        <f>IF(BF5=0,"",IF(BC5&gt;BE$3,"+","-"))</f>
        <v>-</v>
      </c>
      <c r="BF5" s="288">
        <f>IF(BD5=0,0,HOUR(BD5)*3600+MINUTE(BD5)*60+SECOND(BD5))</f>
        <v>46</v>
      </c>
      <c r="BG5" s="55">
        <v>0.58856481481481482</v>
      </c>
      <c r="BH5" s="286">
        <f>BG5-AZ5</f>
        <v>1.2175925925925868E-2</v>
      </c>
      <c r="BI5" s="286">
        <f>ABS(BJ$3-BH5)</f>
        <v>1.2384259259259831E-3</v>
      </c>
      <c r="BJ5" s="287" t="str">
        <f>IF(BK5=0,"",IF(BH5&gt;BJ$3,"+","-"))</f>
        <v>-</v>
      </c>
      <c r="BK5" s="288">
        <f>IF(BI5=0,0,HOUR(BI5)*3600+MINUTE(BI5)*60+SECOND(BI5))</f>
        <v>107</v>
      </c>
      <c r="BL5" s="55">
        <v>0.59254629629629629</v>
      </c>
      <c r="BM5" s="286">
        <f>BL5-AZ5</f>
        <v>1.6157407407407343E-2</v>
      </c>
      <c r="BN5" s="286">
        <f>ABS(BO$3-BM5)</f>
        <v>1.1111111111111772E-3</v>
      </c>
      <c r="BO5" s="287" t="str">
        <f>IF(BP5=0,"",IF(BM5&gt;BO$3,"+","-"))</f>
        <v>-</v>
      </c>
      <c r="BP5" s="288">
        <f>IF(BN5=0,0,HOUR(BN5)*3600+MINUTE(BN5)*60+SECOND(BN5))</f>
        <v>96</v>
      </c>
      <c r="BQ5" s="55">
        <v>0.60811342592592588</v>
      </c>
      <c r="BR5" s="286">
        <f>BQ5-AZ5</f>
        <v>3.1724537037036926E-2</v>
      </c>
      <c r="BS5" s="286">
        <f>ABS(BT$3-BR5)</f>
        <v>2.3148148148158937E-4</v>
      </c>
      <c r="BT5" s="287" t="str">
        <f>IF(BU5=0,"",IF(BR5&gt;BT$3,"+","-"))</f>
        <v>-</v>
      </c>
      <c r="BU5" s="288">
        <f>IF(BS5=0,0,HOUR(BS5)*3600+MINUTE(BS5)*60+SECOND(BS5))</f>
        <v>20</v>
      </c>
      <c r="BV5" s="263"/>
      <c r="BW5" s="263"/>
      <c r="BX5" s="55">
        <v>0.61937500000000001</v>
      </c>
      <c r="BY5" s="286">
        <f>BX5-AZ5</f>
        <v>4.2986111111111058E-2</v>
      </c>
      <c r="BZ5" s="286">
        <f>ABS(CA$3-BY5)</f>
        <v>2.7777777777777263E-3</v>
      </c>
      <c r="CA5" s="287" t="str">
        <f>IF(CB5=0,"",IF(BY5&gt;CA$3,"+","-"))</f>
        <v>+</v>
      </c>
      <c r="CB5" s="288">
        <f>IF(BZ5=0,0,HOUR(BZ5)*3600+MINUTE(BZ5)*60+SECOND(BZ5))</f>
        <v>240</v>
      </c>
      <c r="CC5" s="49">
        <v>0.64236111111111105</v>
      </c>
      <c r="CD5" s="279" t="str">
        <f>IF(OR(CE5=0,AZ5=0,CC5=0,CC5="нет"),"",IF((AZ5+CD$3)&lt;CC5,"+","-"))</f>
        <v/>
      </c>
      <c r="CE5" s="280">
        <f>IF(CC5=0,0,IF(CC5="нет",900,IF(CC5&lt;AZ5+CD$3,MINUTE(ABS(CC5-(AZ5+CD$3)))*60,IF(CC5&gt;AZ5+CD$3,IF(CC5-(AZ5+CD$3)&lt;=(BY5-BY5),0,MINUTE(ABS(CC5-(AZ5+CD$3)))*60),0))))</f>
        <v>0</v>
      </c>
      <c r="CF5" s="53">
        <v>0.65625</v>
      </c>
      <c r="CG5" s="285"/>
      <c r="CH5" s="55">
        <v>0.666875</v>
      </c>
      <c r="CI5" s="286">
        <f>CH5-CF5</f>
        <v>1.0624999999999996E-2</v>
      </c>
      <c r="CJ5" s="286">
        <f t="shared" ref="CJ5:CJ70" si="7">ABS(CK$3-CI5)</f>
        <v>2.1990740740741171E-4</v>
      </c>
      <c r="CK5" s="287" t="str">
        <f>IF(CL5=0,"",IF(CI5&gt;CK$3,"+","-"))</f>
        <v>-</v>
      </c>
      <c r="CL5" s="288">
        <f>IF(CJ5=0,0,HOUR(CJ5)*3600+MINUTE(CJ5)*60+SECOND(CJ5))</f>
        <v>19</v>
      </c>
      <c r="CM5" s="55">
        <v>0.67291666666666661</v>
      </c>
      <c r="CN5" s="286">
        <f>CM5-CF5</f>
        <v>1.6666666666666607E-2</v>
      </c>
      <c r="CO5" s="286">
        <f>ABS(CP$3-CN5)</f>
        <v>1.8518518518524305E-4</v>
      </c>
      <c r="CP5" s="287" t="str">
        <f>IF(CQ5=0,"",IF(CN5&gt;CP$3,"+","-"))</f>
        <v>-</v>
      </c>
      <c r="CQ5" s="288">
        <f>IF(CO5=0,0,HOUR(CO5)*3600+MINUTE(CO5)*60+SECOND(CO5))</f>
        <v>16</v>
      </c>
      <c r="CR5" s="85" t="s">
        <v>632</v>
      </c>
      <c r="CS5" s="280"/>
      <c r="CT5" s="85">
        <v>0.64097222222222217</v>
      </c>
      <c r="CU5" s="280"/>
      <c r="CV5" s="289"/>
      <c r="CW5" s="290">
        <v>0.05</v>
      </c>
      <c r="CX5" s="279" t="str">
        <f>IF(CY5=0,"",IF(CV5&gt;CF5+CX$3,"+",IF(CV5&lt;CF5+CX$3-CW5,"-","")))</f>
        <v/>
      </c>
      <c r="CY5" s="280">
        <f>IF(CV5="",0,IF(CV5&gt;CF5+CX$3,IF(CV5-(CF5+$CX$3)&lt;=(CM5-CM5),0,MINUTE(ABS(CV5-(CF5+CX$3)-(CM5-CM5)))*60),IF(CV5&lt;CF5+CX$3-CW5,MINUTE(ABS(CV5-(CF5+CX$3-CW5)))*60,0)))</f>
        <v>0</v>
      </c>
      <c r="CZ5" s="43">
        <v>0.41319444444444442</v>
      </c>
      <c r="DA5" s="47"/>
      <c r="DB5" s="282">
        <v>111.5</v>
      </c>
      <c r="DC5" s="283">
        <f>DB5*1</f>
        <v>111.5</v>
      </c>
      <c r="DD5" s="284"/>
      <c r="DE5" s="43"/>
      <c r="DF5" s="43"/>
      <c r="DG5" s="39">
        <f>AQ5+AR5+BA5+BF5+BK5+BP5+BU5+CB5+CG5+CL5+CQ5+DC5+DD5</f>
        <v>754</v>
      </c>
      <c r="DH5" s="46">
        <f t="shared" ref="DH5:DH36" si="8">J5+N5+P5+S5+V5+Q5+X5+AA5+AB5+AD5+AG5+AH5+AJ5+AM5+AU5+AV5+AY5+CE5+CS5+CU5+CY5</f>
        <v>2400</v>
      </c>
      <c r="DI5" s="40"/>
      <c r="DJ5" s="63">
        <f>DG5+DH5</f>
        <v>3154</v>
      </c>
      <c r="DK5" s="43"/>
      <c r="DL5" s="264" t="str">
        <f>'Стартовая ведомость'!J4</f>
        <v>студент</v>
      </c>
      <c r="DM5" s="265" t="str">
        <f>'Стартовая ведомость'!F4</f>
        <v>Skoda Octavia</v>
      </c>
      <c r="DN5" s="265" t="str">
        <f>'Стартовая ведомость'!G4</f>
        <v>передний</v>
      </c>
      <c r="DO5" s="265">
        <f>'Стартовая ведомость'!H4</f>
        <v>102</v>
      </c>
      <c r="DP5" s="265" t="str">
        <f>'Стартовая ведомость'!I4</f>
        <v>DREAM TEAM</v>
      </c>
      <c r="DQ5" s="266"/>
      <c r="DR5" s="266"/>
      <c r="DS5" s="267"/>
      <c r="DV5" s="41">
        <f t="shared" ref="DV5:DV68" si="9">IF(DN5="задний",IF(DO5&lt;=100,1,1.03),IF(DN5="передний",IF(DO5&lt;=100,1.05,IF(DO5&lt;=200,1.08,1.11)),IF(DN5="полный",IF(DO5&lt;=140,1.11,1.13),0)))</f>
        <v>1.08</v>
      </c>
      <c r="DW5" s="41" t="s">
        <v>197</v>
      </c>
      <c r="DY5" s="151">
        <f>(AQ5+AR5+DC5+DD5)*DV5</f>
        <v>226.8</v>
      </c>
      <c r="DZ5" s="41">
        <f t="shared" ref="DZ5:DZ42" si="10">IF(DW5=$DZ$4,DY5,9999)</f>
        <v>226.8</v>
      </c>
      <c r="EA5" s="41">
        <f>IF(DW5=$EA$4,DY5,9999)</f>
        <v>9999</v>
      </c>
      <c r="EB5" s="41">
        <f>IF(DX5=$EB$4,DJ5,999999)</f>
        <v>999999</v>
      </c>
      <c r="EC5" s="41">
        <f>IF(DN5=$EC$4,DJ5,999999)</f>
        <v>999999</v>
      </c>
      <c r="EG5" s="41">
        <f>C5</f>
        <v>1</v>
      </c>
      <c r="EH5" s="195">
        <f>N5+J5</f>
        <v>0</v>
      </c>
      <c r="EI5" s="195">
        <f t="shared" ref="EI5:EI36" si="11">P5+S5+V5+Q5+X5+AA5+AB5+AD5+AG5+AH5+AJ5+AM5</f>
        <v>2400</v>
      </c>
      <c r="EJ5" s="196">
        <f>AQ5+AR5</f>
        <v>98.5</v>
      </c>
      <c r="EK5" s="195">
        <f>AU5+AV5</f>
        <v>0</v>
      </c>
      <c r="EL5" s="195">
        <f>AY5</f>
        <v>0</v>
      </c>
      <c r="EM5" s="195">
        <f>BA5+BF5+BK5+BP5+CB5+BU5</f>
        <v>509</v>
      </c>
      <c r="EN5" s="195">
        <f>CE5</f>
        <v>0</v>
      </c>
      <c r="EO5" s="195">
        <f>CG5+CL5+CQ5</f>
        <v>35</v>
      </c>
      <c r="EP5" s="195">
        <f>CS5+CU5+CY5</f>
        <v>0</v>
      </c>
      <c r="EQ5" s="195">
        <f>DC5+DD5</f>
        <v>111.5</v>
      </c>
      <c r="ER5" s="195" t="e">
        <f>#REF!</f>
        <v>#REF!</v>
      </c>
      <c r="ES5" s="195" t="e">
        <f>#REF!+#REF!</f>
        <v>#REF!</v>
      </c>
      <c r="ET5" s="195" t="e">
        <f>#REF!</f>
        <v>#REF!</v>
      </c>
      <c r="EU5" s="196" t="e">
        <f>#REF!+#REF!+#REF!</f>
        <v>#REF!</v>
      </c>
      <c r="EV5" s="195"/>
      <c r="EW5" s="195"/>
      <c r="EX5" s="195"/>
      <c r="EY5" s="195"/>
      <c r="EZ5" s="196"/>
      <c r="FA5" s="195"/>
      <c r="FC5" s="41">
        <f>EG5</f>
        <v>1</v>
      </c>
      <c r="FD5" s="195">
        <f>EH5</f>
        <v>0</v>
      </c>
      <c r="FE5" s="195">
        <f t="shared" ref="FE5:FM6" si="12">FD5+EI5</f>
        <v>2400</v>
      </c>
      <c r="FF5" s="195">
        <f t="shared" si="12"/>
        <v>2498.5</v>
      </c>
      <c r="FG5" s="195">
        <f t="shared" si="12"/>
        <v>2498.5</v>
      </c>
      <c r="FH5" s="195">
        <f t="shared" si="12"/>
        <v>2498.5</v>
      </c>
      <c r="FI5" s="195">
        <f t="shared" si="12"/>
        <v>3007.5</v>
      </c>
      <c r="FJ5" s="195">
        <f t="shared" si="12"/>
        <v>3007.5</v>
      </c>
      <c r="FK5" s="195">
        <f t="shared" si="12"/>
        <v>3042.5</v>
      </c>
      <c r="FL5" s="195">
        <f t="shared" si="12"/>
        <v>3042.5</v>
      </c>
      <c r="FM5" s="195">
        <f t="shared" si="12"/>
        <v>3154</v>
      </c>
      <c r="FN5" s="195" t="e">
        <f t="shared" ref="FN5:FV5" si="13">FM5+ES5</f>
        <v>#REF!</v>
      </c>
      <c r="FO5" s="195" t="e">
        <f t="shared" si="13"/>
        <v>#REF!</v>
      </c>
      <c r="FP5" s="195" t="e">
        <f t="shared" si="13"/>
        <v>#REF!</v>
      </c>
      <c r="FQ5" s="195" t="e">
        <f t="shared" si="13"/>
        <v>#REF!</v>
      </c>
      <c r="FR5" s="195" t="e">
        <f t="shared" si="13"/>
        <v>#REF!</v>
      </c>
      <c r="FS5" s="195" t="e">
        <f t="shared" si="13"/>
        <v>#REF!</v>
      </c>
      <c r="FT5" s="195" t="e">
        <f t="shared" si="13"/>
        <v>#REF!</v>
      </c>
      <c r="FU5" s="195" t="e">
        <f t="shared" si="13"/>
        <v>#REF!</v>
      </c>
      <c r="FV5" s="195" t="e">
        <f t="shared" si="13"/>
        <v>#REF!</v>
      </c>
    </row>
    <row r="6" spans="1:178" s="41" customFormat="1" ht="13.5" thickBot="1" x14ac:dyDescent="0.25">
      <c r="A6" s="131"/>
      <c r="B6" s="34">
        <v>2</v>
      </c>
      <c r="C6" s="293">
        <f>'Стартовая ведомость'!D5</f>
        <v>2</v>
      </c>
      <c r="D6" s="260" t="str">
        <f>'Стартовая ведомость'!B5</f>
        <v>Рудаков Александр </v>
      </c>
      <c r="E6" s="260" t="str">
        <f>'Стартовая ведомость'!C5</f>
        <v>Рудаков Алексей</v>
      </c>
      <c r="F6" s="260" t="str">
        <f>'Стартовая ведомость'!F5</f>
        <v>Honda Accord</v>
      </c>
      <c r="G6" s="43">
        <f>'Ведомость ТИ'!E5</f>
        <v>0.29305555555555557</v>
      </c>
      <c r="H6" s="47">
        <v>0.2951388888888889</v>
      </c>
      <c r="I6" s="58" t="str">
        <f>IF(J6=0,"",IF(G6&lt;H6,"+","-"))</f>
        <v>+</v>
      </c>
      <c r="J6" s="391">
        <f>IF(H6=0,0,MINUTE(ABS(H6-G6))*60)</f>
        <v>180</v>
      </c>
      <c r="K6" s="43">
        <f>'Стартовая ведомость'!E5</f>
        <v>0.37638888888888894</v>
      </c>
      <c r="L6" s="47">
        <v>0.3756944444444445</v>
      </c>
      <c r="M6" s="42" t="str">
        <f>IF(OR(N6=0,L6=0),"",IF(K6&lt;L6,"+","-"))</f>
        <v>-</v>
      </c>
      <c r="N6" s="38">
        <f>IF(L6=0,0,IF(L6="нет",1800,IF(L6=0,"",MINUTE(ABS(L6-K6))*60)))</f>
        <v>60</v>
      </c>
      <c r="O6" s="85">
        <v>0.38263888888888892</v>
      </c>
      <c r="P6" s="38">
        <v>300</v>
      </c>
      <c r="Q6" s="261"/>
      <c r="R6" s="85"/>
      <c r="S6" s="38">
        <f>IF(R6&lt;&gt;"",300,0)</f>
        <v>0</v>
      </c>
      <c r="T6" s="85" t="s">
        <v>308</v>
      </c>
      <c r="U6" s="86"/>
      <c r="V6" s="52">
        <f t="shared" si="2"/>
        <v>600</v>
      </c>
      <c r="W6" s="85"/>
      <c r="X6" s="38">
        <v>600</v>
      </c>
      <c r="Y6" s="85"/>
      <c r="Z6" s="86"/>
      <c r="AA6" s="52">
        <v>600</v>
      </c>
      <c r="AB6" s="261"/>
      <c r="AC6" s="85"/>
      <c r="AD6" s="38">
        <v>600</v>
      </c>
      <c r="AE6" s="85" t="s">
        <v>308</v>
      </c>
      <c r="AF6" s="86"/>
      <c r="AG6" s="52">
        <v>600</v>
      </c>
      <c r="AH6" s="261"/>
      <c r="AI6" s="85"/>
      <c r="AJ6" s="38">
        <v>600</v>
      </c>
      <c r="AK6" s="73">
        <v>0.46666666666666662</v>
      </c>
      <c r="AL6" s="42" t="str">
        <f t="shared" si="5"/>
        <v>+</v>
      </c>
      <c r="AM6" s="38">
        <f t="shared" si="6"/>
        <v>60</v>
      </c>
      <c r="AN6" s="43">
        <v>0.46736111111111112</v>
      </c>
      <c r="AO6" s="47">
        <v>0.47152777777777777</v>
      </c>
      <c r="AP6" s="70">
        <v>115</v>
      </c>
      <c r="AQ6" s="71">
        <f t="shared" ref="AQ6:AQ70" si="14">AP6*1</f>
        <v>115</v>
      </c>
      <c r="AR6" s="72"/>
      <c r="AS6" s="49">
        <f>AK6+$AT$3</f>
        <v>0.5083333333333333</v>
      </c>
      <c r="AT6" s="42" t="str">
        <f>IF(OR(AU6=0,AK6=0,AS6=0),"",IF((AK6+AT$3)&lt;AS6,"+","-"))</f>
        <v/>
      </c>
      <c r="AU6" s="280">
        <f>IF(AS6=0,0,IF(AS6="нет",1800,IF(AS6&lt;AK6+AT$3,MINUTE(ABS(AS6-(AK6+AT$3)))*60,IF(AS6&gt;AK6+AT$3,IF(AS6-(AK6+AT$3)&lt;=(AO6-AN6),0,MINUTE(ABS(AS6-(AK6+AT$3)-(AO6-AN6)))*60),0))))</f>
        <v>0</v>
      </c>
      <c r="AV6" s="72"/>
      <c r="AW6" s="49">
        <v>0.51666666666666672</v>
      </c>
      <c r="AX6" s="42" t="str">
        <f>IF(OR(AY6=0,AS6=0,AW6=0),"",IF((AS6+AX$3)&lt;AW6,"+","-"))</f>
        <v>-</v>
      </c>
      <c r="AY6" s="38">
        <f>IF(AW6=0,0,IF(AW6="нет",1800,IF(AW6&lt;AS6+AX$3,MINUTE(ABS(AW6-(AS6+AX$3)))*60,IF(AW6&gt;AS6+AX$3,IF(AW6-(AS6+AX$3)&lt;=(AO6-AN6),0,MINUTE(ABS(AW6-(AS6+AX$3)-(AO6-AN6)))*60),0))))</f>
        <v>2880</v>
      </c>
      <c r="AZ6" s="53"/>
      <c r="BA6" s="61"/>
      <c r="BB6" s="55">
        <v>0.54076388888888893</v>
      </c>
      <c r="BC6" s="35">
        <f>BB6-AZ6</f>
        <v>0.54076388888888893</v>
      </c>
      <c r="BD6" s="35">
        <f>ABS(BE$3-BC6)</f>
        <v>0.53525462962962966</v>
      </c>
      <c r="BE6" s="44"/>
      <c r="BF6" s="45"/>
      <c r="BG6" s="55">
        <v>0.57759259259259255</v>
      </c>
      <c r="BH6" s="35">
        <f>BG6-AZ6</f>
        <v>0.57759259259259255</v>
      </c>
      <c r="BI6" s="35">
        <f>ABS(BJ$3-BH6)</f>
        <v>0.56417824074074074</v>
      </c>
      <c r="BJ6" s="44"/>
      <c r="BK6" s="45"/>
      <c r="BL6" s="55">
        <v>0.58578703703703705</v>
      </c>
      <c r="BM6" s="35">
        <f>BL6-AZ6</f>
        <v>0.58578703703703705</v>
      </c>
      <c r="BN6" s="35">
        <f>ABS(BO$3-BM6)</f>
        <v>0.56851851851851853</v>
      </c>
      <c r="BO6" s="44"/>
      <c r="BP6" s="45"/>
      <c r="BQ6" s="55">
        <v>0.60496527777777775</v>
      </c>
      <c r="BR6" s="35">
        <f>BQ6-AZ6</f>
        <v>0.60496527777777775</v>
      </c>
      <c r="BS6" s="35">
        <f>ABS(BT$3-BR6)</f>
        <v>0.57300925925925927</v>
      </c>
      <c r="BT6" s="44" t="str">
        <f>IF(BU6=0,"",IF(BR6&gt;BT$3,"+","-"))</f>
        <v/>
      </c>
      <c r="BU6" s="45"/>
      <c r="BV6" s="263"/>
      <c r="BW6" s="263"/>
      <c r="BX6" s="55">
        <v>0.59439814814814818</v>
      </c>
      <c r="BY6" s="35">
        <f>BX6-AZ6</f>
        <v>0.59439814814814818</v>
      </c>
      <c r="BZ6" s="35">
        <f>ABS(CA$3-BY6)</f>
        <v>0.55418981481481489</v>
      </c>
      <c r="CA6" s="44"/>
      <c r="CB6" s="45">
        <v>1800</v>
      </c>
      <c r="CC6" s="49">
        <v>0.6381944444444444</v>
      </c>
      <c r="CD6" s="42" t="str">
        <f>IF(OR(CE6=0,AW6=0,CC6=0,CC6="нет"),"",IF((AW6+CD$3)&lt;CC6,"+","-"))</f>
        <v>+</v>
      </c>
      <c r="CE6" s="38">
        <f>IF(CC6=0,0,IF(CC6="нет",900,IF(CC6&lt;AW6+CD$3,MINUTE(ABS(CC6-(AW6+CD$3)))*60,IF(CC6&gt;AW6+CD$3,IF(CC6-(AW6+CD$3)&lt;=(BY6-BY6),0,MINUTE(ABS(CC6-(AW6+CD$3)))*60),0))))</f>
        <v>1200</v>
      </c>
      <c r="CF6" s="53">
        <v>0.65555555555555556</v>
      </c>
      <c r="CG6" s="61"/>
      <c r="CH6" s="55">
        <v>0.67413194444444446</v>
      </c>
      <c r="CI6" s="35">
        <f>CH6-CF6</f>
        <v>1.8576388888888906E-2</v>
      </c>
      <c r="CJ6" s="35">
        <f t="shared" si="7"/>
        <v>7.7314814814814989E-3</v>
      </c>
      <c r="CK6" s="44" t="str">
        <f>IF(CL6=0,"",IF(CI6&gt;CK$3,"+","-"))</f>
        <v>+</v>
      </c>
      <c r="CL6" s="45">
        <f>IF(CJ6=0,0,HOUR(CJ6)*3600+MINUTE(CJ6)*60+SECOND(CJ6))</f>
        <v>668</v>
      </c>
      <c r="CM6" s="55">
        <v>0.68086805555555552</v>
      </c>
      <c r="CN6" s="35">
        <f>CM6-CF6</f>
        <v>2.531249999999996E-2</v>
      </c>
      <c r="CO6" s="35">
        <f>ABS(CP$3-CN6)</f>
        <v>8.4606481481481095E-3</v>
      </c>
      <c r="CP6" s="44" t="str">
        <f>IF(CQ6=0,"",IF(CN6&gt;CP$3,"+","-"))</f>
        <v>+</v>
      </c>
      <c r="CQ6" s="45">
        <f>IF(CO6=0,0,HOUR(CO6)*3600+MINUTE(CO6)*60+SECOND(CO6))</f>
        <v>731</v>
      </c>
      <c r="CR6" s="85"/>
      <c r="CS6" s="38">
        <v>600</v>
      </c>
      <c r="CT6" s="85">
        <v>0.64652777777777781</v>
      </c>
      <c r="CU6" s="38"/>
      <c r="CV6" s="91"/>
      <c r="CW6" s="95">
        <v>0.05</v>
      </c>
      <c r="CX6" s="42" t="str">
        <f t="shared" ref="CX6:CX69" si="15">IF(CY6=0,"",IF(CV6&gt;CF6+CX$3,"+",IF(CV6&lt;CF6+CX$3-CW6,"-","")))</f>
        <v/>
      </c>
      <c r="CY6" s="38">
        <f>IF(CV6="",0,IF(CV6&gt;CF6+CX$3,IF(CV6-(CF6+$CX$3)&lt;=(CM6-CM6),0,MINUTE(ABS(CV6-(CF6+CX$3)-(CM6-CM6)))*60),IF(CV6&lt;CF6+CX$3-CW6,MINUTE(ABS(CV6-(CF6+CX$3-CW6)))*60,0)))</f>
        <v>0</v>
      </c>
      <c r="CZ6" s="43">
        <v>0.40833333333333338</v>
      </c>
      <c r="DA6" s="47"/>
      <c r="DB6" s="70">
        <v>131.6</v>
      </c>
      <c r="DC6" s="71">
        <f>DB6*1</f>
        <v>131.6</v>
      </c>
      <c r="DD6" s="72">
        <v>20</v>
      </c>
      <c r="DE6" s="43"/>
      <c r="DF6" s="43"/>
      <c r="DG6" s="39">
        <f>AQ6+AR6+BA6+BF6+BK6+BP6+BU6+CB6+CG6+CL6+CQ6+DC6+DD6</f>
        <v>3465.6</v>
      </c>
      <c r="DH6" s="46">
        <f t="shared" si="8"/>
        <v>8880</v>
      </c>
      <c r="DI6" s="40"/>
      <c r="DJ6" s="63">
        <f>DG6+DH6</f>
        <v>12345.6</v>
      </c>
      <c r="DK6" s="43"/>
      <c r="DL6" s="268" t="str">
        <f>'Стартовая ведомость'!J5</f>
        <v>студент</v>
      </c>
      <c r="DM6" s="269" t="str">
        <f>'Стартовая ведомость'!F5</f>
        <v>Honda Accord</v>
      </c>
      <c r="DN6" s="269" t="str">
        <f>'Стартовая ведомость'!G5</f>
        <v>передний</v>
      </c>
      <c r="DO6" s="269">
        <f>'Стартовая ведомость'!H5</f>
        <v>201</v>
      </c>
      <c r="DP6" s="269">
        <f>'Стартовая ведомость'!I5</f>
        <v>0</v>
      </c>
      <c r="DQ6" s="56"/>
      <c r="DR6" s="56"/>
      <c r="DS6" s="36"/>
      <c r="DV6" s="41">
        <f t="shared" si="9"/>
        <v>1.1100000000000001</v>
      </c>
      <c r="DW6" s="41" t="s">
        <v>197</v>
      </c>
      <c r="DY6" s="151">
        <f>(AQ6+AR6+DC6+DD6)*DV6</f>
        <v>295.92600000000004</v>
      </c>
      <c r="DZ6" s="41">
        <f t="shared" si="10"/>
        <v>295.92600000000004</v>
      </c>
      <c r="EA6" s="41">
        <f>IF(DW6=$EA$4,DY6,9999)</f>
        <v>9999</v>
      </c>
      <c r="EB6" s="41">
        <f t="shared" ref="EB6:EB69" si="16">IF(DX6=$EB$4,DJ6,999999)</f>
        <v>999999</v>
      </c>
      <c r="EC6" s="41">
        <f t="shared" ref="EC6:EC69" si="17">IF(DN6=$EC$4,DJ6,999999)</f>
        <v>999999</v>
      </c>
      <c r="EG6" s="41">
        <f t="shared" ref="EG6:EG62" si="18">C6</f>
        <v>2</v>
      </c>
      <c r="EH6" s="195">
        <f>N6+J6</f>
        <v>240</v>
      </c>
      <c r="EI6" s="195">
        <f t="shared" si="11"/>
        <v>3960</v>
      </c>
      <c r="EJ6" s="196">
        <f>AQ6+AR6</f>
        <v>115</v>
      </c>
      <c r="EK6" s="195">
        <f>AU6+AV6</f>
        <v>0</v>
      </c>
      <c r="EL6" s="195">
        <f>AY6</f>
        <v>2880</v>
      </c>
      <c r="EM6" s="195">
        <f>BA6+BF6+BK6+BP6+CB6+BU6</f>
        <v>1800</v>
      </c>
      <c r="EN6" s="195">
        <f>CE6</f>
        <v>1200</v>
      </c>
      <c r="EO6" s="195">
        <f>CG6+CL6+CQ6</f>
        <v>1399</v>
      </c>
      <c r="EP6" s="195">
        <f>CS6+CU6+CY6</f>
        <v>600</v>
      </c>
      <c r="EQ6" s="195">
        <f>DC6+DD6</f>
        <v>151.6</v>
      </c>
      <c r="ER6" s="195" t="e">
        <f>#REF!</f>
        <v>#REF!</v>
      </c>
      <c r="ES6" s="195" t="e">
        <f>#REF!+#REF!</f>
        <v>#REF!</v>
      </c>
      <c r="ET6" s="195" t="e">
        <f>#REF!</f>
        <v>#REF!</v>
      </c>
      <c r="EU6" s="196" t="e">
        <f>#REF!+#REF!+#REF!</f>
        <v>#REF!</v>
      </c>
      <c r="EV6" s="195"/>
      <c r="EW6" s="195"/>
      <c r="EX6" s="195"/>
      <c r="EY6" s="195"/>
      <c r="EZ6" s="196"/>
      <c r="FA6" s="195"/>
      <c r="FC6" s="41">
        <f t="shared" ref="FC6:FC69" si="19">EG6</f>
        <v>2</v>
      </c>
      <c r="FD6" s="195">
        <f>EH6</f>
        <v>240</v>
      </c>
      <c r="FE6" s="195">
        <f t="shared" si="12"/>
        <v>4200</v>
      </c>
      <c r="FF6" s="195">
        <f t="shared" si="12"/>
        <v>4315</v>
      </c>
      <c r="FG6" s="195">
        <f t="shared" si="12"/>
        <v>4315</v>
      </c>
      <c r="FH6" s="195">
        <f t="shared" si="12"/>
        <v>7195</v>
      </c>
      <c r="FI6" s="195">
        <f t="shared" si="12"/>
        <v>8995</v>
      </c>
      <c r="FJ6" s="195">
        <f t="shared" si="12"/>
        <v>10195</v>
      </c>
      <c r="FK6" s="195">
        <f t="shared" si="12"/>
        <v>11594</v>
      </c>
      <c r="FL6" s="195">
        <f t="shared" si="12"/>
        <v>12194</v>
      </c>
      <c r="FM6" s="195">
        <f t="shared" si="12"/>
        <v>12345.6</v>
      </c>
      <c r="FN6" s="195" t="e">
        <f t="shared" ref="FN6:FN62" si="20">FM6+ES6</f>
        <v>#REF!</v>
      </c>
      <c r="FO6" s="195" t="e">
        <f t="shared" ref="FO6:FO62" si="21">FN6+ET6</f>
        <v>#REF!</v>
      </c>
      <c r="FP6" s="195" t="e">
        <f t="shared" ref="FP6:FP62" si="22">FO6+EU6</f>
        <v>#REF!</v>
      </c>
      <c r="FQ6" s="195" t="e">
        <f t="shared" ref="FQ6:FQ62" si="23">FP6+EV6</f>
        <v>#REF!</v>
      </c>
      <c r="FR6" s="195" t="e">
        <f t="shared" ref="FR6:FR62" si="24">FQ6+EW6</f>
        <v>#REF!</v>
      </c>
      <c r="FS6" s="195" t="e">
        <f t="shared" ref="FS6:FS62" si="25">FR6+EX6</f>
        <v>#REF!</v>
      </c>
      <c r="FT6" s="195" t="e">
        <f t="shared" ref="FT6:FT62" si="26">FS6+EY6</f>
        <v>#REF!</v>
      </c>
      <c r="FU6" s="195" t="e">
        <f t="shared" ref="FU6:FU62" si="27">FT6+EZ6</f>
        <v>#REF!</v>
      </c>
      <c r="FV6" s="195" t="e">
        <f t="shared" ref="FV6:FV62" si="28">FU6+FA6</f>
        <v>#REF!</v>
      </c>
    </row>
    <row r="7" spans="1:178" s="41" customFormat="1" ht="13.5" collapsed="1" thickBot="1" x14ac:dyDescent="0.25">
      <c r="A7" s="131"/>
      <c r="B7" s="34">
        <v>3</v>
      </c>
      <c r="C7" s="293">
        <f>'Стартовая ведомость'!D6</f>
        <v>3</v>
      </c>
      <c r="D7" s="260" t="str">
        <f>'Стартовая ведомость'!B6</f>
        <v>Шашлов Борис</v>
      </c>
      <c r="E7" s="260" t="str">
        <f>'Стартовая ведомость'!C6</f>
        <v>Шеянов Олег</v>
      </c>
      <c r="F7" s="260" t="str">
        <f>'Стартовая ведомость'!F6</f>
        <v>Subaru Impreza</v>
      </c>
      <c r="G7" s="43">
        <f>'Ведомость ТИ'!E6</f>
        <v>0.29375000000000001</v>
      </c>
      <c r="H7" s="47">
        <f t="shared" ref="H7:H70" si="29">G7</f>
        <v>0.29375000000000001</v>
      </c>
      <c r="I7" s="58" t="str">
        <f t="shared" ref="I7:I70" si="30">IF(J7=0,"",IF(G7&lt;H7,"+","-"))</f>
        <v/>
      </c>
      <c r="J7" s="52">
        <f t="shared" ref="J7:J70" si="31">IF(H7=0,0,MINUTE(ABS(H7-G7))*60)</f>
        <v>0</v>
      </c>
      <c r="K7" s="43">
        <f>'Стартовая ведомость'!E6</f>
        <v>0.37708333333333338</v>
      </c>
      <c r="L7" s="47">
        <f t="shared" ref="L7:L70" si="32">K7</f>
        <v>0.37708333333333338</v>
      </c>
      <c r="M7" s="42" t="str">
        <f t="shared" ref="M7:M70" si="33">IF(OR(N7=0,L7=0),"",IF(K7&lt;L7,"+","-"))</f>
        <v/>
      </c>
      <c r="N7" s="38">
        <f t="shared" ref="N7:N70" si="34">IF(L7=0,0,IF(L7="нет",1800,IF(L7=0,"",MINUTE(ABS(L7-K7))*60)))</f>
        <v>0</v>
      </c>
      <c r="O7" s="85">
        <v>0.37916666666666665</v>
      </c>
      <c r="P7" s="38"/>
      <c r="Q7" s="261"/>
      <c r="R7" s="85">
        <v>0.40833333333333338</v>
      </c>
      <c r="S7" s="38">
        <f t="shared" ref="S7:S70" si="35">IF(R7&lt;&gt;"",300,0)</f>
        <v>300</v>
      </c>
      <c r="T7" s="85">
        <v>0.41319444444444442</v>
      </c>
      <c r="U7" s="86"/>
      <c r="V7" s="52">
        <f t="shared" si="2"/>
        <v>0</v>
      </c>
      <c r="W7" s="85">
        <v>0.43611111111111112</v>
      </c>
      <c r="X7" s="38"/>
      <c r="Y7" s="85">
        <v>0.5625</v>
      </c>
      <c r="Z7" s="86"/>
      <c r="AA7" s="52">
        <f t="shared" si="3"/>
        <v>0</v>
      </c>
      <c r="AB7" s="261"/>
      <c r="AC7" s="85">
        <v>0.44861111111111113</v>
      </c>
      <c r="AD7" s="38"/>
      <c r="AE7" s="85">
        <v>0.47083333333333338</v>
      </c>
      <c r="AF7" s="86"/>
      <c r="AG7" s="52">
        <f t="shared" si="4"/>
        <v>0</v>
      </c>
      <c r="AH7" s="261"/>
      <c r="AI7" s="85"/>
      <c r="AJ7" s="38">
        <v>600</v>
      </c>
      <c r="AK7" s="73">
        <v>0.47847222222222219</v>
      </c>
      <c r="AL7" s="42" t="str">
        <f t="shared" si="5"/>
        <v>+</v>
      </c>
      <c r="AM7" s="38">
        <f t="shared" si="6"/>
        <v>960</v>
      </c>
      <c r="AN7" s="43">
        <v>0.48125000000000001</v>
      </c>
      <c r="AO7" s="47">
        <v>0.49444444444444446</v>
      </c>
      <c r="AP7" s="70">
        <v>94</v>
      </c>
      <c r="AQ7" s="71">
        <f t="shared" si="14"/>
        <v>94</v>
      </c>
      <c r="AR7" s="72"/>
      <c r="AS7" s="49">
        <f t="shared" ref="AS7:AS70" si="36">AK7+$AT$3</f>
        <v>0.52013888888888882</v>
      </c>
      <c r="AT7" s="42" t="str">
        <f t="shared" ref="AT7:AT70" si="37">IF(OR(AU7=0,AK7=0,AS7=0),"",IF((AK7+AT$3)&lt;AS7,"+","-"))</f>
        <v/>
      </c>
      <c r="AU7" s="280">
        <f t="shared" ref="AU7:AU70" si="38">IF(AS7=0,0,IF(AS7="нет",1800,IF(AS7&lt;AK7+AT$3,MINUTE(ABS(AS7-(AK7+AT$3)))*60,IF(AS7&gt;AK7+AT$3,IF(AS7-(AK7+AT$3)&lt;=(AO7-AN7),0,MINUTE(ABS(AS7-(AK7+AT$3)-(AO7-AN7)))*60),0))))</f>
        <v>0</v>
      </c>
      <c r="AV7" s="72"/>
      <c r="AW7" s="49">
        <v>0.56180555555555556</v>
      </c>
      <c r="AX7" s="42" t="str">
        <f t="shared" ref="AX7:AX70" si="39">IF(OR(AY7=0,AS7=0,AW7=0),"",IF((AS7+AX$3)&lt;AW7,"+","-"))</f>
        <v/>
      </c>
      <c r="AY7" s="38">
        <f>IF(AW7=0,0,IF(AW7="нет",1800,IF(AW7&lt;AS7+AX$3,MINUTE(ABS(AW7-(AS7+AX$3)))*60,IF(AW7&gt;AS7+AX$3,IF(AW7-(AS7+AX$3)&lt;=(AO7-AN7),0,MINUTE(ABS(AW7-(AS7+AX$3)-(AO7-AN7)))*60),0))))</f>
        <v>0</v>
      </c>
      <c r="AZ7" s="53">
        <v>0.56458333333333333</v>
      </c>
      <c r="BA7" s="61"/>
      <c r="BB7" s="55">
        <v>0.57011574074074078</v>
      </c>
      <c r="BC7" s="35">
        <f t="shared" ref="BC7:BC70" si="40">BB7-AZ7</f>
        <v>5.5324074074074581E-3</v>
      </c>
      <c r="BD7" s="35">
        <f t="shared" ref="BD7:BD70" si="41">ABS(BE$3-BC7)</f>
        <v>2.3148148148199182E-5</v>
      </c>
      <c r="BE7" s="44" t="str">
        <f t="shared" ref="BE7:BE70" si="42">IF(BF7=0,"",IF(BC7&gt;BE$3,"+","-"))</f>
        <v>+</v>
      </c>
      <c r="BF7" s="45">
        <f t="shared" ref="BF7:BF70" si="43">IF(BD7=0,0,HOUR(BD7)*3600+MINUTE(BD7)*60+SECOND(BD7))</f>
        <v>2</v>
      </c>
      <c r="BG7" s="55">
        <v>0.57709490740740743</v>
      </c>
      <c r="BH7" s="35">
        <f t="shared" ref="BH7:BH70" si="44">BG7-AZ7</f>
        <v>1.2511574074074105E-2</v>
      </c>
      <c r="BI7" s="35">
        <f t="shared" ref="BI7:BI70" si="45">ABS(BJ$3-BH7)</f>
        <v>9.0277777777774543E-4</v>
      </c>
      <c r="BJ7" s="44" t="str">
        <f t="shared" ref="BJ7:BJ70" si="46">IF(BK7=0,"",IF(BH7&gt;BJ$3,"+","-"))</f>
        <v>-</v>
      </c>
      <c r="BK7" s="45">
        <f t="shared" ref="BK7:BK70" si="47">IF(BI7=0,0,HOUR(BI7)*3600+MINUTE(BI7)*60+SECOND(BI7))</f>
        <v>78</v>
      </c>
      <c r="BL7" s="55">
        <v>0.58092592592592596</v>
      </c>
      <c r="BM7" s="35">
        <f t="shared" ref="BM7:BM70" si="48">BL7-AZ7</f>
        <v>1.6342592592592631E-2</v>
      </c>
      <c r="BN7" s="35">
        <f t="shared" ref="BN7:BN70" si="49">ABS(BO$3-BM7)</f>
        <v>9.259259259258891E-4</v>
      </c>
      <c r="BO7" s="44" t="str">
        <f t="shared" ref="BO7:BO69" si="50">IF(BP7=0,"",IF(BM7&gt;BO$3,"+","-"))</f>
        <v>-</v>
      </c>
      <c r="BP7" s="45">
        <f t="shared" ref="BP7:BP69" si="51">IF(BN7=0,0,HOUR(BN7)*3600+MINUTE(BN7)*60+SECOND(BN7))</f>
        <v>80</v>
      </c>
      <c r="BQ7" s="55">
        <v>0.59598379629629628</v>
      </c>
      <c r="BR7" s="35">
        <f t="shared" ref="BR7:BR70" si="52">BQ7-AZ7</f>
        <v>3.1400462962962949E-2</v>
      </c>
      <c r="BS7" s="35">
        <f t="shared" ref="BS7:BS70" si="53">ABS(BT$3-BR7)</f>
        <v>5.5555555555556607E-4</v>
      </c>
      <c r="BT7" s="44" t="str">
        <f t="shared" ref="BT7:BT70" si="54">IF(BU7=0,"",IF(BR7&gt;BT$3,"+","-"))</f>
        <v>-</v>
      </c>
      <c r="BU7" s="45">
        <f t="shared" ref="BU7:BU70" si="55">IF(BS7=0,0,HOUR(BS7)*3600+MINUTE(BS7)*60+SECOND(BS7))</f>
        <v>48</v>
      </c>
      <c r="BV7" s="263"/>
      <c r="BW7" s="263"/>
      <c r="BX7" s="55">
        <v>0.60547453703703702</v>
      </c>
      <c r="BY7" s="35">
        <f t="shared" ref="BY7:BY70" si="56">BX7-AZ7</f>
        <v>4.0891203703703694E-2</v>
      </c>
      <c r="BZ7" s="35">
        <f t="shared" ref="BZ7:BZ70" si="57">ABS(CA$3-BY7)</f>
        <v>6.8287037037036147E-4</v>
      </c>
      <c r="CA7" s="44" t="str">
        <f t="shared" ref="CA7:CA70" si="58">IF(CB7=0,"",IF(BY7&gt;CA$3,"+","-"))</f>
        <v>+</v>
      </c>
      <c r="CB7" s="45">
        <f t="shared" ref="CB7:CB68" si="59">IF(BZ7=0,0,HOUR(BZ7)*3600+MINUTE(BZ7)*60+SECOND(BZ7))</f>
        <v>59</v>
      </c>
      <c r="CC7" s="49">
        <v>0.63055555555555554</v>
      </c>
      <c r="CD7" s="42" t="str">
        <f t="shared" ref="CD7:CD70" si="60">IF(OR(CE7=0,AZ7=0,CC7=0,CC7="нет"),"",IF((AZ7+CD$3)&lt;CC7,"+","-"))</f>
        <v/>
      </c>
      <c r="CE7" s="38">
        <f t="shared" ref="CE7:CE70" si="61">IF(CC7=0,0,IF(CC7="нет",900,IF(CC7&lt;AZ7+CD$3,MINUTE(ABS(CC7-(AZ7+CD$3)))*60,IF(CC7&gt;AZ7+CD$3,IF(CC7-(AZ7+CD$3)&lt;=(BY7-BY7),0,MINUTE(ABS(CC7-(AZ7+CD$3)))*60),0))))</f>
        <v>0</v>
      </c>
      <c r="CF7" s="53">
        <v>0.64861111111111114</v>
      </c>
      <c r="CG7" s="61"/>
      <c r="CH7" s="55">
        <v>0.65938657407407408</v>
      </c>
      <c r="CI7" s="35">
        <f>CH7-CF7</f>
        <v>1.0775462962962945E-2</v>
      </c>
      <c r="CJ7" s="35">
        <f t="shared" si="7"/>
        <v>6.9444444444462239E-5</v>
      </c>
      <c r="CK7" s="44" t="str">
        <f>IF(CL7=0,"",IF(CI7&gt;CK$3,"+","-"))</f>
        <v>-</v>
      </c>
      <c r="CL7" s="45">
        <f>IF(CJ7=0,0,HOUR(CJ7)*3600+MINUTE(CJ7)*60+SECOND(CJ7))</f>
        <v>6</v>
      </c>
      <c r="CM7" s="55">
        <v>0.66571759259259256</v>
      </c>
      <c r="CN7" s="35">
        <f>CM7-CF7</f>
        <v>1.7106481481481417E-2</v>
      </c>
      <c r="CO7" s="35">
        <f>ABS(CP$3-CN7)</f>
        <v>2.5462962962956651E-4</v>
      </c>
      <c r="CP7" s="44" t="str">
        <f>IF(CQ7=0,"",IF(CN7&gt;CP$3,"+","-"))</f>
        <v>+</v>
      </c>
      <c r="CQ7" s="45">
        <f>IF(CO7=0,0,HOUR(CO7)*3600+MINUTE(CO7)*60+SECOND(CO7))</f>
        <v>22</v>
      </c>
      <c r="CR7" s="85" t="s">
        <v>632</v>
      </c>
      <c r="CS7" s="38"/>
      <c r="CT7" s="85">
        <v>0.688194444444444</v>
      </c>
      <c r="CU7" s="38"/>
      <c r="CV7" s="91"/>
      <c r="CW7" s="95">
        <v>0.05</v>
      </c>
      <c r="CX7" s="42" t="str">
        <f t="shared" si="15"/>
        <v/>
      </c>
      <c r="CY7" s="38">
        <f t="shared" ref="CY7:CY69" si="62">IF(CV7="",0,IF(CV7&gt;CF7+CX$3,IF(CV7-(CF7+$CX$3)&lt;=(CM7-CM7),0,MINUTE(ABS(CV7-(CF7+CX$3)-(CM7-CM7)))*60),IF(CV7&lt;CF7+CX$3-CW7,MINUTE(ABS(CV7-(CF7+CX$3-CW7)))*60,0)))</f>
        <v>0</v>
      </c>
      <c r="CZ7" s="43">
        <v>0.40902777777777777</v>
      </c>
      <c r="DA7" s="47"/>
      <c r="DB7" s="70">
        <v>97.4</v>
      </c>
      <c r="DC7" s="71">
        <f t="shared" ref="DC7:DC70" si="63">DB7*1</f>
        <v>97.4</v>
      </c>
      <c r="DD7" s="72"/>
      <c r="DE7" s="43"/>
      <c r="DF7" s="43"/>
      <c r="DG7" s="39">
        <f t="shared" ref="DG7:DG70" si="64">AQ7+AR7+BA7+BF7+BK7+BP7+BU7+CB7+CG7+CL7+CQ7+DC7+DD7</f>
        <v>486.4</v>
      </c>
      <c r="DH7" s="46">
        <f t="shared" si="8"/>
        <v>1860</v>
      </c>
      <c r="DI7" s="40"/>
      <c r="DJ7" s="63">
        <f t="shared" ref="DJ7:DJ70" si="65">DG7+DH7</f>
        <v>2346.4</v>
      </c>
      <c r="DK7" s="43"/>
      <c r="DL7" s="268" t="str">
        <f>'Стартовая ведомость'!J6</f>
        <v>выпускник</v>
      </c>
      <c r="DM7" s="269" t="str">
        <f>'Стартовая ведомость'!F6</f>
        <v>Subaru Impreza</v>
      </c>
      <c r="DN7" s="269" t="str">
        <f>'Стартовая ведомость'!G6</f>
        <v>полный</v>
      </c>
      <c r="DO7" s="269">
        <f>'Стартовая ведомость'!H6</f>
        <v>150</v>
      </c>
      <c r="DP7" s="269" t="str">
        <f>'Стартовая ведомость'!I6</f>
        <v>Хорошая компания</v>
      </c>
      <c r="DQ7" s="56"/>
      <c r="DR7" s="56"/>
      <c r="DS7" s="36"/>
      <c r="DV7" s="41">
        <f t="shared" si="9"/>
        <v>1.1299999999999999</v>
      </c>
      <c r="DW7" s="41" t="s">
        <v>197</v>
      </c>
      <c r="DY7" s="151">
        <f t="shared" ref="DY7:DY70" si="66">(AQ7+AR7+DC7+DD7)*DV7</f>
        <v>216.28199999999998</v>
      </c>
      <c r="DZ7" s="41">
        <f t="shared" si="10"/>
        <v>216.28199999999998</v>
      </c>
      <c r="EA7" s="41">
        <f t="shared" ref="EA7:EA70" si="67">IF(DW7=$EA$4,DY7,9999)</f>
        <v>9999</v>
      </c>
      <c r="EB7" s="41">
        <f t="shared" si="16"/>
        <v>999999</v>
      </c>
      <c r="EC7" s="41">
        <f t="shared" si="17"/>
        <v>999999</v>
      </c>
      <c r="EG7" s="41">
        <f t="shared" si="18"/>
        <v>3</v>
      </c>
      <c r="EH7" s="195">
        <f t="shared" ref="EH7:EH70" si="68">N7+J7</f>
        <v>0</v>
      </c>
      <c r="EI7" s="195">
        <f t="shared" si="11"/>
        <v>1860</v>
      </c>
      <c r="EJ7" s="196">
        <f t="shared" ref="EJ7:EJ70" si="69">AQ7+AR7</f>
        <v>94</v>
      </c>
      <c r="EK7" s="195">
        <f t="shared" ref="EK7:EK70" si="70">AU7+AV7</f>
        <v>0</v>
      </c>
      <c r="EL7" s="195">
        <f t="shared" ref="EL7:EL70" si="71">AY7</f>
        <v>0</v>
      </c>
      <c r="EM7" s="195">
        <f t="shared" ref="EM7:EM70" si="72">BA7+BF7+BK7+BP7+CB7+BU7</f>
        <v>267</v>
      </c>
      <c r="EN7" s="195">
        <f t="shared" ref="EN7:EN70" si="73">CE7</f>
        <v>0</v>
      </c>
      <c r="EO7" s="195">
        <f t="shared" ref="EO7:EO70" si="74">CG7+CL7+CQ7</f>
        <v>28</v>
      </c>
      <c r="EP7" s="195">
        <f t="shared" ref="EP7:EP70" si="75">CS7+CU7+CY7</f>
        <v>0</v>
      </c>
      <c r="EQ7" s="195">
        <f t="shared" ref="EQ7:EQ70" si="76">DC7+DD7</f>
        <v>97.4</v>
      </c>
      <c r="ER7" s="195" t="e">
        <f>#REF!</f>
        <v>#REF!</v>
      </c>
      <c r="ES7" s="195" t="e">
        <f>#REF!+#REF!</f>
        <v>#REF!</v>
      </c>
      <c r="ET7" s="195" t="e">
        <f>#REF!</f>
        <v>#REF!</v>
      </c>
      <c r="EU7" s="196" t="e">
        <f>#REF!+#REF!+#REF!</f>
        <v>#REF!</v>
      </c>
      <c r="EV7" s="195"/>
      <c r="EW7" s="195"/>
      <c r="EX7" s="195"/>
      <c r="EY7" s="195"/>
      <c r="EZ7" s="196"/>
      <c r="FA7" s="195"/>
      <c r="FC7" s="41">
        <f t="shared" si="19"/>
        <v>3</v>
      </c>
      <c r="FD7" s="195">
        <f t="shared" ref="FD7:FD70" si="77">EH7</f>
        <v>0</v>
      </c>
      <c r="FE7" s="195">
        <f t="shared" ref="FE7:FE70" si="78">FD7+EI7</f>
        <v>1860</v>
      </c>
      <c r="FF7" s="195">
        <f t="shared" ref="FF7:FF70" si="79">FE7+EJ7</f>
        <v>1954</v>
      </c>
      <c r="FG7" s="195">
        <f t="shared" ref="FG7:FG70" si="80">FF7+EK7</f>
        <v>1954</v>
      </c>
      <c r="FH7" s="195">
        <f t="shared" ref="FH7:FH70" si="81">FG7+EL7</f>
        <v>1954</v>
      </c>
      <c r="FI7" s="195">
        <f t="shared" ref="FI7:FI70" si="82">FH7+EM7</f>
        <v>2221</v>
      </c>
      <c r="FJ7" s="195">
        <f>FI7+EN7</f>
        <v>2221</v>
      </c>
      <c r="FK7" s="195">
        <f>FJ7+EO7</f>
        <v>2249</v>
      </c>
      <c r="FL7" s="195">
        <f>FK7+EP7</f>
        <v>2249</v>
      </c>
      <c r="FM7" s="195">
        <f>FL7+EQ7</f>
        <v>2346.4</v>
      </c>
      <c r="FN7" s="195" t="e">
        <f t="shared" si="20"/>
        <v>#REF!</v>
      </c>
      <c r="FO7" s="195" t="e">
        <f t="shared" si="21"/>
        <v>#REF!</v>
      </c>
      <c r="FP7" s="195" t="e">
        <f t="shared" si="22"/>
        <v>#REF!</v>
      </c>
      <c r="FQ7" s="195" t="e">
        <f t="shared" si="23"/>
        <v>#REF!</v>
      </c>
      <c r="FR7" s="195" t="e">
        <f t="shared" si="24"/>
        <v>#REF!</v>
      </c>
      <c r="FS7" s="195" t="e">
        <f t="shared" si="25"/>
        <v>#REF!</v>
      </c>
      <c r="FT7" s="195" t="e">
        <f t="shared" si="26"/>
        <v>#REF!</v>
      </c>
      <c r="FU7" s="195" t="e">
        <f t="shared" si="27"/>
        <v>#REF!</v>
      </c>
      <c r="FV7" s="195" t="e">
        <f t="shared" si="28"/>
        <v>#REF!</v>
      </c>
    </row>
    <row r="8" spans="1:178" s="41" customFormat="1" ht="26.25" thickBot="1" x14ac:dyDescent="0.25">
      <c r="A8" s="131"/>
      <c r="B8" s="34">
        <v>4</v>
      </c>
      <c r="C8" s="293">
        <f>'Стартовая ведомость'!D7</f>
        <v>4</v>
      </c>
      <c r="D8" s="260" t="str">
        <f>'Стартовая ведомость'!B7</f>
        <v>Скрипников Михаил</v>
      </c>
      <c r="E8" s="260" t="str">
        <f>'Стартовая ведомость'!C7</f>
        <v>Горелов Алексей</v>
      </c>
      <c r="F8" s="260" t="str">
        <f>'Стартовая ведомость'!F7</f>
        <v>Subaru Impreza</v>
      </c>
      <c r="G8" s="43">
        <f>'Ведомость ТИ'!E7</f>
        <v>0.29444444444444445</v>
      </c>
      <c r="H8" s="47">
        <f t="shared" si="29"/>
        <v>0.29444444444444445</v>
      </c>
      <c r="I8" s="58" t="str">
        <f t="shared" si="30"/>
        <v/>
      </c>
      <c r="J8" s="52">
        <f t="shared" si="31"/>
        <v>0</v>
      </c>
      <c r="K8" s="43">
        <f>'Стартовая ведомость'!E7</f>
        <v>0.37777777777777782</v>
      </c>
      <c r="L8" s="47">
        <f t="shared" si="32"/>
        <v>0.37777777777777782</v>
      </c>
      <c r="M8" s="42" t="str">
        <f t="shared" si="33"/>
        <v/>
      </c>
      <c r="N8" s="38">
        <f t="shared" si="34"/>
        <v>0</v>
      </c>
      <c r="O8" s="85">
        <v>0.37847222222222227</v>
      </c>
      <c r="P8" s="38"/>
      <c r="Q8" s="261"/>
      <c r="R8" s="85"/>
      <c r="S8" s="38">
        <f t="shared" si="35"/>
        <v>0</v>
      </c>
      <c r="T8" s="85">
        <v>0.41319444444444442</v>
      </c>
      <c r="U8" s="86"/>
      <c r="V8" s="52">
        <f t="shared" si="2"/>
        <v>0</v>
      </c>
      <c r="W8" s="85">
        <v>0.43055555555555558</v>
      </c>
      <c r="X8" s="38"/>
      <c r="Y8" s="85">
        <v>0.43194444444444446</v>
      </c>
      <c r="Z8" s="86"/>
      <c r="AA8" s="52">
        <f t="shared" si="3"/>
        <v>0</v>
      </c>
      <c r="AB8" s="261"/>
      <c r="AC8" s="85">
        <v>0.43402777777777773</v>
      </c>
      <c r="AD8" s="38"/>
      <c r="AE8" s="85">
        <v>0.45347222222222222</v>
      </c>
      <c r="AF8" s="86"/>
      <c r="AG8" s="52">
        <f t="shared" si="4"/>
        <v>0</v>
      </c>
      <c r="AH8" s="261"/>
      <c r="AI8" s="85">
        <v>0.4604166666666667</v>
      </c>
      <c r="AJ8" s="38"/>
      <c r="AK8" s="73">
        <v>0.4680555555555555</v>
      </c>
      <c r="AL8" s="42" t="str">
        <f t="shared" si="5"/>
        <v/>
      </c>
      <c r="AM8" s="38">
        <f t="shared" si="6"/>
        <v>0</v>
      </c>
      <c r="AN8" s="43">
        <v>0.46875</v>
      </c>
      <c r="AO8" s="47">
        <v>0.47152777777777777</v>
      </c>
      <c r="AP8" s="70">
        <v>81.599999999999994</v>
      </c>
      <c r="AQ8" s="71">
        <f t="shared" si="14"/>
        <v>81.599999999999994</v>
      </c>
      <c r="AR8" s="72"/>
      <c r="AS8" s="49">
        <f t="shared" si="36"/>
        <v>0.50972222222222219</v>
      </c>
      <c r="AT8" s="42" t="str">
        <f t="shared" si="37"/>
        <v/>
      </c>
      <c r="AU8" s="280">
        <f t="shared" si="38"/>
        <v>0</v>
      </c>
      <c r="AV8" s="72"/>
      <c r="AW8" s="49">
        <v>0.55138888888888882</v>
      </c>
      <c r="AX8" s="42" t="str">
        <f t="shared" si="39"/>
        <v/>
      </c>
      <c r="AY8" s="38">
        <f t="shared" ref="AY8:AY70" si="83">IF(AW8=0,0,IF(AW8="нет",1800,IF(AW8&lt;AS8+AX$3,MINUTE(ABS(AW8-(AS8+AX$3)))*60,IF(AW8&gt;AS8+AX$3,IF(AW8-(AS8+AX$3)&lt;=(AO8-AN8),0,MINUTE(ABS(AW8-(AS8+AX$3)-(AO8-AN8)))*60),0))))</f>
        <v>0</v>
      </c>
      <c r="AZ8" s="53">
        <v>0.55347222222222225</v>
      </c>
      <c r="BA8" s="61"/>
      <c r="BB8" s="55">
        <v>0.55876157407407401</v>
      </c>
      <c r="BC8" s="35">
        <f t="shared" si="40"/>
        <v>5.2893518518517535E-3</v>
      </c>
      <c r="BD8" s="35">
        <f t="shared" si="41"/>
        <v>2.1990740740750539E-4</v>
      </c>
      <c r="BE8" s="44" t="str">
        <f t="shared" si="42"/>
        <v>-</v>
      </c>
      <c r="BF8" s="45">
        <f t="shared" si="43"/>
        <v>19</v>
      </c>
      <c r="BG8" s="55">
        <v>0.56591435185185179</v>
      </c>
      <c r="BH8" s="35">
        <f t="shared" si="44"/>
        <v>1.2442129629629539E-2</v>
      </c>
      <c r="BI8" s="35">
        <f t="shared" si="45"/>
        <v>9.7222222222231175E-4</v>
      </c>
      <c r="BJ8" s="44" t="str">
        <f t="shared" si="46"/>
        <v>-</v>
      </c>
      <c r="BK8" s="45">
        <f t="shared" si="47"/>
        <v>84</v>
      </c>
      <c r="BL8" s="55">
        <v>0.56964120370370364</v>
      </c>
      <c r="BM8" s="35">
        <f t="shared" si="48"/>
        <v>1.6168981481481381E-2</v>
      </c>
      <c r="BN8" s="35">
        <f t="shared" si="49"/>
        <v>1.0995370370371384E-3</v>
      </c>
      <c r="BO8" s="44" t="str">
        <f t="shared" si="50"/>
        <v>-</v>
      </c>
      <c r="BP8" s="45">
        <f t="shared" si="51"/>
        <v>95</v>
      </c>
      <c r="BQ8" s="55">
        <v>0.58453703703703697</v>
      </c>
      <c r="BR8" s="35">
        <f t="shared" si="52"/>
        <v>3.1064814814814712E-2</v>
      </c>
      <c r="BS8" s="35">
        <f t="shared" si="53"/>
        <v>8.912037037038037E-4</v>
      </c>
      <c r="BT8" s="44" t="str">
        <f t="shared" si="54"/>
        <v>-</v>
      </c>
      <c r="BU8" s="45">
        <f t="shared" si="55"/>
        <v>77</v>
      </c>
      <c r="BV8" s="263"/>
      <c r="BW8" s="263"/>
      <c r="BX8" s="55">
        <v>0.59247685185185184</v>
      </c>
      <c r="BY8" s="35">
        <f t="shared" si="56"/>
        <v>3.9004629629629584E-2</v>
      </c>
      <c r="BZ8" s="35">
        <f t="shared" si="57"/>
        <v>1.2037037037037485E-3</v>
      </c>
      <c r="CA8" s="44" t="str">
        <f t="shared" si="58"/>
        <v>-</v>
      </c>
      <c r="CB8" s="45">
        <f t="shared" si="59"/>
        <v>104</v>
      </c>
      <c r="CC8" s="49">
        <v>0.61944444444444446</v>
      </c>
      <c r="CD8" s="42" t="str">
        <f t="shared" si="60"/>
        <v/>
      </c>
      <c r="CE8" s="38">
        <f t="shared" si="61"/>
        <v>0</v>
      </c>
      <c r="CF8" s="53">
        <v>0.6430555555555556</v>
      </c>
      <c r="CG8" s="61"/>
      <c r="CH8" s="55">
        <v>0.65392361111111108</v>
      </c>
      <c r="CI8" s="35">
        <f t="shared" ref="CI8:CI71" si="84">CH8-CF8</f>
        <v>1.0868055555555478E-2</v>
      </c>
      <c r="CJ8" s="35">
        <f t="shared" si="7"/>
        <v>2.3148148148070813E-5</v>
      </c>
      <c r="CK8" s="44" t="str">
        <f t="shared" ref="CK8:CK71" si="85">IF(CL8=0,"",IF(CI8&gt;CK$3,"+","-"))</f>
        <v>+</v>
      </c>
      <c r="CL8" s="45">
        <f t="shared" ref="CL8:CL71" si="86">IF(CJ8=0,0,HOUR(CJ8)*3600+MINUTE(CJ8)*60+SECOND(CJ8))</f>
        <v>2</v>
      </c>
      <c r="CM8" s="55">
        <v>0.6599652777777778</v>
      </c>
      <c r="CN8" s="35">
        <f t="shared" ref="CN8:CN71" si="87">CM8-CF8</f>
        <v>1.6909722222222201E-2</v>
      </c>
      <c r="CO8" s="35">
        <f t="shared" ref="CO8:CO71" si="88">ABS(CP$3-CN8)</f>
        <v>5.7870370370350505E-5</v>
      </c>
      <c r="CP8" s="44" t="str">
        <f t="shared" ref="CP8:CP71" si="89">IF(CQ8=0,"",IF(CN8&gt;CP$3,"+","-"))</f>
        <v>+</v>
      </c>
      <c r="CQ8" s="45">
        <f t="shared" ref="CQ8:CQ71" si="90">IF(CO8=0,0,HOUR(CO8)*3600+MINUTE(CO8)*60+SECOND(CO8))</f>
        <v>5</v>
      </c>
      <c r="CR8" s="85" t="s">
        <v>632</v>
      </c>
      <c r="CS8" s="38"/>
      <c r="CT8" s="85">
        <v>0.72986111111111096</v>
      </c>
      <c r="CU8" s="38"/>
      <c r="CV8" s="91"/>
      <c r="CW8" s="95">
        <v>0.05</v>
      </c>
      <c r="CX8" s="42" t="str">
        <f t="shared" si="15"/>
        <v/>
      </c>
      <c r="CY8" s="38">
        <f t="shared" si="62"/>
        <v>0</v>
      </c>
      <c r="CZ8" s="43">
        <v>0.40902777777777777</v>
      </c>
      <c r="DA8" s="47"/>
      <c r="DB8" s="70">
        <v>89</v>
      </c>
      <c r="DC8" s="71">
        <f t="shared" si="63"/>
        <v>89</v>
      </c>
      <c r="DD8" s="72"/>
      <c r="DE8" s="43"/>
      <c r="DF8" s="43"/>
      <c r="DG8" s="39">
        <f t="shared" si="64"/>
        <v>556.6</v>
      </c>
      <c r="DH8" s="46">
        <f t="shared" si="8"/>
        <v>0</v>
      </c>
      <c r="DI8" s="40"/>
      <c r="DJ8" s="63">
        <f t="shared" si="65"/>
        <v>556.6</v>
      </c>
      <c r="DK8" s="43"/>
      <c r="DL8" s="268" t="str">
        <f>'Стартовая ведомость'!J7</f>
        <v>выпускник</v>
      </c>
      <c r="DM8" s="269" t="str">
        <f>'Стартовая ведомость'!F7</f>
        <v>Subaru Impreza</v>
      </c>
      <c r="DN8" s="269" t="str">
        <f>'Стартовая ведомость'!G7</f>
        <v>полный</v>
      </c>
      <c r="DO8" s="269">
        <f>'Стартовая ведомость'!H7</f>
        <v>230</v>
      </c>
      <c r="DP8" s="269" t="str">
        <f>'Стартовая ведомость'!I7</f>
        <v>Команда Факультета АТ</v>
      </c>
      <c r="DQ8" s="56"/>
      <c r="DR8" s="56"/>
      <c r="DS8" s="36"/>
      <c r="DV8" s="41">
        <f t="shared" si="9"/>
        <v>1.1299999999999999</v>
      </c>
      <c r="DW8" s="41" t="s">
        <v>197</v>
      </c>
      <c r="DY8" s="151">
        <f t="shared" si="66"/>
        <v>192.77799999999996</v>
      </c>
      <c r="DZ8" s="41">
        <f t="shared" si="10"/>
        <v>192.77799999999996</v>
      </c>
      <c r="EA8" s="41">
        <f t="shared" si="67"/>
        <v>9999</v>
      </c>
      <c r="EB8" s="41">
        <f t="shared" si="16"/>
        <v>999999</v>
      </c>
      <c r="EC8" s="41">
        <f t="shared" si="17"/>
        <v>999999</v>
      </c>
      <c r="EG8" s="41">
        <f t="shared" si="18"/>
        <v>4</v>
      </c>
      <c r="EH8" s="195">
        <f t="shared" si="68"/>
        <v>0</v>
      </c>
      <c r="EI8" s="195">
        <f t="shared" si="11"/>
        <v>0</v>
      </c>
      <c r="EJ8" s="196">
        <f t="shared" si="69"/>
        <v>81.599999999999994</v>
      </c>
      <c r="EK8" s="195">
        <f t="shared" si="70"/>
        <v>0</v>
      </c>
      <c r="EL8" s="195">
        <f t="shared" si="71"/>
        <v>0</v>
      </c>
      <c r="EM8" s="195">
        <f t="shared" si="72"/>
        <v>379</v>
      </c>
      <c r="EN8" s="195">
        <f t="shared" si="73"/>
        <v>0</v>
      </c>
      <c r="EO8" s="195">
        <f t="shared" si="74"/>
        <v>7</v>
      </c>
      <c r="EP8" s="195">
        <f t="shared" si="75"/>
        <v>0</v>
      </c>
      <c r="EQ8" s="195">
        <f t="shared" si="76"/>
        <v>89</v>
      </c>
      <c r="ER8" s="195" t="e">
        <f>#REF!</f>
        <v>#REF!</v>
      </c>
      <c r="ES8" s="195" t="e">
        <f>#REF!+#REF!</f>
        <v>#REF!</v>
      </c>
      <c r="ET8" s="195" t="e">
        <f>#REF!</f>
        <v>#REF!</v>
      </c>
      <c r="EU8" s="196" t="e">
        <f>#REF!+#REF!+#REF!</f>
        <v>#REF!</v>
      </c>
      <c r="EV8" s="195"/>
      <c r="EW8" s="195"/>
      <c r="EX8" s="195"/>
      <c r="EY8" s="195"/>
      <c r="EZ8" s="196"/>
      <c r="FA8" s="195"/>
      <c r="FC8" s="41">
        <f t="shared" si="19"/>
        <v>4</v>
      </c>
      <c r="FD8" s="195">
        <f t="shared" si="77"/>
        <v>0</v>
      </c>
      <c r="FE8" s="195">
        <f t="shared" si="78"/>
        <v>0</v>
      </c>
      <c r="FF8" s="195">
        <f t="shared" si="79"/>
        <v>81.599999999999994</v>
      </c>
      <c r="FG8" s="195">
        <f t="shared" si="80"/>
        <v>81.599999999999994</v>
      </c>
      <c r="FH8" s="195">
        <f t="shared" si="81"/>
        <v>81.599999999999994</v>
      </c>
      <c r="FI8" s="195">
        <f t="shared" si="82"/>
        <v>460.6</v>
      </c>
      <c r="FJ8" s="195">
        <f t="shared" ref="FJ8:FJ22" si="91">FI8+EN8</f>
        <v>460.6</v>
      </c>
      <c r="FK8" s="195">
        <f t="shared" ref="FK8:FK71" si="92">FJ8+EO8</f>
        <v>467.6</v>
      </c>
      <c r="FL8" s="195">
        <f t="shared" ref="FL8:FL71" si="93">FK8+EP8</f>
        <v>467.6</v>
      </c>
      <c r="FM8" s="195">
        <f t="shared" ref="FM8:FM71" si="94">FL8+EQ8</f>
        <v>556.6</v>
      </c>
      <c r="FN8" s="195" t="e">
        <f t="shared" si="20"/>
        <v>#REF!</v>
      </c>
      <c r="FO8" s="195" t="e">
        <f t="shared" si="21"/>
        <v>#REF!</v>
      </c>
      <c r="FP8" s="195" t="e">
        <f t="shared" si="22"/>
        <v>#REF!</v>
      </c>
      <c r="FQ8" s="195" t="e">
        <f t="shared" si="23"/>
        <v>#REF!</v>
      </c>
      <c r="FR8" s="195" t="e">
        <f t="shared" si="24"/>
        <v>#REF!</v>
      </c>
      <c r="FS8" s="195" t="e">
        <f t="shared" si="25"/>
        <v>#REF!</v>
      </c>
      <c r="FT8" s="195" t="e">
        <f t="shared" si="26"/>
        <v>#REF!</v>
      </c>
      <c r="FU8" s="195" t="e">
        <f t="shared" si="27"/>
        <v>#REF!</v>
      </c>
      <c r="FV8" s="195" t="e">
        <f t="shared" si="28"/>
        <v>#REF!</v>
      </c>
    </row>
    <row r="9" spans="1:178" s="41" customFormat="1" ht="13.5" thickBot="1" x14ac:dyDescent="0.25">
      <c r="A9" s="131"/>
      <c r="B9" s="34">
        <v>5</v>
      </c>
      <c r="C9" s="293">
        <f>'Стартовая ведомость'!D8</f>
        <v>5</v>
      </c>
      <c r="D9" s="260" t="str">
        <f>'Стартовая ведомость'!B8</f>
        <v>Носков Александр</v>
      </c>
      <c r="E9" s="260" t="str">
        <f>'Стартовая ведомость'!C8</f>
        <v>Носков Геннадий</v>
      </c>
      <c r="F9" s="260" t="str">
        <f>'Стартовая ведомость'!F8</f>
        <v>Volvo S60R</v>
      </c>
      <c r="G9" s="43">
        <f>'Ведомость ТИ'!E8</f>
        <v>0.2951388888888889</v>
      </c>
      <c r="H9" s="47">
        <v>0.29930555555555555</v>
      </c>
      <c r="I9" s="58" t="str">
        <f t="shared" si="30"/>
        <v>+</v>
      </c>
      <c r="J9" s="52">
        <f t="shared" si="31"/>
        <v>360</v>
      </c>
      <c r="K9" s="43">
        <f>'Стартовая ведомость'!E8</f>
        <v>0.37847222222222227</v>
      </c>
      <c r="L9" s="47">
        <f t="shared" si="32"/>
        <v>0.37847222222222227</v>
      </c>
      <c r="M9" s="42" t="str">
        <f t="shared" si="33"/>
        <v/>
      </c>
      <c r="N9" s="38">
        <f t="shared" si="34"/>
        <v>0</v>
      </c>
      <c r="O9" s="85">
        <v>0.37916666666666665</v>
      </c>
      <c r="P9" s="38"/>
      <c r="Q9" s="261">
        <v>300</v>
      </c>
      <c r="R9" s="85"/>
      <c r="S9" s="38">
        <f t="shared" si="35"/>
        <v>0</v>
      </c>
      <c r="T9" s="85">
        <v>0.41388888888888892</v>
      </c>
      <c r="U9" s="86"/>
      <c r="V9" s="52">
        <f t="shared" si="2"/>
        <v>0</v>
      </c>
      <c r="W9" s="85"/>
      <c r="X9" s="38">
        <v>600</v>
      </c>
      <c r="Y9" s="85"/>
      <c r="Z9" s="86"/>
      <c r="AA9" s="52">
        <v>600</v>
      </c>
      <c r="AB9" s="261"/>
      <c r="AC9" s="85"/>
      <c r="AD9" s="38">
        <v>600</v>
      </c>
      <c r="AE9" s="85" t="s">
        <v>308</v>
      </c>
      <c r="AF9" s="86"/>
      <c r="AG9" s="52">
        <v>600</v>
      </c>
      <c r="AH9" s="261"/>
      <c r="AI9" s="85"/>
      <c r="AJ9" s="38">
        <v>600</v>
      </c>
      <c r="AK9" s="73">
        <v>0.47222222222222227</v>
      </c>
      <c r="AL9" s="42" t="str">
        <f t="shared" si="5"/>
        <v>+</v>
      </c>
      <c r="AM9" s="38">
        <f t="shared" si="6"/>
        <v>300</v>
      </c>
      <c r="AN9" s="43">
        <v>0.47361111111111115</v>
      </c>
      <c r="AO9" s="47">
        <v>0.48194444444444445</v>
      </c>
      <c r="AP9" s="70">
        <v>94.9</v>
      </c>
      <c r="AQ9" s="71">
        <f t="shared" si="14"/>
        <v>94.9</v>
      </c>
      <c r="AR9" s="72"/>
      <c r="AS9" s="49">
        <f t="shared" si="36"/>
        <v>0.51388888888888895</v>
      </c>
      <c r="AT9" s="42" t="str">
        <f t="shared" si="37"/>
        <v/>
      </c>
      <c r="AU9" s="280">
        <f t="shared" si="38"/>
        <v>0</v>
      </c>
      <c r="AV9" s="72"/>
      <c r="AW9" s="49">
        <v>0.56111111111111112</v>
      </c>
      <c r="AX9" s="42" t="str">
        <f t="shared" si="39"/>
        <v/>
      </c>
      <c r="AY9" s="38">
        <f t="shared" si="83"/>
        <v>0</v>
      </c>
      <c r="AZ9" s="53">
        <v>0.56388888888888888</v>
      </c>
      <c r="BA9" s="61"/>
      <c r="BB9" s="55">
        <v>0.56936342592592593</v>
      </c>
      <c r="BC9" s="35">
        <f t="shared" si="40"/>
        <v>5.4745370370370416E-3</v>
      </c>
      <c r="BD9" s="35">
        <f t="shared" si="41"/>
        <v>3.4722222222217242E-5</v>
      </c>
      <c r="BE9" s="44" t="str">
        <f t="shared" si="42"/>
        <v>-</v>
      </c>
      <c r="BF9" s="45">
        <f t="shared" si="43"/>
        <v>3</v>
      </c>
      <c r="BG9" s="55">
        <v>0.57614583333333336</v>
      </c>
      <c r="BH9" s="35">
        <f t="shared" si="44"/>
        <v>1.2256944444444473E-2</v>
      </c>
      <c r="BI9" s="35">
        <f t="shared" si="45"/>
        <v>1.1574074074073779E-3</v>
      </c>
      <c r="BJ9" s="44" t="str">
        <f t="shared" si="46"/>
        <v>-</v>
      </c>
      <c r="BK9" s="45">
        <f t="shared" si="47"/>
        <v>100</v>
      </c>
      <c r="BL9" s="55">
        <v>0.58035879629629628</v>
      </c>
      <c r="BM9" s="35">
        <f t="shared" si="48"/>
        <v>1.6469907407407391E-2</v>
      </c>
      <c r="BN9" s="35">
        <f t="shared" si="49"/>
        <v>7.986111111111284E-4</v>
      </c>
      <c r="BO9" s="44" t="str">
        <f t="shared" si="50"/>
        <v>-</v>
      </c>
      <c r="BP9" s="45">
        <f t="shared" si="51"/>
        <v>69</v>
      </c>
      <c r="BQ9" s="55">
        <v>0.59741898148148154</v>
      </c>
      <c r="BR9" s="35">
        <f t="shared" si="52"/>
        <v>3.3530092592592653E-2</v>
      </c>
      <c r="BS9" s="35">
        <f t="shared" si="53"/>
        <v>1.5740740740741374E-3</v>
      </c>
      <c r="BT9" s="44" t="str">
        <f t="shared" si="54"/>
        <v>+</v>
      </c>
      <c r="BU9" s="45">
        <f t="shared" si="55"/>
        <v>136</v>
      </c>
      <c r="BV9" s="263"/>
      <c r="BW9" s="263"/>
      <c r="BX9" s="55">
        <v>0.58872685185185192</v>
      </c>
      <c r="BY9" s="35">
        <f t="shared" si="56"/>
        <v>2.4837962962963034E-2</v>
      </c>
      <c r="BZ9" s="35">
        <f t="shared" si="57"/>
        <v>1.5370370370370298E-2</v>
      </c>
      <c r="CA9" s="44" t="str">
        <f t="shared" si="58"/>
        <v>-</v>
      </c>
      <c r="CB9" s="45">
        <f>IF(BZ9=0,0,HOUR(BZ9)*3600+MINUTE(BZ9)*60+SECOND(BZ9))+300</f>
        <v>1628</v>
      </c>
      <c r="CC9" s="49">
        <v>0.62708333333333333</v>
      </c>
      <c r="CD9" s="42" t="str">
        <f t="shared" si="60"/>
        <v>-</v>
      </c>
      <c r="CE9" s="38">
        <f t="shared" si="61"/>
        <v>240</v>
      </c>
      <c r="CF9" s="53">
        <v>0.64722222222222225</v>
      </c>
      <c r="CG9" s="61"/>
      <c r="CH9" s="55">
        <v>0.67031249999999998</v>
      </c>
      <c r="CI9" s="35">
        <f t="shared" si="84"/>
        <v>2.3090277777777724E-2</v>
      </c>
      <c r="CJ9" s="35">
        <f t="shared" si="7"/>
        <v>1.2245370370370316E-2</v>
      </c>
      <c r="CK9" s="44" t="str">
        <f t="shared" si="85"/>
        <v>+</v>
      </c>
      <c r="CL9" s="45">
        <f t="shared" si="86"/>
        <v>1058</v>
      </c>
      <c r="CM9" s="55">
        <v>0.6758912037037037</v>
      </c>
      <c r="CN9" s="35">
        <f t="shared" si="87"/>
        <v>2.8668981481481448E-2</v>
      </c>
      <c r="CO9" s="35">
        <f t="shared" si="88"/>
        <v>1.1817129629629598E-2</v>
      </c>
      <c r="CP9" s="44" t="str">
        <f t="shared" si="89"/>
        <v>+</v>
      </c>
      <c r="CQ9" s="45">
        <f t="shared" si="90"/>
        <v>1021</v>
      </c>
      <c r="CR9" s="85" t="s">
        <v>632</v>
      </c>
      <c r="CS9" s="38"/>
      <c r="CT9" s="85">
        <v>0.77152777777777803</v>
      </c>
      <c r="CU9" s="38"/>
      <c r="CV9" s="91"/>
      <c r="CW9" s="95">
        <v>0.05</v>
      </c>
      <c r="CX9" s="42" t="str">
        <f t="shared" si="15"/>
        <v/>
      </c>
      <c r="CY9" s="38">
        <f t="shared" si="62"/>
        <v>0</v>
      </c>
      <c r="CZ9" s="43">
        <v>0.40902777777777777</v>
      </c>
      <c r="DA9" s="47"/>
      <c r="DB9" s="70">
        <v>97</v>
      </c>
      <c r="DC9" s="71">
        <f t="shared" si="63"/>
        <v>97</v>
      </c>
      <c r="DD9" s="72"/>
      <c r="DE9" s="43"/>
      <c r="DF9" s="43"/>
      <c r="DG9" s="39">
        <f t="shared" si="64"/>
        <v>4206.8999999999996</v>
      </c>
      <c r="DH9" s="46">
        <f t="shared" si="8"/>
        <v>4200</v>
      </c>
      <c r="DI9" s="40"/>
      <c r="DJ9" s="63">
        <f t="shared" si="65"/>
        <v>8406.9</v>
      </c>
      <c r="DK9" s="43"/>
      <c r="DL9" s="268" t="str">
        <f>'Стартовая ведомость'!J8</f>
        <v>студент</v>
      </c>
      <c r="DM9" s="269" t="str">
        <f>'Стартовая ведомость'!F8</f>
        <v>Volvo S60R</v>
      </c>
      <c r="DN9" s="269" t="str">
        <f>'Стартовая ведомость'!G8</f>
        <v>полный</v>
      </c>
      <c r="DO9" s="269">
        <f>'Стартовая ведомость'!H8</f>
        <v>300</v>
      </c>
      <c r="DP9" s="269">
        <f>'Стартовая ведомость'!I8</f>
        <v>0</v>
      </c>
      <c r="DQ9" s="56"/>
      <c r="DR9" s="56"/>
      <c r="DS9" s="36"/>
      <c r="DV9" s="41">
        <f t="shared" si="9"/>
        <v>1.1299999999999999</v>
      </c>
      <c r="DW9" s="41" t="s">
        <v>197</v>
      </c>
      <c r="DY9" s="151">
        <f t="shared" si="66"/>
        <v>216.84699999999998</v>
      </c>
      <c r="DZ9" s="41">
        <f t="shared" si="10"/>
        <v>216.84699999999998</v>
      </c>
      <c r="EA9" s="41">
        <f t="shared" si="67"/>
        <v>9999</v>
      </c>
      <c r="EB9" s="41">
        <f t="shared" si="16"/>
        <v>999999</v>
      </c>
      <c r="EC9" s="41">
        <f t="shared" si="17"/>
        <v>999999</v>
      </c>
      <c r="EG9" s="41">
        <f t="shared" si="18"/>
        <v>5</v>
      </c>
      <c r="EH9" s="195">
        <f t="shared" si="68"/>
        <v>360</v>
      </c>
      <c r="EI9" s="195">
        <f t="shared" si="11"/>
        <v>3600</v>
      </c>
      <c r="EJ9" s="196">
        <f t="shared" si="69"/>
        <v>94.9</v>
      </c>
      <c r="EK9" s="195">
        <f t="shared" si="70"/>
        <v>0</v>
      </c>
      <c r="EL9" s="195">
        <f t="shared" si="71"/>
        <v>0</v>
      </c>
      <c r="EM9" s="195">
        <f t="shared" si="72"/>
        <v>1936</v>
      </c>
      <c r="EN9" s="195">
        <f t="shared" si="73"/>
        <v>240</v>
      </c>
      <c r="EO9" s="195">
        <f t="shared" si="74"/>
        <v>2079</v>
      </c>
      <c r="EP9" s="195">
        <f t="shared" si="75"/>
        <v>0</v>
      </c>
      <c r="EQ9" s="195">
        <f t="shared" si="76"/>
        <v>97</v>
      </c>
      <c r="ER9" s="195" t="e">
        <f>#REF!</f>
        <v>#REF!</v>
      </c>
      <c r="ES9" s="195" t="e">
        <f>#REF!+#REF!</f>
        <v>#REF!</v>
      </c>
      <c r="ET9" s="195" t="e">
        <f>#REF!</f>
        <v>#REF!</v>
      </c>
      <c r="EU9" s="196" t="e">
        <f>#REF!+#REF!+#REF!</f>
        <v>#REF!</v>
      </c>
      <c r="EV9" s="195"/>
      <c r="EW9" s="195"/>
      <c r="EX9" s="195"/>
      <c r="EY9" s="195"/>
      <c r="EZ9" s="196"/>
      <c r="FA9" s="195"/>
      <c r="FC9" s="41">
        <f t="shared" si="19"/>
        <v>5</v>
      </c>
      <c r="FD9" s="195">
        <f t="shared" si="77"/>
        <v>360</v>
      </c>
      <c r="FE9" s="195">
        <f t="shared" si="78"/>
        <v>3960</v>
      </c>
      <c r="FF9" s="195">
        <f t="shared" si="79"/>
        <v>4054.9</v>
      </c>
      <c r="FG9" s="195">
        <f t="shared" si="80"/>
        <v>4054.9</v>
      </c>
      <c r="FH9" s="195">
        <f t="shared" si="81"/>
        <v>4054.9</v>
      </c>
      <c r="FI9" s="195">
        <f t="shared" si="82"/>
        <v>5990.9</v>
      </c>
      <c r="FJ9" s="195">
        <f t="shared" si="91"/>
        <v>6230.9</v>
      </c>
      <c r="FK9" s="195">
        <f t="shared" si="92"/>
        <v>8309.9</v>
      </c>
      <c r="FL9" s="195">
        <f t="shared" si="93"/>
        <v>8309.9</v>
      </c>
      <c r="FM9" s="195">
        <f t="shared" si="94"/>
        <v>8406.9</v>
      </c>
      <c r="FN9" s="195" t="e">
        <f t="shared" si="20"/>
        <v>#REF!</v>
      </c>
      <c r="FO9" s="195" t="e">
        <f t="shared" si="21"/>
        <v>#REF!</v>
      </c>
      <c r="FP9" s="195" t="e">
        <f t="shared" si="22"/>
        <v>#REF!</v>
      </c>
      <c r="FQ9" s="195" t="e">
        <f t="shared" si="23"/>
        <v>#REF!</v>
      </c>
      <c r="FR9" s="195" t="e">
        <f t="shared" si="24"/>
        <v>#REF!</v>
      </c>
      <c r="FS9" s="195" t="e">
        <f t="shared" si="25"/>
        <v>#REF!</v>
      </c>
      <c r="FT9" s="195" t="e">
        <f t="shared" si="26"/>
        <v>#REF!</v>
      </c>
      <c r="FU9" s="195" t="e">
        <f t="shared" si="27"/>
        <v>#REF!</v>
      </c>
      <c r="FV9" s="195" t="e">
        <f t="shared" si="28"/>
        <v>#REF!</v>
      </c>
    </row>
    <row r="10" spans="1:178" s="41" customFormat="1" ht="26.25" thickBot="1" x14ac:dyDescent="0.25">
      <c r="A10" s="131"/>
      <c r="B10" s="34">
        <v>6</v>
      </c>
      <c r="C10" s="293">
        <f>'Стартовая ведомость'!D9</f>
        <v>6</v>
      </c>
      <c r="D10" s="260" t="str">
        <f>'Стартовая ведомость'!B9</f>
        <v>Юрин Артём</v>
      </c>
      <c r="E10" s="260" t="str">
        <f>'Стартовая ведомость'!C9</f>
        <v>Болтач Антон</v>
      </c>
      <c r="F10" s="260" t="str">
        <f>'Стартовая ведомость'!F9</f>
        <v>Subaru Forester</v>
      </c>
      <c r="G10" s="43">
        <f>'Ведомость ТИ'!E9</f>
        <v>0.29583333333333334</v>
      </c>
      <c r="H10" s="47">
        <f t="shared" si="29"/>
        <v>0.29583333333333334</v>
      </c>
      <c r="I10" s="58" t="str">
        <f t="shared" si="30"/>
        <v/>
      </c>
      <c r="J10" s="52">
        <f t="shared" si="31"/>
        <v>0</v>
      </c>
      <c r="K10" s="43">
        <f>'Стартовая ведомость'!E9</f>
        <v>0.37916666666666671</v>
      </c>
      <c r="L10" s="47">
        <f t="shared" si="32"/>
        <v>0.37916666666666671</v>
      </c>
      <c r="M10" s="42" t="str">
        <f t="shared" si="33"/>
        <v/>
      </c>
      <c r="N10" s="38">
        <f t="shared" si="34"/>
        <v>0</v>
      </c>
      <c r="O10" s="85">
        <v>0.37986111111111115</v>
      </c>
      <c r="P10" s="38"/>
      <c r="Q10" s="261"/>
      <c r="R10" s="85"/>
      <c r="S10" s="38">
        <f t="shared" si="35"/>
        <v>0</v>
      </c>
      <c r="T10" s="85" t="s">
        <v>308</v>
      </c>
      <c r="U10" s="86"/>
      <c r="V10" s="52">
        <f t="shared" si="2"/>
        <v>600</v>
      </c>
      <c r="W10" s="85"/>
      <c r="X10" s="38">
        <v>600</v>
      </c>
      <c r="Y10" s="85"/>
      <c r="Z10" s="86"/>
      <c r="AA10" s="52">
        <v>600</v>
      </c>
      <c r="AB10" s="261"/>
      <c r="AC10" s="85"/>
      <c r="AD10" s="38">
        <v>600</v>
      </c>
      <c r="AE10" s="85">
        <v>0.43472222222222223</v>
      </c>
      <c r="AF10" s="86"/>
      <c r="AG10" s="52">
        <f t="shared" si="4"/>
        <v>1680</v>
      </c>
      <c r="AH10" s="261"/>
      <c r="AI10" s="85"/>
      <c r="AJ10" s="38">
        <v>600</v>
      </c>
      <c r="AK10" s="73">
        <v>0.4694444444444445</v>
      </c>
      <c r="AL10" s="42" t="str">
        <f t="shared" si="5"/>
        <v/>
      </c>
      <c r="AM10" s="38">
        <f t="shared" si="6"/>
        <v>0</v>
      </c>
      <c r="AN10" s="43">
        <v>0.47013888888888888</v>
      </c>
      <c r="AO10" s="47">
        <v>0.47500000000000003</v>
      </c>
      <c r="AP10" s="70">
        <v>82.9</v>
      </c>
      <c r="AQ10" s="71">
        <f t="shared" si="14"/>
        <v>82.9</v>
      </c>
      <c r="AR10" s="72"/>
      <c r="AS10" s="49">
        <f t="shared" si="36"/>
        <v>0.51111111111111118</v>
      </c>
      <c r="AT10" s="42" t="str">
        <f t="shared" si="37"/>
        <v/>
      </c>
      <c r="AU10" s="280">
        <f t="shared" si="38"/>
        <v>0</v>
      </c>
      <c r="AV10" s="72"/>
      <c r="AW10" s="49">
        <v>0.55277777777777781</v>
      </c>
      <c r="AX10" s="42" t="str">
        <f t="shared" si="39"/>
        <v/>
      </c>
      <c r="AY10" s="38">
        <f t="shared" si="83"/>
        <v>0</v>
      </c>
      <c r="AZ10" s="53">
        <v>0.55486111111111114</v>
      </c>
      <c r="BA10" s="61"/>
      <c r="BB10" s="55">
        <v>0.56035879629629626</v>
      </c>
      <c r="BC10" s="35">
        <f t="shared" si="40"/>
        <v>5.4976851851851194E-3</v>
      </c>
      <c r="BD10" s="35">
        <f t="shared" si="41"/>
        <v>1.157407407413949E-5</v>
      </c>
      <c r="BE10" s="44" t="str">
        <f t="shared" si="42"/>
        <v>-</v>
      </c>
      <c r="BF10" s="45">
        <f t="shared" si="43"/>
        <v>1</v>
      </c>
      <c r="BG10" s="55">
        <v>0.56716435185185188</v>
      </c>
      <c r="BH10" s="35">
        <f t="shared" si="44"/>
        <v>1.230324074074074E-2</v>
      </c>
      <c r="BI10" s="35">
        <f t="shared" si="45"/>
        <v>1.1111111111111113E-3</v>
      </c>
      <c r="BJ10" s="44" t="str">
        <f t="shared" si="46"/>
        <v>-</v>
      </c>
      <c r="BK10" s="45">
        <f t="shared" si="47"/>
        <v>96</v>
      </c>
      <c r="BL10" s="55">
        <v>0.57150462962962967</v>
      </c>
      <c r="BM10" s="35">
        <f t="shared" si="48"/>
        <v>1.664351851851853E-2</v>
      </c>
      <c r="BN10" s="35">
        <f t="shared" si="49"/>
        <v>6.2499999999999015E-4</v>
      </c>
      <c r="BO10" s="44" t="str">
        <f t="shared" si="50"/>
        <v>-</v>
      </c>
      <c r="BP10" s="45">
        <f>IF(BN10=0,0,HOUR(BN10)*3600+MINUTE(BN10)*60+SECOND(BN10))</f>
        <v>54</v>
      </c>
      <c r="BQ10" s="55">
        <v>0.58853009259259259</v>
      </c>
      <c r="BR10" s="35">
        <f t="shared" si="52"/>
        <v>3.3668981481481453E-2</v>
      </c>
      <c r="BS10" s="35">
        <f t="shared" si="53"/>
        <v>1.712962962962937E-3</v>
      </c>
      <c r="BT10" s="44" t="str">
        <f t="shared" si="54"/>
        <v>+</v>
      </c>
      <c r="BU10" s="45">
        <f t="shared" si="55"/>
        <v>148</v>
      </c>
      <c r="BV10" s="263"/>
      <c r="BW10" s="263"/>
      <c r="BX10" s="55">
        <v>0.5794907407407407</v>
      </c>
      <c r="BY10" s="35">
        <f t="shared" si="56"/>
        <v>2.4629629629629557E-2</v>
      </c>
      <c r="BZ10" s="35">
        <f t="shared" si="57"/>
        <v>1.5578703703703775E-2</v>
      </c>
      <c r="CA10" s="44" t="str">
        <f t="shared" si="58"/>
        <v>-</v>
      </c>
      <c r="CB10" s="45">
        <f>IF(BZ10=0,0,HOUR(BZ10)*3600+MINUTE(BZ10)*60+SECOND(BZ10))+300</f>
        <v>1646</v>
      </c>
      <c r="CC10" s="49">
        <v>0.62083333333333335</v>
      </c>
      <c r="CD10" s="42" t="str">
        <f t="shared" si="60"/>
        <v/>
      </c>
      <c r="CE10" s="38">
        <f t="shared" si="61"/>
        <v>0</v>
      </c>
      <c r="CF10" s="53">
        <v>0.64374999999999993</v>
      </c>
      <c r="CG10" s="61"/>
      <c r="CH10" s="55">
        <v>0.65454861111111107</v>
      </c>
      <c r="CI10" s="35">
        <f t="shared" si="84"/>
        <v>1.0798611111111134E-2</v>
      </c>
      <c r="CJ10" s="35">
        <f t="shared" si="7"/>
        <v>4.6296296296273465E-5</v>
      </c>
      <c r="CK10" s="44" t="str">
        <f t="shared" si="85"/>
        <v>-</v>
      </c>
      <c r="CL10" s="45">
        <f t="shared" si="86"/>
        <v>4</v>
      </c>
      <c r="CM10" s="55">
        <v>0.66062500000000002</v>
      </c>
      <c r="CN10" s="35">
        <f t="shared" si="87"/>
        <v>1.6875000000000084E-2</v>
      </c>
      <c r="CO10" s="35">
        <f t="shared" si="88"/>
        <v>2.3148148148233877E-5</v>
      </c>
      <c r="CP10" s="44" t="str">
        <f t="shared" si="89"/>
        <v>+</v>
      </c>
      <c r="CQ10" s="45">
        <f t="shared" si="90"/>
        <v>2</v>
      </c>
      <c r="CR10" s="85" t="s">
        <v>632</v>
      </c>
      <c r="CS10" s="38"/>
      <c r="CT10" s="85">
        <v>0.813194444444444</v>
      </c>
      <c r="CU10" s="38"/>
      <c r="CV10" s="91"/>
      <c r="CW10" s="95">
        <v>0.05</v>
      </c>
      <c r="CX10" s="42" t="str">
        <f t="shared" si="15"/>
        <v/>
      </c>
      <c r="CY10" s="38">
        <f t="shared" si="62"/>
        <v>0</v>
      </c>
      <c r="CZ10" s="43">
        <v>0.40902777777777777</v>
      </c>
      <c r="DA10" s="47"/>
      <c r="DB10" s="70">
        <v>96.8</v>
      </c>
      <c r="DC10" s="71">
        <f t="shared" si="63"/>
        <v>96.8</v>
      </c>
      <c r="DD10" s="72"/>
      <c r="DE10" s="43"/>
      <c r="DF10" s="43"/>
      <c r="DG10" s="39">
        <f t="shared" si="64"/>
        <v>2130.7000000000003</v>
      </c>
      <c r="DH10" s="46">
        <f t="shared" si="8"/>
        <v>4680</v>
      </c>
      <c r="DI10" s="40"/>
      <c r="DJ10" s="63">
        <f t="shared" si="65"/>
        <v>6810.7000000000007</v>
      </c>
      <c r="DK10" s="43"/>
      <c r="DL10" s="268" t="str">
        <f>'Стартовая ведомость'!J9</f>
        <v>выпускник</v>
      </c>
      <c r="DM10" s="269" t="str">
        <f>'Стартовая ведомость'!F9</f>
        <v>Subaru Forester</v>
      </c>
      <c r="DN10" s="269" t="str">
        <f>'Стартовая ведомость'!G9</f>
        <v>полный</v>
      </c>
      <c r="DO10" s="269">
        <f>'Стартовая ведомость'!H9</f>
        <v>230</v>
      </c>
      <c r="DP10" s="269" t="str">
        <f>'Стартовая ведомость'!I9</f>
        <v>Команда Факультета АТ</v>
      </c>
      <c r="DQ10" s="56"/>
      <c r="DR10" s="56"/>
      <c r="DS10" s="36"/>
      <c r="DV10" s="41">
        <f t="shared" si="9"/>
        <v>1.1299999999999999</v>
      </c>
      <c r="DW10" s="41" t="s">
        <v>197</v>
      </c>
      <c r="DY10" s="151">
        <f t="shared" si="66"/>
        <v>203.06099999999998</v>
      </c>
      <c r="DZ10" s="41">
        <f t="shared" si="10"/>
        <v>203.06099999999998</v>
      </c>
      <c r="EA10" s="41">
        <f t="shared" si="67"/>
        <v>9999</v>
      </c>
      <c r="EB10" s="41">
        <f t="shared" si="16"/>
        <v>999999</v>
      </c>
      <c r="EC10" s="41">
        <f t="shared" si="17"/>
        <v>999999</v>
      </c>
      <c r="EG10" s="41">
        <f t="shared" si="18"/>
        <v>6</v>
      </c>
      <c r="EH10" s="195">
        <f t="shared" si="68"/>
        <v>0</v>
      </c>
      <c r="EI10" s="195">
        <f t="shared" si="11"/>
        <v>4680</v>
      </c>
      <c r="EJ10" s="196">
        <f t="shared" si="69"/>
        <v>82.9</v>
      </c>
      <c r="EK10" s="195">
        <f t="shared" si="70"/>
        <v>0</v>
      </c>
      <c r="EL10" s="195">
        <f t="shared" si="71"/>
        <v>0</v>
      </c>
      <c r="EM10" s="195">
        <f t="shared" si="72"/>
        <v>1945</v>
      </c>
      <c r="EN10" s="195">
        <f t="shared" si="73"/>
        <v>0</v>
      </c>
      <c r="EO10" s="195">
        <f t="shared" si="74"/>
        <v>6</v>
      </c>
      <c r="EP10" s="195">
        <f t="shared" si="75"/>
        <v>0</v>
      </c>
      <c r="EQ10" s="195">
        <f t="shared" si="76"/>
        <v>96.8</v>
      </c>
      <c r="ER10" s="195" t="e">
        <f>#REF!</f>
        <v>#REF!</v>
      </c>
      <c r="ES10" s="195" t="e">
        <f>#REF!+#REF!</f>
        <v>#REF!</v>
      </c>
      <c r="ET10" s="195" t="e">
        <f>#REF!</f>
        <v>#REF!</v>
      </c>
      <c r="EU10" s="196" t="e">
        <f>#REF!+#REF!+#REF!</f>
        <v>#REF!</v>
      </c>
      <c r="EV10" s="195"/>
      <c r="EW10" s="195"/>
      <c r="EX10" s="195"/>
      <c r="EY10" s="195"/>
      <c r="EZ10" s="196"/>
      <c r="FA10" s="195"/>
      <c r="FC10" s="41">
        <f t="shared" si="19"/>
        <v>6</v>
      </c>
      <c r="FD10" s="195">
        <f t="shared" si="77"/>
        <v>0</v>
      </c>
      <c r="FE10" s="195">
        <f t="shared" si="78"/>
        <v>4680</v>
      </c>
      <c r="FF10" s="195">
        <f t="shared" si="79"/>
        <v>4762.8999999999996</v>
      </c>
      <c r="FG10" s="195">
        <f t="shared" si="80"/>
        <v>4762.8999999999996</v>
      </c>
      <c r="FH10" s="195">
        <f t="shared" si="81"/>
        <v>4762.8999999999996</v>
      </c>
      <c r="FI10" s="195">
        <f t="shared" si="82"/>
        <v>6707.9</v>
      </c>
      <c r="FJ10" s="195">
        <f t="shared" si="91"/>
        <v>6707.9</v>
      </c>
      <c r="FK10" s="195">
        <f t="shared" si="92"/>
        <v>6713.9</v>
      </c>
      <c r="FL10" s="195">
        <f t="shared" si="93"/>
        <v>6713.9</v>
      </c>
      <c r="FM10" s="195">
        <f t="shared" si="94"/>
        <v>6810.7</v>
      </c>
      <c r="FN10" s="195" t="e">
        <f t="shared" si="20"/>
        <v>#REF!</v>
      </c>
      <c r="FO10" s="195" t="e">
        <f t="shared" si="21"/>
        <v>#REF!</v>
      </c>
      <c r="FP10" s="195" t="e">
        <f t="shared" si="22"/>
        <v>#REF!</v>
      </c>
      <c r="FQ10" s="195" t="e">
        <f t="shared" si="23"/>
        <v>#REF!</v>
      </c>
      <c r="FR10" s="195" t="e">
        <f t="shared" si="24"/>
        <v>#REF!</v>
      </c>
      <c r="FS10" s="195" t="e">
        <f t="shared" si="25"/>
        <v>#REF!</v>
      </c>
      <c r="FT10" s="195" t="e">
        <f t="shared" si="26"/>
        <v>#REF!</v>
      </c>
      <c r="FU10" s="195" t="e">
        <f t="shared" si="27"/>
        <v>#REF!</v>
      </c>
      <c r="FV10" s="195" t="e">
        <f t="shared" si="28"/>
        <v>#REF!</v>
      </c>
    </row>
    <row r="11" spans="1:178" s="41" customFormat="1" ht="13.5" thickBot="1" x14ac:dyDescent="0.25">
      <c r="A11" s="131"/>
      <c r="B11" s="34">
        <v>7</v>
      </c>
      <c r="C11" s="293">
        <f>'Стартовая ведомость'!D10</f>
        <v>7</v>
      </c>
      <c r="D11" s="260" t="str">
        <f>'Стартовая ведомость'!B10</f>
        <v>Милявский Дмитрий</v>
      </c>
      <c r="E11" s="260" t="str">
        <f>'Стартовая ведомость'!C10</f>
        <v>Баклашова Василиса</v>
      </c>
      <c r="F11" s="260" t="str">
        <f>'Стартовая ведомость'!F10</f>
        <v>Honda Civic</v>
      </c>
      <c r="G11" s="43">
        <f>'Ведомость ТИ'!E10</f>
        <v>0.29652777777777778</v>
      </c>
      <c r="H11" s="47">
        <f t="shared" si="29"/>
        <v>0.29652777777777778</v>
      </c>
      <c r="I11" s="58" t="str">
        <f t="shared" si="30"/>
        <v/>
      </c>
      <c r="J11" s="52">
        <f t="shared" si="31"/>
        <v>0</v>
      </c>
      <c r="K11" s="43">
        <f>'Стартовая ведомость'!E10</f>
        <v>0.37986111111111115</v>
      </c>
      <c r="L11" s="47">
        <f t="shared" si="32"/>
        <v>0.37986111111111115</v>
      </c>
      <c r="M11" s="42" t="str">
        <f t="shared" si="33"/>
        <v/>
      </c>
      <c r="N11" s="38">
        <f t="shared" si="34"/>
        <v>0</v>
      </c>
      <c r="O11" s="85">
        <v>0.38055555555555554</v>
      </c>
      <c r="P11" s="38"/>
      <c r="Q11" s="261"/>
      <c r="R11" s="85"/>
      <c r="S11" s="38">
        <f t="shared" si="35"/>
        <v>0</v>
      </c>
      <c r="T11" s="85">
        <v>0.41875000000000001</v>
      </c>
      <c r="U11" s="86"/>
      <c r="V11" s="52">
        <f t="shared" si="2"/>
        <v>0</v>
      </c>
      <c r="W11" s="85">
        <v>0.4368055555555555</v>
      </c>
      <c r="X11" s="38"/>
      <c r="Y11" s="85">
        <v>0.4381944444444445</v>
      </c>
      <c r="Z11" s="86"/>
      <c r="AA11" s="52">
        <f t="shared" si="3"/>
        <v>0</v>
      </c>
      <c r="AB11" s="261"/>
      <c r="AC11" s="85">
        <v>0.44027777777777777</v>
      </c>
      <c r="AD11" s="38"/>
      <c r="AE11" s="85">
        <v>0.4604166666666667</v>
      </c>
      <c r="AF11" s="86"/>
      <c r="AG11" s="52">
        <f t="shared" si="4"/>
        <v>0</v>
      </c>
      <c r="AH11" s="261"/>
      <c r="AI11" s="85">
        <v>0.46736111111111112</v>
      </c>
      <c r="AJ11" s="38"/>
      <c r="AK11" s="73">
        <v>0.47013888888888888</v>
      </c>
      <c r="AL11" s="42" t="str">
        <f t="shared" si="5"/>
        <v/>
      </c>
      <c r="AM11" s="38">
        <f t="shared" si="6"/>
        <v>0</v>
      </c>
      <c r="AN11" s="43">
        <v>0.47083333333333338</v>
      </c>
      <c r="AO11" s="47">
        <v>0.47500000000000003</v>
      </c>
      <c r="AP11" s="70">
        <v>96.8</v>
      </c>
      <c r="AQ11" s="71">
        <f t="shared" si="14"/>
        <v>96.8</v>
      </c>
      <c r="AR11" s="72"/>
      <c r="AS11" s="49">
        <f t="shared" si="36"/>
        <v>0.51180555555555551</v>
      </c>
      <c r="AT11" s="42" t="str">
        <f t="shared" si="37"/>
        <v/>
      </c>
      <c r="AU11" s="280">
        <f t="shared" si="38"/>
        <v>0</v>
      </c>
      <c r="AV11" s="72"/>
      <c r="AW11" s="49">
        <v>0.55347222222222225</v>
      </c>
      <c r="AX11" s="42" t="str">
        <f t="shared" si="39"/>
        <v/>
      </c>
      <c r="AY11" s="38">
        <f t="shared" si="83"/>
        <v>0</v>
      </c>
      <c r="AZ11" s="53">
        <v>0.55555555555555558</v>
      </c>
      <c r="BA11" s="61"/>
      <c r="BB11" s="55">
        <v>0.56122685185185184</v>
      </c>
      <c r="BC11" s="35">
        <f t="shared" si="40"/>
        <v>5.6712962962962576E-3</v>
      </c>
      <c r="BD11" s="35">
        <f t="shared" si="41"/>
        <v>1.6203703703699876E-4</v>
      </c>
      <c r="BE11" s="44" t="str">
        <f t="shared" si="42"/>
        <v>+</v>
      </c>
      <c r="BF11" s="45">
        <f t="shared" si="43"/>
        <v>14</v>
      </c>
      <c r="BG11" s="55">
        <v>0.5685069444444445</v>
      </c>
      <c r="BH11" s="35">
        <f t="shared" si="44"/>
        <v>1.2951388888888915E-2</v>
      </c>
      <c r="BI11" s="35">
        <f t="shared" si="45"/>
        <v>4.6296296296293588E-4</v>
      </c>
      <c r="BJ11" s="44" t="str">
        <f t="shared" si="46"/>
        <v>-</v>
      </c>
      <c r="BK11" s="45">
        <f t="shared" si="47"/>
        <v>40</v>
      </c>
      <c r="BL11" s="55">
        <v>0.57283564814814814</v>
      </c>
      <c r="BM11" s="35">
        <f t="shared" si="48"/>
        <v>1.7280092592592555E-2</v>
      </c>
      <c r="BN11" s="35">
        <f t="shared" si="49"/>
        <v>1.1574074074035406E-5</v>
      </c>
      <c r="BO11" s="44" t="str">
        <f t="shared" si="50"/>
        <v>+</v>
      </c>
      <c r="BP11" s="45">
        <f t="shared" si="51"/>
        <v>1</v>
      </c>
      <c r="BQ11" s="55">
        <v>0.5884490740740741</v>
      </c>
      <c r="BR11" s="35">
        <f t="shared" si="52"/>
        <v>3.2893518518518516E-2</v>
      </c>
      <c r="BS11" s="35">
        <f t="shared" si="53"/>
        <v>9.3750000000000083E-4</v>
      </c>
      <c r="BT11" s="44" t="str">
        <f t="shared" si="54"/>
        <v>+</v>
      </c>
      <c r="BU11" s="45">
        <f t="shared" si="55"/>
        <v>81</v>
      </c>
      <c r="BV11" s="263"/>
      <c r="BW11" s="263"/>
      <c r="BX11" s="55">
        <v>0.59799768518518526</v>
      </c>
      <c r="BY11" s="35">
        <f t="shared" si="56"/>
        <v>4.2442129629629677E-2</v>
      </c>
      <c r="BZ11" s="35">
        <f t="shared" si="57"/>
        <v>2.2337962962963448E-3</v>
      </c>
      <c r="CA11" s="44" t="str">
        <f t="shared" si="58"/>
        <v>+</v>
      </c>
      <c r="CB11" s="45">
        <f t="shared" si="59"/>
        <v>193</v>
      </c>
      <c r="CC11" s="49">
        <v>0.62152777777777779</v>
      </c>
      <c r="CD11" s="42" t="str">
        <f t="shared" si="60"/>
        <v/>
      </c>
      <c r="CE11" s="38">
        <f t="shared" si="61"/>
        <v>0</v>
      </c>
      <c r="CF11" s="53">
        <v>0.64444444444444449</v>
      </c>
      <c r="CG11" s="61"/>
      <c r="CH11" s="55">
        <v>0.65532407407407411</v>
      </c>
      <c r="CI11" s="35">
        <f t="shared" si="84"/>
        <v>1.0879629629629628E-2</v>
      </c>
      <c r="CJ11" s="35">
        <f t="shared" si="7"/>
        <v>3.4722222222220711E-5</v>
      </c>
      <c r="CK11" s="44" t="str">
        <f t="shared" si="85"/>
        <v>+</v>
      </c>
      <c r="CL11" s="45">
        <f t="shared" si="86"/>
        <v>3</v>
      </c>
      <c r="CM11" s="55">
        <v>0.66127314814814808</v>
      </c>
      <c r="CN11" s="35">
        <f t="shared" si="87"/>
        <v>1.6828703703703596E-2</v>
      </c>
      <c r="CO11" s="35">
        <f t="shared" si="88"/>
        <v>2.3148148148254694E-5</v>
      </c>
      <c r="CP11" s="44" t="str">
        <f t="shared" si="89"/>
        <v>-</v>
      </c>
      <c r="CQ11" s="45">
        <f t="shared" si="90"/>
        <v>2</v>
      </c>
      <c r="CR11" s="85" t="s">
        <v>632</v>
      </c>
      <c r="CS11" s="38"/>
      <c r="CT11" s="85">
        <v>0.85486111111111096</v>
      </c>
      <c r="CU11" s="38"/>
      <c r="CV11" s="91"/>
      <c r="CW11" s="95">
        <v>0.05</v>
      </c>
      <c r="CX11" s="42" t="str">
        <f t="shared" si="15"/>
        <v/>
      </c>
      <c r="CY11" s="38">
        <f t="shared" si="62"/>
        <v>0</v>
      </c>
      <c r="CZ11" s="43">
        <v>0.40902777777777777</v>
      </c>
      <c r="DA11" s="47"/>
      <c r="DB11" s="70">
        <v>107.5</v>
      </c>
      <c r="DC11" s="71">
        <f t="shared" si="63"/>
        <v>107.5</v>
      </c>
      <c r="DD11" s="72"/>
      <c r="DE11" s="43"/>
      <c r="DF11" s="43"/>
      <c r="DG11" s="39">
        <f t="shared" si="64"/>
        <v>538.29999999999995</v>
      </c>
      <c r="DH11" s="46">
        <f t="shared" si="8"/>
        <v>0</v>
      </c>
      <c r="DI11" s="40"/>
      <c r="DJ11" s="63">
        <f t="shared" si="65"/>
        <v>538.29999999999995</v>
      </c>
      <c r="DK11" s="43"/>
      <c r="DL11" s="268" t="str">
        <f>'Стартовая ведомость'!J10</f>
        <v>выпускник</v>
      </c>
      <c r="DM11" s="269" t="str">
        <f>'Стартовая ведомость'!F10</f>
        <v>Honda Civic</v>
      </c>
      <c r="DN11" s="269" t="str">
        <f>'Стартовая ведомость'!G10</f>
        <v>передний</v>
      </c>
      <c r="DO11" s="269">
        <f>'Стартовая ведомость'!H10</f>
        <v>140</v>
      </c>
      <c r="DP11" s="269">
        <f>'Стартовая ведомость'!I10</f>
        <v>0</v>
      </c>
      <c r="DQ11" s="56"/>
      <c r="DR11" s="56"/>
      <c r="DS11" s="36"/>
      <c r="DV11" s="41">
        <f t="shared" si="9"/>
        <v>1.08</v>
      </c>
      <c r="DW11" s="41" t="s">
        <v>197</v>
      </c>
      <c r="DY11" s="151">
        <f t="shared" si="66"/>
        <v>220.64400000000003</v>
      </c>
      <c r="DZ11" s="41">
        <f t="shared" si="10"/>
        <v>220.64400000000003</v>
      </c>
      <c r="EA11" s="41">
        <f t="shared" si="67"/>
        <v>9999</v>
      </c>
      <c r="EB11" s="41">
        <f t="shared" si="16"/>
        <v>999999</v>
      </c>
      <c r="EC11" s="41">
        <f t="shared" si="17"/>
        <v>999999</v>
      </c>
      <c r="EG11" s="41">
        <f t="shared" si="18"/>
        <v>7</v>
      </c>
      <c r="EH11" s="195">
        <f t="shared" si="68"/>
        <v>0</v>
      </c>
      <c r="EI11" s="195">
        <f t="shared" si="11"/>
        <v>0</v>
      </c>
      <c r="EJ11" s="196">
        <f t="shared" si="69"/>
        <v>96.8</v>
      </c>
      <c r="EK11" s="195">
        <f t="shared" si="70"/>
        <v>0</v>
      </c>
      <c r="EL11" s="195">
        <f t="shared" si="71"/>
        <v>0</v>
      </c>
      <c r="EM11" s="195">
        <f t="shared" si="72"/>
        <v>329</v>
      </c>
      <c r="EN11" s="195">
        <f t="shared" si="73"/>
        <v>0</v>
      </c>
      <c r="EO11" s="195">
        <f t="shared" si="74"/>
        <v>5</v>
      </c>
      <c r="EP11" s="195">
        <f t="shared" si="75"/>
        <v>0</v>
      </c>
      <c r="EQ11" s="195">
        <f t="shared" si="76"/>
        <v>107.5</v>
      </c>
      <c r="ER11" s="195" t="e">
        <f>#REF!</f>
        <v>#REF!</v>
      </c>
      <c r="ES11" s="195" t="e">
        <f>#REF!+#REF!</f>
        <v>#REF!</v>
      </c>
      <c r="ET11" s="195" t="e">
        <f>#REF!</f>
        <v>#REF!</v>
      </c>
      <c r="EU11" s="196" t="e">
        <f>#REF!+#REF!+#REF!</f>
        <v>#REF!</v>
      </c>
      <c r="EV11" s="195"/>
      <c r="EW11" s="195"/>
      <c r="EX11" s="195"/>
      <c r="EY11" s="195"/>
      <c r="EZ11" s="196"/>
      <c r="FA11" s="195"/>
      <c r="FC11" s="41">
        <f t="shared" si="19"/>
        <v>7</v>
      </c>
      <c r="FD11" s="195">
        <f t="shared" si="77"/>
        <v>0</v>
      </c>
      <c r="FE11" s="195">
        <f t="shared" si="78"/>
        <v>0</v>
      </c>
      <c r="FF11" s="195">
        <f t="shared" si="79"/>
        <v>96.8</v>
      </c>
      <c r="FG11" s="195">
        <f t="shared" si="80"/>
        <v>96.8</v>
      </c>
      <c r="FH11" s="195">
        <f t="shared" si="81"/>
        <v>96.8</v>
      </c>
      <c r="FI11" s="195">
        <f t="shared" si="82"/>
        <v>425.8</v>
      </c>
      <c r="FJ11" s="195">
        <f t="shared" si="91"/>
        <v>425.8</v>
      </c>
      <c r="FK11" s="195">
        <f t="shared" si="92"/>
        <v>430.8</v>
      </c>
      <c r="FL11" s="195">
        <f t="shared" si="93"/>
        <v>430.8</v>
      </c>
      <c r="FM11" s="195">
        <f t="shared" si="94"/>
        <v>538.29999999999995</v>
      </c>
      <c r="FN11" s="195" t="e">
        <f t="shared" si="20"/>
        <v>#REF!</v>
      </c>
      <c r="FO11" s="195" t="e">
        <f t="shared" si="21"/>
        <v>#REF!</v>
      </c>
      <c r="FP11" s="195" t="e">
        <f t="shared" si="22"/>
        <v>#REF!</v>
      </c>
      <c r="FQ11" s="195" t="e">
        <f t="shared" si="23"/>
        <v>#REF!</v>
      </c>
      <c r="FR11" s="195" t="e">
        <f t="shared" si="24"/>
        <v>#REF!</v>
      </c>
      <c r="FS11" s="195" t="e">
        <f t="shared" si="25"/>
        <v>#REF!</v>
      </c>
      <c r="FT11" s="195" t="e">
        <f t="shared" si="26"/>
        <v>#REF!</v>
      </c>
      <c r="FU11" s="195" t="e">
        <f t="shared" si="27"/>
        <v>#REF!</v>
      </c>
      <c r="FV11" s="195" t="e">
        <f t="shared" si="28"/>
        <v>#REF!</v>
      </c>
    </row>
    <row r="12" spans="1:178" s="41" customFormat="1" ht="13.5" thickBot="1" x14ac:dyDescent="0.25">
      <c r="A12" s="132"/>
      <c r="B12" s="34">
        <v>8</v>
      </c>
      <c r="C12" s="293">
        <f>'Стартовая ведомость'!D11</f>
        <v>8</v>
      </c>
      <c r="D12" s="260" t="str">
        <f>'Стартовая ведомость'!B11</f>
        <v>Сергеев Виктор</v>
      </c>
      <c r="E12" s="260" t="str">
        <f>'Стартовая ведомость'!C11</f>
        <v>Ушанов Сергей</v>
      </c>
      <c r="F12" s="260" t="str">
        <f>'Стартовая ведомость'!F11</f>
        <v>Subaru Impreza</v>
      </c>
      <c r="G12" s="43">
        <f>'Ведомость ТИ'!E11</f>
        <v>0.29722222222222222</v>
      </c>
      <c r="H12" s="47">
        <f t="shared" si="29"/>
        <v>0.29722222222222222</v>
      </c>
      <c r="I12" s="58" t="str">
        <f t="shared" si="30"/>
        <v/>
      </c>
      <c r="J12" s="52">
        <f t="shared" si="31"/>
        <v>0</v>
      </c>
      <c r="K12" s="43">
        <f>'Стартовая ведомость'!E11</f>
        <v>0.38055555555555559</v>
      </c>
      <c r="L12" s="47">
        <f t="shared" si="32"/>
        <v>0.38055555555555559</v>
      </c>
      <c r="M12" s="42" t="str">
        <f t="shared" si="33"/>
        <v/>
      </c>
      <c r="N12" s="38">
        <f t="shared" si="34"/>
        <v>0</v>
      </c>
      <c r="O12" s="85">
        <v>0.38125000000000003</v>
      </c>
      <c r="P12" s="38"/>
      <c r="Q12" s="261"/>
      <c r="R12" s="85"/>
      <c r="S12" s="38">
        <f t="shared" si="35"/>
        <v>0</v>
      </c>
      <c r="T12" s="85">
        <v>0.42083333333333334</v>
      </c>
      <c r="U12" s="86"/>
      <c r="V12" s="52">
        <f t="shared" si="2"/>
        <v>0</v>
      </c>
      <c r="W12" s="85">
        <v>0.45277777777777778</v>
      </c>
      <c r="X12" s="38"/>
      <c r="Y12" s="85">
        <v>0.45347222222222222</v>
      </c>
      <c r="Z12" s="86"/>
      <c r="AA12" s="52">
        <f t="shared" si="3"/>
        <v>0</v>
      </c>
      <c r="AB12" s="261"/>
      <c r="AC12" s="85">
        <v>0.45555555555555555</v>
      </c>
      <c r="AD12" s="38"/>
      <c r="AE12" s="85">
        <v>0.47361111111111115</v>
      </c>
      <c r="AF12" s="86"/>
      <c r="AG12" s="52">
        <f t="shared" si="4"/>
        <v>0</v>
      </c>
      <c r="AH12" s="261"/>
      <c r="AI12" s="85"/>
      <c r="AJ12" s="38">
        <v>600</v>
      </c>
      <c r="AK12" s="73">
        <v>0.47986111111111113</v>
      </c>
      <c r="AL12" s="42" t="str">
        <f t="shared" si="5"/>
        <v>+</v>
      </c>
      <c r="AM12" s="38">
        <f t="shared" si="6"/>
        <v>780</v>
      </c>
      <c r="AN12" s="43">
        <v>0.4861111111111111</v>
      </c>
      <c r="AO12" s="47">
        <v>0.48680555555555555</v>
      </c>
      <c r="AP12" s="70">
        <v>87.9</v>
      </c>
      <c r="AQ12" s="71">
        <f t="shared" si="14"/>
        <v>87.9</v>
      </c>
      <c r="AR12" s="72"/>
      <c r="AS12" s="49">
        <f t="shared" si="36"/>
        <v>0.52152777777777781</v>
      </c>
      <c r="AT12" s="42" t="str">
        <f t="shared" si="37"/>
        <v/>
      </c>
      <c r="AU12" s="280">
        <f t="shared" si="38"/>
        <v>0</v>
      </c>
      <c r="AV12" s="72"/>
      <c r="AW12" s="49">
        <v>0.56319444444444444</v>
      </c>
      <c r="AX12" s="42" t="str">
        <f t="shared" si="39"/>
        <v/>
      </c>
      <c r="AY12" s="38">
        <f t="shared" si="83"/>
        <v>0</v>
      </c>
      <c r="AZ12" s="53">
        <v>0.56597222222222221</v>
      </c>
      <c r="BA12" s="61"/>
      <c r="BB12" s="55">
        <v>0.57150462962962967</v>
      </c>
      <c r="BC12" s="35">
        <f t="shared" si="40"/>
        <v>5.5324074074074581E-3</v>
      </c>
      <c r="BD12" s="35">
        <f t="shared" si="41"/>
        <v>2.3148148148199182E-5</v>
      </c>
      <c r="BE12" s="44" t="str">
        <f t="shared" si="42"/>
        <v>+</v>
      </c>
      <c r="BF12" s="45">
        <f t="shared" si="43"/>
        <v>2</v>
      </c>
      <c r="BG12" s="55">
        <v>0.57835648148148155</v>
      </c>
      <c r="BH12" s="35">
        <f t="shared" si="44"/>
        <v>1.2384259259259345E-2</v>
      </c>
      <c r="BI12" s="35">
        <f t="shared" si="45"/>
        <v>1.0300925925925061E-3</v>
      </c>
      <c r="BJ12" s="44" t="str">
        <f t="shared" si="46"/>
        <v>-</v>
      </c>
      <c r="BK12" s="45">
        <f t="shared" si="47"/>
        <v>89</v>
      </c>
      <c r="BL12" s="55">
        <v>0.58211805555555551</v>
      </c>
      <c r="BM12" s="35">
        <f t="shared" si="48"/>
        <v>1.6145833333333304E-2</v>
      </c>
      <c r="BN12" s="35">
        <f t="shared" si="49"/>
        <v>1.1226851851852161E-3</v>
      </c>
      <c r="BO12" s="44" t="str">
        <f t="shared" si="50"/>
        <v>-</v>
      </c>
      <c r="BP12" s="45">
        <f t="shared" si="51"/>
        <v>97</v>
      </c>
      <c r="BQ12" s="55">
        <v>0.59710648148148149</v>
      </c>
      <c r="BR12" s="35">
        <f t="shared" si="52"/>
        <v>3.1134259259259278E-2</v>
      </c>
      <c r="BS12" s="35">
        <f t="shared" si="53"/>
        <v>8.2175925925923737E-4</v>
      </c>
      <c r="BT12" s="44" t="str">
        <f t="shared" si="54"/>
        <v>-</v>
      </c>
      <c r="BU12" s="45">
        <f t="shared" si="55"/>
        <v>71</v>
      </c>
      <c r="BV12" s="263"/>
      <c r="BW12" s="263"/>
      <c r="BX12" s="55">
        <v>0.60546296296296298</v>
      </c>
      <c r="BY12" s="35">
        <f t="shared" si="56"/>
        <v>3.9490740740740771E-2</v>
      </c>
      <c r="BZ12" s="35">
        <f t="shared" si="57"/>
        <v>7.1759259259256136E-4</v>
      </c>
      <c r="CA12" s="44" t="str">
        <f t="shared" si="58"/>
        <v>-</v>
      </c>
      <c r="CB12" s="45">
        <f t="shared" si="59"/>
        <v>62</v>
      </c>
      <c r="CC12" s="49">
        <v>0.63194444444444442</v>
      </c>
      <c r="CD12" s="42" t="str">
        <f t="shared" si="60"/>
        <v/>
      </c>
      <c r="CE12" s="38">
        <f t="shared" si="61"/>
        <v>0</v>
      </c>
      <c r="CF12" s="53">
        <v>0.65</v>
      </c>
      <c r="CG12" s="61"/>
      <c r="CH12" s="55">
        <v>0.66069444444444447</v>
      </c>
      <c r="CI12" s="35">
        <f t="shared" si="84"/>
        <v>1.0694444444444451E-2</v>
      </c>
      <c r="CJ12" s="35">
        <f t="shared" si="7"/>
        <v>1.5046296296295641E-4</v>
      </c>
      <c r="CK12" s="44" t="str">
        <f t="shared" si="85"/>
        <v>-</v>
      </c>
      <c r="CL12" s="45">
        <f t="shared" si="86"/>
        <v>13</v>
      </c>
      <c r="CM12" s="55">
        <v>0.66699074074074083</v>
      </c>
      <c r="CN12" s="35">
        <f t="shared" si="87"/>
        <v>1.6990740740740806E-2</v>
      </c>
      <c r="CO12" s="35">
        <f t="shared" si="88"/>
        <v>1.388888888889557E-4</v>
      </c>
      <c r="CP12" s="44" t="str">
        <f t="shared" si="89"/>
        <v>+</v>
      </c>
      <c r="CQ12" s="45">
        <f t="shared" si="90"/>
        <v>12</v>
      </c>
      <c r="CR12" s="85"/>
      <c r="CS12" s="38">
        <v>600</v>
      </c>
      <c r="CT12" s="85">
        <v>0.89652777777777803</v>
      </c>
      <c r="CU12" s="38"/>
      <c r="CV12" s="91"/>
      <c r="CW12" s="95">
        <v>0.05</v>
      </c>
      <c r="CX12" s="42" t="str">
        <f t="shared" si="15"/>
        <v/>
      </c>
      <c r="CY12" s="38">
        <f t="shared" si="62"/>
        <v>0</v>
      </c>
      <c r="CZ12" s="43">
        <v>0.40902777777777777</v>
      </c>
      <c r="DA12" s="47"/>
      <c r="DB12" s="70">
        <v>88</v>
      </c>
      <c r="DC12" s="71">
        <f t="shared" si="63"/>
        <v>88</v>
      </c>
      <c r="DD12" s="72"/>
      <c r="DE12" s="43"/>
      <c r="DF12" s="43"/>
      <c r="DG12" s="39">
        <f t="shared" si="64"/>
        <v>521.9</v>
      </c>
      <c r="DH12" s="46">
        <f t="shared" si="8"/>
        <v>1980</v>
      </c>
      <c r="DI12" s="40"/>
      <c r="DJ12" s="63">
        <f t="shared" si="65"/>
        <v>2501.9</v>
      </c>
      <c r="DK12" s="43"/>
      <c r="DL12" s="268" t="str">
        <f>'Стартовая ведомость'!J11</f>
        <v>абсолют</v>
      </c>
      <c r="DM12" s="269" t="str">
        <f>'Стартовая ведомость'!F11</f>
        <v>Subaru Impreza</v>
      </c>
      <c r="DN12" s="269" t="str">
        <f>'Стартовая ведомость'!G11</f>
        <v>полный</v>
      </c>
      <c r="DO12" s="269">
        <f>'Стартовая ведомость'!H11</f>
        <v>150</v>
      </c>
      <c r="DP12" s="269" t="str">
        <f>'Стартовая ведомость'!I11</f>
        <v>Хорошая компания</v>
      </c>
      <c r="DQ12" s="56"/>
      <c r="DR12" s="56"/>
      <c r="DS12" s="36"/>
      <c r="DV12" s="41">
        <f t="shared" si="9"/>
        <v>1.1299999999999999</v>
      </c>
      <c r="DW12" s="41" t="s">
        <v>197</v>
      </c>
      <c r="DY12" s="151">
        <f t="shared" si="66"/>
        <v>198.767</v>
      </c>
      <c r="DZ12" s="41">
        <f t="shared" si="10"/>
        <v>198.767</v>
      </c>
      <c r="EA12" s="41">
        <f t="shared" si="67"/>
        <v>9999</v>
      </c>
      <c r="EB12" s="41">
        <f t="shared" si="16"/>
        <v>999999</v>
      </c>
      <c r="EC12" s="41">
        <f t="shared" si="17"/>
        <v>999999</v>
      </c>
      <c r="EG12" s="41">
        <f t="shared" si="18"/>
        <v>8</v>
      </c>
      <c r="EH12" s="195">
        <f t="shared" si="68"/>
        <v>0</v>
      </c>
      <c r="EI12" s="195">
        <f t="shared" si="11"/>
        <v>1380</v>
      </c>
      <c r="EJ12" s="196">
        <f t="shared" si="69"/>
        <v>87.9</v>
      </c>
      <c r="EK12" s="195">
        <f t="shared" si="70"/>
        <v>0</v>
      </c>
      <c r="EL12" s="195">
        <f t="shared" si="71"/>
        <v>0</v>
      </c>
      <c r="EM12" s="195">
        <f t="shared" si="72"/>
        <v>321</v>
      </c>
      <c r="EN12" s="195">
        <f t="shared" si="73"/>
        <v>0</v>
      </c>
      <c r="EO12" s="195">
        <f t="shared" si="74"/>
        <v>25</v>
      </c>
      <c r="EP12" s="195">
        <f t="shared" si="75"/>
        <v>600</v>
      </c>
      <c r="EQ12" s="195">
        <f t="shared" si="76"/>
        <v>88</v>
      </c>
      <c r="ER12" s="195" t="e">
        <f>#REF!</f>
        <v>#REF!</v>
      </c>
      <c r="ES12" s="195" t="e">
        <f>#REF!+#REF!</f>
        <v>#REF!</v>
      </c>
      <c r="ET12" s="195" t="e">
        <f>#REF!</f>
        <v>#REF!</v>
      </c>
      <c r="EU12" s="196" t="e">
        <f>#REF!+#REF!+#REF!</f>
        <v>#REF!</v>
      </c>
      <c r="EV12" s="195"/>
      <c r="EW12" s="195"/>
      <c r="EX12" s="195"/>
      <c r="EY12" s="195"/>
      <c r="EZ12" s="196"/>
      <c r="FA12" s="195"/>
      <c r="FC12" s="41">
        <f t="shared" si="19"/>
        <v>8</v>
      </c>
      <c r="FD12" s="195">
        <f t="shared" si="77"/>
        <v>0</v>
      </c>
      <c r="FE12" s="195">
        <f t="shared" si="78"/>
        <v>1380</v>
      </c>
      <c r="FF12" s="195">
        <f t="shared" si="79"/>
        <v>1467.9</v>
      </c>
      <c r="FG12" s="195">
        <f t="shared" si="80"/>
        <v>1467.9</v>
      </c>
      <c r="FH12" s="195">
        <f t="shared" si="81"/>
        <v>1467.9</v>
      </c>
      <c r="FI12" s="195">
        <f t="shared" si="82"/>
        <v>1788.9</v>
      </c>
      <c r="FJ12" s="195">
        <f t="shared" si="91"/>
        <v>1788.9</v>
      </c>
      <c r="FK12" s="195">
        <f t="shared" si="92"/>
        <v>1813.9</v>
      </c>
      <c r="FL12" s="195">
        <f t="shared" si="93"/>
        <v>2413.9</v>
      </c>
      <c r="FM12" s="195">
        <f t="shared" si="94"/>
        <v>2501.9</v>
      </c>
      <c r="FN12" s="195" t="e">
        <f t="shared" si="20"/>
        <v>#REF!</v>
      </c>
      <c r="FO12" s="195" t="e">
        <f t="shared" si="21"/>
        <v>#REF!</v>
      </c>
      <c r="FP12" s="195" t="e">
        <f t="shared" si="22"/>
        <v>#REF!</v>
      </c>
      <c r="FQ12" s="195" t="e">
        <f t="shared" si="23"/>
        <v>#REF!</v>
      </c>
      <c r="FR12" s="195" t="e">
        <f t="shared" si="24"/>
        <v>#REF!</v>
      </c>
      <c r="FS12" s="195" t="e">
        <f t="shared" si="25"/>
        <v>#REF!</v>
      </c>
      <c r="FT12" s="195" t="e">
        <f t="shared" si="26"/>
        <v>#REF!</v>
      </c>
      <c r="FU12" s="195" t="e">
        <f t="shared" si="27"/>
        <v>#REF!</v>
      </c>
      <c r="FV12" s="195" t="e">
        <f t="shared" si="28"/>
        <v>#REF!</v>
      </c>
    </row>
    <row r="13" spans="1:178" s="41" customFormat="1" ht="26.25" thickBot="1" x14ac:dyDescent="0.25">
      <c r="A13" s="131"/>
      <c r="B13" s="34">
        <v>9</v>
      </c>
      <c r="C13" s="293">
        <f>'Стартовая ведомость'!D12</f>
        <v>9</v>
      </c>
      <c r="D13" s="260" t="str">
        <f>'Стартовая ведомость'!B12</f>
        <v>Костырко Борис</v>
      </c>
      <c r="E13" s="260" t="str">
        <f>'Стартовая ведомость'!C12</f>
        <v>Гусева Александра</v>
      </c>
      <c r="F13" s="260" t="str">
        <f>'Стартовая ведомость'!F12</f>
        <v>Renault Logan</v>
      </c>
      <c r="G13" s="43">
        <f>'Ведомость ТИ'!E12</f>
        <v>0.29791666666666666</v>
      </c>
      <c r="H13" s="47">
        <f t="shared" si="29"/>
        <v>0.29791666666666666</v>
      </c>
      <c r="I13" s="58" t="str">
        <f t="shared" si="30"/>
        <v/>
      </c>
      <c r="J13" s="52">
        <f t="shared" si="31"/>
        <v>0</v>
      </c>
      <c r="K13" s="43">
        <f>'Стартовая ведомость'!E12</f>
        <v>0.38125000000000003</v>
      </c>
      <c r="L13" s="47">
        <f t="shared" si="32"/>
        <v>0.38125000000000003</v>
      </c>
      <c r="M13" s="42" t="str">
        <f t="shared" si="33"/>
        <v/>
      </c>
      <c r="N13" s="38">
        <f t="shared" si="34"/>
        <v>0</v>
      </c>
      <c r="O13" s="85">
        <v>0.38194444444444442</v>
      </c>
      <c r="P13" s="38"/>
      <c r="Q13" s="261"/>
      <c r="R13" s="85"/>
      <c r="S13" s="38">
        <f t="shared" si="35"/>
        <v>0</v>
      </c>
      <c r="T13" s="85">
        <v>0.4201388888888889</v>
      </c>
      <c r="U13" s="86"/>
      <c r="V13" s="52">
        <f t="shared" si="2"/>
        <v>0</v>
      </c>
      <c r="W13" s="85">
        <v>0.4375</v>
      </c>
      <c r="X13" s="38"/>
      <c r="Y13" s="85">
        <v>0.43958333333333338</v>
      </c>
      <c r="Z13" s="86"/>
      <c r="AA13" s="52">
        <f t="shared" si="3"/>
        <v>0</v>
      </c>
      <c r="AB13" s="261"/>
      <c r="AC13" s="85">
        <v>0.44097222222222227</v>
      </c>
      <c r="AD13" s="38"/>
      <c r="AE13" s="85">
        <v>0.4604166666666667</v>
      </c>
      <c r="AF13" s="86"/>
      <c r="AG13" s="52">
        <f t="shared" si="4"/>
        <v>0</v>
      </c>
      <c r="AH13" s="261"/>
      <c r="AI13" s="85">
        <v>0.46597222222222223</v>
      </c>
      <c r="AJ13" s="38"/>
      <c r="AK13" s="73">
        <v>0.47152777777777777</v>
      </c>
      <c r="AL13" s="42" t="str">
        <f t="shared" si="5"/>
        <v/>
      </c>
      <c r="AM13" s="38">
        <f t="shared" si="6"/>
        <v>0</v>
      </c>
      <c r="AN13" s="43">
        <v>0.47222222222222227</v>
      </c>
      <c r="AO13" s="47">
        <v>0.47638888888888892</v>
      </c>
      <c r="AP13" s="70">
        <v>81.900000000000006</v>
      </c>
      <c r="AQ13" s="71">
        <f t="shared" si="14"/>
        <v>81.900000000000006</v>
      </c>
      <c r="AR13" s="72"/>
      <c r="AS13" s="49">
        <f t="shared" si="36"/>
        <v>0.5131944444444444</v>
      </c>
      <c r="AT13" s="42" t="str">
        <f t="shared" si="37"/>
        <v/>
      </c>
      <c r="AU13" s="280">
        <f t="shared" si="38"/>
        <v>0</v>
      </c>
      <c r="AV13" s="72"/>
      <c r="AW13" s="49">
        <v>0.55486111111111114</v>
      </c>
      <c r="AX13" s="42" t="str">
        <f t="shared" si="39"/>
        <v/>
      </c>
      <c r="AY13" s="38">
        <f t="shared" si="83"/>
        <v>0</v>
      </c>
      <c r="AZ13" s="53">
        <v>0.55694444444444446</v>
      </c>
      <c r="BA13" s="61"/>
      <c r="BB13" s="55">
        <v>0.56240740740740736</v>
      </c>
      <c r="BC13" s="35">
        <f t="shared" si="40"/>
        <v>5.4629629629628917E-3</v>
      </c>
      <c r="BD13" s="35">
        <f t="shared" si="41"/>
        <v>4.629629629636714E-5</v>
      </c>
      <c r="BE13" s="44" t="str">
        <f t="shared" si="42"/>
        <v>-</v>
      </c>
      <c r="BF13" s="45">
        <f t="shared" si="43"/>
        <v>4</v>
      </c>
      <c r="BG13" s="55">
        <v>0.57062500000000005</v>
      </c>
      <c r="BH13" s="35">
        <f t="shared" si="44"/>
        <v>1.3680555555555585E-2</v>
      </c>
      <c r="BI13" s="35">
        <f t="shared" si="45"/>
        <v>2.6620370370373375E-4</v>
      </c>
      <c r="BJ13" s="44" t="str">
        <f t="shared" si="46"/>
        <v>+</v>
      </c>
      <c r="BK13" s="45">
        <f t="shared" si="47"/>
        <v>23</v>
      </c>
      <c r="BL13" s="55">
        <v>0.57512731481481483</v>
      </c>
      <c r="BM13" s="35">
        <f t="shared" si="48"/>
        <v>1.8182870370370363E-2</v>
      </c>
      <c r="BN13" s="35">
        <f t="shared" si="49"/>
        <v>9.1435185185184328E-4</v>
      </c>
      <c r="BO13" s="44" t="str">
        <f t="shared" si="50"/>
        <v>+</v>
      </c>
      <c r="BP13" s="45">
        <f t="shared" si="51"/>
        <v>79</v>
      </c>
      <c r="BQ13" s="55"/>
      <c r="BR13" s="35">
        <f t="shared" si="52"/>
        <v>-0.55694444444444446</v>
      </c>
      <c r="BS13" s="35">
        <f t="shared" si="53"/>
        <v>0.58890046296296295</v>
      </c>
      <c r="BT13" s="44"/>
      <c r="BU13" s="45">
        <v>600</v>
      </c>
      <c r="BV13" s="263"/>
      <c r="BW13" s="263"/>
      <c r="BX13" s="55">
        <v>0.58328703703703699</v>
      </c>
      <c r="BY13" s="35">
        <f t="shared" si="56"/>
        <v>2.6342592592592529E-2</v>
      </c>
      <c r="BZ13" s="35">
        <f t="shared" si="57"/>
        <v>1.3865740740740803E-2</v>
      </c>
      <c r="CA13" s="44" t="str">
        <f t="shared" si="58"/>
        <v>-</v>
      </c>
      <c r="CB13" s="45">
        <f t="shared" si="59"/>
        <v>1198</v>
      </c>
      <c r="CC13" s="49">
        <v>0.62291666666666667</v>
      </c>
      <c r="CD13" s="42" t="str">
        <f t="shared" si="60"/>
        <v/>
      </c>
      <c r="CE13" s="38">
        <f t="shared" si="61"/>
        <v>0</v>
      </c>
      <c r="CF13" s="53">
        <v>0.64513888888888882</v>
      </c>
      <c r="CG13" s="61"/>
      <c r="CH13" s="55">
        <v>0.65593749999999995</v>
      </c>
      <c r="CI13" s="35">
        <f t="shared" si="84"/>
        <v>1.0798611111111134E-2</v>
      </c>
      <c r="CJ13" s="35">
        <f t="shared" si="7"/>
        <v>4.6296296296273465E-5</v>
      </c>
      <c r="CK13" s="44" t="str">
        <f t="shared" si="85"/>
        <v>-</v>
      </c>
      <c r="CL13" s="45">
        <f t="shared" si="86"/>
        <v>4</v>
      </c>
      <c r="CM13" s="55">
        <v>0.66177083333333331</v>
      </c>
      <c r="CN13" s="35">
        <f t="shared" si="87"/>
        <v>1.6631944444444491E-2</v>
      </c>
      <c r="CO13" s="35">
        <f t="shared" si="88"/>
        <v>2.1990740740735967E-4</v>
      </c>
      <c r="CP13" s="44" t="str">
        <f t="shared" si="89"/>
        <v>-</v>
      </c>
      <c r="CQ13" s="45">
        <f t="shared" si="90"/>
        <v>19</v>
      </c>
      <c r="CR13" s="85" t="s">
        <v>632</v>
      </c>
      <c r="CS13" s="38"/>
      <c r="CT13" s="85">
        <v>0.938194444444445</v>
      </c>
      <c r="CU13" s="38"/>
      <c r="CV13" s="91"/>
      <c r="CW13" s="95">
        <v>0.05</v>
      </c>
      <c r="CX13" s="42" t="str">
        <f t="shared" si="15"/>
        <v/>
      </c>
      <c r="CY13" s="38">
        <f t="shared" si="62"/>
        <v>0</v>
      </c>
      <c r="CZ13" s="43">
        <v>0.40902777777777777</v>
      </c>
      <c r="DA13" s="47"/>
      <c r="DB13" s="70">
        <v>93.4</v>
      </c>
      <c r="DC13" s="71">
        <f t="shared" si="63"/>
        <v>93.4</v>
      </c>
      <c r="DD13" s="72"/>
      <c r="DE13" s="43"/>
      <c r="DF13" s="43"/>
      <c r="DG13" s="39">
        <f t="shared" si="64"/>
        <v>2102.3000000000002</v>
      </c>
      <c r="DH13" s="46">
        <f t="shared" si="8"/>
        <v>0</v>
      </c>
      <c r="DI13" s="40"/>
      <c r="DJ13" s="63">
        <f t="shared" si="65"/>
        <v>2102.3000000000002</v>
      </c>
      <c r="DK13" s="43"/>
      <c r="DL13" s="268" t="str">
        <f>'Стартовая ведомость'!J12</f>
        <v>абсолют</v>
      </c>
      <c r="DM13" s="269" t="str">
        <f>'Стартовая ведомость'!F12</f>
        <v>Renault Logan</v>
      </c>
      <c r="DN13" s="269" t="str">
        <f>'Стартовая ведомость'!G12</f>
        <v>передний</v>
      </c>
      <c r="DO13" s="269">
        <f>'Стартовая ведомость'!H12</f>
        <v>87</v>
      </c>
      <c r="DP13" s="269" t="str">
        <f>'Стартовая ведомость'!I12</f>
        <v>Команда Факультета АТ</v>
      </c>
      <c r="DQ13" s="56"/>
      <c r="DR13" s="56"/>
      <c r="DS13" s="36"/>
      <c r="DV13" s="41">
        <f t="shared" si="9"/>
        <v>1.05</v>
      </c>
      <c r="DW13" s="41" t="s">
        <v>197</v>
      </c>
      <c r="DY13" s="151">
        <f t="shared" si="66"/>
        <v>184.06500000000003</v>
      </c>
      <c r="DZ13" s="41">
        <f t="shared" si="10"/>
        <v>184.06500000000003</v>
      </c>
      <c r="EA13" s="41">
        <f t="shared" si="67"/>
        <v>9999</v>
      </c>
      <c r="EB13" s="41">
        <f t="shared" si="16"/>
        <v>999999</v>
      </c>
      <c r="EC13" s="41">
        <f t="shared" si="17"/>
        <v>999999</v>
      </c>
      <c r="EG13" s="41">
        <f t="shared" si="18"/>
        <v>9</v>
      </c>
      <c r="EH13" s="195">
        <f t="shared" si="68"/>
        <v>0</v>
      </c>
      <c r="EI13" s="195">
        <f t="shared" si="11"/>
        <v>0</v>
      </c>
      <c r="EJ13" s="196">
        <f t="shared" si="69"/>
        <v>81.900000000000006</v>
      </c>
      <c r="EK13" s="195">
        <f t="shared" si="70"/>
        <v>0</v>
      </c>
      <c r="EL13" s="195">
        <f t="shared" si="71"/>
        <v>0</v>
      </c>
      <c r="EM13" s="195">
        <f t="shared" si="72"/>
        <v>1904</v>
      </c>
      <c r="EN13" s="195">
        <f t="shared" si="73"/>
        <v>0</v>
      </c>
      <c r="EO13" s="195">
        <f t="shared" si="74"/>
        <v>23</v>
      </c>
      <c r="EP13" s="195">
        <f t="shared" si="75"/>
        <v>0</v>
      </c>
      <c r="EQ13" s="195">
        <f t="shared" si="76"/>
        <v>93.4</v>
      </c>
      <c r="ER13" s="195" t="e">
        <f>#REF!</f>
        <v>#REF!</v>
      </c>
      <c r="ES13" s="195" t="e">
        <f>#REF!+#REF!</f>
        <v>#REF!</v>
      </c>
      <c r="ET13" s="195" t="e">
        <f>#REF!</f>
        <v>#REF!</v>
      </c>
      <c r="EU13" s="196" t="e">
        <f>#REF!+#REF!+#REF!</f>
        <v>#REF!</v>
      </c>
      <c r="EV13" s="195"/>
      <c r="EW13" s="195"/>
      <c r="EX13" s="195"/>
      <c r="EY13" s="195"/>
      <c r="EZ13" s="196"/>
      <c r="FA13" s="195"/>
      <c r="FC13" s="41">
        <f t="shared" si="19"/>
        <v>9</v>
      </c>
      <c r="FD13" s="195">
        <f t="shared" si="77"/>
        <v>0</v>
      </c>
      <c r="FE13" s="195">
        <f t="shared" si="78"/>
        <v>0</v>
      </c>
      <c r="FF13" s="195">
        <f t="shared" si="79"/>
        <v>81.900000000000006</v>
      </c>
      <c r="FG13" s="195">
        <f t="shared" si="80"/>
        <v>81.900000000000006</v>
      </c>
      <c r="FH13" s="195">
        <f t="shared" si="81"/>
        <v>81.900000000000006</v>
      </c>
      <c r="FI13" s="195">
        <f t="shared" si="82"/>
        <v>1985.9</v>
      </c>
      <c r="FJ13" s="195">
        <f t="shared" si="91"/>
        <v>1985.9</v>
      </c>
      <c r="FK13" s="195">
        <f t="shared" si="92"/>
        <v>2008.9</v>
      </c>
      <c r="FL13" s="195">
        <f t="shared" si="93"/>
        <v>2008.9</v>
      </c>
      <c r="FM13" s="195">
        <f t="shared" si="94"/>
        <v>2102.3000000000002</v>
      </c>
      <c r="FN13" s="195" t="e">
        <f t="shared" si="20"/>
        <v>#REF!</v>
      </c>
      <c r="FO13" s="195" t="e">
        <f t="shared" si="21"/>
        <v>#REF!</v>
      </c>
      <c r="FP13" s="195" t="e">
        <f t="shared" si="22"/>
        <v>#REF!</v>
      </c>
      <c r="FQ13" s="195" t="e">
        <f t="shared" si="23"/>
        <v>#REF!</v>
      </c>
      <c r="FR13" s="195" t="e">
        <f t="shared" si="24"/>
        <v>#REF!</v>
      </c>
      <c r="FS13" s="195" t="e">
        <f t="shared" si="25"/>
        <v>#REF!</v>
      </c>
      <c r="FT13" s="195" t="e">
        <f t="shared" si="26"/>
        <v>#REF!</v>
      </c>
      <c r="FU13" s="195" t="e">
        <f t="shared" si="27"/>
        <v>#REF!</v>
      </c>
      <c r="FV13" s="195" t="e">
        <f t="shared" si="28"/>
        <v>#REF!</v>
      </c>
    </row>
    <row r="14" spans="1:178" s="41" customFormat="1" ht="13.5" thickBot="1" x14ac:dyDescent="0.25">
      <c r="A14" s="131"/>
      <c r="B14" s="34">
        <v>10</v>
      </c>
      <c r="C14" s="293">
        <f>'Стартовая ведомость'!D13</f>
        <v>10</v>
      </c>
      <c r="D14" s="260" t="str">
        <f>'Стартовая ведомость'!B13</f>
        <v>Дудинов Денис</v>
      </c>
      <c r="E14" s="260" t="str">
        <f>'Стартовая ведомость'!C13</f>
        <v>Данилов Роман</v>
      </c>
      <c r="F14" s="260" t="str">
        <f>'Стартовая ведомость'!F13</f>
        <v>Лада Калина</v>
      </c>
      <c r="G14" s="43">
        <f>'Ведомость ТИ'!E13</f>
        <v>0.2986111111111111</v>
      </c>
      <c r="H14" s="47">
        <f t="shared" si="29"/>
        <v>0.2986111111111111</v>
      </c>
      <c r="I14" s="58" t="str">
        <f t="shared" si="30"/>
        <v/>
      </c>
      <c r="J14" s="52">
        <f t="shared" si="31"/>
        <v>0</v>
      </c>
      <c r="K14" s="43">
        <f>'Стартовая ведомость'!E13</f>
        <v>0.38194444444444448</v>
      </c>
      <c r="L14" s="47">
        <f t="shared" si="32"/>
        <v>0.38194444444444448</v>
      </c>
      <c r="M14" s="42" t="str">
        <f t="shared" si="33"/>
        <v/>
      </c>
      <c r="N14" s="38">
        <f t="shared" si="34"/>
        <v>0</v>
      </c>
      <c r="O14" s="85">
        <v>0.38263888888888892</v>
      </c>
      <c r="P14" s="38"/>
      <c r="Q14" s="261"/>
      <c r="R14" s="85"/>
      <c r="S14" s="38">
        <f t="shared" si="35"/>
        <v>0</v>
      </c>
      <c r="T14" s="85">
        <v>0.43611111111111112</v>
      </c>
      <c r="U14" s="86"/>
      <c r="V14" s="52">
        <f t="shared" si="2"/>
        <v>0</v>
      </c>
      <c r="W14" s="85">
        <v>0.45416666666666666</v>
      </c>
      <c r="X14" s="38"/>
      <c r="Y14" s="85">
        <v>0.45555555555555555</v>
      </c>
      <c r="Z14" s="86"/>
      <c r="AA14" s="52">
        <f t="shared" si="3"/>
        <v>0</v>
      </c>
      <c r="AB14" s="261"/>
      <c r="AC14" s="85"/>
      <c r="AD14" s="38">
        <v>600</v>
      </c>
      <c r="AE14" s="85" t="s">
        <v>308</v>
      </c>
      <c r="AF14" s="86"/>
      <c r="AG14" s="52">
        <v>600</v>
      </c>
      <c r="AH14" s="261"/>
      <c r="AI14" s="85"/>
      <c r="AJ14" s="38">
        <v>600</v>
      </c>
      <c r="AK14" s="73">
        <v>0.48402777777777778</v>
      </c>
      <c r="AL14" s="42" t="str">
        <f t="shared" si="5"/>
        <v>+</v>
      </c>
      <c r="AM14" s="38">
        <f t="shared" si="6"/>
        <v>1020</v>
      </c>
      <c r="AN14" s="43">
        <v>0.48541666666666666</v>
      </c>
      <c r="AO14" s="47">
        <v>0.50138888888888888</v>
      </c>
      <c r="AP14" s="70">
        <v>93.6</v>
      </c>
      <c r="AQ14" s="71">
        <f t="shared" si="14"/>
        <v>93.6</v>
      </c>
      <c r="AR14" s="72"/>
      <c r="AS14" s="49">
        <f t="shared" si="36"/>
        <v>0.52569444444444446</v>
      </c>
      <c r="AT14" s="42" t="str">
        <f t="shared" si="37"/>
        <v/>
      </c>
      <c r="AU14" s="280">
        <f t="shared" si="38"/>
        <v>0</v>
      </c>
      <c r="AV14" s="72"/>
      <c r="AW14" s="49">
        <v>0.57152777777777775</v>
      </c>
      <c r="AX14" s="42" t="str">
        <f t="shared" si="39"/>
        <v/>
      </c>
      <c r="AY14" s="38">
        <f t="shared" si="83"/>
        <v>0</v>
      </c>
      <c r="AZ14" s="53">
        <v>0.57361111111111118</v>
      </c>
      <c r="BA14" s="61"/>
      <c r="BB14" s="55">
        <v>0.57807870370370373</v>
      </c>
      <c r="BC14" s="35">
        <f t="shared" si="40"/>
        <v>4.4675925925925508E-3</v>
      </c>
      <c r="BD14" s="35">
        <f t="shared" si="41"/>
        <v>1.0416666666667081E-3</v>
      </c>
      <c r="BE14" s="44" t="str">
        <f t="shared" si="42"/>
        <v>-</v>
      </c>
      <c r="BF14" s="45">
        <f t="shared" si="43"/>
        <v>90</v>
      </c>
      <c r="BG14" s="55">
        <v>0.5856365740740741</v>
      </c>
      <c r="BH14" s="35">
        <f t="shared" si="44"/>
        <v>1.2025462962962918E-2</v>
      </c>
      <c r="BI14" s="35">
        <f t="shared" si="45"/>
        <v>1.3888888888889325E-3</v>
      </c>
      <c r="BJ14" s="44" t="str">
        <f t="shared" si="46"/>
        <v>-</v>
      </c>
      <c r="BK14" s="45">
        <f t="shared" si="47"/>
        <v>120</v>
      </c>
      <c r="BL14" s="55">
        <v>0.5902546296296296</v>
      </c>
      <c r="BM14" s="35">
        <f t="shared" si="48"/>
        <v>1.6643518518518419E-2</v>
      </c>
      <c r="BN14" s="35">
        <f t="shared" si="49"/>
        <v>6.2500000000010117E-4</v>
      </c>
      <c r="BO14" s="44" t="str">
        <f t="shared" si="50"/>
        <v>-</v>
      </c>
      <c r="BP14" s="45">
        <f t="shared" si="51"/>
        <v>54</v>
      </c>
      <c r="BQ14" s="55">
        <v>0.60577546296296292</v>
      </c>
      <c r="BR14" s="35">
        <f t="shared" si="52"/>
        <v>3.2164351851851736E-2</v>
      </c>
      <c r="BS14" s="35">
        <f t="shared" si="53"/>
        <v>2.0833333333322018E-4</v>
      </c>
      <c r="BT14" s="44" t="str">
        <f t="shared" si="54"/>
        <v>+</v>
      </c>
      <c r="BU14" s="45">
        <f t="shared" si="55"/>
        <v>18</v>
      </c>
      <c r="BV14" s="263"/>
      <c r="BW14" s="263"/>
      <c r="BX14" s="55">
        <v>0.614375</v>
      </c>
      <c r="BY14" s="35">
        <f t="shared" si="56"/>
        <v>4.0763888888888822E-2</v>
      </c>
      <c r="BZ14" s="35">
        <f t="shared" si="57"/>
        <v>5.5555555555548974E-4</v>
      </c>
      <c r="CA14" s="44" t="str">
        <f t="shared" si="58"/>
        <v>+</v>
      </c>
      <c r="CB14" s="45">
        <f t="shared" si="59"/>
        <v>48</v>
      </c>
      <c r="CC14" s="49">
        <v>0.63958333333333328</v>
      </c>
      <c r="CD14" s="42" t="str">
        <f t="shared" si="60"/>
        <v/>
      </c>
      <c r="CE14" s="38">
        <f t="shared" si="61"/>
        <v>0</v>
      </c>
      <c r="CF14" s="53">
        <v>0.65069444444444446</v>
      </c>
      <c r="CG14" s="61"/>
      <c r="CH14" s="55">
        <v>0.66152777777777783</v>
      </c>
      <c r="CI14" s="35">
        <f t="shared" si="84"/>
        <v>1.0833333333333361E-2</v>
      </c>
      <c r="CJ14" s="35">
        <f t="shared" si="7"/>
        <v>1.1574074074045815E-5</v>
      </c>
      <c r="CK14" s="44" t="str">
        <f t="shared" si="85"/>
        <v>-</v>
      </c>
      <c r="CL14" s="45">
        <f t="shared" si="86"/>
        <v>1</v>
      </c>
      <c r="CM14" s="55">
        <v>0.66760416666666667</v>
      </c>
      <c r="CN14" s="35">
        <f t="shared" si="87"/>
        <v>1.6909722222222201E-2</v>
      </c>
      <c r="CO14" s="35">
        <f t="shared" si="88"/>
        <v>5.7870370370350505E-5</v>
      </c>
      <c r="CP14" s="44" t="str">
        <f t="shared" si="89"/>
        <v>+</v>
      </c>
      <c r="CQ14" s="45">
        <f t="shared" si="90"/>
        <v>5</v>
      </c>
      <c r="CR14" s="85" t="s">
        <v>632</v>
      </c>
      <c r="CS14" s="38"/>
      <c r="CT14" s="85">
        <v>0.97986111111111096</v>
      </c>
      <c r="CU14" s="38"/>
      <c r="CV14" s="91"/>
      <c r="CW14" s="95">
        <v>0.05</v>
      </c>
      <c r="CX14" s="42" t="str">
        <f t="shared" si="15"/>
        <v/>
      </c>
      <c r="CY14" s="38">
        <f t="shared" si="62"/>
        <v>0</v>
      </c>
      <c r="CZ14" s="43">
        <v>0.40902777777777777</v>
      </c>
      <c r="DA14" s="47"/>
      <c r="DB14" s="70">
        <v>130.1</v>
      </c>
      <c r="DC14" s="71">
        <f t="shared" si="63"/>
        <v>130.1</v>
      </c>
      <c r="DD14" s="72"/>
      <c r="DE14" s="43"/>
      <c r="DF14" s="43"/>
      <c r="DG14" s="39">
        <f t="shared" si="64"/>
        <v>559.70000000000005</v>
      </c>
      <c r="DH14" s="46">
        <f t="shared" si="8"/>
        <v>2820</v>
      </c>
      <c r="DI14" s="40"/>
      <c r="DJ14" s="63">
        <f t="shared" si="65"/>
        <v>3379.7</v>
      </c>
      <c r="DK14" s="43"/>
      <c r="DL14" s="268" t="str">
        <f>'Стартовая ведомость'!J13</f>
        <v>абсолют</v>
      </c>
      <c r="DM14" s="269" t="str">
        <f>'Стартовая ведомость'!F13</f>
        <v>Лада Калина</v>
      </c>
      <c r="DN14" s="269" t="str">
        <f>'Стартовая ведомость'!G13</f>
        <v>передний</v>
      </c>
      <c r="DO14" s="269">
        <f>'Стартовая ведомость'!H13</f>
        <v>89</v>
      </c>
      <c r="DP14" s="269" t="str">
        <f>'Стартовая ведомость'!I13</f>
        <v>Хорошая компания</v>
      </c>
      <c r="DQ14" s="56"/>
      <c r="DR14" s="56"/>
      <c r="DS14" s="36"/>
      <c r="DV14" s="41">
        <f t="shared" si="9"/>
        <v>1.05</v>
      </c>
      <c r="DW14" s="41" t="s">
        <v>197</v>
      </c>
      <c r="DY14" s="151">
        <f t="shared" si="66"/>
        <v>234.88499999999999</v>
      </c>
      <c r="DZ14" s="41">
        <f t="shared" si="10"/>
        <v>234.88499999999999</v>
      </c>
      <c r="EA14" s="41">
        <f t="shared" si="67"/>
        <v>9999</v>
      </c>
      <c r="EB14" s="41">
        <f t="shared" si="16"/>
        <v>999999</v>
      </c>
      <c r="EC14" s="41">
        <f t="shared" si="17"/>
        <v>999999</v>
      </c>
      <c r="EG14" s="41">
        <f t="shared" si="18"/>
        <v>10</v>
      </c>
      <c r="EH14" s="195">
        <f t="shared" si="68"/>
        <v>0</v>
      </c>
      <c r="EI14" s="195">
        <f t="shared" si="11"/>
        <v>2820</v>
      </c>
      <c r="EJ14" s="196">
        <f t="shared" si="69"/>
        <v>93.6</v>
      </c>
      <c r="EK14" s="195">
        <f t="shared" si="70"/>
        <v>0</v>
      </c>
      <c r="EL14" s="195">
        <f t="shared" si="71"/>
        <v>0</v>
      </c>
      <c r="EM14" s="195">
        <f t="shared" si="72"/>
        <v>330</v>
      </c>
      <c r="EN14" s="195">
        <f t="shared" si="73"/>
        <v>0</v>
      </c>
      <c r="EO14" s="195">
        <f t="shared" si="74"/>
        <v>6</v>
      </c>
      <c r="EP14" s="195">
        <f t="shared" si="75"/>
        <v>0</v>
      </c>
      <c r="EQ14" s="195">
        <f t="shared" si="76"/>
        <v>130.1</v>
      </c>
      <c r="ER14" s="195" t="e">
        <f>#REF!</f>
        <v>#REF!</v>
      </c>
      <c r="ES14" s="195" t="e">
        <f>#REF!+#REF!</f>
        <v>#REF!</v>
      </c>
      <c r="ET14" s="195" t="e">
        <f>#REF!</f>
        <v>#REF!</v>
      </c>
      <c r="EU14" s="196" t="e">
        <f>#REF!+#REF!+#REF!</f>
        <v>#REF!</v>
      </c>
      <c r="EV14" s="195"/>
      <c r="EW14" s="195"/>
      <c r="EX14" s="195"/>
      <c r="EY14" s="195"/>
      <c r="EZ14" s="196"/>
      <c r="FA14" s="195"/>
      <c r="FC14" s="41">
        <f t="shared" si="19"/>
        <v>10</v>
      </c>
      <c r="FD14" s="195">
        <f t="shared" si="77"/>
        <v>0</v>
      </c>
      <c r="FE14" s="195">
        <f t="shared" si="78"/>
        <v>2820</v>
      </c>
      <c r="FF14" s="195">
        <f t="shared" si="79"/>
        <v>2913.6</v>
      </c>
      <c r="FG14" s="195">
        <f t="shared" si="80"/>
        <v>2913.6</v>
      </c>
      <c r="FH14" s="195">
        <f t="shared" si="81"/>
        <v>2913.6</v>
      </c>
      <c r="FI14" s="195">
        <f t="shared" si="82"/>
        <v>3243.6</v>
      </c>
      <c r="FJ14" s="195">
        <f t="shared" si="91"/>
        <v>3243.6</v>
      </c>
      <c r="FK14" s="195">
        <f t="shared" si="92"/>
        <v>3249.6</v>
      </c>
      <c r="FL14" s="195">
        <f t="shared" si="93"/>
        <v>3249.6</v>
      </c>
      <c r="FM14" s="195">
        <f t="shared" si="94"/>
        <v>3379.7</v>
      </c>
      <c r="FN14" s="195" t="e">
        <f t="shared" si="20"/>
        <v>#REF!</v>
      </c>
      <c r="FO14" s="195" t="e">
        <f t="shared" si="21"/>
        <v>#REF!</v>
      </c>
      <c r="FP14" s="195" t="e">
        <f t="shared" si="22"/>
        <v>#REF!</v>
      </c>
      <c r="FQ14" s="195" t="e">
        <f t="shared" si="23"/>
        <v>#REF!</v>
      </c>
      <c r="FR14" s="195" t="e">
        <f t="shared" si="24"/>
        <v>#REF!</v>
      </c>
      <c r="FS14" s="195" t="e">
        <f t="shared" si="25"/>
        <v>#REF!</v>
      </c>
      <c r="FT14" s="195" t="e">
        <f t="shared" si="26"/>
        <v>#REF!</v>
      </c>
      <c r="FU14" s="195" t="e">
        <f t="shared" si="27"/>
        <v>#REF!</v>
      </c>
      <c r="FV14" s="195" t="e">
        <f t="shared" si="28"/>
        <v>#REF!</v>
      </c>
    </row>
    <row r="15" spans="1:178" s="41" customFormat="1" ht="13.5" collapsed="1" thickBot="1" x14ac:dyDescent="0.25">
      <c r="A15" s="131"/>
      <c r="B15" s="34">
        <v>11</v>
      </c>
      <c r="C15" s="293">
        <f>'Стартовая ведомость'!D14</f>
        <v>11</v>
      </c>
      <c r="D15" s="260" t="str">
        <f>'Стартовая ведомость'!B14</f>
        <v>Ломанов Алексей</v>
      </c>
      <c r="E15" s="260" t="str">
        <f>'Стартовая ведомость'!C14</f>
        <v>Винке Елена</v>
      </c>
      <c r="F15" s="260" t="str">
        <f>'Стартовая ведомость'!F14</f>
        <v>Москвич 214145</v>
      </c>
      <c r="G15" s="43">
        <f>'Ведомость ТИ'!E14</f>
        <v>0.29930555555555555</v>
      </c>
      <c r="H15" s="47">
        <f t="shared" si="29"/>
        <v>0.29930555555555555</v>
      </c>
      <c r="I15" s="58" t="str">
        <f t="shared" si="30"/>
        <v/>
      </c>
      <c r="J15" s="52">
        <f t="shared" si="31"/>
        <v>0</v>
      </c>
      <c r="K15" s="43">
        <f>'Стартовая ведомость'!E14</f>
        <v>0.38263888888888892</v>
      </c>
      <c r="L15" s="47">
        <f t="shared" si="32"/>
        <v>0.38263888888888892</v>
      </c>
      <c r="M15" s="42" t="str">
        <f t="shared" si="33"/>
        <v/>
      </c>
      <c r="N15" s="38">
        <f t="shared" si="34"/>
        <v>0</v>
      </c>
      <c r="O15" s="85">
        <v>0.3833333333333333</v>
      </c>
      <c r="P15" s="38"/>
      <c r="Q15" s="261"/>
      <c r="R15" s="85"/>
      <c r="S15" s="38">
        <f t="shared" si="35"/>
        <v>0</v>
      </c>
      <c r="T15" s="85">
        <v>0.42499999999999999</v>
      </c>
      <c r="U15" s="86"/>
      <c r="V15" s="52">
        <f t="shared" si="2"/>
        <v>0</v>
      </c>
      <c r="W15" s="85">
        <v>0.44444444444444442</v>
      </c>
      <c r="X15" s="38"/>
      <c r="Y15" s="85">
        <v>0.44513888888888892</v>
      </c>
      <c r="Z15" s="86"/>
      <c r="AA15" s="52">
        <f t="shared" si="3"/>
        <v>0</v>
      </c>
      <c r="AB15" s="261"/>
      <c r="AC15" s="85">
        <v>0.4465277777777778</v>
      </c>
      <c r="AD15" s="38"/>
      <c r="AE15" s="85">
        <v>0.46597222222222223</v>
      </c>
      <c r="AF15" s="86"/>
      <c r="AG15" s="52">
        <f t="shared" si="4"/>
        <v>0</v>
      </c>
      <c r="AH15" s="261"/>
      <c r="AI15" s="85"/>
      <c r="AJ15" s="38">
        <v>600</v>
      </c>
      <c r="AK15" s="73">
        <v>0.47500000000000003</v>
      </c>
      <c r="AL15" s="42" t="str">
        <f t="shared" si="5"/>
        <v>+</v>
      </c>
      <c r="AM15" s="38">
        <f t="shared" si="6"/>
        <v>180</v>
      </c>
      <c r="AN15" s="43">
        <v>0.47638888888888892</v>
      </c>
      <c r="AO15" s="47">
        <v>0.48680555555555555</v>
      </c>
      <c r="AP15" s="70">
        <v>92.1</v>
      </c>
      <c r="AQ15" s="71">
        <f t="shared" si="14"/>
        <v>92.1</v>
      </c>
      <c r="AR15" s="72"/>
      <c r="AS15" s="49">
        <f t="shared" si="36"/>
        <v>0.51666666666666672</v>
      </c>
      <c r="AT15" s="42" t="str">
        <f t="shared" si="37"/>
        <v/>
      </c>
      <c r="AU15" s="280">
        <f t="shared" si="38"/>
        <v>0</v>
      </c>
      <c r="AV15" s="72"/>
      <c r="AW15" s="49">
        <v>0.55833333333333335</v>
      </c>
      <c r="AX15" s="42" t="str">
        <f t="shared" si="39"/>
        <v/>
      </c>
      <c r="AY15" s="38">
        <f t="shared" si="83"/>
        <v>0</v>
      </c>
      <c r="AZ15" s="53">
        <v>0.56041666666666667</v>
      </c>
      <c r="BA15" s="61"/>
      <c r="BB15" s="55">
        <v>0.56596064814814817</v>
      </c>
      <c r="BC15" s="35">
        <f t="shared" si="40"/>
        <v>5.5439814814814969E-3</v>
      </c>
      <c r="BD15" s="35">
        <f t="shared" si="41"/>
        <v>3.4722222222238058E-5</v>
      </c>
      <c r="BE15" s="44" t="str">
        <f t="shared" si="42"/>
        <v>+</v>
      </c>
      <c r="BF15" s="45">
        <f t="shared" si="43"/>
        <v>3</v>
      </c>
      <c r="BG15" s="55">
        <v>0.5728240740740741</v>
      </c>
      <c r="BH15" s="35">
        <f t="shared" si="44"/>
        <v>1.2407407407407423E-2</v>
      </c>
      <c r="BI15" s="35">
        <f t="shared" si="45"/>
        <v>1.0069444444444284E-3</v>
      </c>
      <c r="BJ15" s="44" t="str">
        <f t="shared" si="46"/>
        <v>-</v>
      </c>
      <c r="BK15" s="45">
        <f t="shared" si="47"/>
        <v>87</v>
      </c>
      <c r="BL15" s="55">
        <v>0.57671296296296293</v>
      </c>
      <c r="BM15" s="35">
        <f t="shared" si="48"/>
        <v>1.6296296296296253E-2</v>
      </c>
      <c r="BN15" s="35">
        <f t="shared" si="49"/>
        <v>9.7222222222226665E-4</v>
      </c>
      <c r="BO15" s="44" t="str">
        <f t="shared" si="50"/>
        <v>-</v>
      </c>
      <c r="BP15" s="45">
        <f t="shared" si="51"/>
        <v>84</v>
      </c>
      <c r="BQ15" s="55">
        <v>0.59211805555555552</v>
      </c>
      <c r="BR15" s="35">
        <f t="shared" si="52"/>
        <v>3.1701388888888848E-2</v>
      </c>
      <c r="BS15" s="35">
        <f t="shared" si="53"/>
        <v>2.5462962962966712E-4</v>
      </c>
      <c r="BT15" s="44" t="str">
        <f t="shared" si="54"/>
        <v>-</v>
      </c>
      <c r="BU15" s="45">
        <f t="shared" si="55"/>
        <v>22</v>
      </c>
      <c r="BV15" s="263"/>
      <c r="BW15" s="263"/>
      <c r="BX15" s="55">
        <v>0.60005787037037039</v>
      </c>
      <c r="BY15" s="35">
        <f t="shared" si="56"/>
        <v>3.964120370370372E-2</v>
      </c>
      <c r="BZ15" s="35">
        <f t="shared" si="57"/>
        <v>5.6712962962961189E-4</v>
      </c>
      <c r="CA15" s="44" t="str">
        <f t="shared" si="58"/>
        <v>-</v>
      </c>
      <c r="CB15" s="45">
        <f t="shared" si="59"/>
        <v>49</v>
      </c>
      <c r="CC15" s="49">
        <v>0.62638888888888888</v>
      </c>
      <c r="CD15" s="42" t="str">
        <f t="shared" si="60"/>
        <v/>
      </c>
      <c r="CE15" s="38">
        <f t="shared" si="61"/>
        <v>0</v>
      </c>
      <c r="CF15" s="53">
        <v>0.64652777777777781</v>
      </c>
      <c r="CG15" s="61"/>
      <c r="CH15" s="55">
        <v>0.65734953703703702</v>
      </c>
      <c r="CI15" s="35">
        <f t="shared" si="84"/>
        <v>1.0821759259259212E-2</v>
      </c>
      <c r="CJ15" s="35">
        <f t="shared" si="7"/>
        <v>2.3148148148195713E-5</v>
      </c>
      <c r="CK15" s="44" t="str">
        <f t="shared" si="85"/>
        <v>-</v>
      </c>
      <c r="CL15" s="45">
        <f t="shared" si="86"/>
        <v>2</v>
      </c>
      <c r="CM15" s="55">
        <v>0.66351851851851851</v>
      </c>
      <c r="CN15" s="35">
        <f t="shared" si="87"/>
        <v>1.6990740740740695E-2</v>
      </c>
      <c r="CO15" s="35">
        <f t="shared" si="88"/>
        <v>1.3888888888884468E-4</v>
      </c>
      <c r="CP15" s="44" t="str">
        <f t="shared" si="89"/>
        <v>+</v>
      </c>
      <c r="CQ15" s="45">
        <f t="shared" si="90"/>
        <v>12</v>
      </c>
      <c r="CR15" s="85" t="s">
        <v>632</v>
      </c>
      <c r="CS15" s="38"/>
      <c r="CT15" s="85">
        <v>1.02152777777778</v>
      </c>
      <c r="CU15" s="38"/>
      <c r="CV15" s="91"/>
      <c r="CW15" s="95">
        <v>0.05</v>
      </c>
      <c r="CX15" s="42" t="str">
        <f t="shared" si="15"/>
        <v/>
      </c>
      <c r="CY15" s="38">
        <f t="shared" si="62"/>
        <v>0</v>
      </c>
      <c r="CZ15" s="43">
        <v>0.40902777777777777</v>
      </c>
      <c r="DA15" s="47"/>
      <c r="DB15" s="70">
        <v>93.6</v>
      </c>
      <c r="DC15" s="71">
        <f t="shared" si="63"/>
        <v>93.6</v>
      </c>
      <c r="DD15" s="72"/>
      <c r="DE15" s="43"/>
      <c r="DF15" s="43"/>
      <c r="DG15" s="39">
        <f t="shared" si="64"/>
        <v>444.70000000000005</v>
      </c>
      <c r="DH15" s="46">
        <f t="shared" si="8"/>
        <v>780</v>
      </c>
      <c r="DI15" s="40"/>
      <c r="DJ15" s="63">
        <f t="shared" si="65"/>
        <v>1224.7</v>
      </c>
      <c r="DK15" s="43"/>
      <c r="DL15" s="268" t="str">
        <f>'Стартовая ведомость'!J14</f>
        <v>абсолют</v>
      </c>
      <c r="DM15" s="269" t="str">
        <f>'Стартовая ведомость'!F14</f>
        <v>Москвич 214145</v>
      </c>
      <c r="DN15" s="269" t="str">
        <f>'Стартовая ведомость'!G14</f>
        <v>передний</v>
      </c>
      <c r="DO15" s="269">
        <f>'Стартовая ведомость'!H14</f>
        <v>122</v>
      </c>
      <c r="DP15" s="269" t="str">
        <f>'Стартовая ведомость'!I14</f>
        <v>Хорошая компания</v>
      </c>
      <c r="DQ15" s="56"/>
      <c r="DR15" s="56"/>
      <c r="DS15" s="36"/>
      <c r="DV15" s="41">
        <f t="shared" si="9"/>
        <v>1.08</v>
      </c>
      <c r="DW15" s="41" t="s">
        <v>197</v>
      </c>
      <c r="DY15" s="151">
        <f t="shared" si="66"/>
        <v>200.55600000000001</v>
      </c>
      <c r="DZ15" s="41">
        <f t="shared" si="10"/>
        <v>200.55600000000001</v>
      </c>
      <c r="EA15" s="41">
        <f t="shared" si="67"/>
        <v>9999</v>
      </c>
      <c r="EB15" s="41">
        <f t="shared" si="16"/>
        <v>999999</v>
      </c>
      <c r="EC15" s="41">
        <f t="shared" si="17"/>
        <v>999999</v>
      </c>
      <c r="EG15" s="41">
        <f t="shared" si="18"/>
        <v>11</v>
      </c>
      <c r="EH15" s="195">
        <f t="shared" si="68"/>
        <v>0</v>
      </c>
      <c r="EI15" s="195">
        <f t="shared" si="11"/>
        <v>780</v>
      </c>
      <c r="EJ15" s="196">
        <f t="shared" si="69"/>
        <v>92.1</v>
      </c>
      <c r="EK15" s="195">
        <f t="shared" si="70"/>
        <v>0</v>
      </c>
      <c r="EL15" s="195">
        <f t="shared" si="71"/>
        <v>0</v>
      </c>
      <c r="EM15" s="195">
        <f t="shared" si="72"/>
        <v>245</v>
      </c>
      <c r="EN15" s="195">
        <f t="shared" si="73"/>
        <v>0</v>
      </c>
      <c r="EO15" s="195">
        <f t="shared" si="74"/>
        <v>14</v>
      </c>
      <c r="EP15" s="195">
        <f t="shared" si="75"/>
        <v>0</v>
      </c>
      <c r="EQ15" s="195">
        <f t="shared" si="76"/>
        <v>93.6</v>
      </c>
      <c r="ER15" s="195" t="e">
        <f>#REF!</f>
        <v>#REF!</v>
      </c>
      <c r="ES15" s="195" t="e">
        <f>#REF!+#REF!</f>
        <v>#REF!</v>
      </c>
      <c r="ET15" s="195" t="e">
        <f>#REF!</f>
        <v>#REF!</v>
      </c>
      <c r="EU15" s="196" t="e">
        <f>#REF!+#REF!+#REF!</f>
        <v>#REF!</v>
      </c>
      <c r="EV15" s="195"/>
      <c r="EW15" s="195"/>
      <c r="EX15" s="195"/>
      <c r="EY15" s="195"/>
      <c r="EZ15" s="196"/>
      <c r="FA15" s="195"/>
      <c r="FC15" s="41">
        <f t="shared" si="19"/>
        <v>11</v>
      </c>
      <c r="FD15" s="195">
        <f t="shared" si="77"/>
        <v>0</v>
      </c>
      <c r="FE15" s="195">
        <f t="shared" si="78"/>
        <v>780</v>
      </c>
      <c r="FF15" s="195">
        <f t="shared" si="79"/>
        <v>872.1</v>
      </c>
      <c r="FG15" s="195">
        <f t="shared" si="80"/>
        <v>872.1</v>
      </c>
      <c r="FH15" s="195">
        <f t="shared" si="81"/>
        <v>872.1</v>
      </c>
      <c r="FI15" s="195">
        <f t="shared" si="82"/>
        <v>1117.0999999999999</v>
      </c>
      <c r="FJ15" s="195">
        <f t="shared" si="91"/>
        <v>1117.0999999999999</v>
      </c>
      <c r="FK15" s="195">
        <f t="shared" si="92"/>
        <v>1131.0999999999999</v>
      </c>
      <c r="FL15" s="195">
        <f t="shared" si="93"/>
        <v>1131.0999999999999</v>
      </c>
      <c r="FM15" s="195">
        <f t="shared" si="94"/>
        <v>1224.6999999999998</v>
      </c>
      <c r="FN15" s="195" t="e">
        <f t="shared" si="20"/>
        <v>#REF!</v>
      </c>
      <c r="FO15" s="195" t="e">
        <f t="shared" si="21"/>
        <v>#REF!</v>
      </c>
      <c r="FP15" s="195" t="e">
        <f t="shared" si="22"/>
        <v>#REF!</v>
      </c>
      <c r="FQ15" s="195" t="e">
        <f t="shared" si="23"/>
        <v>#REF!</v>
      </c>
      <c r="FR15" s="195" t="e">
        <f t="shared" si="24"/>
        <v>#REF!</v>
      </c>
      <c r="FS15" s="195" t="e">
        <f t="shared" si="25"/>
        <v>#REF!</v>
      </c>
      <c r="FT15" s="195" t="e">
        <f t="shared" si="26"/>
        <v>#REF!</v>
      </c>
      <c r="FU15" s="195" t="e">
        <f t="shared" si="27"/>
        <v>#REF!</v>
      </c>
      <c r="FV15" s="195" t="e">
        <f t="shared" si="28"/>
        <v>#REF!</v>
      </c>
    </row>
    <row r="16" spans="1:178" s="41" customFormat="1" ht="13.5" customHeight="1" collapsed="1" thickBot="1" x14ac:dyDescent="0.25">
      <c r="A16" s="131"/>
      <c r="B16" s="34">
        <v>12</v>
      </c>
      <c r="C16" s="293">
        <f>'Стартовая ведомость'!D15</f>
        <v>12</v>
      </c>
      <c r="D16" s="260" t="str">
        <f>'Стартовая ведомость'!B15</f>
        <v>Легейда Дмитрий</v>
      </c>
      <c r="E16" s="260" t="str">
        <f>'Стартовая ведомость'!C15</f>
        <v>Форафонтов Леонид</v>
      </c>
      <c r="F16" s="260" t="str">
        <f>'Стартовая ведомость'!F15</f>
        <v>Mitsubishi Outlander</v>
      </c>
      <c r="G16" s="43">
        <f>'Ведомость ТИ'!E15</f>
        <v>0.3</v>
      </c>
      <c r="H16" s="47">
        <f t="shared" si="29"/>
        <v>0.3</v>
      </c>
      <c r="I16" s="58" t="str">
        <f t="shared" si="30"/>
        <v/>
      </c>
      <c r="J16" s="52">
        <f t="shared" si="31"/>
        <v>0</v>
      </c>
      <c r="K16" s="43">
        <f>'Стартовая ведомость'!E15</f>
        <v>0.38333333333333336</v>
      </c>
      <c r="L16" s="47">
        <f t="shared" si="32"/>
        <v>0.38333333333333336</v>
      </c>
      <c r="M16" s="42" t="str">
        <f t="shared" si="33"/>
        <v/>
      </c>
      <c r="N16" s="38">
        <f t="shared" si="34"/>
        <v>0</v>
      </c>
      <c r="O16" s="85">
        <v>0.38750000000000001</v>
      </c>
      <c r="P16" s="38"/>
      <c r="Q16" s="261"/>
      <c r="R16" s="85"/>
      <c r="S16" s="38">
        <f t="shared" si="35"/>
        <v>0</v>
      </c>
      <c r="T16" s="85">
        <v>0.41944444444444445</v>
      </c>
      <c r="U16" s="86"/>
      <c r="V16" s="52">
        <f t="shared" si="2"/>
        <v>0</v>
      </c>
      <c r="W16" s="85">
        <v>0.4375</v>
      </c>
      <c r="X16" s="38"/>
      <c r="Y16" s="85">
        <v>0.43888888888888888</v>
      </c>
      <c r="Z16" s="86"/>
      <c r="AA16" s="52">
        <f t="shared" si="3"/>
        <v>0</v>
      </c>
      <c r="AB16" s="261"/>
      <c r="AC16" s="85">
        <v>0.44027777777777777</v>
      </c>
      <c r="AD16" s="38"/>
      <c r="AE16" s="85">
        <v>0.46111111111111108</v>
      </c>
      <c r="AF16" s="86"/>
      <c r="AG16" s="52">
        <f t="shared" si="4"/>
        <v>0</v>
      </c>
      <c r="AH16" s="261"/>
      <c r="AI16" s="85">
        <v>0.46736111111111112</v>
      </c>
      <c r="AJ16" s="38"/>
      <c r="AK16" s="73">
        <v>0.47361111111111115</v>
      </c>
      <c r="AL16" s="42" t="str">
        <f t="shared" si="5"/>
        <v/>
      </c>
      <c r="AM16" s="38">
        <f t="shared" si="6"/>
        <v>0</v>
      </c>
      <c r="AN16" s="43">
        <v>0.4826388888888889</v>
      </c>
      <c r="AO16" s="47">
        <v>0.4909722222222222</v>
      </c>
      <c r="AP16" s="70">
        <v>102.6</v>
      </c>
      <c r="AQ16" s="71">
        <f t="shared" si="14"/>
        <v>102.6</v>
      </c>
      <c r="AR16" s="72"/>
      <c r="AS16" s="49">
        <f t="shared" si="36"/>
        <v>0.51527777777777783</v>
      </c>
      <c r="AT16" s="42" t="str">
        <f t="shared" si="37"/>
        <v/>
      </c>
      <c r="AU16" s="280">
        <f t="shared" si="38"/>
        <v>0</v>
      </c>
      <c r="AV16" s="72"/>
      <c r="AW16" s="49">
        <v>0.55694444444444446</v>
      </c>
      <c r="AX16" s="42" t="str">
        <f t="shared" si="39"/>
        <v/>
      </c>
      <c r="AY16" s="38">
        <f t="shared" si="83"/>
        <v>0</v>
      </c>
      <c r="AZ16" s="53">
        <v>0.55902777777777779</v>
      </c>
      <c r="BA16" s="61"/>
      <c r="BB16" s="55">
        <v>0.56457175925925929</v>
      </c>
      <c r="BC16" s="35">
        <f t="shared" si="40"/>
        <v>5.5439814814814969E-3</v>
      </c>
      <c r="BD16" s="35">
        <f t="shared" si="41"/>
        <v>3.4722222222238058E-5</v>
      </c>
      <c r="BE16" s="44" t="str">
        <f t="shared" si="42"/>
        <v>+</v>
      </c>
      <c r="BF16" s="45">
        <f t="shared" si="43"/>
        <v>3</v>
      </c>
      <c r="BG16" s="55">
        <v>0.57152777777777775</v>
      </c>
      <c r="BH16" s="35">
        <f t="shared" si="44"/>
        <v>1.2499999999999956E-2</v>
      </c>
      <c r="BI16" s="35">
        <f t="shared" si="45"/>
        <v>9.1435185185189533E-4</v>
      </c>
      <c r="BJ16" s="44" t="str">
        <f t="shared" si="46"/>
        <v>-</v>
      </c>
      <c r="BK16" s="45">
        <f t="shared" si="47"/>
        <v>79</v>
      </c>
      <c r="BL16" s="55">
        <v>0.57541666666666669</v>
      </c>
      <c r="BM16" s="35">
        <f t="shared" si="48"/>
        <v>1.6388888888888897E-2</v>
      </c>
      <c r="BN16" s="35">
        <f t="shared" si="49"/>
        <v>8.7962962962962257E-4</v>
      </c>
      <c r="BO16" s="44" t="str">
        <f t="shared" si="50"/>
        <v>-</v>
      </c>
      <c r="BP16" s="45">
        <f t="shared" si="51"/>
        <v>76</v>
      </c>
      <c r="BQ16" s="55">
        <v>0.59062500000000007</v>
      </c>
      <c r="BR16" s="35">
        <f t="shared" si="52"/>
        <v>3.1597222222222276E-2</v>
      </c>
      <c r="BS16" s="35">
        <f t="shared" si="53"/>
        <v>3.5879629629623905E-4</v>
      </c>
      <c r="BT16" s="44" t="str">
        <f t="shared" si="54"/>
        <v>-</v>
      </c>
      <c r="BU16" s="45">
        <f t="shared" si="55"/>
        <v>31</v>
      </c>
      <c r="BV16" s="263"/>
      <c r="BW16" s="263"/>
      <c r="BX16" s="55">
        <v>0.59837962962962965</v>
      </c>
      <c r="BY16" s="35">
        <f t="shared" si="56"/>
        <v>3.935185185185186E-2</v>
      </c>
      <c r="BZ16" s="35">
        <f t="shared" si="57"/>
        <v>8.5648148148147196E-4</v>
      </c>
      <c r="CA16" s="44" t="str">
        <f t="shared" si="58"/>
        <v>-</v>
      </c>
      <c r="CB16" s="45">
        <f t="shared" si="59"/>
        <v>74</v>
      </c>
      <c r="CC16" s="49">
        <v>0.625</v>
      </c>
      <c r="CD16" s="42" t="str">
        <f t="shared" si="60"/>
        <v/>
      </c>
      <c r="CE16" s="38">
        <f t="shared" si="61"/>
        <v>0</v>
      </c>
      <c r="CF16" s="53">
        <v>0.64583333333333337</v>
      </c>
      <c r="CG16" s="61"/>
      <c r="CH16" s="55">
        <v>0.65650462962962963</v>
      </c>
      <c r="CI16" s="35">
        <f t="shared" si="84"/>
        <v>1.0671296296296262E-2</v>
      </c>
      <c r="CJ16" s="35">
        <f t="shared" si="7"/>
        <v>1.7361111111114519E-4</v>
      </c>
      <c r="CK16" s="44" t="str">
        <f t="shared" si="85"/>
        <v>-</v>
      </c>
      <c r="CL16" s="45">
        <f t="shared" si="86"/>
        <v>15</v>
      </c>
      <c r="CM16" s="55">
        <v>0.66275462962962961</v>
      </c>
      <c r="CN16" s="35">
        <f t="shared" si="87"/>
        <v>1.692129629629624E-2</v>
      </c>
      <c r="CO16" s="35">
        <f t="shared" si="88"/>
        <v>6.944444444438938E-5</v>
      </c>
      <c r="CP16" s="44" t="str">
        <f t="shared" si="89"/>
        <v>+</v>
      </c>
      <c r="CQ16" s="45">
        <f t="shared" si="90"/>
        <v>6</v>
      </c>
      <c r="CR16" s="85"/>
      <c r="CS16" s="38">
        <v>600</v>
      </c>
      <c r="CT16" s="85">
        <v>1.0631944444444399</v>
      </c>
      <c r="CU16" s="38"/>
      <c r="CV16" s="91"/>
      <c r="CW16" s="95">
        <v>0.05</v>
      </c>
      <c r="CX16" s="42" t="str">
        <f t="shared" si="15"/>
        <v/>
      </c>
      <c r="CY16" s="38">
        <f t="shared" si="62"/>
        <v>0</v>
      </c>
      <c r="CZ16" s="43">
        <v>0.40902777777777777</v>
      </c>
      <c r="DA16" s="47"/>
      <c r="DB16" s="70">
        <v>117</v>
      </c>
      <c r="DC16" s="71">
        <f t="shared" si="63"/>
        <v>117</v>
      </c>
      <c r="DD16" s="72"/>
      <c r="DE16" s="43"/>
      <c r="DF16" s="43"/>
      <c r="DG16" s="39">
        <f t="shared" si="64"/>
        <v>503.6</v>
      </c>
      <c r="DH16" s="46">
        <f t="shared" si="8"/>
        <v>600</v>
      </c>
      <c r="DI16" s="40"/>
      <c r="DJ16" s="63">
        <f t="shared" si="65"/>
        <v>1103.5999999999999</v>
      </c>
      <c r="DK16" s="43"/>
      <c r="DL16" s="268" t="str">
        <f>'Стартовая ведомость'!J15</f>
        <v>И, абсолют</v>
      </c>
      <c r="DM16" s="269" t="str">
        <f>'Стартовая ведомость'!F15</f>
        <v>Mitsubishi Outlander</v>
      </c>
      <c r="DN16" s="269" t="str">
        <f>'Стартовая ведомость'!G15</f>
        <v>полный</v>
      </c>
      <c r="DO16" s="269">
        <f>'Стартовая ведомость'!H15</f>
        <v>220</v>
      </c>
      <c r="DP16" s="269" t="str">
        <f>'Стартовая ведомость'!I15</f>
        <v>Хорошая компания</v>
      </c>
      <c r="DQ16" s="56"/>
      <c r="DR16" s="56"/>
      <c r="DS16" s="36"/>
      <c r="DV16" s="41">
        <f t="shared" si="9"/>
        <v>1.1299999999999999</v>
      </c>
      <c r="DW16" s="41" t="s">
        <v>197</v>
      </c>
      <c r="DX16" s="41" t="s">
        <v>465</v>
      </c>
      <c r="DY16" s="151">
        <f t="shared" si="66"/>
        <v>248.14799999999997</v>
      </c>
      <c r="DZ16" s="41">
        <f t="shared" si="10"/>
        <v>248.14799999999997</v>
      </c>
      <c r="EA16" s="41">
        <f t="shared" si="67"/>
        <v>9999</v>
      </c>
      <c r="EB16" s="41">
        <f t="shared" si="16"/>
        <v>1103.5999999999999</v>
      </c>
      <c r="EC16" s="41">
        <f t="shared" si="17"/>
        <v>999999</v>
      </c>
      <c r="EG16" s="41">
        <f t="shared" si="18"/>
        <v>12</v>
      </c>
      <c r="EH16" s="195">
        <f t="shared" si="68"/>
        <v>0</v>
      </c>
      <c r="EI16" s="195">
        <f t="shared" si="11"/>
        <v>0</v>
      </c>
      <c r="EJ16" s="196">
        <f t="shared" si="69"/>
        <v>102.6</v>
      </c>
      <c r="EK16" s="195">
        <f t="shared" si="70"/>
        <v>0</v>
      </c>
      <c r="EL16" s="195">
        <f t="shared" si="71"/>
        <v>0</v>
      </c>
      <c r="EM16" s="195">
        <f t="shared" si="72"/>
        <v>263</v>
      </c>
      <c r="EN16" s="195">
        <f t="shared" si="73"/>
        <v>0</v>
      </c>
      <c r="EO16" s="195">
        <f t="shared" si="74"/>
        <v>21</v>
      </c>
      <c r="EP16" s="195">
        <f t="shared" si="75"/>
        <v>600</v>
      </c>
      <c r="EQ16" s="195">
        <f t="shared" si="76"/>
        <v>117</v>
      </c>
      <c r="ER16" s="195" t="e">
        <f>#REF!</f>
        <v>#REF!</v>
      </c>
      <c r="ES16" s="195" t="e">
        <f>#REF!+#REF!</f>
        <v>#REF!</v>
      </c>
      <c r="ET16" s="195" t="e">
        <f>#REF!</f>
        <v>#REF!</v>
      </c>
      <c r="EU16" s="196" t="e">
        <f>#REF!+#REF!+#REF!</f>
        <v>#REF!</v>
      </c>
      <c r="EV16" s="195"/>
      <c r="EW16" s="195"/>
      <c r="EX16" s="195"/>
      <c r="EY16" s="195"/>
      <c r="EZ16" s="196"/>
      <c r="FA16" s="195"/>
      <c r="FC16" s="41">
        <f t="shared" si="19"/>
        <v>12</v>
      </c>
      <c r="FD16" s="195">
        <f t="shared" si="77"/>
        <v>0</v>
      </c>
      <c r="FE16" s="195">
        <f t="shared" si="78"/>
        <v>0</v>
      </c>
      <c r="FF16" s="195">
        <f t="shared" si="79"/>
        <v>102.6</v>
      </c>
      <c r="FG16" s="195">
        <f t="shared" si="80"/>
        <v>102.6</v>
      </c>
      <c r="FH16" s="195">
        <f t="shared" si="81"/>
        <v>102.6</v>
      </c>
      <c r="FI16" s="195">
        <f t="shared" si="82"/>
        <v>365.6</v>
      </c>
      <c r="FJ16" s="195">
        <f t="shared" si="91"/>
        <v>365.6</v>
      </c>
      <c r="FK16" s="195">
        <f t="shared" si="92"/>
        <v>386.6</v>
      </c>
      <c r="FL16" s="195">
        <f t="shared" si="93"/>
        <v>986.6</v>
      </c>
      <c r="FM16" s="195">
        <f t="shared" si="94"/>
        <v>1103.5999999999999</v>
      </c>
      <c r="FN16" s="195" t="e">
        <f t="shared" si="20"/>
        <v>#REF!</v>
      </c>
      <c r="FO16" s="195" t="e">
        <f t="shared" si="21"/>
        <v>#REF!</v>
      </c>
      <c r="FP16" s="195" t="e">
        <f t="shared" si="22"/>
        <v>#REF!</v>
      </c>
      <c r="FQ16" s="195" t="e">
        <f t="shared" si="23"/>
        <v>#REF!</v>
      </c>
      <c r="FR16" s="195" t="e">
        <f t="shared" si="24"/>
        <v>#REF!</v>
      </c>
      <c r="FS16" s="195" t="e">
        <f t="shared" si="25"/>
        <v>#REF!</v>
      </c>
      <c r="FT16" s="195" t="e">
        <f t="shared" si="26"/>
        <v>#REF!</v>
      </c>
      <c r="FU16" s="195" t="e">
        <f t="shared" si="27"/>
        <v>#REF!</v>
      </c>
      <c r="FV16" s="195" t="e">
        <f t="shared" si="28"/>
        <v>#REF!</v>
      </c>
    </row>
    <row r="17" spans="1:178" s="41" customFormat="1" ht="13.5" collapsed="1" thickBot="1" x14ac:dyDescent="0.25">
      <c r="A17" s="131"/>
      <c r="B17" s="34">
        <v>13</v>
      </c>
      <c r="C17" s="293">
        <f>'Стартовая ведомость'!D16</f>
        <v>13</v>
      </c>
      <c r="D17" s="260" t="str">
        <f>'Стартовая ведомость'!B16</f>
        <v>Печалин Виктор</v>
      </c>
      <c r="E17" s="260" t="str">
        <f>'Стартовая ведомость'!C16</f>
        <v>Сергеев Владимир</v>
      </c>
      <c r="F17" s="260" t="str">
        <f>'Стартовая ведомость'!F16</f>
        <v>ВАЗ 2102</v>
      </c>
      <c r="G17" s="43">
        <f>'Ведомость ТИ'!E16</f>
        <v>0.30069444444444443</v>
      </c>
      <c r="H17" s="47">
        <f t="shared" si="29"/>
        <v>0.30069444444444443</v>
      </c>
      <c r="I17" s="58" t="str">
        <f t="shared" si="30"/>
        <v/>
      </c>
      <c r="J17" s="52">
        <f t="shared" si="31"/>
        <v>0</v>
      </c>
      <c r="K17" s="43">
        <f>'Стартовая ведомость'!E16</f>
        <v>0.3840277777777778</v>
      </c>
      <c r="L17" s="47">
        <f t="shared" si="32"/>
        <v>0.3840277777777778</v>
      </c>
      <c r="M17" s="42" t="str">
        <f t="shared" si="33"/>
        <v/>
      </c>
      <c r="N17" s="38">
        <f t="shared" si="34"/>
        <v>0</v>
      </c>
      <c r="O17" s="85">
        <v>0.38819444444444445</v>
      </c>
      <c r="P17" s="38"/>
      <c r="Q17" s="261"/>
      <c r="R17" s="85"/>
      <c r="S17" s="38">
        <f t="shared" si="35"/>
        <v>0</v>
      </c>
      <c r="T17" s="85" t="s">
        <v>308</v>
      </c>
      <c r="U17" s="86"/>
      <c r="V17" s="52">
        <f t="shared" si="2"/>
        <v>600</v>
      </c>
      <c r="W17" s="85"/>
      <c r="X17" s="38">
        <v>600</v>
      </c>
      <c r="Y17" s="85"/>
      <c r="Z17" s="86"/>
      <c r="AA17" s="52">
        <v>600</v>
      </c>
      <c r="AB17" s="261"/>
      <c r="AC17" s="85"/>
      <c r="AD17" s="38">
        <v>600</v>
      </c>
      <c r="AE17" s="85">
        <v>0.46111111111111108</v>
      </c>
      <c r="AF17" s="86"/>
      <c r="AG17" s="52">
        <f t="shared" si="4"/>
        <v>0</v>
      </c>
      <c r="AH17" s="261"/>
      <c r="AI17" s="85">
        <v>0.46736111111111112</v>
      </c>
      <c r="AJ17" s="38"/>
      <c r="AK17" s="73">
        <v>0.47500000000000003</v>
      </c>
      <c r="AL17" s="42" t="str">
        <f t="shared" si="5"/>
        <v>+</v>
      </c>
      <c r="AM17" s="38">
        <f t="shared" si="6"/>
        <v>60</v>
      </c>
      <c r="AN17" s="43">
        <v>0.4770833333333333</v>
      </c>
      <c r="AO17" s="47">
        <v>0.49722222222222223</v>
      </c>
      <c r="AP17" s="70">
        <v>109.7</v>
      </c>
      <c r="AQ17" s="71">
        <f t="shared" si="14"/>
        <v>109.7</v>
      </c>
      <c r="AR17" s="72"/>
      <c r="AS17" s="49">
        <f t="shared" si="36"/>
        <v>0.51666666666666672</v>
      </c>
      <c r="AT17" s="42" t="str">
        <f t="shared" si="37"/>
        <v/>
      </c>
      <c r="AU17" s="280">
        <f t="shared" si="38"/>
        <v>0</v>
      </c>
      <c r="AV17" s="72"/>
      <c r="AW17" s="49">
        <v>0.56111111111111112</v>
      </c>
      <c r="AX17" s="42" t="str">
        <f t="shared" si="39"/>
        <v/>
      </c>
      <c r="AY17" s="38">
        <f t="shared" si="83"/>
        <v>0</v>
      </c>
      <c r="AZ17" s="53">
        <v>0.56319444444444444</v>
      </c>
      <c r="BA17" s="61"/>
      <c r="BB17" s="55">
        <v>0.56879629629629636</v>
      </c>
      <c r="BC17" s="35">
        <f t="shared" si="40"/>
        <v>5.6018518518519134E-3</v>
      </c>
      <c r="BD17" s="35">
        <f t="shared" si="41"/>
        <v>9.2592592592654482E-5</v>
      </c>
      <c r="BE17" s="44" t="str">
        <f t="shared" si="42"/>
        <v>+</v>
      </c>
      <c r="BF17" s="45">
        <f t="shared" si="43"/>
        <v>8</v>
      </c>
      <c r="BG17" s="55">
        <v>0.5802546296296297</v>
      </c>
      <c r="BH17" s="35">
        <f t="shared" si="44"/>
        <v>1.7060185185185262E-2</v>
      </c>
      <c r="BI17" s="35">
        <f t="shared" si="45"/>
        <v>3.6458333333334106E-3</v>
      </c>
      <c r="BJ17" s="44" t="str">
        <f t="shared" si="46"/>
        <v>+</v>
      </c>
      <c r="BK17" s="45">
        <f t="shared" si="47"/>
        <v>315</v>
      </c>
      <c r="BL17" s="55">
        <v>0.58493055555555562</v>
      </c>
      <c r="BM17" s="35">
        <f t="shared" si="48"/>
        <v>2.1736111111111178E-2</v>
      </c>
      <c r="BN17" s="35">
        <f t="shared" si="49"/>
        <v>4.4675925925926584E-3</v>
      </c>
      <c r="BO17" s="44" t="str">
        <f t="shared" si="50"/>
        <v>+</v>
      </c>
      <c r="BP17" s="45">
        <f t="shared" si="51"/>
        <v>386</v>
      </c>
      <c r="BQ17" s="55">
        <v>0.60623842592592592</v>
      </c>
      <c r="BR17" s="35">
        <f t="shared" si="52"/>
        <v>4.3043981481481475E-2</v>
      </c>
      <c r="BS17" s="35">
        <f t="shared" si="53"/>
        <v>1.1087962962962959E-2</v>
      </c>
      <c r="BT17" s="44" t="str">
        <f t="shared" si="54"/>
        <v>+</v>
      </c>
      <c r="BU17" s="45">
        <f t="shared" si="55"/>
        <v>958</v>
      </c>
      <c r="BV17" s="263"/>
      <c r="BW17" s="263"/>
      <c r="BX17" s="55">
        <v>0.59398148148148155</v>
      </c>
      <c r="BY17" s="35">
        <f t="shared" si="56"/>
        <v>3.0787037037037113E-2</v>
      </c>
      <c r="BZ17" s="35">
        <f t="shared" si="57"/>
        <v>9.4212962962962193E-3</v>
      </c>
      <c r="CA17" s="44" t="str">
        <f t="shared" si="58"/>
        <v>-</v>
      </c>
      <c r="CB17" s="45">
        <f t="shared" si="59"/>
        <v>814</v>
      </c>
      <c r="CC17" s="49">
        <v>0.63472222222222219</v>
      </c>
      <c r="CD17" s="42" t="str">
        <f t="shared" si="60"/>
        <v>+</v>
      </c>
      <c r="CE17" s="38">
        <f t="shared" si="61"/>
        <v>480</v>
      </c>
      <c r="CF17" s="53">
        <v>0.65138888888888891</v>
      </c>
      <c r="CG17" s="61"/>
      <c r="CH17" s="55">
        <v>0.66253472222222221</v>
      </c>
      <c r="CI17" s="35">
        <f t="shared" si="84"/>
        <v>1.1145833333333299E-2</v>
      </c>
      <c r="CJ17" s="35">
        <f t="shared" si="7"/>
        <v>3.0092592592589201E-4</v>
      </c>
      <c r="CK17" s="44" t="str">
        <f t="shared" si="85"/>
        <v>+</v>
      </c>
      <c r="CL17" s="45">
        <f t="shared" si="86"/>
        <v>26</v>
      </c>
      <c r="CM17" s="55">
        <v>0.66907407407407404</v>
      </c>
      <c r="CN17" s="35">
        <f t="shared" si="87"/>
        <v>1.7685185185185137E-2</v>
      </c>
      <c r="CO17" s="35">
        <f t="shared" si="88"/>
        <v>8.3333333333328666E-4</v>
      </c>
      <c r="CP17" s="44" t="str">
        <f t="shared" si="89"/>
        <v>+</v>
      </c>
      <c r="CQ17" s="45">
        <f t="shared" si="90"/>
        <v>72</v>
      </c>
      <c r="CR17" s="85" t="s">
        <v>632</v>
      </c>
      <c r="CS17" s="38"/>
      <c r="CT17" s="85">
        <v>1.10486111111111</v>
      </c>
      <c r="CU17" s="38"/>
      <c r="CV17" s="91"/>
      <c r="CW17" s="95">
        <v>0.05</v>
      </c>
      <c r="CX17" s="42" t="str">
        <f t="shared" si="15"/>
        <v/>
      </c>
      <c r="CY17" s="38">
        <f t="shared" si="62"/>
        <v>0</v>
      </c>
      <c r="CZ17" s="43">
        <v>0.40902777777777777</v>
      </c>
      <c r="DA17" s="47"/>
      <c r="DB17" s="70">
        <v>119.9</v>
      </c>
      <c r="DC17" s="71">
        <f t="shared" si="63"/>
        <v>119.9</v>
      </c>
      <c r="DD17" s="72"/>
      <c r="DE17" s="43"/>
      <c r="DF17" s="43"/>
      <c r="DG17" s="39">
        <f t="shared" si="64"/>
        <v>2808.6</v>
      </c>
      <c r="DH17" s="46">
        <f t="shared" si="8"/>
        <v>2940</v>
      </c>
      <c r="DI17" s="40"/>
      <c r="DJ17" s="63">
        <f t="shared" si="65"/>
        <v>5748.6</v>
      </c>
      <c r="DK17" s="43"/>
      <c r="DL17" s="268" t="str">
        <f>'Стартовая ведомость'!J16</f>
        <v>абсолют</v>
      </c>
      <c r="DM17" s="269" t="str">
        <f>'Стартовая ведомость'!F16</f>
        <v>ВАЗ 2102</v>
      </c>
      <c r="DN17" s="269" t="str">
        <f>'Стартовая ведомость'!G16</f>
        <v>задний</v>
      </c>
      <c r="DO17" s="269">
        <f>'Стартовая ведомость'!H16</f>
        <v>80</v>
      </c>
      <c r="DP17" s="269">
        <f>'Стартовая ведомость'!I16</f>
        <v>0</v>
      </c>
      <c r="DQ17" s="56"/>
      <c r="DR17" s="56"/>
      <c r="DS17" s="36"/>
      <c r="DV17" s="41">
        <f t="shared" si="9"/>
        <v>1</v>
      </c>
      <c r="DW17" s="41" t="s">
        <v>197</v>
      </c>
      <c r="DY17" s="151">
        <f t="shared" si="66"/>
        <v>229.60000000000002</v>
      </c>
      <c r="DZ17" s="41">
        <f t="shared" si="10"/>
        <v>229.60000000000002</v>
      </c>
      <c r="EA17" s="41">
        <f t="shared" si="67"/>
        <v>9999</v>
      </c>
      <c r="EB17" s="41">
        <f t="shared" si="16"/>
        <v>999999</v>
      </c>
      <c r="EC17" s="41">
        <f t="shared" si="17"/>
        <v>5748.6</v>
      </c>
      <c r="EG17" s="41">
        <f t="shared" si="18"/>
        <v>13</v>
      </c>
      <c r="EH17" s="195">
        <f t="shared" si="68"/>
        <v>0</v>
      </c>
      <c r="EI17" s="195">
        <f t="shared" si="11"/>
        <v>2460</v>
      </c>
      <c r="EJ17" s="196">
        <f t="shared" si="69"/>
        <v>109.7</v>
      </c>
      <c r="EK17" s="195">
        <f t="shared" si="70"/>
        <v>0</v>
      </c>
      <c r="EL17" s="195">
        <f t="shared" si="71"/>
        <v>0</v>
      </c>
      <c r="EM17" s="195">
        <f t="shared" si="72"/>
        <v>2481</v>
      </c>
      <c r="EN17" s="195">
        <f t="shared" si="73"/>
        <v>480</v>
      </c>
      <c r="EO17" s="195">
        <f t="shared" si="74"/>
        <v>98</v>
      </c>
      <c r="EP17" s="195">
        <f t="shared" si="75"/>
        <v>0</v>
      </c>
      <c r="EQ17" s="195">
        <f t="shared" si="76"/>
        <v>119.9</v>
      </c>
      <c r="ER17" s="195" t="e">
        <f>#REF!</f>
        <v>#REF!</v>
      </c>
      <c r="ES17" s="195" t="e">
        <f>#REF!+#REF!</f>
        <v>#REF!</v>
      </c>
      <c r="ET17" s="195" t="e">
        <f>#REF!</f>
        <v>#REF!</v>
      </c>
      <c r="EU17" s="196" t="e">
        <f>#REF!+#REF!+#REF!</f>
        <v>#REF!</v>
      </c>
      <c r="EV17" s="195"/>
      <c r="EW17" s="195"/>
      <c r="EX17" s="195"/>
      <c r="EY17" s="195"/>
      <c r="EZ17" s="196"/>
      <c r="FA17" s="195"/>
      <c r="FC17" s="41">
        <f t="shared" si="19"/>
        <v>13</v>
      </c>
      <c r="FD17" s="195">
        <f t="shared" si="77"/>
        <v>0</v>
      </c>
      <c r="FE17" s="195">
        <f t="shared" si="78"/>
        <v>2460</v>
      </c>
      <c r="FF17" s="195">
        <f t="shared" si="79"/>
        <v>2569.6999999999998</v>
      </c>
      <c r="FG17" s="195">
        <f t="shared" si="80"/>
        <v>2569.6999999999998</v>
      </c>
      <c r="FH17" s="195">
        <f t="shared" si="81"/>
        <v>2569.6999999999998</v>
      </c>
      <c r="FI17" s="195">
        <f t="shared" si="82"/>
        <v>5050.7</v>
      </c>
      <c r="FJ17" s="195">
        <f t="shared" si="91"/>
        <v>5530.7</v>
      </c>
      <c r="FK17" s="195">
        <f t="shared" si="92"/>
        <v>5628.7</v>
      </c>
      <c r="FL17" s="195">
        <f t="shared" si="93"/>
        <v>5628.7</v>
      </c>
      <c r="FM17" s="195">
        <f t="shared" si="94"/>
        <v>5748.5999999999995</v>
      </c>
      <c r="FN17" s="195" t="e">
        <f t="shared" si="20"/>
        <v>#REF!</v>
      </c>
      <c r="FO17" s="195" t="e">
        <f t="shared" si="21"/>
        <v>#REF!</v>
      </c>
      <c r="FP17" s="195" t="e">
        <f t="shared" si="22"/>
        <v>#REF!</v>
      </c>
      <c r="FQ17" s="195" t="e">
        <f t="shared" si="23"/>
        <v>#REF!</v>
      </c>
      <c r="FR17" s="195" t="e">
        <f t="shared" si="24"/>
        <v>#REF!</v>
      </c>
      <c r="FS17" s="195" t="e">
        <f t="shared" si="25"/>
        <v>#REF!</v>
      </c>
      <c r="FT17" s="195" t="e">
        <f t="shared" si="26"/>
        <v>#REF!</v>
      </c>
      <c r="FU17" s="195" t="e">
        <f t="shared" si="27"/>
        <v>#REF!</v>
      </c>
      <c r="FV17" s="195" t="e">
        <f t="shared" si="28"/>
        <v>#REF!</v>
      </c>
    </row>
    <row r="18" spans="1:178" ht="13.5" thickBot="1" x14ac:dyDescent="0.25">
      <c r="A18" s="132"/>
      <c r="B18" s="34">
        <v>14</v>
      </c>
      <c r="C18" s="293">
        <f>'Стартовая ведомость'!D17</f>
        <v>14</v>
      </c>
      <c r="D18" s="260" t="str">
        <f>'Стартовая ведомость'!B17</f>
        <v>Будылин Фёдор</v>
      </c>
      <c r="E18" s="260" t="str">
        <f>'Стартовая ведомость'!C17</f>
        <v>Суриков Александр</v>
      </c>
      <c r="F18" s="260" t="str">
        <f>'Стартовая ведомость'!F17</f>
        <v>Citroen C4</v>
      </c>
      <c r="G18" s="43">
        <f>'Ведомость ТИ'!E17</f>
        <v>0.30138888888888887</v>
      </c>
      <c r="H18" s="47">
        <f t="shared" si="29"/>
        <v>0.30138888888888887</v>
      </c>
      <c r="I18" s="58" t="str">
        <f t="shared" si="30"/>
        <v/>
      </c>
      <c r="J18" s="52">
        <f t="shared" si="31"/>
        <v>0</v>
      </c>
      <c r="K18" s="43">
        <f>'Стартовая ведомость'!E17</f>
        <v>0.38472222222222224</v>
      </c>
      <c r="L18" s="47">
        <f t="shared" si="32"/>
        <v>0.38472222222222224</v>
      </c>
      <c r="M18" s="42" t="str">
        <f t="shared" si="33"/>
        <v/>
      </c>
      <c r="N18" s="38">
        <f t="shared" si="34"/>
        <v>0</v>
      </c>
      <c r="O18" s="85">
        <v>0.39374999999999999</v>
      </c>
      <c r="P18" s="38">
        <v>300</v>
      </c>
      <c r="Q18" s="261"/>
      <c r="R18" s="85"/>
      <c r="S18" s="38">
        <f t="shared" si="35"/>
        <v>0</v>
      </c>
      <c r="T18" s="85" t="s">
        <v>308</v>
      </c>
      <c r="U18" s="86"/>
      <c r="V18" s="52">
        <f t="shared" si="2"/>
        <v>600</v>
      </c>
      <c r="W18" s="85"/>
      <c r="X18" s="38">
        <v>600</v>
      </c>
      <c r="Y18" s="85"/>
      <c r="Z18" s="86"/>
      <c r="AA18" s="52">
        <v>600</v>
      </c>
      <c r="AB18" s="261"/>
      <c r="AC18" s="85"/>
      <c r="AD18" s="38">
        <v>600</v>
      </c>
      <c r="AE18" s="85">
        <v>0.45416666666666666</v>
      </c>
      <c r="AF18" s="86"/>
      <c r="AG18" s="52">
        <f t="shared" si="4"/>
        <v>480</v>
      </c>
      <c r="AH18" s="261"/>
      <c r="AI18" s="85"/>
      <c r="AJ18" s="38">
        <v>600</v>
      </c>
      <c r="AK18" s="73">
        <v>0.47500000000000003</v>
      </c>
      <c r="AL18" s="42" t="str">
        <f t="shared" si="5"/>
        <v/>
      </c>
      <c r="AM18" s="38">
        <f t="shared" si="6"/>
        <v>0</v>
      </c>
      <c r="AN18" s="43">
        <v>0.4777777777777778</v>
      </c>
      <c r="AO18" s="47">
        <v>0.49444444444444446</v>
      </c>
      <c r="AP18" s="70">
        <v>100.3</v>
      </c>
      <c r="AQ18" s="71">
        <f t="shared" si="14"/>
        <v>100.3</v>
      </c>
      <c r="AR18" s="72"/>
      <c r="AS18" s="49">
        <f t="shared" si="36"/>
        <v>0.51666666666666672</v>
      </c>
      <c r="AT18" s="42" t="str">
        <f t="shared" si="37"/>
        <v/>
      </c>
      <c r="AU18" s="280">
        <f t="shared" si="38"/>
        <v>0</v>
      </c>
      <c r="AV18" s="72"/>
      <c r="AW18" s="49">
        <v>0.56041666666666667</v>
      </c>
      <c r="AX18" s="42" t="str">
        <f t="shared" si="39"/>
        <v/>
      </c>
      <c r="AY18" s="38">
        <f t="shared" si="83"/>
        <v>0</v>
      </c>
      <c r="AZ18" s="53">
        <v>0.5625</v>
      </c>
      <c r="BA18" s="61"/>
      <c r="BB18" s="55">
        <v>0.56790509259259259</v>
      </c>
      <c r="BC18" s="35">
        <f t="shared" si="40"/>
        <v>5.4050925925925863E-3</v>
      </c>
      <c r="BD18" s="35">
        <f t="shared" si="41"/>
        <v>1.0416666666667254E-4</v>
      </c>
      <c r="BE18" s="44" t="str">
        <f t="shared" si="42"/>
        <v>-</v>
      </c>
      <c r="BF18" s="45">
        <f t="shared" si="43"/>
        <v>9</v>
      </c>
      <c r="BG18" s="55">
        <v>0.57501157407407411</v>
      </c>
      <c r="BH18" s="35">
        <f t="shared" si="44"/>
        <v>1.2511574074074105E-2</v>
      </c>
      <c r="BI18" s="35">
        <f t="shared" si="45"/>
        <v>9.0277777777774543E-4</v>
      </c>
      <c r="BJ18" s="44" t="str">
        <f t="shared" si="46"/>
        <v>-</v>
      </c>
      <c r="BK18" s="45">
        <f t="shared" si="47"/>
        <v>78</v>
      </c>
      <c r="BL18" s="55">
        <v>0.5791087962962963</v>
      </c>
      <c r="BM18" s="35">
        <f t="shared" si="48"/>
        <v>1.6608796296296302E-2</v>
      </c>
      <c r="BN18" s="35">
        <f t="shared" si="49"/>
        <v>6.597222222222178E-4</v>
      </c>
      <c r="BO18" s="44" t="str">
        <f t="shared" si="50"/>
        <v>-</v>
      </c>
      <c r="BP18" s="45">
        <f t="shared" si="51"/>
        <v>57</v>
      </c>
      <c r="BQ18" s="55">
        <v>0.59737268518518516</v>
      </c>
      <c r="BR18" s="35">
        <f t="shared" si="52"/>
        <v>3.4872685185185159E-2</v>
      </c>
      <c r="BS18" s="35">
        <f t="shared" si="53"/>
        <v>2.9166666666666438E-3</v>
      </c>
      <c r="BT18" s="44" t="str">
        <f t="shared" si="54"/>
        <v>+</v>
      </c>
      <c r="BU18" s="45">
        <f t="shared" si="55"/>
        <v>252</v>
      </c>
      <c r="BV18" s="263"/>
      <c r="BW18" s="263"/>
      <c r="BX18" s="55">
        <v>0.58706018518518521</v>
      </c>
      <c r="BY18" s="35">
        <f t="shared" si="56"/>
        <v>2.4560185185185213E-2</v>
      </c>
      <c r="BZ18" s="35">
        <f t="shared" si="57"/>
        <v>1.5648148148148119E-2</v>
      </c>
      <c r="CA18" s="44" t="str">
        <f t="shared" si="58"/>
        <v>-</v>
      </c>
      <c r="CB18" s="45">
        <f>IF(BZ18=0,0,HOUR(BZ18)*3600+MINUTE(BZ18)*60+SECOND(BZ18))+300</f>
        <v>1652</v>
      </c>
      <c r="CC18" s="49">
        <v>0.62847222222222221</v>
      </c>
      <c r="CD18" s="42" t="str">
        <f t="shared" si="60"/>
        <v/>
      </c>
      <c r="CE18" s="38">
        <f t="shared" si="61"/>
        <v>0</v>
      </c>
      <c r="CF18" s="53">
        <v>0.6479166666666667</v>
      </c>
      <c r="CG18" s="61"/>
      <c r="CH18" s="55">
        <v>0.65893518518518512</v>
      </c>
      <c r="CI18" s="35">
        <f t="shared" si="84"/>
        <v>1.1018518518518428E-2</v>
      </c>
      <c r="CJ18" s="35">
        <f t="shared" si="7"/>
        <v>1.7361111111102029E-4</v>
      </c>
      <c r="CK18" s="44" t="str">
        <f t="shared" si="85"/>
        <v>+</v>
      </c>
      <c r="CL18" s="45">
        <f t="shared" si="86"/>
        <v>15</v>
      </c>
      <c r="CM18" s="55">
        <v>0.66443287037037035</v>
      </c>
      <c r="CN18" s="35">
        <f t="shared" si="87"/>
        <v>1.6516203703703658E-2</v>
      </c>
      <c r="CO18" s="35">
        <f t="shared" si="88"/>
        <v>3.3564814814819252E-4</v>
      </c>
      <c r="CP18" s="44" t="str">
        <f t="shared" si="89"/>
        <v>-</v>
      </c>
      <c r="CQ18" s="45">
        <f t="shared" si="90"/>
        <v>29</v>
      </c>
      <c r="CR18" s="85"/>
      <c r="CS18" s="38">
        <v>600</v>
      </c>
      <c r="CT18" s="85">
        <v>1.14652777777778</v>
      </c>
      <c r="CU18" s="38"/>
      <c r="CV18" s="91"/>
      <c r="CW18" s="95">
        <v>0.05</v>
      </c>
      <c r="CX18" s="42" t="str">
        <f t="shared" si="15"/>
        <v/>
      </c>
      <c r="CY18" s="38">
        <f t="shared" si="62"/>
        <v>0</v>
      </c>
      <c r="CZ18" s="43">
        <v>0.40902777777777777</v>
      </c>
      <c r="DA18" s="47"/>
      <c r="DB18" s="70">
        <v>108.8</v>
      </c>
      <c r="DC18" s="71">
        <f t="shared" si="63"/>
        <v>108.8</v>
      </c>
      <c r="DD18" s="72">
        <v>10</v>
      </c>
      <c r="DE18" s="43"/>
      <c r="DF18" s="43"/>
      <c r="DG18" s="39">
        <f t="shared" si="64"/>
        <v>2311.1000000000004</v>
      </c>
      <c r="DH18" s="46">
        <f t="shared" si="8"/>
        <v>4380</v>
      </c>
      <c r="DI18" s="40"/>
      <c r="DJ18" s="63">
        <f t="shared" si="65"/>
        <v>6691.1</v>
      </c>
      <c r="DK18" s="43"/>
      <c r="DL18" s="268" t="str">
        <f>'Стартовая ведомость'!J17</f>
        <v>абсолют</v>
      </c>
      <c r="DM18" s="269" t="str">
        <f>'Стартовая ведомость'!F17</f>
        <v>Citroen C4</v>
      </c>
      <c r="DN18" s="269" t="str">
        <f>'Стартовая ведомость'!G17</f>
        <v>передний</v>
      </c>
      <c r="DO18" s="269">
        <f>'Стартовая ведомость'!H17</f>
        <v>120</v>
      </c>
      <c r="DP18" s="269">
        <f>'Стартовая ведомость'!I17</f>
        <v>0</v>
      </c>
      <c r="DQ18" s="56"/>
      <c r="DR18" s="56"/>
      <c r="DS18" s="36"/>
      <c r="DV18" s="41">
        <f t="shared" si="9"/>
        <v>1.08</v>
      </c>
      <c r="DW18" s="41" t="s">
        <v>197</v>
      </c>
      <c r="DX18" s="41"/>
      <c r="DY18" s="151">
        <f t="shared" si="66"/>
        <v>236.62800000000001</v>
      </c>
      <c r="DZ18" s="41">
        <f t="shared" si="10"/>
        <v>236.62800000000001</v>
      </c>
      <c r="EA18" s="41">
        <f t="shared" si="67"/>
        <v>9999</v>
      </c>
      <c r="EB18" s="41">
        <f t="shared" si="16"/>
        <v>999999</v>
      </c>
      <c r="EC18" s="41">
        <f t="shared" si="17"/>
        <v>999999</v>
      </c>
      <c r="EG18" s="41">
        <f t="shared" si="18"/>
        <v>14</v>
      </c>
      <c r="EH18" s="195">
        <f t="shared" si="68"/>
        <v>0</v>
      </c>
      <c r="EI18" s="195">
        <f t="shared" si="11"/>
        <v>3780</v>
      </c>
      <c r="EJ18" s="196">
        <f t="shared" si="69"/>
        <v>100.3</v>
      </c>
      <c r="EK18" s="195">
        <f t="shared" si="70"/>
        <v>0</v>
      </c>
      <c r="EL18" s="195">
        <f t="shared" si="71"/>
        <v>0</v>
      </c>
      <c r="EM18" s="195">
        <f t="shared" si="72"/>
        <v>2048</v>
      </c>
      <c r="EN18" s="195">
        <f t="shared" si="73"/>
        <v>0</v>
      </c>
      <c r="EO18" s="195">
        <f t="shared" si="74"/>
        <v>44</v>
      </c>
      <c r="EP18" s="195">
        <f t="shared" si="75"/>
        <v>600</v>
      </c>
      <c r="EQ18" s="195">
        <f t="shared" si="76"/>
        <v>118.8</v>
      </c>
      <c r="ER18" s="195" t="e">
        <f>#REF!</f>
        <v>#REF!</v>
      </c>
      <c r="ES18" s="195" t="e">
        <f>#REF!+#REF!</f>
        <v>#REF!</v>
      </c>
      <c r="ET18" s="195" t="e">
        <f>#REF!</f>
        <v>#REF!</v>
      </c>
      <c r="EU18" s="196" t="e">
        <f>#REF!+#REF!+#REF!</f>
        <v>#REF!</v>
      </c>
      <c r="EV18" s="195"/>
      <c r="EW18" s="195"/>
      <c r="EX18" s="195"/>
      <c r="EY18" s="195"/>
      <c r="EZ18" s="196"/>
      <c r="FA18" s="195"/>
      <c r="FC18" s="41">
        <f t="shared" si="19"/>
        <v>14</v>
      </c>
      <c r="FD18" s="195">
        <f t="shared" si="77"/>
        <v>0</v>
      </c>
      <c r="FE18" s="195">
        <f t="shared" si="78"/>
        <v>3780</v>
      </c>
      <c r="FF18" s="195">
        <f t="shared" si="79"/>
        <v>3880.3</v>
      </c>
      <c r="FG18" s="195">
        <f t="shared" si="80"/>
        <v>3880.3</v>
      </c>
      <c r="FH18" s="195">
        <f t="shared" si="81"/>
        <v>3880.3</v>
      </c>
      <c r="FI18" s="195">
        <f t="shared" si="82"/>
        <v>5928.3</v>
      </c>
      <c r="FJ18" s="195">
        <f t="shared" si="91"/>
        <v>5928.3</v>
      </c>
      <c r="FK18" s="195">
        <f t="shared" si="92"/>
        <v>5972.3</v>
      </c>
      <c r="FL18" s="195">
        <f t="shared" si="93"/>
        <v>6572.3</v>
      </c>
      <c r="FM18" s="195">
        <f t="shared" si="94"/>
        <v>6691.1</v>
      </c>
      <c r="FN18" s="195" t="e">
        <f t="shared" si="20"/>
        <v>#REF!</v>
      </c>
      <c r="FO18" s="195" t="e">
        <f t="shared" si="21"/>
        <v>#REF!</v>
      </c>
      <c r="FP18" s="195" t="e">
        <f t="shared" si="22"/>
        <v>#REF!</v>
      </c>
      <c r="FQ18" s="195" t="e">
        <f t="shared" si="23"/>
        <v>#REF!</v>
      </c>
      <c r="FR18" s="195" t="e">
        <f t="shared" si="24"/>
        <v>#REF!</v>
      </c>
      <c r="FS18" s="195" t="e">
        <f t="shared" si="25"/>
        <v>#REF!</v>
      </c>
      <c r="FT18" s="195" t="e">
        <f t="shared" si="26"/>
        <v>#REF!</v>
      </c>
      <c r="FU18" s="195" t="e">
        <f t="shared" si="27"/>
        <v>#REF!</v>
      </c>
      <c r="FV18" s="195" t="e">
        <f t="shared" si="28"/>
        <v>#REF!</v>
      </c>
    </row>
    <row r="19" spans="1:178" ht="13.5" thickBot="1" x14ac:dyDescent="0.25">
      <c r="A19" s="132"/>
      <c r="B19" s="34">
        <v>15</v>
      </c>
      <c r="C19" s="293">
        <f>'Стартовая ведомость'!D18</f>
        <v>15</v>
      </c>
      <c r="D19" s="260" t="str">
        <f>'Стартовая ведомость'!B18</f>
        <v>Шеврекуко Григорий</v>
      </c>
      <c r="E19" s="260" t="str">
        <f>'Стартовая ведомость'!C18</f>
        <v>Шкурлаков Сергей</v>
      </c>
      <c r="F19" s="260" t="str">
        <f>'Стартовая ведомость'!F18</f>
        <v>Mazda BT-50</v>
      </c>
      <c r="G19" s="43">
        <f>'Ведомость ТИ'!E18</f>
        <v>0.30208333333333331</v>
      </c>
      <c r="H19" s="47">
        <f t="shared" si="29"/>
        <v>0.30208333333333331</v>
      </c>
      <c r="I19" s="58" t="str">
        <f t="shared" si="30"/>
        <v/>
      </c>
      <c r="J19" s="52">
        <f t="shared" si="31"/>
        <v>0</v>
      </c>
      <c r="K19" s="43">
        <f>'Стартовая ведомость'!E18</f>
        <v>0.38541666666666669</v>
      </c>
      <c r="L19" s="47">
        <f t="shared" si="32"/>
        <v>0.38541666666666669</v>
      </c>
      <c r="M19" s="42" t="str">
        <f t="shared" si="33"/>
        <v/>
      </c>
      <c r="N19" s="38">
        <f t="shared" si="34"/>
        <v>0</v>
      </c>
      <c r="O19" s="85">
        <v>0.38611111111111113</v>
      </c>
      <c r="P19" s="38"/>
      <c r="Q19" s="261"/>
      <c r="R19" s="85"/>
      <c r="S19" s="38">
        <f t="shared" si="35"/>
        <v>0</v>
      </c>
      <c r="T19" s="85" t="s">
        <v>308</v>
      </c>
      <c r="U19" s="86"/>
      <c r="V19" s="52">
        <f t="shared" si="2"/>
        <v>600</v>
      </c>
      <c r="W19" s="85"/>
      <c r="X19" s="38">
        <v>600</v>
      </c>
      <c r="Y19" s="85"/>
      <c r="Z19" s="86"/>
      <c r="AA19" s="52">
        <v>600</v>
      </c>
      <c r="AB19" s="261"/>
      <c r="AC19" s="85"/>
      <c r="AD19" s="38">
        <v>600</v>
      </c>
      <c r="AE19" s="85">
        <v>0.44027777777777777</v>
      </c>
      <c r="AF19" s="86"/>
      <c r="AG19" s="52">
        <f t="shared" si="4"/>
        <v>1740</v>
      </c>
      <c r="AH19" s="261"/>
      <c r="AI19" s="85"/>
      <c r="AJ19" s="38">
        <v>600</v>
      </c>
      <c r="AK19" s="73">
        <v>0.47569444444444442</v>
      </c>
      <c r="AL19" s="42" t="str">
        <f t="shared" si="5"/>
        <v/>
      </c>
      <c r="AM19" s="38">
        <f t="shared" si="6"/>
        <v>0</v>
      </c>
      <c r="AN19" s="43">
        <v>0.49027777777777781</v>
      </c>
      <c r="AO19" s="47">
        <v>0.4909722222222222</v>
      </c>
      <c r="AP19" s="70">
        <v>94.6</v>
      </c>
      <c r="AQ19" s="71">
        <f t="shared" si="14"/>
        <v>94.6</v>
      </c>
      <c r="AR19" s="72"/>
      <c r="AS19" s="49">
        <f t="shared" si="36"/>
        <v>0.51736111111111105</v>
      </c>
      <c r="AT19" s="42" t="str">
        <f t="shared" si="37"/>
        <v/>
      </c>
      <c r="AU19" s="280">
        <f t="shared" si="38"/>
        <v>0</v>
      </c>
      <c r="AV19" s="72"/>
      <c r="AW19" s="49">
        <v>0.55902777777777779</v>
      </c>
      <c r="AX19" s="42" t="str">
        <f t="shared" si="39"/>
        <v/>
      </c>
      <c r="AY19" s="38">
        <f t="shared" si="83"/>
        <v>0</v>
      </c>
      <c r="AZ19" s="53">
        <v>0.56111111111111112</v>
      </c>
      <c r="BA19" s="61"/>
      <c r="BB19" s="55">
        <v>0.5663541666666666</v>
      </c>
      <c r="BC19" s="35">
        <f t="shared" si="40"/>
        <v>5.243055555555487E-3</v>
      </c>
      <c r="BD19" s="35">
        <f t="shared" si="41"/>
        <v>2.6620370370377192E-4</v>
      </c>
      <c r="BE19" s="44" t="str">
        <f t="shared" si="42"/>
        <v>-</v>
      </c>
      <c r="BF19" s="45">
        <f t="shared" si="43"/>
        <v>23</v>
      </c>
      <c r="BG19" s="55">
        <v>0.57337962962962963</v>
      </c>
      <c r="BH19" s="35">
        <f t="shared" si="44"/>
        <v>1.2268518518518512E-2</v>
      </c>
      <c r="BI19" s="35">
        <f t="shared" si="45"/>
        <v>1.145833333333339E-3</v>
      </c>
      <c r="BJ19" s="44" t="str">
        <f t="shared" si="46"/>
        <v>-</v>
      </c>
      <c r="BK19" s="45">
        <f t="shared" si="47"/>
        <v>99</v>
      </c>
      <c r="BL19" s="55">
        <v>0.57729166666666665</v>
      </c>
      <c r="BM19" s="35">
        <f t="shared" si="48"/>
        <v>1.6180555555555531E-2</v>
      </c>
      <c r="BN19" s="35">
        <f t="shared" si="49"/>
        <v>1.0879629629629885E-3</v>
      </c>
      <c r="BO19" s="44" t="str">
        <f t="shared" si="50"/>
        <v>-</v>
      </c>
      <c r="BP19" s="45">
        <f t="shared" si="51"/>
        <v>94</v>
      </c>
      <c r="BQ19" s="55">
        <v>0.59576388888888887</v>
      </c>
      <c r="BR19" s="35">
        <f t="shared" si="52"/>
        <v>3.4652777777777755E-2</v>
      </c>
      <c r="BS19" s="35">
        <f t="shared" si="53"/>
        <v>2.696759259259239E-3</v>
      </c>
      <c r="BT19" s="44" t="str">
        <f t="shared" si="54"/>
        <v>+</v>
      </c>
      <c r="BU19" s="45">
        <f t="shared" si="55"/>
        <v>233</v>
      </c>
      <c r="BV19" s="263"/>
      <c r="BW19" s="263"/>
      <c r="BX19" s="55">
        <v>0.58594907407407404</v>
      </c>
      <c r="BY19" s="35">
        <f t="shared" si="56"/>
        <v>2.4837962962962923E-2</v>
      </c>
      <c r="BZ19" s="35">
        <f t="shared" si="57"/>
        <v>1.5370370370370409E-2</v>
      </c>
      <c r="CA19" s="44" t="str">
        <f t="shared" si="58"/>
        <v>-</v>
      </c>
      <c r="CB19" s="45">
        <f t="shared" si="59"/>
        <v>1328</v>
      </c>
      <c r="CC19" s="49">
        <v>0.63611111111111118</v>
      </c>
      <c r="CD19" s="42" t="str">
        <f t="shared" si="60"/>
        <v>+</v>
      </c>
      <c r="CE19" s="38">
        <f t="shared" si="61"/>
        <v>780</v>
      </c>
      <c r="CF19" s="53">
        <v>0.65277777777777779</v>
      </c>
      <c r="CG19" s="61"/>
      <c r="CH19" s="55">
        <v>0.66331018518518514</v>
      </c>
      <c r="CI19" s="35">
        <f t="shared" si="84"/>
        <v>1.0532407407407351E-2</v>
      </c>
      <c r="CJ19" s="35">
        <f t="shared" si="7"/>
        <v>3.1250000000005579E-4</v>
      </c>
      <c r="CK19" s="44" t="str">
        <f t="shared" si="85"/>
        <v>-</v>
      </c>
      <c r="CL19" s="45">
        <f t="shared" si="86"/>
        <v>27</v>
      </c>
      <c r="CM19" s="55">
        <v>0.66923611111111114</v>
      </c>
      <c r="CN19" s="35">
        <f t="shared" si="87"/>
        <v>1.6458333333333353E-2</v>
      </c>
      <c r="CO19" s="35">
        <f t="shared" si="88"/>
        <v>3.9351851851849792E-4</v>
      </c>
      <c r="CP19" s="44" t="str">
        <f t="shared" si="89"/>
        <v>-</v>
      </c>
      <c r="CQ19" s="45">
        <f t="shared" si="90"/>
        <v>34</v>
      </c>
      <c r="CR19" s="85" t="s">
        <v>632</v>
      </c>
      <c r="CS19" s="38"/>
      <c r="CT19" s="85">
        <v>1.1881944444444399</v>
      </c>
      <c r="CU19" s="38"/>
      <c r="CV19" s="91"/>
      <c r="CW19" s="95">
        <v>0.05</v>
      </c>
      <c r="CX19" s="42" t="str">
        <f t="shared" si="15"/>
        <v/>
      </c>
      <c r="CY19" s="38">
        <f t="shared" si="62"/>
        <v>0</v>
      </c>
      <c r="CZ19" s="43">
        <v>0.40902777777777777</v>
      </c>
      <c r="DA19" s="47"/>
      <c r="DB19" s="70">
        <v>94.2</v>
      </c>
      <c r="DC19" s="71">
        <f t="shared" si="63"/>
        <v>94.2</v>
      </c>
      <c r="DD19" s="72"/>
      <c r="DE19" s="43"/>
      <c r="DF19" s="43"/>
      <c r="DG19" s="39">
        <f t="shared" si="64"/>
        <v>2026.8</v>
      </c>
      <c r="DH19" s="46">
        <f t="shared" si="8"/>
        <v>5520</v>
      </c>
      <c r="DI19" s="40"/>
      <c r="DJ19" s="63">
        <f t="shared" si="65"/>
        <v>7546.8</v>
      </c>
      <c r="DK19" s="43"/>
      <c r="DL19" s="268" t="str">
        <f>'Стартовая ведомость'!J18</f>
        <v>абсолют</v>
      </c>
      <c r="DM19" s="269" t="str">
        <f>'Стартовая ведомость'!F18</f>
        <v>Mazda BT-50</v>
      </c>
      <c r="DN19" s="269" t="str">
        <f>'Стартовая ведомость'!G18</f>
        <v>полный</v>
      </c>
      <c r="DO19" s="269">
        <f>'Стартовая ведомость'!H18</f>
        <v>143</v>
      </c>
      <c r="DP19" s="269">
        <f>'Стартовая ведомость'!I18</f>
        <v>0</v>
      </c>
      <c r="DQ19" s="56"/>
      <c r="DR19" s="56"/>
      <c r="DS19" s="36"/>
      <c r="DV19" s="41">
        <f t="shared" si="9"/>
        <v>1.1299999999999999</v>
      </c>
      <c r="DW19" s="41" t="s">
        <v>197</v>
      </c>
      <c r="DX19" s="41"/>
      <c r="DY19" s="151">
        <f t="shared" si="66"/>
        <v>213.34399999999999</v>
      </c>
      <c r="DZ19" s="41">
        <f t="shared" si="10"/>
        <v>213.34399999999999</v>
      </c>
      <c r="EA19" s="41">
        <f t="shared" si="67"/>
        <v>9999</v>
      </c>
      <c r="EB19" s="41">
        <f t="shared" si="16"/>
        <v>999999</v>
      </c>
      <c r="EC19" s="41">
        <f t="shared" si="17"/>
        <v>999999</v>
      </c>
      <c r="EG19" s="41">
        <f t="shared" si="18"/>
        <v>15</v>
      </c>
      <c r="EH19" s="195">
        <f t="shared" si="68"/>
        <v>0</v>
      </c>
      <c r="EI19" s="195">
        <f t="shared" si="11"/>
        <v>4740</v>
      </c>
      <c r="EJ19" s="196">
        <f t="shared" si="69"/>
        <v>94.6</v>
      </c>
      <c r="EK19" s="195">
        <f t="shared" si="70"/>
        <v>0</v>
      </c>
      <c r="EL19" s="195">
        <f t="shared" si="71"/>
        <v>0</v>
      </c>
      <c r="EM19" s="195">
        <f t="shared" si="72"/>
        <v>1777</v>
      </c>
      <c r="EN19" s="195">
        <f t="shared" si="73"/>
        <v>780</v>
      </c>
      <c r="EO19" s="195">
        <f t="shared" si="74"/>
        <v>61</v>
      </c>
      <c r="EP19" s="195">
        <f t="shared" si="75"/>
        <v>0</v>
      </c>
      <c r="EQ19" s="195">
        <f t="shared" si="76"/>
        <v>94.2</v>
      </c>
      <c r="ER19" s="195" t="e">
        <f>#REF!</f>
        <v>#REF!</v>
      </c>
      <c r="ES19" s="195" t="s">
        <v>316</v>
      </c>
      <c r="ET19" s="195" t="e">
        <f>#REF!</f>
        <v>#REF!</v>
      </c>
      <c r="EU19" s="195" t="s">
        <v>316</v>
      </c>
      <c r="EV19" s="195"/>
      <c r="EW19" s="195"/>
      <c r="EX19" s="195"/>
      <c r="EY19" s="195"/>
      <c r="EZ19" s="196"/>
      <c r="FA19" s="195"/>
      <c r="FC19" s="41">
        <f t="shared" si="19"/>
        <v>15</v>
      </c>
      <c r="FD19" s="195">
        <f t="shared" si="77"/>
        <v>0</v>
      </c>
      <c r="FE19" s="195">
        <f t="shared" si="78"/>
        <v>4740</v>
      </c>
      <c r="FF19" s="195">
        <f t="shared" si="79"/>
        <v>4834.6000000000004</v>
      </c>
      <c r="FG19" s="195">
        <f t="shared" si="80"/>
        <v>4834.6000000000004</v>
      </c>
      <c r="FH19" s="195">
        <f t="shared" si="81"/>
        <v>4834.6000000000004</v>
      </c>
      <c r="FI19" s="195">
        <f t="shared" si="82"/>
        <v>6611.6</v>
      </c>
      <c r="FJ19" s="195">
        <f t="shared" si="91"/>
        <v>7391.6</v>
      </c>
      <c r="FK19" s="195">
        <f t="shared" si="92"/>
        <v>7452.6</v>
      </c>
      <c r="FL19" s="195">
        <f t="shared" si="93"/>
        <v>7452.6</v>
      </c>
      <c r="FM19" s="195">
        <f t="shared" si="94"/>
        <v>7546.8</v>
      </c>
      <c r="FN19" s="195" t="e">
        <f t="shared" si="20"/>
        <v>#VALUE!</v>
      </c>
      <c r="FO19" s="195" t="e">
        <f t="shared" si="21"/>
        <v>#VALUE!</v>
      </c>
      <c r="FP19" s="195" t="e">
        <f t="shared" si="22"/>
        <v>#VALUE!</v>
      </c>
      <c r="FQ19" s="195" t="e">
        <f t="shared" si="23"/>
        <v>#VALUE!</v>
      </c>
      <c r="FR19" s="195" t="e">
        <f t="shared" si="24"/>
        <v>#VALUE!</v>
      </c>
      <c r="FS19" s="195" t="e">
        <f t="shared" si="25"/>
        <v>#VALUE!</v>
      </c>
      <c r="FT19" s="195" t="e">
        <f t="shared" si="26"/>
        <v>#VALUE!</v>
      </c>
      <c r="FU19" s="195" t="e">
        <f t="shared" si="27"/>
        <v>#VALUE!</v>
      </c>
      <c r="FV19" s="195" t="e">
        <f t="shared" si="28"/>
        <v>#VALUE!</v>
      </c>
    </row>
    <row r="20" spans="1:178" ht="13.5" thickBot="1" x14ac:dyDescent="0.25">
      <c r="A20" s="132"/>
      <c r="B20" s="34">
        <v>16</v>
      </c>
      <c r="C20" s="293">
        <f>'Стартовая ведомость'!D19</f>
        <v>16</v>
      </c>
      <c r="D20" s="260" t="str">
        <f>'Стартовая ведомость'!B19</f>
        <v>Филин Анатолий</v>
      </c>
      <c r="E20" s="260" t="str">
        <f>'Стартовая ведомость'!C19</f>
        <v>Хохлов Юрий</v>
      </c>
      <c r="F20" s="260" t="str">
        <f>'Стартовая ведомость'!F19</f>
        <v>ВАЗ-21093</v>
      </c>
      <c r="G20" s="43">
        <f>'Ведомость ТИ'!E19</f>
        <v>0.30277777777777776</v>
      </c>
      <c r="H20" s="47">
        <f t="shared" si="29"/>
        <v>0.30277777777777776</v>
      </c>
      <c r="I20" s="58" t="str">
        <f t="shared" si="30"/>
        <v/>
      </c>
      <c r="J20" s="52">
        <f t="shared" si="31"/>
        <v>0</v>
      </c>
      <c r="K20" s="43">
        <f>'Стартовая ведомость'!E19</f>
        <v>0.38611111111111113</v>
      </c>
      <c r="L20" s="47">
        <f t="shared" si="32"/>
        <v>0.38611111111111113</v>
      </c>
      <c r="M20" s="42" t="str">
        <f t="shared" si="33"/>
        <v/>
      </c>
      <c r="N20" s="38">
        <f t="shared" si="34"/>
        <v>0</v>
      </c>
      <c r="O20" s="85">
        <v>0.38680555555555557</v>
      </c>
      <c r="P20" s="38"/>
      <c r="Q20" s="261"/>
      <c r="R20" s="85"/>
      <c r="S20" s="38">
        <f t="shared" si="35"/>
        <v>0</v>
      </c>
      <c r="T20" s="85">
        <v>0.43194444444444446</v>
      </c>
      <c r="U20" s="86"/>
      <c r="V20" s="52">
        <f t="shared" si="2"/>
        <v>0</v>
      </c>
      <c r="W20" s="85">
        <v>0.45069444444444445</v>
      </c>
      <c r="X20" s="38"/>
      <c r="Y20" s="85">
        <v>0.4513888888888889</v>
      </c>
      <c r="Z20" s="86"/>
      <c r="AA20" s="52">
        <f t="shared" si="3"/>
        <v>0</v>
      </c>
      <c r="AB20" s="261"/>
      <c r="AC20" s="85">
        <v>0.45347222222222222</v>
      </c>
      <c r="AD20" s="38"/>
      <c r="AE20" s="85">
        <v>0.47013888888888888</v>
      </c>
      <c r="AF20" s="86"/>
      <c r="AG20" s="52">
        <f t="shared" si="4"/>
        <v>0</v>
      </c>
      <c r="AH20" s="261"/>
      <c r="AI20" s="85"/>
      <c r="AJ20" s="38">
        <v>600</v>
      </c>
      <c r="AK20" s="73">
        <v>0.4777777777777778</v>
      </c>
      <c r="AL20" s="42" t="str">
        <f t="shared" si="5"/>
        <v>+</v>
      </c>
      <c r="AM20" s="38">
        <f t="shared" si="6"/>
        <v>120</v>
      </c>
      <c r="AN20" s="43">
        <v>0.47986111111111113</v>
      </c>
      <c r="AO20" s="47">
        <v>0.48194444444444445</v>
      </c>
      <c r="AP20" s="70">
        <v>93.1</v>
      </c>
      <c r="AQ20" s="71">
        <f t="shared" si="14"/>
        <v>93.1</v>
      </c>
      <c r="AR20" s="72"/>
      <c r="AS20" s="49">
        <f t="shared" si="36"/>
        <v>0.51944444444444449</v>
      </c>
      <c r="AT20" s="42" t="str">
        <f t="shared" si="37"/>
        <v/>
      </c>
      <c r="AU20" s="280">
        <f t="shared" si="38"/>
        <v>0</v>
      </c>
      <c r="AV20" s="72"/>
      <c r="AW20" s="49">
        <v>0.5625</v>
      </c>
      <c r="AX20" s="42" t="str">
        <f t="shared" si="39"/>
        <v/>
      </c>
      <c r="AY20" s="38">
        <f t="shared" si="83"/>
        <v>0</v>
      </c>
      <c r="AZ20" s="53">
        <v>0.56527777777777777</v>
      </c>
      <c r="BA20" s="61"/>
      <c r="BB20" s="55">
        <v>0.57100694444444444</v>
      </c>
      <c r="BC20" s="35">
        <f t="shared" si="40"/>
        <v>5.7291666666666741E-3</v>
      </c>
      <c r="BD20" s="35">
        <f t="shared" si="41"/>
        <v>2.1990740740741518E-4</v>
      </c>
      <c r="BE20" s="44" t="str">
        <f t="shared" si="42"/>
        <v>+</v>
      </c>
      <c r="BF20" s="45">
        <f t="shared" si="43"/>
        <v>19</v>
      </c>
      <c r="BG20" s="55">
        <v>0.5776041666666667</v>
      </c>
      <c r="BH20" s="35">
        <f t="shared" si="44"/>
        <v>1.2326388888888928E-2</v>
      </c>
      <c r="BI20" s="35">
        <f t="shared" si="45"/>
        <v>1.0879629629629226E-3</v>
      </c>
      <c r="BJ20" s="44" t="str">
        <f t="shared" si="46"/>
        <v>-</v>
      </c>
      <c r="BK20" s="45">
        <f t="shared" si="47"/>
        <v>94</v>
      </c>
      <c r="BL20" s="55">
        <v>0.5816782407407407</v>
      </c>
      <c r="BM20" s="35">
        <f t="shared" si="48"/>
        <v>1.6400462962962936E-2</v>
      </c>
      <c r="BN20" s="35">
        <f t="shared" si="49"/>
        <v>8.680555555555837E-4</v>
      </c>
      <c r="BO20" s="44" t="str">
        <f t="shared" si="50"/>
        <v>-</v>
      </c>
      <c r="BP20" s="45">
        <f t="shared" si="51"/>
        <v>75</v>
      </c>
      <c r="BQ20" s="55">
        <v>0.59679398148148144</v>
      </c>
      <c r="BR20" s="35">
        <f t="shared" si="52"/>
        <v>3.1516203703703671E-2</v>
      </c>
      <c r="BS20" s="35">
        <f t="shared" si="53"/>
        <v>4.3981481481484425E-4</v>
      </c>
      <c r="BT20" s="44" t="str">
        <f t="shared" si="54"/>
        <v>-</v>
      </c>
      <c r="BU20" s="45">
        <f t="shared" si="55"/>
        <v>38</v>
      </c>
      <c r="BV20" s="263"/>
      <c r="BW20" s="263"/>
      <c r="BX20" s="55">
        <v>0.60531250000000003</v>
      </c>
      <c r="BY20" s="35">
        <f t="shared" si="56"/>
        <v>4.0034722222222263E-2</v>
      </c>
      <c r="BZ20" s="35">
        <f t="shared" si="57"/>
        <v>1.7361111111106886E-4</v>
      </c>
      <c r="CA20" s="44" t="str">
        <f t="shared" si="58"/>
        <v>-</v>
      </c>
      <c r="CB20" s="45">
        <f t="shared" si="59"/>
        <v>15</v>
      </c>
      <c r="CC20" s="49">
        <v>0.63124999999999998</v>
      </c>
      <c r="CD20" s="42" t="str">
        <f t="shared" si="60"/>
        <v/>
      </c>
      <c r="CE20" s="38">
        <f t="shared" si="61"/>
        <v>0</v>
      </c>
      <c r="CF20" s="53">
        <v>0.64930555555555558</v>
      </c>
      <c r="CG20" s="61"/>
      <c r="CH20" s="55">
        <v>0.66011574074074075</v>
      </c>
      <c r="CI20" s="35">
        <f t="shared" si="84"/>
        <v>1.0810185185185173E-2</v>
      </c>
      <c r="CJ20" s="35">
        <f t="shared" si="7"/>
        <v>3.4722222222234589E-5</v>
      </c>
      <c r="CK20" s="44" t="str">
        <f t="shared" si="85"/>
        <v>-</v>
      </c>
      <c r="CL20" s="45">
        <f t="shared" si="86"/>
        <v>3</v>
      </c>
      <c r="CM20" s="55">
        <v>0.66628472222222224</v>
      </c>
      <c r="CN20" s="35">
        <f t="shared" si="87"/>
        <v>1.6979166666666656E-2</v>
      </c>
      <c r="CO20" s="35">
        <f t="shared" si="88"/>
        <v>1.273148148148058E-4</v>
      </c>
      <c r="CP20" s="44" t="str">
        <f t="shared" si="89"/>
        <v>+</v>
      </c>
      <c r="CQ20" s="45">
        <f t="shared" si="90"/>
        <v>11</v>
      </c>
      <c r="CR20" s="85" t="s">
        <v>632</v>
      </c>
      <c r="CS20" s="38"/>
      <c r="CT20" s="85">
        <v>1.22986111111111</v>
      </c>
      <c r="CU20" s="38"/>
      <c r="CV20" s="91"/>
      <c r="CW20" s="95">
        <v>0.05</v>
      </c>
      <c r="CX20" s="42" t="str">
        <f t="shared" si="15"/>
        <v/>
      </c>
      <c r="CY20" s="38">
        <f t="shared" si="62"/>
        <v>0</v>
      </c>
      <c r="CZ20" s="43">
        <v>0.40902777777777777</v>
      </c>
      <c r="DA20" s="47"/>
      <c r="DB20" s="70">
        <v>100.7</v>
      </c>
      <c r="DC20" s="71">
        <f t="shared" si="63"/>
        <v>100.7</v>
      </c>
      <c r="DD20" s="72"/>
      <c r="DE20" s="43"/>
      <c r="DF20" s="43"/>
      <c r="DG20" s="39">
        <f t="shared" si="64"/>
        <v>448.8</v>
      </c>
      <c r="DH20" s="46">
        <f t="shared" si="8"/>
        <v>720</v>
      </c>
      <c r="DI20" s="40"/>
      <c r="DJ20" s="63">
        <f t="shared" si="65"/>
        <v>1168.8</v>
      </c>
      <c r="DK20" s="43"/>
      <c r="DL20" s="268" t="str">
        <f>'Стартовая ведомость'!J19</f>
        <v>выпускник</v>
      </c>
      <c r="DM20" s="269" t="str">
        <f>'Стартовая ведомость'!F19</f>
        <v>ВАЗ-21093</v>
      </c>
      <c r="DN20" s="269" t="str">
        <f>'Стартовая ведомость'!G19</f>
        <v>передний</v>
      </c>
      <c r="DO20" s="269">
        <f>'Стартовая ведомость'!H19</f>
        <v>77</v>
      </c>
      <c r="DP20" s="269" t="str">
        <f>'Стартовая ведомость'!I19</f>
        <v>Очки</v>
      </c>
      <c r="DQ20" s="56"/>
      <c r="DR20" s="56"/>
      <c r="DS20" s="36"/>
      <c r="DV20" s="41">
        <f t="shared" si="9"/>
        <v>1.05</v>
      </c>
      <c r="DW20" s="41" t="s">
        <v>197</v>
      </c>
      <c r="DX20" s="41"/>
      <c r="DY20" s="151">
        <f t="shared" si="66"/>
        <v>203.49</v>
      </c>
      <c r="DZ20" s="41">
        <f t="shared" si="10"/>
        <v>203.49</v>
      </c>
      <c r="EA20" s="41">
        <f t="shared" si="67"/>
        <v>9999</v>
      </c>
      <c r="EB20" s="41">
        <f t="shared" si="16"/>
        <v>999999</v>
      </c>
      <c r="EC20" s="41">
        <f t="shared" si="17"/>
        <v>999999</v>
      </c>
      <c r="EG20" s="41">
        <f t="shared" si="18"/>
        <v>16</v>
      </c>
      <c r="EH20" s="195">
        <f t="shared" si="68"/>
        <v>0</v>
      </c>
      <c r="EI20" s="195">
        <f t="shared" si="11"/>
        <v>720</v>
      </c>
      <c r="EJ20" s="196">
        <f t="shared" si="69"/>
        <v>93.1</v>
      </c>
      <c r="EK20" s="195">
        <f t="shared" si="70"/>
        <v>0</v>
      </c>
      <c r="EL20" s="195">
        <f t="shared" si="71"/>
        <v>0</v>
      </c>
      <c r="EM20" s="195">
        <f t="shared" si="72"/>
        <v>241</v>
      </c>
      <c r="EN20" s="195">
        <f t="shared" si="73"/>
        <v>0</v>
      </c>
      <c r="EO20" s="195">
        <f t="shared" si="74"/>
        <v>14</v>
      </c>
      <c r="EP20" s="195">
        <f t="shared" si="75"/>
        <v>0</v>
      </c>
      <c r="EQ20" s="195">
        <f t="shared" si="76"/>
        <v>100.7</v>
      </c>
      <c r="ER20" s="195" t="e">
        <f>#REF!</f>
        <v>#REF!</v>
      </c>
      <c r="ES20" s="195" t="e">
        <f>#REF!+#REF!</f>
        <v>#REF!</v>
      </c>
      <c r="ET20" s="195" t="e">
        <f>#REF!</f>
        <v>#REF!</v>
      </c>
      <c r="EU20" s="196" t="e">
        <f>#REF!+#REF!+#REF!</f>
        <v>#REF!</v>
      </c>
      <c r="EV20" s="195"/>
      <c r="EW20" s="195"/>
      <c r="EX20" s="195"/>
      <c r="EY20" s="195"/>
      <c r="EZ20" s="196"/>
      <c r="FA20" s="195"/>
      <c r="FC20" s="41">
        <f t="shared" si="19"/>
        <v>16</v>
      </c>
      <c r="FD20" s="195">
        <f t="shared" si="77"/>
        <v>0</v>
      </c>
      <c r="FE20" s="195">
        <f t="shared" si="78"/>
        <v>720</v>
      </c>
      <c r="FF20" s="195">
        <f t="shared" si="79"/>
        <v>813.1</v>
      </c>
      <c r="FG20" s="195">
        <f t="shared" si="80"/>
        <v>813.1</v>
      </c>
      <c r="FH20" s="195">
        <f t="shared" si="81"/>
        <v>813.1</v>
      </c>
      <c r="FI20" s="195">
        <f t="shared" si="82"/>
        <v>1054.0999999999999</v>
      </c>
      <c r="FJ20" s="195">
        <f t="shared" si="91"/>
        <v>1054.0999999999999</v>
      </c>
      <c r="FK20" s="195">
        <f t="shared" si="92"/>
        <v>1068.0999999999999</v>
      </c>
      <c r="FL20" s="195">
        <f t="shared" si="93"/>
        <v>1068.0999999999999</v>
      </c>
      <c r="FM20" s="195">
        <f t="shared" si="94"/>
        <v>1168.8</v>
      </c>
      <c r="FN20" s="195" t="e">
        <f t="shared" si="20"/>
        <v>#REF!</v>
      </c>
      <c r="FO20" s="195" t="e">
        <f t="shared" si="21"/>
        <v>#REF!</v>
      </c>
      <c r="FP20" s="195" t="e">
        <f t="shared" si="22"/>
        <v>#REF!</v>
      </c>
      <c r="FQ20" s="195" t="e">
        <f t="shared" si="23"/>
        <v>#REF!</v>
      </c>
      <c r="FR20" s="195" t="e">
        <f t="shared" si="24"/>
        <v>#REF!</v>
      </c>
      <c r="FS20" s="195" t="e">
        <f t="shared" si="25"/>
        <v>#REF!</v>
      </c>
      <c r="FT20" s="195" t="e">
        <f t="shared" si="26"/>
        <v>#REF!</v>
      </c>
      <c r="FU20" s="195" t="e">
        <f t="shared" si="27"/>
        <v>#REF!</v>
      </c>
      <c r="FV20" s="195" t="e">
        <f t="shared" si="28"/>
        <v>#REF!</v>
      </c>
    </row>
    <row r="21" spans="1:178" ht="13.5" thickBot="1" x14ac:dyDescent="0.25">
      <c r="A21" s="132"/>
      <c r="B21" s="34">
        <v>17</v>
      </c>
      <c r="C21" s="293">
        <f>'Стартовая ведомость'!D20</f>
        <v>17</v>
      </c>
      <c r="D21" s="260" t="str">
        <f>'Стартовая ведомость'!B20</f>
        <v>Богословский Вадим</v>
      </c>
      <c r="E21" s="260" t="str">
        <f>'Стартовая ведомость'!C20</f>
        <v>Князева Елена</v>
      </c>
      <c r="F21" s="260" t="str">
        <f>'Стартовая ведомость'!F20</f>
        <v>ВАЗ-21083</v>
      </c>
      <c r="G21" s="43">
        <f>'Ведомость ТИ'!E20</f>
        <v>0.3034722222222222</v>
      </c>
      <c r="H21" s="47">
        <f t="shared" si="29"/>
        <v>0.3034722222222222</v>
      </c>
      <c r="I21" s="58" t="str">
        <f t="shared" si="30"/>
        <v/>
      </c>
      <c r="J21" s="52">
        <f t="shared" si="31"/>
        <v>0</v>
      </c>
      <c r="K21" s="43">
        <f>'Стартовая ведомость'!E20</f>
        <v>0.38680555555555557</v>
      </c>
      <c r="L21" s="47">
        <f t="shared" si="32"/>
        <v>0.38680555555555557</v>
      </c>
      <c r="M21" s="42" t="str">
        <f t="shared" si="33"/>
        <v/>
      </c>
      <c r="N21" s="38">
        <f t="shared" si="34"/>
        <v>0</v>
      </c>
      <c r="O21" s="85">
        <v>0.38819444444444445</v>
      </c>
      <c r="P21" s="38"/>
      <c r="Q21" s="261"/>
      <c r="R21" s="85"/>
      <c r="S21" s="38">
        <f t="shared" si="35"/>
        <v>0</v>
      </c>
      <c r="T21" s="85">
        <v>0.43263888888888885</v>
      </c>
      <c r="U21" s="86"/>
      <c r="V21" s="52">
        <f t="shared" si="2"/>
        <v>0</v>
      </c>
      <c r="W21" s="85">
        <v>0.45555555555555555</v>
      </c>
      <c r="X21" s="38"/>
      <c r="Y21" s="85">
        <v>0.45694444444444443</v>
      </c>
      <c r="Z21" s="86"/>
      <c r="AA21" s="52">
        <f t="shared" si="3"/>
        <v>0</v>
      </c>
      <c r="AB21" s="261"/>
      <c r="AC21" s="85">
        <v>0.4597222222222222</v>
      </c>
      <c r="AD21" s="38"/>
      <c r="AE21" s="85">
        <v>0.47986111111111113</v>
      </c>
      <c r="AF21" s="86"/>
      <c r="AG21" s="52">
        <f t="shared" si="4"/>
        <v>0</v>
      </c>
      <c r="AH21" s="261"/>
      <c r="AI21" s="85">
        <v>0.4861111111111111</v>
      </c>
      <c r="AJ21" s="38"/>
      <c r="AK21" s="73">
        <v>0.48680555555555555</v>
      </c>
      <c r="AL21" s="42" t="str">
        <f t="shared" si="5"/>
        <v>+</v>
      </c>
      <c r="AM21" s="38">
        <f t="shared" si="6"/>
        <v>840</v>
      </c>
      <c r="AN21" s="43">
        <v>0.4916666666666667</v>
      </c>
      <c r="AO21" s="47">
        <v>0.51388888888888895</v>
      </c>
      <c r="AP21" s="70">
        <v>96</v>
      </c>
      <c r="AQ21" s="71">
        <f t="shared" si="14"/>
        <v>96</v>
      </c>
      <c r="AR21" s="72"/>
      <c r="AS21" s="49">
        <f t="shared" si="36"/>
        <v>0.52847222222222223</v>
      </c>
      <c r="AT21" s="42" t="str">
        <f t="shared" si="37"/>
        <v/>
      </c>
      <c r="AU21" s="280">
        <f t="shared" si="38"/>
        <v>0</v>
      </c>
      <c r="AV21" s="72"/>
      <c r="AW21" s="49">
        <v>0.57013888888888886</v>
      </c>
      <c r="AX21" s="42" t="str">
        <f t="shared" si="39"/>
        <v/>
      </c>
      <c r="AY21" s="38">
        <f t="shared" si="83"/>
        <v>0</v>
      </c>
      <c r="AZ21" s="53">
        <v>0.57222222222222219</v>
      </c>
      <c r="BA21" s="61"/>
      <c r="BB21" s="55">
        <v>0.577662037037037</v>
      </c>
      <c r="BC21" s="35">
        <f t="shared" si="40"/>
        <v>5.439814814814814E-3</v>
      </c>
      <c r="BD21" s="35">
        <f t="shared" si="41"/>
        <v>6.9444444444444892E-5</v>
      </c>
      <c r="BE21" s="44" t="str">
        <f t="shared" si="42"/>
        <v>-</v>
      </c>
      <c r="BF21" s="45">
        <f t="shared" si="43"/>
        <v>6</v>
      </c>
      <c r="BG21" s="55">
        <v>0.58562499999999995</v>
      </c>
      <c r="BH21" s="35">
        <f t="shared" si="44"/>
        <v>1.3402777777777763E-2</v>
      </c>
      <c r="BI21" s="35">
        <f t="shared" si="45"/>
        <v>1.1574074074087448E-5</v>
      </c>
      <c r="BJ21" s="44" t="str">
        <f t="shared" si="46"/>
        <v>-</v>
      </c>
      <c r="BK21" s="45">
        <f t="shared" si="47"/>
        <v>1</v>
      </c>
      <c r="BL21" s="55">
        <v>0.59024305555555556</v>
      </c>
      <c r="BM21" s="35">
        <f t="shared" si="48"/>
        <v>1.8020833333333375E-2</v>
      </c>
      <c r="BN21" s="35">
        <f t="shared" si="49"/>
        <v>7.5231481481485493E-4</v>
      </c>
      <c r="BO21" s="44" t="str">
        <f t="shared" si="50"/>
        <v>+</v>
      </c>
      <c r="BP21" s="45">
        <f t="shared" si="51"/>
        <v>65</v>
      </c>
      <c r="BQ21" s="55">
        <v>0.60750000000000004</v>
      </c>
      <c r="BR21" s="35">
        <f t="shared" si="52"/>
        <v>3.5277777777777852E-2</v>
      </c>
      <c r="BS21" s="35">
        <f t="shared" si="53"/>
        <v>3.3217592592593367E-3</v>
      </c>
      <c r="BT21" s="44" t="str">
        <f t="shared" si="54"/>
        <v>+</v>
      </c>
      <c r="BU21" s="45">
        <f t="shared" si="55"/>
        <v>287</v>
      </c>
      <c r="BV21" s="263"/>
      <c r="BW21" s="263"/>
      <c r="BX21" s="55">
        <v>0.61537037037037035</v>
      </c>
      <c r="BY21" s="35">
        <f t="shared" si="56"/>
        <v>4.3148148148148158E-2</v>
      </c>
      <c r="BZ21" s="35">
        <f t="shared" si="57"/>
        <v>2.9398148148148256E-3</v>
      </c>
      <c r="CA21" s="44" t="str">
        <f t="shared" si="58"/>
        <v>+</v>
      </c>
      <c r="CB21" s="45">
        <f t="shared" si="59"/>
        <v>254</v>
      </c>
      <c r="CC21" s="49">
        <v>0.6381944444444444</v>
      </c>
      <c r="CD21" s="42" t="str">
        <f t="shared" si="60"/>
        <v/>
      </c>
      <c r="CE21" s="38">
        <f t="shared" si="61"/>
        <v>0</v>
      </c>
      <c r="CF21" s="53">
        <v>0.65486111111111112</v>
      </c>
      <c r="CG21" s="61"/>
      <c r="CH21" s="55">
        <v>0.66450231481481481</v>
      </c>
      <c r="CI21" s="35">
        <f t="shared" si="84"/>
        <v>9.6412037037036935E-3</v>
      </c>
      <c r="CJ21" s="35">
        <f t="shared" si="7"/>
        <v>1.2037037037037138E-3</v>
      </c>
      <c r="CK21" s="44" t="str">
        <f t="shared" si="85"/>
        <v>-</v>
      </c>
      <c r="CL21" s="45">
        <f t="shared" si="86"/>
        <v>104</v>
      </c>
      <c r="CM21" s="55">
        <v>0.67054398148148142</v>
      </c>
      <c r="CN21" s="35">
        <f t="shared" si="87"/>
        <v>1.5682870370370305E-2</v>
      </c>
      <c r="CO21" s="35">
        <f t="shared" si="88"/>
        <v>1.1689814814815451E-3</v>
      </c>
      <c r="CP21" s="44" t="str">
        <f t="shared" si="89"/>
        <v>-</v>
      </c>
      <c r="CQ21" s="45">
        <f t="shared" si="90"/>
        <v>101</v>
      </c>
      <c r="CR21" s="85" t="s">
        <v>632</v>
      </c>
      <c r="CS21" s="38"/>
      <c r="CT21" s="85">
        <v>1.27152777777778</v>
      </c>
      <c r="CU21" s="38"/>
      <c r="CV21" s="91"/>
      <c r="CW21" s="95">
        <v>0.05</v>
      </c>
      <c r="CX21" s="42" t="str">
        <f t="shared" si="15"/>
        <v/>
      </c>
      <c r="CY21" s="38">
        <f t="shared" si="62"/>
        <v>0</v>
      </c>
      <c r="CZ21" s="43">
        <v>0.40902777777777777</v>
      </c>
      <c r="DA21" s="47"/>
      <c r="DB21" s="70">
        <v>116.8</v>
      </c>
      <c r="DC21" s="71">
        <f t="shared" si="63"/>
        <v>116.8</v>
      </c>
      <c r="DD21" s="72"/>
      <c r="DE21" s="43"/>
      <c r="DF21" s="43"/>
      <c r="DG21" s="39">
        <f t="shared" si="64"/>
        <v>1030.8</v>
      </c>
      <c r="DH21" s="46">
        <f t="shared" si="8"/>
        <v>840</v>
      </c>
      <c r="DI21" s="40"/>
      <c r="DJ21" s="63">
        <f t="shared" si="65"/>
        <v>1870.8</v>
      </c>
      <c r="DK21" s="43"/>
      <c r="DL21" s="268" t="str">
        <f>'Стартовая ведомость'!J20</f>
        <v>абсолют</v>
      </c>
      <c r="DM21" s="269" t="str">
        <f>'Стартовая ведомость'!F20</f>
        <v>ВАЗ-21083</v>
      </c>
      <c r="DN21" s="269" t="str">
        <f>'Стартовая ведомость'!G20</f>
        <v>передний</v>
      </c>
      <c r="DO21" s="269">
        <f>'Стартовая ведомость'!H20</f>
        <v>68</v>
      </c>
      <c r="DP21" s="269" t="str">
        <f>'Стартовая ведомость'!I20</f>
        <v>Товарищи</v>
      </c>
      <c r="DQ21" s="56"/>
      <c r="DR21" s="56"/>
      <c r="DS21" s="36"/>
      <c r="DV21" s="41">
        <f t="shared" si="9"/>
        <v>1.05</v>
      </c>
      <c r="DW21" s="41" t="s">
        <v>197</v>
      </c>
      <c r="DX21" s="41"/>
      <c r="DY21" s="151">
        <f t="shared" si="66"/>
        <v>223.44000000000003</v>
      </c>
      <c r="DZ21" s="41">
        <f t="shared" si="10"/>
        <v>223.44000000000003</v>
      </c>
      <c r="EA21" s="41">
        <f t="shared" si="67"/>
        <v>9999</v>
      </c>
      <c r="EB21" s="41">
        <f t="shared" si="16"/>
        <v>999999</v>
      </c>
      <c r="EC21" s="41">
        <f t="shared" si="17"/>
        <v>999999</v>
      </c>
      <c r="EG21" s="41">
        <f t="shared" si="18"/>
        <v>17</v>
      </c>
      <c r="EH21" s="195">
        <f t="shared" si="68"/>
        <v>0</v>
      </c>
      <c r="EI21" s="195">
        <f t="shared" si="11"/>
        <v>840</v>
      </c>
      <c r="EJ21" s="196">
        <f t="shared" si="69"/>
        <v>96</v>
      </c>
      <c r="EK21" s="195">
        <f t="shared" si="70"/>
        <v>0</v>
      </c>
      <c r="EL21" s="195">
        <f t="shared" si="71"/>
        <v>0</v>
      </c>
      <c r="EM21" s="195">
        <f t="shared" si="72"/>
        <v>613</v>
      </c>
      <c r="EN21" s="195">
        <f t="shared" si="73"/>
        <v>0</v>
      </c>
      <c r="EO21" s="195">
        <f t="shared" si="74"/>
        <v>205</v>
      </c>
      <c r="EP21" s="195">
        <f t="shared" si="75"/>
        <v>0</v>
      </c>
      <c r="EQ21" s="195">
        <f t="shared" si="76"/>
        <v>116.8</v>
      </c>
      <c r="ER21" s="195" t="e">
        <f>#REF!</f>
        <v>#REF!</v>
      </c>
      <c r="ES21" s="195" t="e">
        <f>#REF!+#REF!</f>
        <v>#REF!</v>
      </c>
      <c r="ET21" s="195" t="e">
        <f>#REF!</f>
        <v>#REF!</v>
      </c>
      <c r="EU21" s="196" t="e">
        <f>#REF!+#REF!+#REF!</f>
        <v>#REF!</v>
      </c>
      <c r="EV21" s="195"/>
      <c r="EW21" s="195"/>
      <c r="EX21" s="195"/>
      <c r="EY21" s="195"/>
      <c r="EZ21" s="196"/>
      <c r="FA21" s="195"/>
      <c r="FC21" s="41">
        <f t="shared" si="19"/>
        <v>17</v>
      </c>
      <c r="FD21" s="195">
        <f t="shared" si="77"/>
        <v>0</v>
      </c>
      <c r="FE21" s="195">
        <f t="shared" si="78"/>
        <v>840</v>
      </c>
      <c r="FF21" s="195">
        <f t="shared" si="79"/>
        <v>936</v>
      </c>
      <c r="FG21" s="195">
        <f t="shared" si="80"/>
        <v>936</v>
      </c>
      <c r="FH21" s="195">
        <f t="shared" si="81"/>
        <v>936</v>
      </c>
      <c r="FI21" s="195">
        <f t="shared" si="82"/>
        <v>1549</v>
      </c>
      <c r="FJ21" s="195">
        <f t="shared" si="91"/>
        <v>1549</v>
      </c>
      <c r="FK21" s="195">
        <f t="shared" si="92"/>
        <v>1754</v>
      </c>
      <c r="FL21" s="195">
        <f t="shared" si="93"/>
        <v>1754</v>
      </c>
      <c r="FM21" s="195">
        <f t="shared" si="94"/>
        <v>1870.8</v>
      </c>
      <c r="FN21" s="195" t="e">
        <f t="shared" si="20"/>
        <v>#REF!</v>
      </c>
      <c r="FO21" s="195" t="e">
        <f t="shared" si="21"/>
        <v>#REF!</v>
      </c>
      <c r="FP21" s="195" t="e">
        <f t="shared" si="22"/>
        <v>#REF!</v>
      </c>
      <c r="FQ21" s="195" t="e">
        <f t="shared" si="23"/>
        <v>#REF!</v>
      </c>
      <c r="FR21" s="195" t="e">
        <f t="shared" si="24"/>
        <v>#REF!</v>
      </c>
      <c r="FS21" s="195" t="e">
        <f t="shared" si="25"/>
        <v>#REF!</v>
      </c>
      <c r="FT21" s="195" t="e">
        <f t="shared" si="26"/>
        <v>#REF!</v>
      </c>
      <c r="FU21" s="195" t="e">
        <f t="shared" si="27"/>
        <v>#REF!</v>
      </c>
      <c r="FV21" s="195" t="e">
        <f t="shared" si="28"/>
        <v>#REF!</v>
      </c>
    </row>
    <row r="22" spans="1:178" ht="13.5" thickBot="1" x14ac:dyDescent="0.25">
      <c r="A22" s="132"/>
      <c r="B22" s="34">
        <v>18</v>
      </c>
      <c r="C22" s="293">
        <f>'Стартовая ведомость'!D21</f>
        <v>18</v>
      </c>
      <c r="D22" s="260" t="str">
        <f>'Стартовая ведомость'!B21</f>
        <v>Меркушев Сергей</v>
      </c>
      <c r="E22" s="260" t="str">
        <f>'Стартовая ведомость'!C21</f>
        <v>Топорков Максим</v>
      </c>
      <c r="F22" s="260" t="str">
        <f>'Стартовая ведомость'!F21</f>
        <v>ВАЗ-21093</v>
      </c>
      <c r="G22" s="43">
        <f>'Ведомость ТИ'!E21</f>
        <v>0.30416666666666664</v>
      </c>
      <c r="H22" s="47">
        <f t="shared" si="29"/>
        <v>0.30416666666666664</v>
      </c>
      <c r="I22" s="58" t="str">
        <f t="shared" si="30"/>
        <v/>
      </c>
      <c r="J22" s="52">
        <f t="shared" si="31"/>
        <v>0</v>
      </c>
      <c r="K22" s="43">
        <f>'Стартовая ведомость'!E21</f>
        <v>0.38750000000000001</v>
      </c>
      <c r="L22" s="47">
        <f t="shared" si="32"/>
        <v>0.38750000000000001</v>
      </c>
      <c r="M22" s="42" t="str">
        <f t="shared" si="33"/>
        <v/>
      </c>
      <c r="N22" s="38">
        <f t="shared" si="34"/>
        <v>0</v>
      </c>
      <c r="O22" s="85">
        <v>0.38819444444444445</v>
      </c>
      <c r="P22" s="38"/>
      <c r="Q22" s="261"/>
      <c r="R22" s="85">
        <v>0.4201388888888889</v>
      </c>
      <c r="S22" s="38">
        <f t="shared" si="35"/>
        <v>300</v>
      </c>
      <c r="T22" s="85">
        <v>0.43402777777777773</v>
      </c>
      <c r="U22" s="86"/>
      <c r="V22" s="52">
        <f t="shared" si="2"/>
        <v>0</v>
      </c>
      <c r="W22" s="85">
        <v>0.45277777777777778</v>
      </c>
      <c r="X22" s="38"/>
      <c r="Y22" s="85">
        <v>0.45416666666666666</v>
      </c>
      <c r="Z22" s="86"/>
      <c r="AA22" s="52">
        <f t="shared" si="3"/>
        <v>0</v>
      </c>
      <c r="AB22" s="261"/>
      <c r="AC22" s="85">
        <v>0.45624999999999999</v>
      </c>
      <c r="AD22" s="38"/>
      <c r="AE22" s="85">
        <v>0.47638888888888892</v>
      </c>
      <c r="AF22" s="86"/>
      <c r="AG22" s="52">
        <f t="shared" si="4"/>
        <v>0</v>
      </c>
      <c r="AH22" s="261"/>
      <c r="AI22" s="85">
        <v>0.48194444444444445</v>
      </c>
      <c r="AJ22" s="38">
        <v>300</v>
      </c>
      <c r="AK22" s="73">
        <v>0.48333333333333334</v>
      </c>
      <c r="AL22" s="42" t="str">
        <f t="shared" si="5"/>
        <v>+</v>
      </c>
      <c r="AM22" s="38">
        <f t="shared" si="6"/>
        <v>480</v>
      </c>
      <c r="AN22" s="43">
        <v>0.48472222222222222</v>
      </c>
      <c r="AO22" s="47">
        <v>0.50416666666666665</v>
      </c>
      <c r="AP22" s="70">
        <v>84.2</v>
      </c>
      <c r="AQ22" s="71">
        <f t="shared" si="14"/>
        <v>84.2</v>
      </c>
      <c r="AR22" s="72"/>
      <c r="AS22" s="49">
        <f t="shared" si="36"/>
        <v>0.52500000000000002</v>
      </c>
      <c r="AT22" s="42" t="str">
        <f t="shared" si="37"/>
        <v/>
      </c>
      <c r="AU22" s="280">
        <f t="shared" si="38"/>
        <v>0</v>
      </c>
      <c r="AV22" s="72"/>
      <c r="AW22" s="49">
        <v>0.56666666666666665</v>
      </c>
      <c r="AX22" s="42" t="str">
        <f t="shared" si="39"/>
        <v/>
      </c>
      <c r="AY22" s="38">
        <f t="shared" si="83"/>
        <v>0</v>
      </c>
      <c r="AZ22" s="53">
        <v>0.56874999999999998</v>
      </c>
      <c r="BA22" s="61"/>
      <c r="BB22" s="55">
        <v>0.57494212962962965</v>
      </c>
      <c r="BC22" s="35">
        <f t="shared" si="40"/>
        <v>6.1921296296296724E-3</v>
      </c>
      <c r="BD22" s="35">
        <f t="shared" si="41"/>
        <v>6.8287037037041351E-4</v>
      </c>
      <c r="BE22" s="44" t="str">
        <f t="shared" si="42"/>
        <v>+</v>
      </c>
      <c r="BF22" s="45">
        <f t="shared" si="43"/>
        <v>59</v>
      </c>
      <c r="BG22" s="55">
        <v>0.58158564814814817</v>
      </c>
      <c r="BH22" s="35">
        <f t="shared" si="44"/>
        <v>1.2835648148148193E-2</v>
      </c>
      <c r="BI22" s="35">
        <f t="shared" si="45"/>
        <v>5.787037037036577E-4</v>
      </c>
      <c r="BJ22" s="44" t="str">
        <f t="shared" si="46"/>
        <v>-</v>
      </c>
      <c r="BK22" s="45">
        <f t="shared" si="47"/>
        <v>50</v>
      </c>
      <c r="BL22" s="55">
        <v>0.58538194444444447</v>
      </c>
      <c r="BM22" s="35">
        <f t="shared" si="48"/>
        <v>1.6631944444444491E-2</v>
      </c>
      <c r="BN22" s="35">
        <f t="shared" si="49"/>
        <v>6.3657407407402902E-4</v>
      </c>
      <c r="BO22" s="44" t="str">
        <f t="shared" si="50"/>
        <v>-</v>
      </c>
      <c r="BP22" s="45">
        <f t="shared" si="51"/>
        <v>55</v>
      </c>
      <c r="BQ22" s="55">
        <v>0.60072916666666665</v>
      </c>
      <c r="BR22" s="35">
        <f t="shared" si="52"/>
        <v>3.197916666666667E-2</v>
      </c>
      <c r="BS22" s="35">
        <f t="shared" si="53"/>
        <v>2.314814814815408E-5</v>
      </c>
      <c r="BT22" s="44" t="str">
        <f t="shared" si="54"/>
        <v>+</v>
      </c>
      <c r="BU22" s="45">
        <f t="shared" si="55"/>
        <v>2</v>
      </c>
      <c r="BV22" s="263"/>
      <c r="BW22" s="263"/>
      <c r="BX22" s="55">
        <v>0.61224537037037041</v>
      </c>
      <c r="BY22" s="35">
        <f t="shared" si="56"/>
        <v>4.3495370370370434E-2</v>
      </c>
      <c r="BZ22" s="35">
        <f t="shared" si="57"/>
        <v>3.2870370370371021E-3</v>
      </c>
      <c r="CA22" s="44" t="str">
        <f t="shared" si="58"/>
        <v>+</v>
      </c>
      <c r="CB22" s="45">
        <f t="shared" si="59"/>
        <v>284</v>
      </c>
      <c r="CC22" s="49">
        <v>0.63472222222222219</v>
      </c>
      <c r="CD22" s="42" t="str">
        <f t="shared" si="60"/>
        <v/>
      </c>
      <c r="CE22" s="38">
        <f t="shared" si="61"/>
        <v>0</v>
      </c>
      <c r="CF22" s="53">
        <v>0.65208333333333335</v>
      </c>
      <c r="CG22" s="61"/>
      <c r="CH22" s="55">
        <v>0.66263888888888889</v>
      </c>
      <c r="CI22" s="35">
        <f t="shared" si="84"/>
        <v>1.055555555555554E-2</v>
      </c>
      <c r="CJ22" s="35">
        <f t="shared" si="7"/>
        <v>2.8935185185186701E-4</v>
      </c>
      <c r="CK22" s="44" t="str">
        <f t="shared" si="85"/>
        <v>-</v>
      </c>
      <c r="CL22" s="45">
        <f t="shared" si="86"/>
        <v>25</v>
      </c>
      <c r="CM22" s="55">
        <v>0.66859953703703701</v>
      </c>
      <c r="CN22" s="35">
        <f t="shared" si="87"/>
        <v>1.6516203703703658E-2</v>
      </c>
      <c r="CO22" s="35">
        <f t="shared" si="88"/>
        <v>3.3564814814819252E-4</v>
      </c>
      <c r="CP22" s="44" t="str">
        <f t="shared" si="89"/>
        <v>-</v>
      </c>
      <c r="CQ22" s="45">
        <f t="shared" si="90"/>
        <v>29</v>
      </c>
      <c r="CR22" s="85" t="s">
        <v>632</v>
      </c>
      <c r="CS22" s="38"/>
      <c r="CT22" s="85">
        <v>1.3131944444444399</v>
      </c>
      <c r="CU22" s="38"/>
      <c r="CV22" s="91"/>
      <c r="CW22" s="95">
        <v>0.05</v>
      </c>
      <c r="CX22" s="42" t="str">
        <f t="shared" si="15"/>
        <v/>
      </c>
      <c r="CY22" s="38">
        <f t="shared" si="62"/>
        <v>0</v>
      </c>
      <c r="CZ22" s="43">
        <v>0.40902777777777777</v>
      </c>
      <c r="DA22" s="47"/>
      <c r="DB22" s="70">
        <v>101.8</v>
      </c>
      <c r="DC22" s="71">
        <f t="shared" si="63"/>
        <v>101.8</v>
      </c>
      <c r="DD22" s="72"/>
      <c r="DE22" s="43"/>
      <c r="DF22" s="43"/>
      <c r="DG22" s="39">
        <f t="shared" si="64"/>
        <v>690</v>
      </c>
      <c r="DH22" s="46">
        <f t="shared" si="8"/>
        <v>1080</v>
      </c>
      <c r="DI22" s="40"/>
      <c r="DJ22" s="63">
        <f t="shared" si="65"/>
        <v>1770</v>
      </c>
      <c r="DK22" s="43"/>
      <c r="DL22" s="268" t="str">
        <f>'Стартовая ведомость'!J21</f>
        <v>студент</v>
      </c>
      <c r="DM22" s="269" t="str">
        <f>'Стартовая ведомость'!F21</f>
        <v>ВАЗ-21093</v>
      </c>
      <c r="DN22" s="269" t="str">
        <f>'Стартовая ведомость'!G21</f>
        <v>передний</v>
      </c>
      <c r="DO22" s="269">
        <f>'Стартовая ведомость'!H21</f>
        <v>76</v>
      </c>
      <c r="DP22" s="269" t="str">
        <f>'Стартовая ведомость'!I21</f>
        <v>МАДИ Racing</v>
      </c>
      <c r="DQ22" s="56"/>
      <c r="DR22" s="56"/>
      <c r="DS22" s="36"/>
      <c r="DV22" s="41">
        <f t="shared" si="9"/>
        <v>1.05</v>
      </c>
      <c r="DW22" s="41" t="s">
        <v>197</v>
      </c>
      <c r="DX22" s="41"/>
      <c r="DY22" s="151">
        <f t="shared" si="66"/>
        <v>195.3</v>
      </c>
      <c r="DZ22" s="41">
        <f t="shared" si="10"/>
        <v>195.3</v>
      </c>
      <c r="EA22" s="41">
        <f t="shared" si="67"/>
        <v>9999</v>
      </c>
      <c r="EB22" s="41">
        <f t="shared" si="16"/>
        <v>999999</v>
      </c>
      <c r="EC22" s="41">
        <f t="shared" si="17"/>
        <v>999999</v>
      </c>
      <c r="EG22" s="41">
        <f t="shared" si="18"/>
        <v>18</v>
      </c>
      <c r="EH22" s="195">
        <f t="shared" si="68"/>
        <v>0</v>
      </c>
      <c r="EI22" s="195">
        <f t="shared" si="11"/>
        <v>1080</v>
      </c>
      <c r="EJ22" s="196">
        <f t="shared" si="69"/>
        <v>84.2</v>
      </c>
      <c r="EK22" s="195">
        <f t="shared" si="70"/>
        <v>0</v>
      </c>
      <c r="EL22" s="195">
        <f t="shared" si="71"/>
        <v>0</v>
      </c>
      <c r="EM22" s="195">
        <f t="shared" si="72"/>
        <v>450</v>
      </c>
      <c r="EN22" s="195">
        <f t="shared" si="73"/>
        <v>0</v>
      </c>
      <c r="EO22" s="195">
        <f t="shared" si="74"/>
        <v>54</v>
      </c>
      <c r="EP22" s="195">
        <f t="shared" si="75"/>
        <v>0</v>
      </c>
      <c r="EQ22" s="195">
        <f t="shared" si="76"/>
        <v>101.8</v>
      </c>
      <c r="ER22" s="195" t="e">
        <f>#REF!</f>
        <v>#REF!</v>
      </c>
      <c r="ES22" s="195" t="s">
        <v>316</v>
      </c>
      <c r="ET22" s="195" t="e">
        <f>#REF!</f>
        <v>#REF!</v>
      </c>
      <c r="EU22" s="195" t="s">
        <v>316</v>
      </c>
      <c r="EV22" s="195"/>
      <c r="EW22" s="195"/>
      <c r="EX22" s="195"/>
      <c r="EY22" s="195"/>
      <c r="EZ22" s="196"/>
      <c r="FA22" s="195"/>
      <c r="FC22" s="41">
        <f t="shared" si="19"/>
        <v>18</v>
      </c>
      <c r="FD22" s="195">
        <f t="shared" si="77"/>
        <v>0</v>
      </c>
      <c r="FE22" s="195">
        <f t="shared" si="78"/>
        <v>1080</v>
      </c>
      <c r="FF22" s="195">
        <f t="shared" si="79"/>
        <v>1164.2</v>
      </c>
      <c r="FG22" s="195">
        <f t="shared" si="80"/>
        <v>1164.2</v>
      </c>
      <c r="FH22" s="195">
        <f t="shared" si="81"/>
        <v>1164.2</v>
      </c>
      <c r="FI22" s="195">
        <f t="shared" si="82"/>
        <v>1614.2</v>
      </c>
      <c r="FJ22" s="195">
        <f t="shared" si="91"/>
        <v>1614.2</v>
      </c>
      <c r="FK22" s="195">
        <f t="shared" si="92"/>
        <v>1668.2</v>
      </c>
      <c r="FL22" s="195">
        <f t="shared" si="93"/>
        <v>1668.2</v>
      </c>
      <c r="FM22" s="195">
        <f t="shared" si="94"/>
        <v>1770</v>
      </c>
      <c r="FN22" s="195" t="e">
        <f t="shared" si="20"/>
        <v>#VALUE!</v>
      </c>
      <c r="FO22" s="195" t="e">
        <f t="shared" si="21"/>
        <v>#VALUE!</v>
      </c>
      <c r="FP22" s="195" t="e">
        <f t="shared" si="22"/>
        <v>#VALUE!</v>
      </c>
      <c r="FQ22" s="195" t="e">
        <f t="shared" si="23"/>
        <v>#VALUE!</v>
      </c>
      <c r="FR22" s="195" t="e">
        <f t="shared" si="24"/>
        <v>#VALUE!</v>
      </c>
      <c r="FS22" s="195" t="e">
        <f t="shared" si="25"/>
        <v>#VALUE!</v>
      </c>
      <c r="FT22" s="195" t="e">
        <f t="shared" si="26"/>
        <v>#VALUE!</v>
      </c>
      <c r="FU22" s="195" t="e">
        <f t="shared" si="27"/>
        <v>#VALUE!</v>
      </c>
      <c r="FV22" s="195" t="e">
        <f t="shared" si="28"/>
        <v>#VALUE!</v>
      </c>
    </row>
    <row r="23" spans="1:178" ht="13.5" thickBot="1" x14ac:dyDescent="0.25">
      <c r="A23" s="132"/>
      <c r="B23" s="34">
        <v>19</v>
      </c>
      <c r="C23" s="293">
        <f>'Стартовая ведомость'!D22</f>
        <v>19</v>
      </c>
      <c r="D23" s="260" t="str">
        <f>'Стартовая ведомость'!B22</f>
        <v>Бестужев Дмитрий</v>
      </c>
      <c r="E23" s="260" t="str">
        <f>'Стартовая ведомость'!C22</f>
        <v>Чебуров Юрий</v>
      </c>
      <c r="F23" s="260" t="str">
        <f>'Стартовая ведомость'!F22</f>
        <v>ВАЗ-21083</v>
      </c>
      <c r="G23" s="43">
        <f>'Ведомость ТИ'!E22</f>
        <v>0.30486111111111108</v>
      </c>
      <c r="H23" s="47">
        <f t="shared" si="29"/>
        <v>0.30486111111111108</v>
      </c>
      <c r="I23" s="58" t="str">
        <f t="shared" si="30"/>
        <v/>
      </c>
      <c r="J23" s="52">
        <f t="shared" si="31"/>
        <v>0</v>
      </c>
      <c r="K23" s="43">
        <f>'Стартовая ведомость'!E22</f>
        <v>0.38819444444444445</v>
      </c>
      <c r="L23" s="47">
        <f t="shared" si="32"/>
        <v>0.38819444444444445</v>
      </c>
      <c r="M23" s="42" t="str">
        <f t="shared" si="33"/>
        <v/>
      </c>
      <c r="N23" s="38">
        <f t="shared" si="34"/>
        <v>0</v>
      </c>
      <c r="O23" s="85">
        <v>0.38958333333333334</v>
      </c>
      <c r="P23" s="38"/>
      <c r="Q23" s="261"/>
      <c r="R23" s="85"/>
      <c r="S23" s="38">
        <f t="shared" si="35"/>
        <v>0</v>
      </c>
      <c r="T23" s="85">
        <v>0.43333333333333335</v>
      </c>
      <c r="U23" s="86"/>
      <c r="V23" s="52">
        <f t="shared" si="2"/>
        <v>0</v>
      </c>
      <c r="W23" s="85">
        <v>0.45347222222222222</v>
      </c>
      <c r="X23" s="38"/>
      <c r="Y23" s="85">
        <v>0.4548611111111111</v>
      </c>
      <c r="Z23" s="86"/>
      <c r="AA23" s="52">
        <f t="shared" si="3"/>
        <v>0</v>
      </c>
      <c r="AB23" s="261"/>
      <c r="AC23" s="85">
        <v>0.45624999999999999</v>
      </c>
      <c r="AD23" s="38"/>
      <c r="AE23" s="85">
        <v>0.4777777777777778</v>
      </c>
      <c r="AF23" s="86"/>
      <c r="AG23" s="52">
        <f t="shared" si="4"/>
        <v>0</v>
      </c>
      <c r="AH23" s="261"/>
      <c r="AI23" s="85"/>
      <c r="AJ23" s="38">
        <v>600</v>
      </c>
      <c r="AK23" s="73">
        <v>0.4861111111111111</v>
      </c>
      <c r="AL23" s="42" t="str">
        <f t="shared" si="5"/>
        <v>+</v>
      </c>
      <c r="AM23" s="38">
        <f t="shared" si="6"/>
        <v>660</v>
      </c>
      <c r="AN23" s="43">
        <v>0.48749999999999999</v>
      </c>
      <c r="AO23" s="47">
        <v>0.50416666666666665</v>
      </c>
      <c r="AP23" s="70">
        <v>109.2</v>
      </c>
      <c r="AQ23" s="71">
        <f t="shared" si="14"/>
        <v>109.2</v>
      </c>
      <c r="AR23" s="72"/>
      <c r="AS23" s="49">
        <f t="shared" si="36"/>
        <v>0.52777777777777779</v>
      </c>
      <c r="AT23" s="42" t="str">
        <f t="shared" si="37"/>
        <v/>
      </c>
      <c r="AU23" s="280">
        <f t="shared" si="38"/>
        <v>0</v>
      </c>
      <c r="AV23" s="72"/>
      <c r="AW23" s="49">
        <v>0.56944444444444442</v>
      </c>
      <c r="AX23" s="42" t="str">
        <f t="shared" si="39"/>
        <v/>
      </c>
      <c r="AY23" s="38">
        <f t="shared" si="83"/>
        <v>0</v>
      </c>
      <c r="AZ23" s="53">
        <v>0.57152777777777775</v>
      </c>
      <c r="BA23" s="61"/>
      <c r="BB23" s="55">
        <v>0.57723379629629623</v>
      </c>
      <c r="BC23" s="35">
        <f t="shared" si="40"/>
        <v>5.7060185185184853E-3</v>
      </c>
      <c r="BD23" s="35">
        <f t="shared" si="41"/>
        <v>1.9675925925922641E-4</v>
      </c>
      <c r="BE23" s="44" t="str">
        <f t="shared" si="42"/>
        <v>+</v>
      </c>
      <c r="BF23" s="45">
        <f t="shared" si="43"/>
        <v>17</v>
      </c>
      <c r="BG23" s="55">
        <v>0.58564814814814814</v>
      </c>
      <c r="BH23" s="35">
        <f t="shared" si="44"/>
        <v>1.4120370370370394E-2</v>
      </c>
      <c r="BI23" s="35">
        <f t="shared" si="45"/>
        <v>7.060185185185433E-4</v>
      </c>
      <c r="BJ23" s="44" t="str">
        <f t="shared" si="46"/>
        <v>+</v>
      </c>
      <c r="BK23" s="45">
        <f t="shared" si="47"/>
        <v>61</v>
      </c>
      <c r="BL23" s="55">
        <v>0.59027777777777779</v>
      </c>
      <c r="BM23" s="35">
        <f t="shared" si="48"/>
        <v>1.8750000000000044E-2</v>
      </c>
      <c r="BN23" s="35">
        <f t="shared" si="49"/>
        <v>1.4814814814815246E-3</v>
      </c>
      <c r="BO23" s="44" t="str">
        <f t="shared" si="50"/>
        <v>+</v>
      </c>
      <c r="BP23" s="45">
        <f t="shared" si="51"/>
        <v>128</v>
      </c>
      <c r="BQ23" s="55">
        <v>0.60606481481481478</v>
      </c>
      <c r="BR23" s="35">
        <f t="shared" si="52"/>
        <v>3.4537037037037033E-2</v>
      </c>
      <c r="BS23" s="35">
        <f t="shared" si="53"/>
        <v>2.5810185185185172E-3</v>
      </c>
      <c r="BT23" s="44" t="str">
        <f t="shared" si="54"/>
        <v>+</v>
      </c>
      <c r="BU23" s="45">
        <f t="shared" si="55"/>
        <v>223</v>
      </c>
      <c r="BV23" s="263"/>
      <c r="BW23" s="263"/>
      <c r="BX23" s="55">
        <v>0.61579861111111112</v>
      </c>
      <c r="BY23" s="35">
        <f t="shared" si="56"/>
        <v>4.427083333333337E-2</v>
      </c>
      <c r="BZ23" s="35">
        <f t="shared" si="57"/>
        <v>4.0625000000000383E-3</v>
      </c>
      <c r="CA23" s="44" t="str">
        <f t="shared" si="58"/>
        <v>+</v>
      </c>
      <c r="CB23" s="45">
        <f t="shared" si="59"/>
        <v>351</v>
      </c>
      <c r="CC23" s="49">
        <v>0.63750000000000007</v>
      </c>
      <c r="CD23" s="42" t="str">
        <f t="shared" si="60"/>
        <v/>
      </c>
      <c r="CE23" s="38">
        <f t="shared" si="61"/>
        <v>0</v>
      </c>
      <c r="CF23" s="53">
        <v>0.65416666666666667</v>
      </c>
      <c r="CG23" s="61"/>
      <c r="CH23" s="55">
        <v>0.66439814814814813</v>
      </c>
      <c r="CI23" s="35">
        <f t="shared" si="84"/>
        <v>1.0231481481481453E-2</v>
      </c>
      <c r="CJ23" s="35">
        <f t="shared" si="7"/>
        <v>6.1342592592595474E-4</v>
      </c>
      <c r="CK23" s="44" t="str">
        <f t="shared" si="85"/>
        <v>-</v>
      </c>
      <c r="CL23" s="45">
        <f t="shared" si="86"/>
        <v>53</v>
      </c>
      <c r="CM23" s="55">
        <v>0.67093749999999996</v>
      </c>
      <c r="CN23" s="35">
        <f t="shared" si="87"/>
        <v>1.677083333333329E-2</v>
      </c>
      <c r="CO23" s="35">
        <f t="shared" si="88"/>
        <v>8.1018518518560095E-5</v>
      </c>
      <c r="CP23" s="44" t="str">
        <f t="shared" si="89"/>
        <v>-</v>
      </c>
      <c r="CQ23" s="45">
        <f t="shared" si="90"/>
        <v>7</v>
      </c>
      <c r="CR23" s="85" t="s">
        <v>632</v>
      </c>
      <c r="CS23" s="38"/>
      <c r="CT23" s="85">
        <v>1.35486111111111</v>
      </c>
      <c r="CU23" s="38"/>
      <c r="CV23" s="91"/>
      <c r="CW23" s="95">
        <v>0.05</v>
      </c>
      <c r="CX23" s="42" t="str">
        <f t="shared" si="15"/>
        <v/>
      </c>
      <c r="CY23" s="38">
        <f t="shared" si="62"/>
        <v>0</v>
      </c>
      <c r="CZ23" s="43">
        <v>0.40902777777777777</v>
      </c>
      <c r="DA23" s="47"/>
      <c r="DB23" s="70">
        <v>109.2</v>
      </c>
      <c r="DC23" s="71">
        <f t="shared" si="63"/>
        <v>109.2</v>
      </c>
      <c r="DD23" s="72"/>
      <c r="DE23" s="43"/>
      <c r="DF23" s="43"/>
      <c r="DG23" s="39">
        <f t="shared" si="64"/>
        <v>1058.4000000000001</v>
      </c>
      <c r="DH23" s="46">
        <f t="shared" si="8"/>
        <v>1260</v>
      </c>
      <c r="DI23" s="40"/>
      <c r="DJ23" s="63">
        <f t="shared" si="65"/>
        <v>2318.4</v>
      </c>
      <c r="DK23" s="43"/>
      <c r="DL23" s="268" t="str">
        <f>'Стартовая ведомость'!J22</f>
        <v>студент</v>
      </c>
      <c r="DM23" s="269" t="str">
        <f>'Стартовая ведомость'!F22</f>
        <v>ВАЗ-21083</v>
      </c>
      <c r="DN23" s="269" t="str">
        <f>'Стартовая ведомость'!G22</f>
        <v>передний</v>
      </c>
      <c r="DO23" s="269">
        <f>'Стартовая ведомость'!H22</f>
        <v>70</v>
      </c>
      <c r="DP23" s="269" t="str">
        <f>'Стартовая ведомость'!I22</f>
        <v>МАДИ Racing</v>
      </c>
      <c r="DQ23" s="56"/>
      <c r="DR23" s="56"/>
      <c r="DS23" s="36"/>
      <c r="DV23" s="41">
        <f t="shared" si="9"/>
        <v>1.05</v>
      </c>
      <c r="DW23" s="41" t="s">
        <v>197</v>
      </c>
      <c r="DX23" s="41"/>
      <c r="DY23" s="151">
        <f t="shared" si="66"/>
        <v>229.32000000000002</v>
      </c>
      <c r="DZ23" s="41">
        <f t="shared" si="10"/>
        <v>229.32000000000002</v>
      </c>
      <c r="EA23" s="41">
        <f t="shared" si="67"/>
        <v>9999</v>
      </c>
      <c r="EB23" s="41">
        <f t="shared" si="16"/>
        <v>999999</v>
      </c>
      <c r="EC23" s="41">
        <f t="shared" si="17"/>
        <v>999999</v>
      </c>
      <c r="EG23" s="41">
        <f t="shared" si="18"/>
        <v>19</v>
      </c>
      <c r="EH23" s="195">
        <f t="shared" si="68"/>
        <v>0</v>
      </c>
      <c r="EI23" s="195">
        <f t="shared" si="11"/>
        <v>1260</v>
      </c>
      <c r="EJ23" s="196">
        <f t="shared" si="69"/>
        <v>109.2</v>
      </c>
      <c r="EK23" s="195">
        <f t="shared" si="70"/>
        <v>0</v>
      </c>
      <c r="EL23" s="195">
        <f t="shared" si="71"/>
        <v>0</v>
      </c>
      <c r="EM23" s="195">
        <f t="shared" si="72"/>
        <v>780</v>
      </c>
      <c r="EN23" s="195">
        <f t="shared" si="73"/>
        <v>0</v>
      </c>
      <c r="EO23" s="195">
        <f t="shared" si="74"/>
        <v>60</v>
      </c>
      <c r="EP23" s="195">
        <f t="shared" si="75"/>
        <v>0</v>
      </c>
      <c r="EQ23" s="195">
        <f t="shared" si="76"/>
        <v>109.2</v>
      </c>
      <c r="ER23" s="195" t="e">
        <f>#REF!</f>
        <v>#REF!</v>
      </c>
      <c r="ES23" s="195" t="e">
        <f>#REF!+#REF!</f>
        <v>#REF!</v>
      </c>
      <c r="ET23" s="195" t="e">
        <f>#REF!</f>
        <v>#REF!</v>
      </c>
      <c r="EU23" s="196" t="e">
        <f>#REF!+#REF!+#REF!</f>
        <v>#REF!</v>
      </c>
      <c r="EV23" s="195"/>
      <c r="EW23" s="195"/>
      <c r="EX23" s="195"/>
      <c r="EY23" s="195"/>
      <c r="EZ23" s="196"/>
      <c r="FA23" s="195"/>
      <c r="FC23" s="41">
        <f t="shared" si="19"/>
        <v>19</v>
      </c>
      <c r="FD23" s="195">
        <f t="shared" si="77"/>
        <v>0</v>
      </c>
      <c r="FE23" s="195">
        <f t="shared" si="78"/>
        <v>1260</v>
      </c>
      <c r="FF23" s="195">
        <f t="shared" si="79"/>
        <v>1369.2</v>
      </c>
      <c r="FG23" s="195">
        <f t="shared" si="80"/>
        <v>1369.2</v>
      </c>
      <c r="FH23" s="195">
        <f t="shared" si="81"/>
        <v>1369.2</v>
      </c>
      <c r="FI23" s="195">
        <f t="shared" si="82"/>
        <v>2149.1999999999998</v>
      </c>
      <c r="FJ23" s="195">
        <f t="shared" ref="FJ23:FJ82" si="95">FI23+EN23</f>
        <v>2149.1999999999998</v>
      </c>
      <c r="FK23" s="195">
        <f t="shared" si="92"/>
        <v>2209.1999999999998</v>
      </c>
      <c r="FL23" s="195">
        <f t="shared" si="93"/>
        <v>2209.1999999999998</v>
      </c>
      <c r="FM23" s="195">
        <f t="shared" si="94"/>
        <v>2318.3999999999996</v>
      </c>
      <c r="FN23" s="195" t="e">
        <f t="shared" si="20"/>
        <v>#REF!</v>
      </c>
      <c r="FO23" s="195" t="e">
        <f t="shared" si="21"/>
        <v>#REF!</v>
      </c>
      <c r="FP23" s="195" t="e">
        <f t="shared" si="22"/>
        <v>#REF!</v>
      </c>
      <c r="FQ23" s="195" t="e">
        <f t="shared" si="23"/>
        <v>#REF!</v>
      </c>
      <c r="FR23" s="195" t="e">
        <f t="shared" si="24"/>
        <v>#REF!</v>
      </c>
      <c r="FS23" s="195" t="e">
        <f t="shared" si="25"/>
        <v>#REF!</v>
      </c>
      <c r="FT23" s="195" t="e">
        <f t="shared" si="26"/>
        <v>#REF!</v>
      </c>
      <c r="FU23" s="195" t="e">
        <f t="shared" si="27"/>
        <v>#REF!</v>
      </c>
      <c r="FV23" s="195" t="e">
        <f t="shared" si="28"/>
        <v>#REF!</v>
      </c>
    </row>
    <row r="24" spans="1:178" ht="13.5" customHeight="1" thickBot="1" x14ac:dyDescent="0.25">
      <c r="A24" s="132"/>
      <c r="B24" s="34">
        <v>20</v>
      </c>
      <c r="C24" s="293">
        <f>'Стартовая ведомость'!D23</f>
        <v>20</v>
      </c>
      <c r="D24" s="260" t="str">
        <f>'Стартовая ведомость'!B23</f>
        <v>Дочкин Дмитрий</v>
      </c>
      <c r="E24" s="260" t="str">
        <f>'Стартовая ведомость'!C23</f>
        <v>Гукасян Арутюн</v>
      </c>
      <c r="F24" s="260" t="str">
        <f>'Стартовая ведомость'!F23</f>
        <v>Nissan Datsun Sunny</v>
      </c>
      <c r="G24" s="43">
        <f>'Ведомость ТИ'!E23</f>
        <v>0.30555555555555552</v>
      </c>
      <c r="H24" s="47">
        <f t="shared" si="29"/>
        <v>0.30555555555555552</v>
      </c>
      <c r="I24" s="58" t="str">
        <f t="shared" si="30"/>
        <v/>
      </c>
      <c r="J24" s="52">
        <f t="shared" si="31"/>
        <v>0</v>
      </c>
      <c r="K24" s="43">
        <f>'Стартовая ведомость'!E23</f>
        <v>0.3888888888888889</v>
      </c>
      <c r="L24" s="47">
        <f t="shared" si="32"/>
        <v>0.3888888888888889</v>
      </c>
      <c r="M24" s="42" t="str">
        <f t="shared" si="33"/>
        <v/>
      </c>
      <c r="N24" s="38">
        <f t="shared" si="34"/>
        <v>0</v>
      </c>
      <c r="O24" s="85">
        <v>0.38958333333333334</v>
      </c>
      <c r="P24" s="38"/>
      <c r="Q24" s="261"/>
      <c r="R24" s="85"/>
      <c r="S24" s="38">
        <f t="shared" si="35"/>
        <v>0</v>
      </c>
      <c r="T24" s="85">
        <v>0.42499999999999999</v>
      </c>
      <c r="U24" s="86"/>
      <c r="V24" s="52">
        <v>300</v>
      </c>
      <c r="W24" s="85">
        <v>0.47083333333333338</v>
      </c>
      <c r="X24" s="38"/>
      <c r="Y24" s="85">
        <v>0.47291666666666665</v>
      </c>
      <c r="Z24" s="86"/>
      <c r="AA24" s="52">
        <f t="shared" si="3"/>
        <v>0</v>
      </c>
      <c r="AB24" s="261"/>
      <c r="AC24" s="85">
        <v>0.49236111111111108</v>
      </c>
      <c r="AD24" s="38"/>
      <c r="AE24" s="85" t="s">
        <v>308</v>
      </c>
      <c r="AF24" s="86"/>
      <c r="AG24" s="52">
        <v>600</v>
      </c>
      <c r="AH24" s="261"/>
      <c r="AI24" s="85"/>
      <c r="AJ24" s="38">
        <v>600</v>
      </c>
      <c r="AK24" s="73">
        <v>0.50138888888888888</v>
      </c>
      <c r="AL24" s="42" t="str">
        <f t="shared" si="5"/>
        <v>+</v>
      </c>
      <c r="AM24" s="38">
        <f t="shared" si="6"/>
        <v>1920</v>
      </c>
      <c r="AN24" s="43">
        <v>0.50208333333333333</v>
      </c>
      <c r="AO24" s="47">
        <v>0.54722222222222217</v>
      </c>
      <c r="AP24" s="70">
        <v>80.599999999999994</v>
      </c>
      <c r="AQ24" s="71">
        <f t="shared" si="14"/>
        <v>80.599999999999994</v>
      </c>
      <c r="AR24" s="72">
        <v>10</v>
      </c>
      <c r="AS24" s="49">
        <f t="shared" si="36"/>
        <v>0.54305555555555551</v>
      </c>
      <c r="AT24" s="42" t="str">
        <f t="shared" si="37"/>
        <v/>
      </c>
      <c r="AU24" s="280">
        <f t="shared" si="38"/>
        <v>0</v>
      </c>
      <c r="AV24" s="72"/>
      <c r="AW24" s="49">
        <v>0.60347222222222219</v>
      </c>
      <c r="AX24" s="42" t="str">
        <f t="shared" si="39"/>
        <v/>
      </c>
      <c r="AY24" s="38">
        <f t="shared" si="83"/>
        <v>0</v>
      </c>
      <c r="AZ24" s="53">
        <v>0.60555555555555551</v>
      </c>
      <c r="BA24" s="61"/>
      <c r="BB24" s="55">
        <v>0.61085648148148153</v>
      </c>
      <c r="BC24" s="35">
        <f t="shared" si="40"/>
        <v>5.3009259259260144E-3</v>
      </c>
      <c r="BD24" s="35">
        <f t="shared" si="41"/>
        <v>2.0833333333324447E-4</v>
      </c>
      <c r="BE24" s="44" t="str">
        <f t="shared" si="42"/>
        <v>-</v>
      </c>
      <c r="BF24" s="45">
        <f t="shared" si="43"/>
        <v>18</v>
      </c>
      <c r="BG24" s="55">
        <v>0.61846064814814816</v>
      </c>
      <c r="BH24" s="35">
        <f t="shared" si="44"/>
        <v>1.2905092592592649E-2</v>
      </c>
      <c r="BI24" s="35">
        <f t="shared" si="45"/>
        <v>5.092592592592024E-4</v>
      </c>
      <c r="BJ24" s="44" t="str">
        <f t="shared" si="46"/>
        <v>-</v>
      </c>
      <c r="BK24" s="45">
        <f t="shared" si="47"/>
        <v>44</v>
      </c>
      <c r="BL24" s="55">
        <v>0.62312500000000004</v>
      </c>
      <c r="BM24" s="35">
        <f t="shared" si="48"/>
        <v>1.7569444444444526E-2</v>
      </c>
      <c r="BN24" s="35">
        <f t="shared" si="49"/>
        <v>3.009259259260065E-4</v>
      </c>
      <c r="BO24" s="44" t="str">
        <f t="shared" si="50"/>
        <v>+</v>
      </c>
      <c r="BP24" s="45">
        <f t="shared" si="51"/>
        <v>26</v>
      </c>
      <c r="BQ24" s="55">
        <v>0.64928240740740739</v>
      </c>
      <c r="BR24" s="35">
        <f t="shared" si="52"/>
        <v>4.3726851851851878E-2</v>
      </c>
      <c r="BS24" s="35">
        <f t="shared" si="53"/>
        <v>1.1770833333333362E-2</v>
      </c>
      <c r="BT24" s="44" t="str">
        <f t="shared" si="54"/>
        <v>+</v>
      </c>
      <c r="BU24" s="45">
        <f t="shared" si="55"/>
        <v>1017</v>
      </c>
      <c r="BV24" s="263"/>
      <c r="BW24" s="263"/>
      <c r="BX24" s="55">
        <v>0.63339120370370372</v>
      </c>
      <c r="BY24" s="35">
        <f t="shared" si="56"/>
        <v>2.7835648148148207E-2</v>
      </c>
      <c r="BZ24" s="35">
        <f t="shared" si="57"/>
        <v>1.2372685185185126E-2</v>
      </c>
      <c r="CA24" s="44" t="str">
        <f t="shared" si="58"/>
        <v>-</v>
      </c>
      <c r="CB24" s="45">
        <f>IF(BZ24=0,0,HOUR(BZ24)*3600+MINUTE(BZ24)*60+SECOND(BZ24))+300</f>
        <v>1369</v>
      </c>
      <c r="CC24" s="49">
        <v>0.69652777777777775</v>
      </c>
      <c r="CD24" s="42" t="str">
        <f t="shared" si="60"/>
        <v>+</v>
      </c>
      <c r="CE24" s="38">
        <f t="shared" si="61"/>
        <v>2160</v>
      </c>
      <c r="CF24" s="53">
        <v>0.69861111111111107</v>
      </c>
      <c r="CG24" s="61"/>
      <c r="CH24" s="55">
        <v>0.71149305555555553</v>
      </c>
      <c r="CI24" s="35">
        <f t="shared" si="84"/>
        <v>1.288194444444446E-2</v>
      </c>
      <c r="CJ24" s="35">
        <f t="shared" si="7"/>
        <v>2.0370370370370525E-3</v>
      </c>
      <c r="CK24" s="44" t="str">
        <f t="shared" si="85"/>
        <v>+</v>
      </c>
      <c r="CL24" s="45">
        <f t="shared" si="86"/>
        <v>176</v>
      </c>
      <c r="CM24" s="55">
        <v>0.71811342592592586</v>
      </c>
      <c r="CN24" s="35">
        <f t="shared" si="87"/>
        <v>1.9502314814814792E-2</v>
      </c>
      <c r="CO24" s="35">
        <f t="shared" si="88"/>
        <v>2.6504629629629413E-3</v>
      </c>
      <c r="CP24" s="44" t="str">
        <f t="shared" si="89"/>
        <v>+</v>
      </c>
      <c r="CQ24" s="45">
        <f t="shared" si="90"/>
        <v>229</v>
      </c>
      <c r="CR24" s="85"/>
      <c r="CS24" s="38">
        <v>600</v>
      </c>
      <c r="CT24" s="85">
        <v>1.39652777777778</v>
      </c>
      <c r="CU24" s="38"/>
      <c r="CV24" s="91"/>
      <c r="CW24" s="95">
        <v>0.05</v>
      </c>
      <c r="CX24" s="42" t="str">
        <f t="shared" si="15"/>
        <v/>
      </c>
      <c r="CY24" s="38">
        <f t="shared" si="62"/>
        <v>0</v>
      </c>
      <c r="CZ24" s="43">
        <v>0.40902777777777777</v>
      </c>
      <c r="DA24" s="47"/>
      <c r="DB24" s="70">
        <v>126</v>
      </c>
      <c r="DC24" s="71">
        <f t="shared" si="63"/>
        <v>126</v>
      </c>
      <c r="DD24" s="72"/>
      <c r="DE24" s="43"/>
      <c r="DF24" s="43"/>
      <c r="DG24" s="39">
        <f t="shared" si="64"/>
        <v>3095.6</v>
      </c>
      <c r="DH24" s="46">
        <f t="shared" si="8"/>
        <v>6180</v>
      </c>
      <c r="DI24" s="40"/>
      <c r="DJ24" s="63">
        <f t="shared" si="65"/>
        <v>9275.6</v>
      </c>
      <c r="DK24" s="43"/>
      <c r="DL24" s="268" t="str">
        <f>'Стартовая ведомость'!J23</f>
        <v>студент</v>
      </c>
      <c r="DM24" s="269" t="str">
        <f>'Стартовая ведомость'!F23</f>
        <v>Nissan Datsun Sunny</v>
      </c>
      <c r="DN24" s="269" t="str">
        <f>'Стартовая ведомость'!G23</f>
        <v>передний</v>
      </c>
      <c r="DO24" s="269">
        <f>'Стартовая ведомость'!H23</f>
        <v>60</v>
      </c>
      <c r="DP24" s="269" t="str">
        <f>'Стартовая ведомость'!I23</f>
        <v>МАДИ Racing</v>
      </c>
      <c r="DQ24" s="56"/>
      <c r="DR24" s="56"/>
      <c r="DS24" s="36"/>
      <c r="DV24" s="41">
        <f t="shared" si="9"/>
        <v>1.05</v>
      </c>
      <c r="DW24" s="41" t="s">
        <v>197</v>
      </c>
      <c r="DX24" s="41"/>
      <c r="DY24" s="151">
        <f t="shared" si="66"/>
        <v>227.43</v>
      </c>
      <c r="DZ24" s="41">
        <f t="shared" si="10"/>
        <v>227.43</v>
      </c>
      <c r="EA24" s="41">
        <f t="shared" si="67"/>
        <v>9999</v>
      </c>
      <c r="EB24" s="41">
        <f t="shared" si="16"/>
        <v>999999</v>
      </c>
      <c r="EC24" s="41">
        <f t="shared" si="17"/>
        <v>999999</v>
      </c>
      <c r="EG24" s="41">
        <f t="shared" si="18"/>
        <v>20</v>
      </c>
      <c r="EH24" s="195">
        <f t="shared" si="68"/>
        <v>0</v>
      </c>
      <c r="EI24" s="195">
        <f t="shared" si="11"/>
        <v>3420</v>
      </c>
      <c r="EJ24" s="196">
        <f t="shared" si="69"/>
        <v>90.6</v>
      </c>
      <c r="EK24" s="195">
        <f t="shared" si="70"/>
        <v>0</v>
      </c>
      <c r="EL24" s="195">
        <f t="shared" si="71"/>
        <v>0</v>
      </c>
      <c r="EM24" s="195">
        <f t="shared" si="72"/>
        <v>2474</v>
      </c>
      <c r="EN24" s="195">
        <f t="shared" si="73"/>
        <v>2160</v>
      </c>
      <c r="EO24" s="195">
        <f t="shared" si="74"/>
        <v>405</v>
      </c>
      <c r="EP24" s="195">
        <f t="shared" si="75"/>
        <v>600</v>
      </c>
      <c r="EQ24" s="195">
        <f t="shared" si="76"/>
        <v>126</v>
      </c>
      <c r="ER24" s="195" t="e">
        <f>#REF!</f>
        <v>#REF!</v>
      </c>
      <c r="ES24" s="195" t="e">
        <f>#REF!+#REF!</f>
        <v>#REF!</v>
      </c>
      <c r="ET24" s="195" t="e">
        <f>#REF!</f>
        <v>#REF!</v>
      </c>
      <c r="EU24" s="196" t="e">
        <f>#REF!+#REF!+#REF!</f>
        <v>#REF!</v>
      </c>
      <c r="EV24" s="195"/>
      <c r="EW24" s="195"/>
      <c r="EX24" s="195"/>
      <c r="EY24" s="195"/>
      <c r="EZ24" s="196"/>
      <c r="FA24" s="195"/>
      <c r="FC24" s="41">
        <f t="shared" si="19"/>
        <v>20</v>
      </c>
      <c r="FD24" s="195">
        <f t="shared" si="77"/>
        <v>0</v>
      </c>
      <c r="FE24" s="195">
        <f t="shared" si="78"/>
        <v>3420</v>
      </c>
      <c r="FF24" s="195">
        <f t="shared" si="79"/>
        <v>3510.6</v>
      </c>
      <c r="FG24" s="195">
        <f t="shared" si="80"/>
        <v>3510.6</v>
      </c>
      <c r="FH24" s="195">
        <f t="shared" si="81"/>
        <v>3510.6</v>
      </c>
      <c r="FI24" s="195">
        <f t="shared" si="82"/>
        <v>5984.6</v>
      </c>
      <c r="FJ24" s="195">
        <f t="shared" si="95"/>
        <v>8144.6</v>
      </c>
      <c r="FK24" s="195">
        <f t="shared" si="92"/>
        <v>8549.6</v>
      </c>
      <c r="FL24" s="195">
        <f t="shared" si="93"/>
        <v>9149.6</v>
      </c>
      <c r="FM24" s="195">
        <f t="shared" si="94"/>
        <v>9275.6</v>
      </c>
      <c r="FN24" s="195" t="e">
        <f t="shared" si="20"/>
        <v>#REF!</v>
      </c>
      <c r="FO24" s="195" t="e">
        <f t="shared" si="21"/>
        <v>#REF!</v>
      </c>
      <c r="FP24" s="195" t="e">
        <f t="shared" si="22"/>
        <v>#REF!</v>
      </c>
      <c r="FQ24" s="195" t="e">
        <f t="shared" si="23"/>
        <v>#REF!</v>
      </c>
      <c r="FR24" s="195" t="e">
        <f t="shared" si="24"/>
        <v>#REF!</v>
      </c>
      <c r="FS24" s="195" t="e">
        <f t="shared" si="25"/>
        <v>#REF!</v>
      </c>
      <c r="FT24" s="195" t="e">
        <f t="shared" si="26"/>
        <v>#REF!</v>
      </c>
      <c r="FU24" s="195" t="e">
        <f t="shared" si="27"/>
        <v>#REF!</v>
      </c>
      <c r="FV24" s="195" t="e">
        <f t="shared" si="28"/>
        <v>#REF!</v>
      </c>
    </row>
    <row r="25" spans="1:178" ht="13.5" thickBot="1" x14ac:dyDescent="0.25">
      <c r="A25" s="132"/>
      <c r="B25" s="34">
        <v>21</v>
      </c>
      <c r="C25" s="293">
        <f>'Стартовая ведомость'!D24</f>
        <v>21</v>
      </c>
      <c r="D25" s="260" t="str">
        <f>'Стартовая ведомость'!B24</f>
        <v>Джиоев Сослан</v>
      </c>
      <c r="E25" s="260" t="str">
        <f>'Стартовая ведомость'!C24</f>
        <v>Петрушин Александр</v>
      </c>
      <c r="F25" s="260" t="str">
        <f>'Стартовая ведомость'!F24</f>
        <v>KIA Ceed</v>
      </c>
      <c r="G25" s="43">
        <f>'Ведомость ТИ'!E24</f>
        <v>0.30624999999999997</v>
      </c>
      <c r="H25" s="47">
        <f t="shared" si="29"/>
        <v>0.30624999999999997</v>
      </c>
      <c r="I25" s="58" t="str">
        <f t="shared" si="30"/>
        <v/>
      </c>
      <c r="J25" s="52">
        <f t="shared" si="31"/>
        <v>0</v>
      </c>
      <c r="K25" s="43">
        <f>'Стартовая ведомость'!E24</f>
        <v>0.38958333333333334</v>
      </c>
      <c r="L25" s="47">
        <f t="shared" si="32"/>
        <v>0.38958333333333334</v>
      </c>
      <c r="M25" s="42" t="str">
        <f t="shared" si="33"/>
        <v/>
      </c>
      <c r="N25" s="38">
        <f t="shared" si="34"/>
        <v>0</v>
      </c>
      <c r="O25" s="85">
        <v>0.39027777777777778</v>
      </c>
      <c r="P25" s="38"/>
      <c r="Q25" s="261"/>
      <c r="R25" s="85"/>
      <c r="S25" s="38">
        <f t="shared" si="35"/>
        <v>0</v>
      </c>
      <c r="T25" s="85">
        <v>0.44236111111111115</v>
      </c>
      <c r="U25" s="86"/>
      <c r="V25" s="52">
        <f t="shared" ref="V25:V82" si="96">IF(T25=0,0,IF(T25="нет",600,IF(T25&lt;(L25+U$3),MINUTE(ABS(T25-(L25+U$3)))*60,0)))</f>
        <v>0</v>
      </c>
      <c r="W25" s="85">
        <v>0.46388888888888885</v>
      </c>
      <c r="X25" s="38"/>
      <c r="Y25" s="85">
        <v>0.46875</v>
      </c>
      <c r="Z25" s="86"/>
      <c r="AA25" s="52">
        <f t="shared" si="3"/>
        <v>0</v>
      </c>
      <c r="AB25" s="261"/>
      <c r="AC25" s="85">
        <v>0.47083333333333338</v>
      </c>
      <c r="AD25" s="38"/>
      <c r="AE25" s="85">
        <v>0.42708333333333331</v>
      </c>
      <c r="AF25" s="86"/>
      <c r="AG25" s="52">
        <f t="shared" si="4"/>
        <v>3240</v>
      </c>
      <c r="AH25" s="261">
        <v>300</v>
      </c>
      <c r="AI25" s="85"/>
      <c r="AJ25" s="38">
        <v>600</v>
      </c>
      <c r="AK25" s="73">
        <v>0.48055555555555557</v>
      </c>
      <c r="AL25" s="42" t="str">
        <f t="shared" si="5"/>
        <v>+</v>
      </c>
      <c r="AM25" s="38">
        <f t="shared" si="6"/>
        <v>60</v>
      </c>
      <c r="AN25" s="43">
        <v>0.52708333333333335</v>
      </c>
      <c r="AO25" s="47">
        <v>0.53263888888888888</v>
      </c>
      <c r="AP25" s="70">
        <v>101</v>
      </c>
      <c r="AQ25" s="71">
        <f t="shared" si="14"/>
        <v>101</v>
      </c>
      <c r="AR25" s="72"/>
      <c r="AS25" s="49">
        <f t="shared" si="36"/>
        <v>0.52222222222222225</v>
      </c>
      <c r="AT25" s="42" t="str">
        <f t="shared" si="37"/>
        <v/>
      </c>
      <c r="AU25" s="280">
        <f t="shared" si="38"/>
        <v>0</v>
      </c>
      <c r="AV25" s="72"/>
      <c r="AW25" s="49">
        <v>0.58263888888888882</v>
      </c>
      <c r="AX25" s="42" t="str">
        <f t="shared" si="39"/>
        <v>+</v>
      </c>
      <c r="AY25" s="38">
        <f t="shared" si="83"/>
        <v>1140</v>
      </c>
      <c r="AZ25" s="53">
        <v>0.58472222222222225</v>
      </c>
      <c r="BA25" s="61"/>
      <c r="BB25" s="55">
        <v>0.58952546296296293</v>
      </c>
      <c r="BC25" s="35">
        <f t="shared" si="40"/>
        <v>4.8032407407406774E-3</v>
      </c>
      <c r="BD25" s="35">
        <f t="shared" si="41"/>
        <v>7.0601851851858147E-4</v>
      </c>
      <c r="BE25" s="44" t="str">
        <f t="shared" si="42"/>
        <v>-</v>
      </c>
      <c r="BF25" s="45">
        <f t="shared" si="43"/>
        <v>61</v>
      </c>
      <c r="BG25" s="55">
        <v>0.59687499999999993</v>
      </c>
      <c r="BH25" s="35">
        <f t="shared" si="44"/>
        <v>1.2152777777777679E-2</v>
      </c>
      <c r="BI25" s="35">
        <f t="shared" si="45"/>
        <v>1.2615740740741718E-3</v>
      </c>
      <c r="BJ25" s="44" t="str">
        <f t="shared" si="46"/>
        <v>-</v>
      </c>
      <c r="BK25" s="45">
        <f t="shared" si="47"/>
        <v>109</v>
      </c>
      <c r="BL25" s="55">
        <v>0.60034722222222225</v>
      </c>
      <c r="BM25" s="35">
        <f t="shared" si="48"/>
        <v>1.5625E-2</v>
      </c>
      <c r="BN25" s="35">
        <f t="shared" si="49"/>
        <v>1.6435185185185198E-3</v>
      </c>
      <c r="BO25" s="44" t="str">
        <f t="shared" si="50"/>
        <v>-</v>
      </c>
      <c r="BP25" s="45">
        <f t="shared" si="51"/>
        <v>142</v>
      </c>
      <c r="BQ25" s="55">
        <v>0.61517361111111113</v>
      </c>
      <c r="BR25" s="35">
        <f t="shared" si="52"/>
        <v>3.0451388888888875E-2</v>
      </c>
      <c r="BS25" s="35">
        <f t="shared" si="53"/>
        <v>1.5046296296296405E-3</v>
      </c>
      <c r="BT25" s="44" t="str">
        <f t="shared" si="54"/>
        <v>-</v>
      </c>
      <c r="BU25" s="45">
        <f t="shared" si="55"/>
        <v>130</v>
      </c>
      <c r="BV25" s="263"/>
      <c r="BW25" s="263"/>
      <c r="BX25" s="55">
        <v>0.62306712962962962</v>
      </c>
      <c r="BY25" s="35">
        <f t="shared" si="56"/>
        <v>3.8344907407407369E-2</v>
      </c>
      <c r="BZ25" s="35">
        <f t="shared" si="57"/>
        <v>1.8634259259259628E-3</v>
      </c>
      <c r="CA25" s="44" t="str">
        <f t="shared" si="58"/>
        <v>-</v>
      </c>
      <c r="CB25" s="45">
        <f t="shared" si="59"/>
        <v>161</v>
      </c>
      <c r="CC25" s="49">
        <v>0.65069444444444446</v>
      </c>
      <c r="CD25" s="42" t="str">
        <f t="shared" si="60"/>
        <v/>
      </c>
      <c r="CE25" s="38">
        <f t="shared" si="61"/>
        <v>0</v>
      </c>
      <c r="CF25" s="53">
        <v>0.65972222222222221</v>
      </c>
      <c r="CG25" s="61"/>
      <c r="CH25" s="55">
        <v>0.67126157407407405</v>
      </c>
      <c r="CI25" s="35">
        <f t="shared" si="84"/>
        <v>1.1539351851851842E-2</v>
      </c>
      <c r="CJ25" s="35">
        <f t="shared" si="7"/>
        <v>6.9444444444443504E-4</v>
      </c>
      <c r="CK25" s="44" t="str">
        <f t="shared" si="85"/>
        <v>+</v>
      </c>
      <c r="CL25" s="45">
        <f t="shared" si="86"/>
        <v>60</v>
      </c>
      <c r="CM25" s="55">
        <v>0.67650462962962965</v>
      </c>
      <c r="CN25" s="35">
        <f t="shared" si="87"/>
        <v>1.678240740740744E-2</v>
      </c>
      <c r="CO25" s="35">
        <f t="shared" si="88"/>
        <v>6.9444444444410197E-5</v>
      </c>
      <c r="CP25" s="44" t="str">
        <f t="shared" si="89"/>
        <v>-</v>
      </c>
      <c r="CQ25" s="45">
        <f t="shared" si="90"/>
        <v>6</v>
      </c>
      <c r="CR25" s="85" t="s">
        <v>632</v>
      </c>
      <c r="CS25" s="38"/>
      <c r="CT25" s="85">
        <v>1.4381944444444399</v>
      </c>
      <c r="CU25" s="38"/>
      <c r="CV25" s="91"/>
      <c r="CW25" s="95">
        <v>0.05</v>
      </c>
      <c r="CX25" s="42" t="str">
        <f t="shared" si="15"/>
        <v/>
      </c>
      <c r="CY25" s="38">
        <f t="shared" si="62"/>
        <v>0</v>
      </c>
      <c r="CZ25" s="43">
        <v>0.40902777777777777</v>
      </c>
      <c r="DA25" s="47"/>
      <c r="DB25" s="70">
        <v>106.2</v>
      </c>
      <c r="DC25" s="71">
        <f t="shared" si="63"/>
        <v>106.2</v>
      </c>
      <c r="DD25" s="72"/>
      <c r="DE25" s="43"/>
      <c r="DF25" s="43"/>
      <c r="DG25" s="39">
        <f t="shared" si="64"/>
        <v>876.2</v>
      </c>
      <c r="DH25" s="46">
        <f t="shared" si="8"/>
        <v>5340</v>
      </c>
      <c r="DI25" s="40"/>
      <c r="DJ25" s="63">
        <f t="shared" si="65"/>
        <v>6216.2</v>
      </c>
      <c r="DK25" s="43"/>
      <c r="DL25" s="268" t="str">
        <f>'Стартовая ведомость'!J24</f>
        <v>выпускник</v>
      </c>
      <c r="DM25" s="269" t="str">
        <f>'Стартовая ведомость'!F24</f>
        <v>KIA Ceed</v>
      </c>
      <c r="DN25" s="269" t="str">
        <f>'Стартовая ведомость'!G24</f>
        <v>передний</v>
      </c>
      <c r="DO25" s="269">
        <f>'Стартовая ведомость'!H24</f>
        <v>115</v>
      </c>
      <c r="DP25" s="269">
        <f>'Стартовая ведомость'!I24</f>
        <v>0</v>
      </c>
      <c r="DQ25" s="56"/>
      <c r="DR25" s="56"/>
      <c r="DS25" s="36"/>
      <c r="DV25" s="41">
        <f t="shared" si="9"/>
        <v>1.08</v>
      </c>
      <c r="DW25" s="41" t="s">
        <v>197</v>
      </c>
      <c r="DX25" s="41"/>
      <c r="DY25" s="151">
        <f t="shared" si="66"/>
        <v>223.77600000000001</v>
      </c>
      <c r="DZ25" s="41">
        <f t="shared" si="10"/>
        <v>223.77600000000001</v>
      </c>
      <c r="EA25" s="41">
        <f t="shared" si="67"/>
        <v>9999</v>
      </c>
      <c r="EB25" s="41">
        <f t="shared" si="16"/>
        <v>999999</v>
      </c>
      <c r="EC25" s="41">
        <f t="shared" si="17"/>
        <v>999999</v>
      </c>
      <c r="EG25" s="41">
        <f t="shared" si="18"/>
        <v>21</v>
      </c>
      <c r="EH25" s="195">
        <f t="shared" si="68"/>
        <v>0</v>
      </c>
      <c r="EI25" s="195">
        <f t="shared" si="11"/>
        <v>4200</v>
      </c>
      <c r="EJ25" s="196">
        <f t="shared" si="69"/>
        <v>101</v>
      </c>
      <c r="EK25" s="195">
        <f t="shared" si="70"/>
        <v>0</v>
      </c>
      <c r="EL25" s="195">
        <f t="shared" si="71"/>
        <v>1140</v>
      </c>
      <c r="EM25" s="195">
        <f t="shared" si="72"/>
        <v>603</v>
      </c>
      <c r="EN25" s="195">
        <f t="shared" si="73"/>
        <v>0</v>
      </c>
      <c r="EO25" s="195">
        <f t="shared" si="74"/>
        <v>66</v>
      </c>
      <c r="EP25" s="195">
        <f t="shared" si="75"/>
        <v>0</v>
      </c>
      <c r="EQ25" s="195">
        <f t="shared" si="76"/>
        <v>106.2</v>
      </c>
      <c r="ER25" s="195" t="e">
        <f>#REF!</f>
        <v>#REF!</v>
      </c>
      <c r="ES25" s="195" t="e">
        <f>#REF!+#REF!</f>
        <v>#REF!</v>
      </c>
      <c r="ET25" s="195" t="e">
        <f>#REF!</f>
        <v>#REF!</v>
      </c>
      <c r="EU25" s="196" t="e">
        <f>#REF!+#REF!+#REF!</f>
        <v>#REF!</v>
      </c>
      <c r="EV25" s="195"/>
      <c r="EW25" s="195"/>
      <c r="EX25" s="195"/>
      <c r="EY25" s="195"/>
      <c r="EZ25" s="196"/>
      <c r="FA25" s="195"/>
      <c r="FC25" s="41">
        <f t="shared" si="19"/>
        <v>21</v>
      </c>
      <c r="FD25" s="195">
        <f t="shared" si="77"/>
        <v>0</v>
      </c>
      <c r="FE25" s="195">
        <f t="shared" si="78"/>
        <v>4200</v>
      </c>
      <c r="FF25" s="195">
        <f t="shared" si="79"/>
        <v>4301</v>
      </c>
      <c r="FG25" s="195">
        <f t="shared" si="80"/>
        <v>4301</v>
      </c>
      <c r="FH25" s="195">
        <f t="shared" si="81"/>
        <v>5441</v>
      </c>
      <c r="FI25" s="195">
        <f t="shared" si="82"/>
        <v>6044</v>
      </c>
      <c r="FJ25" s="195">
        <f t="shared" si="95"/>
        <v>6044</v>
      </c>
      <c r="FK25" s="195">
        <f t="shared" si="92"/>
        <v>6110</v>
      </c>
      <c r="FL25" s="195">
        <f t="shared" si="93"/>
        <v>6110</v>
      </c>
      <c r="FM25" s="195">
        <f t="shared" si="94"/>
        <v>6216.2</v>
      </c>
      <c r="FN25" s="195" t="e">
        <f t="shared" si="20"/>
        <v>#REF!</v>
      </c>
      <c r="FO25" s="195" t="e">
        <f t="shared" si="21"/>
        <v>#REF!</v>
      </c>
      <c r="FP25" s="195" t="e">
        <f t="shared" si="22"/>
        <v>#REF!</v>
      </c>
      <c r="FQ25" s="195" t="e">
        <f t="shared" si="23"/>
        <v>#REF!</v>
      </c>
      <c r="FR25" s="195" t="e">
        <f t="shared" si="24"/>
        <v>#REF!</v>
      </c>
      <c r="FS25" s="195" t="e">
        <f t="shared" si="25"/>
        <v>#REF!</v>
      </c>
      <c r="FT25" s="195" t="e">
        <f t="shared" si="26"/>
        <v>#REF!</v>
      </c>
      <c r="FU25" s="195" t="e">
        <f t="shared" si="27"/>
        <v>#REF!</v>
      </c>
      <c r="FV25" s="195" t="e">
        <f t="shared" si="28"/>
        <v>#REF!</v>
      </c>
    </row>
    <row r="26" spans="1:178" ht="13.5" thickBot="1" x14ac:dyDescent="0.25">
      <c r="A26" s="132"/>
      <c r="B26" s="34">
        <v>22</v>
      </c>
      <c r="C26" s="293">
        <f>'Стартовая ведомость'!D25</f>
        <v>22</v>
      </c>
      <c r="D26" s="260" t="str">
        <f>'Стартовая ведомость'!B25</f>
        <v>Володин Дмитрий</v>
      </c>
      <c r="E26" s="260" t="str">
        <f>'Стартовая ведомость'!C25</f>
        <v>Володина Наталья</v>
      </c>
      <c r="F26" s="260" t="str">
        <f>'Стартовая ведомость'!F25</f>
        <v>Hyundai Solaris</v>
      </c>
      <c r="G26" s="43">
        <f>'Ведомость ТИ'!E25</f>
        <v>0.30694444444444441</v>
      </c>
      <c r="H26" s="47">
        <f t="shared" si="29"/>
        <v>0.30694444444444441</v>
      </c>
      <c r="I26" s="58" t="str">
        <f t="shared" si="30"/>
        <v/>
      </c>
      <c r="J26" s="52">
        <f t="shared" si="31"/>
        <v>0</v>
      </c>
      <c r="K26" s="43">
        <f>'Стартовая ведомость'!E25</f>
        <v>0.39027777777777778</v>
      </c>
      <c r="L26" s="47">
        <f t="shared" si="32"/>
        <v>0.39027777777777778</v>
      </c>
      <c r="M26" s="42" t="str">
        <f t="shared" si="33"/>
        <v/>
      </c>
      <c r="N26" s="38">
        <f t="shared" si="34"/>
        <v>0</v>
      </c>
      <c r="O26" s="85">
        <v>0.39097222222222222</v>
      </c>
      <c r="P26" s="38"/>
      <c r="Q26" s="261"/>
      <c r="R26" s="85">
        <v>0.42222222222222222</v>
      </c>
      <c r="S26" s="38">
        <f t="shared" si="35"/>
        <v>300</v>
      </c>
      <c r="T26" s="85" t="s">
        <v>308</v>
      </c>
      <c r="U26" s="86"/>
      <c r="V26" s="52">
        <f t="shared" si="96"/>
        <v>600</v>
      </c>
      <c r="W26" s="85"/>
      <c r="X26" s="38">
        <v>600</v>
      </c>
      <c r="Y26" s="85"/>
      <c r="Z26" s="86"/>
      <c r="AA26" s="52">
        <v>600</v>
      </c>
      <c r="AB26" s="261"/>
      <c r="AC26" s="85"/>
      <c r="AD26" s="38">
        <v>600</v>
      </c>
      <c r="AE26" s="85">
        <v>0.43472222222222223</v>
      </c>
      <c r="AF26" s="86"/>
      <c r="AG26" s="52">
        <f t="shared" si="4"/>
        <v>2640</v>
      </c>
      <c r="AH26" s="261"/>
      <c r="AI26" s="85"/>
      <c r="AJ26" s="38">
        <v>600</v>
      </c>
      <c r="AK26" s="73" t="s">
        <v>308</v>
      </c>
      <c r="AL26" s="42" t="str">
        <f t="shared" si="5"/>
        <v/>
      </c>
      <c r="AM26" s="38">
        <f>IF(AK26=0,0,IF(AK26="нет",1800,IF(AK26&lt;L26+AL$3,MINUTE(ABS(AK26-(L26+AL$3)))*60,IF(AK26&gt;L26+AL$3,MINUTE(ABS(AK26-(L26+AL$3)))*60,0))))</f>
        <v>1800</v>
      </c>
      <c r="AN26" s="43">
        <v>0.51111111111111118</v>
      </c>
      <c r="AO26" s="47">
        <v>0.51388888888888895</v>
      </c>
      <c r="AP26" s="70">
        <v>88</v>
      </c>
      <c r="AQ26" s="71">
        <f t="shared" si="14"/>
        <v>88</v>
      </c>
      <c r="AR26" s="72"/>
      <c r="AS26" s="49" t="e">
        <f t="shared" si="36"/>
        <v>#VALUE!</v>
      </c>
      <c r="AT26" s="42"/>
      <c r="AU26" s="280">
        <v>0</v>
      </c>
      <c r="AV26" s="72"/>
      <c r="AW26" s="49">
        <v>0.56458333333333333</v>
      </c>
      <c r="AX26" s="42"/>
      <c r="AY26" s="38">
        <v>0</v>
      </c>
      <c r="AZ26" s="53">
        <v>0.56736111111111109</v>
      </c>
      <c r="BA26" s="61"/>
      <c r="BB26" s="55">
        <v>0.57197916666666659</v>
      </c>
      <c r="BC26" s="35">
        <f t="shared" si="40"/>
        <v>4.6180555555555003E-3</v>
      </c>
      <c r="BD26" s="35">
        <f t="shared" si="41"/>
        <v>8.9120370370375859E-4</v>
      </c>
      <c r="BE26" s="44" t="str">
        <f t="shared" si="42"/>
        <v>-</v>
      </c>
      <c r="BF26" s="45">
        <f t="shared" si="43"/>
        <v>77</v>
      </c>
      <c r="BG26" s="55"/>
      <c r="BH26" s="35">
        <f t="shared" si="44"/>
        <v>-0.56736111111111109</v>
      </c>
      <c r="BI26" s="35">
        <f t="shared" si="45"/>
        <v>0.5807754629629629</v>
      </c>
      <c r="BJ26" s="44"/>
      <c r="BK26" s="45">
        <v>600</v>
      </c>
      <c r="BL26" s="55"/>
      <c r="BM26" s="35">
        <f t="shared" si="48"/>
        <v>-0.56736111111111109</v>
      </c>
      <c r="BN26" s="35">
        <f t="shared" si="49"/>
        <v>0.58462962962962961</v>
      </c>
      <c r="BO26" s="44"/>
      <c r="BP26" s="45">
        <v>600</v>
      </c>
      <c r="BQ26" s="55">
        <v>0.60591435185185183</v>
      </c>
      <c r="BR26" s="35">
        <f t="shared" si="52"/>
        <v>3.8553240740740735E-2</v>
      </c>
      <c r="BS26" s="35">
        <f t="shared" si="53"/>
        <v>6.5972222222222196E-3</v>
      </c>
      <c r="BT26" s="44" t="str">
        <f t="shared" si="54"/>
        <v>+</v>
      </c>
      <c r="BU26" s="45">
        <f>IF(BS26=0,0,HOUR(BS26)*3600+MINUTE(BS26)*60+SECOND(BS26))+300</f>
        <v>870</v>
      </c>
      <c r="BV26" s="263"/>
      <c r="BW26" s="263"/>
      <c r="BX26" s="55">
        <v>0.59814814814814821</v>
      </c>
      <c r="BY26" s="35">
        <f t="shared" si="56"/>
        <v>3.0787037037037113E-2</v>
      </c>
      <c r="BZ26" s="35">
        <f t="shared" si="57"/>
        <v>9.4212962962962193E-3</v>
      </c>
      <c r="CA26" s="44" t="str">
        <f t="shared" si="58"/>
        <v>-</v>
      </c>
      <c r="CB26" s="45">
        <f>IF(BZ26=0,0,HOUR(BZ26)*3600+MINUTE(BZ26)*60+SECOND(BZ26))+300+300</f>
        <v>1414</v>
      </c>
      <c r="CC26" s="49">
        <v>0.74375000000000002</v>
      </c>
      <c r="CD26" s="42" t="str">
        <f t="shared" si="60"/>
        <v>+</v>
      </c>
      <c r="CE26" s="38">
        <f t="shared" si="61"/>
        <v>2340</v>
      </c>
      <c r="CF26" s="53">
        <v>0.74652777777777779</v>
      </c>
      <c r="CG26" s="61"/>
      <c r="CH26" s="55">
        <v>0.7612268518518519</v>
      </c>
      <c r="CI26" s="35">
        <f t="shared" si="84"/>
        <v>1.4699074074074114E-2</v>
      </c>
      <c r="CJ26" s="35">
        <f t="shared" si="7"/>
        <v>3.8541666666667071E-3</v>
      </c>
      <c r="CK26" s="44" t="str">
        <f t="shared" si="85"/>
        <v>+</v>
      </c>
      <c r="CL26" s="45">
        <f t="shared" si="86"/>
        <v>333</v>
      </c>
      <c r="CM26" s="55">
        <v>0.7662268518518518</v>
      </c>
      <c r="CN26" s="35">
        <f t="shared" si="87"/>
        <v>1.9699074074074008E-2</v>
      </c>
      <c r="CO26" s="35">
        <f t="shared" si="88"/>
        <v>2.8472222222221573E-3</v>
      </c>
      <c r="CP26" s="44" t="str">
        <f t="shared" si="89"/>
        <v>+</v>
      </c>
      <c r="CQ26" s="45">
        <f t="shared" si="90"/>
        <v>246</v>
      </c>
      <c r="CR26" s="85"/>
      <c r="CS26" s="38">
        <v>600</v>
      </c>
      <c r="CT26" s="85">
        <v>1.47986111111111</v>
      </c>
      <c r="CU26" s="38"/>
      <c r="CV26" s="91"/>
      <c r="CW26" s="95">
        <v>0.05</v>
      </c>
      <c r="CX26" s="42" t="str">
        <f t="shared" si="15"/>
        <v/>
      </c>
      <c r="CY26" s="38">
        <f t="shared" si="62"/>
        <v>0</v>
      </c>
      <c r="CZ26" s="43">
        <v>0.40902777777777777</v>
      </c>
      <c r="DA26" s="47"/>
      <c r="DB26" s="70">
        <v>99.1</v>
      </c>
      <c r="DC26" s="71">
        <f t="shared" si="63"/>
        <v>99.1</v>
      </c>
      <c r="DD26" s="72"/>
      <c r="DE26" s="43"/>
      <c r="DF26" s="43"/>
      <c r="DG26" s="39">
        <f t="shared" si="64"/>
        <v>4327.1000000000004</v>
      </c>
      <c r="DH26" s="46">
        <f t="shared" si="8"/>
        <v>10680</v>
      </c>
      <c r="DI26" s="40"/>
      <c r="DJ26" s="63">
        <f t="shared" si="65"/>
        <v>15007.1</v>
      </c>
      <c r="DK26" s="43"/>
      <c r="DL26" s="268" t="str">
        <f>'Стартовая ведомость'!J25</f>
        <v>абсолют</v>
      </c>
      <c r="DM26" s="269" t="str">
        <f>'Стартовая ведомость'!F25</f>
        <v>Hyundai Solaris</v>
      </c>
      <c r="DN26" s="269" t="str">
        <f>'Стартовая ведомость'!G25</f>
        <v>передний</v>
      </c>
      <c r="DO26" s="269">
        <f>'Стартовая ведомость'!H25</f>
        <v>123</v>
      </c>
      <c r="DP26" s="269" t="str">
        <f>'Стартовая ведомость'!I25</f>
        <v>Товарищи</v>
      </c>
      <c r="DQ26" s="56"/>
      <c r="DR26" s="56"/>
      <c r="DS26" s="36"/>
      <c r="DV26" s="41">
        <f t="shared" si="9"/>
        <v>1.08</v>
      </c>
      <c r="DW26" s="41" t="s">
        <v>197</v>
      </c>
      <c r="DX26" s="41"/>
      <c r="DY26" s="151">
        <f t="shared" si="66"/>
        <v>202.06800000000001</v>
      </c>
      <c r="DZ26" s="41">
        <f t="shared" si="10"/>
        <v>202.06800000000001</v>
      </c>
      <c r="EA26" s="41">
        <f t="shared" si="67"/>
        <v>9999</v>
      </c>
      <c r="EB26" s="41">
        <f t="shared" si="16"/>
        <v>999999</v>
      </c>
      <c r="EC26" s="41">
        <f t="shared" si="17"/>
        <v>999999</v>
      </c>
      <c r="EG26" s="41">
        <f t="shared" si="18"/>
        <v>22</v>
      </c>
      <c r="EH26" s="195">
        <f t="shared" si="68"/>
        <v>0</v>
      </c>
      <c r="EI26" s="195">
        <f t="shared" si="11"/>
        <v>7740</v>
      </c>
      <c r="EJ26" s="196">
        <f t="shared" si="69"/>
        <v>88</v>
      </c>
      <c r="EK26" s="195">
        <f t="shared" si="70"/>
        <v>0</v>
      </c>
      <c r="EL26" s="195">
        <f t="shared" si="71"/>
        <v>0</v>
      </c>
      <c r="EM26" s="195">
        <f t="shared" si="72"/>
        <v>3561</v>
      </c>
      <c r="EN26" s="195">
        <f t="shared" si="73"/>
        <v>2340</v>
      </c>
      <c r="EO26" s="195">
        <f t="shared" si="74"/>
        <v>579</v>
      </c>
      <c r="EP26" s="195">
        <f t="shared" si="75"/>
        <v>600</v>
      </c>
      <c r="EQ26" s="195">
        <f t="shared" si="76"/>
        <v>99.1</v>
      </c>
      <c r="ER26" s="195" t="e">
        <f>#REF!</f>
        <v>#REF!</v>
      </c>
      <c r="ES26" s="195" t="e">
        <f>#REF!+#REF!</f>
        <v>#REF!</v>
      </c>
      <c r="ET26" s="195" t="e">
        <f>#REF!</f>
        <v>#REF!</v>
      </c>
      <c r="EU26" s="196" t="e">
        <f>#REF!+#REF!+#REF!</f>
        <v>#REF!</v>
      </c>
      <c r="EV26" s="195"/>
      <c r="EW26" s="195"/>
      <c r="EX26" s="195"/>
      <c r="EY26" s="195"/>
      <c r="EZ26" s="196"/>
      <c r="FA26" s="195"/>
      <c r="FC26" s="41">
        <f t="shared" si="19"/>
        <v>22</v>
      </c>
      <c r="FD26" s="195">
        <f t="shared" si="77"/>
        <v>0</v>
      </c>
      <c r="FE26" s="195">
        <f t="shared" si="78"/>
        <v>7740</v>
      </c>
      <c r="FF26" s="195">
        <f t="shared" si="79"/>
        <v>7828</v>
      </c>
      <c r="FG26" s="195">
        <f t="shared" si="80"/>
        <v>7828</v>
      </c>
      <c r="FH26" s="195">
        <f t="shared" si="81"/>
        <v>7828</v>
      </c>
      <c r="FI26" s="195">
        <f t="shared" si="82"/>
        <v>11389</v>
      </c>
      <c r="FJ26" s="195">
        <f t="shared" si="95"/>
        <v>13729</v>
      </c>
      <c r="FK26" s="195">
        <f t="shared" si="92"/>
        <v>14308</v>
      </c>
      <c r="FL26" s="195">
        <f t="shared" si="93"/>
        <v>14908</v>
      </c>
      <c r="FM26" s="195">
        <f t="shared" si="94"/>
        <v>15007.1</v>
      </c>
      <c r="FN26" s="195" t="e">
        <f t="shared" si="20"/>
        <v>#REF!</v>
      </c>
      <c r="FO26" s="195" t="e">
        <f t="shared" si="21"/>
        <v>#REF!</v>
      </c>
      <c r="FP26" s="195" t="e">
        <f t="shared" si="22"/>
        <v>#REF!</v>
      </c>
      <c r="FQ26" s="195" t="e">
        <f t="shared" si="23"/>
        <v>#REF!</v>
      </c>
      <c r="FR26" s="195" t="e">
        <f t="shared" si="24"/>
        <v>#REF!</v>
      </c>
      <c r="FS26" s="195" t="e">
        <f t="shared" si="25"/>
        <v>#REF!</v>
      </c>
      <c r="FT26" s="195" t="e">
        <f t="shared" si="26"/>
        <v>#REF!</v>
      </c>
      <c r="FU26" s="195" t="e">
        <f t="shared" si="27"/>
        <v>#REF!</v>
      </c>
      <c r="FV26" s="195" t="e">
        <f t="shared" si="28"/>
        <v>#REF!</v>
      </c>
    </row>
    <row r="27" spans="1:178" ht="13.5" thickBot="1" x14ac:dyDescent="0.25">
      <c r="A27" s="132"/>
      <c r="B27" s="34">
        <v>23</v>
      </c>
      <c r="C27" s="293">
        <f>'Стартовая ведомость'!D26</f>
        <v>23</v>
      </c>
      <c r="D27" s="260" t="str">
        <f>'Стартовая ведомость'!B26</f>
        <v>Шипилов Сергей</v>
      </c>
      <c r="E27" s="260" t="str">
        <f>'Стартовая ведомость'!C26</f>
        <v>Шипилов Игнат</v>
      </c>
      <c r="F27" s="260" t="str">
        <f>'Стартовая ведомость'!F26</f>
        <v>ВАЗ-21043</v>
      </c>
      <c r="G27" s="43">
        <f>'Ведомость ТИ'!E26</f>
        <v>0.30763888888888885</v>
      </c>
      <c r="H27" s="47">
        <f t="shared" si="29"/>
        <v>0.30763888888888885</v>
      </c>
      <c r="I27" s="58" t="str">
        <f t="shared" si="30"/>
        <v/>
      </c>
      <c r="J27" s="52">
        <f t="shared" si="31"/>
        <v>0</v>
      </c>
      <c r="K27" s="43">
        <f>'Стартовая ведомость'!E26</f>
        <v>0.39097222222222222</v>
      </c>
      <c r="L27" s="47">
        <f t="shared" si="32"/>
        <v>0.39097222222222222</v>
      </c>
      <c r="M27" s="42" t="str">
        <f t="shared" si="33"/>
        <v/>
      </c>
      <c r="N27" s="38">
        <f t="shared" si="34"/>
        <v>0</v>
      </c>
      <c r="O27" s="85">
        <v>0.39166666666666666</v>
      </c>
      <c r="P27" s="38"/>
      <c r="Q27" s="261"/>
      <c r="R27" s="85"/>
      <c r="S27" s="38">
        <f t="shared" si="35"/>
        <v>0</v>
      </c>
      <c r="T27" s="85">
        <v>0.43124999999999997</v>
      </c>
      <c r="U27" s="86"/>
      <c r="V27" s="52">
        <f t="shared" si="96"/>
        <v>0</v>
      </c>
      <c r="W27" s="85">
        <v>0.45833333333333331</v>
      </c>
      <c r="X27" s="38"/>
      <c r="Y27" s="85">
        <v>0.4597222222222222</v>
      </c>
      <c r="Z27" s="86"/>
      <c r="AA27" s="52">
        <f t="shared" si="3"/>
        <v>0</v>
      </c>
      <c r="AB27" s="261"/>
      <c r="AC27" s="85">
        <v>0.46180555555555558</v>
      </c>
      <c r="AD27" s="38"/>
      <c r="AE27" s="85">
        <v>0.48472222222222222</v>
      </c>
      <c r="AF27" s="86"/>
      <c r="AG27" s="52">
        <f t="shared" si="4"/>
        <v>0</v>
      </c>
      <c r="AH27" s="261"/>
      <c r="AI27" s="85"/>
      <c r="AJ27" s="38">
        <v>600</v>
      </c>
      <c r="AK27" s="73">
        <v>0.4916666666666667</v>
      </c>
      <c r="AL27" s="42" t="str">
        <f t="shared" si="5"/>
        <v>+</v>
      </c>
      <c r="AM27" s="38">
        <f t="shared" si="6"/>
        <v>900</v>
      </c>
      <c r="AN27" s="43">
        <v>0.51597222222222217</v>
      </c>
      <c r="AO27" s="47">
        <v>0.51736111111111105</v>
      </c>
      <c r="AP27" s="70">
        <v>103</v>
      </c>
      <c r="AQ27" s="71">
        <f t="shared" si="14"/>
        <v>103</v>
      </c>
      <c r="AR27" s="72"/>
      <c r="AS27" s="49">
        <f t="shared" si="36"/>
        <v>0.53333333333333333</v>
      </c>
      <c r="AT27" s="42" t="str">
        <f t="shared" si="37"/>
        <v/>
      </c>
      <c r="AU27" s="280">
        <f t="shared" si="38"/>
        <v>0</v>
      </c>
      <c r="AV27" s="72"/>
      <c r="AW27" s="49">
        <v>0.57500000000000007</v>
      </c>
      <c r="AX27" s="42" t="str">
        <f t="shared" si="39"/>
        <v/>
      </c>
      <c r="AY27" s="38">
        <f t="shared" si="83"/>
        <v>0</v>
      </c>
      <c r="AZ27" s="53">
        <v>0.57708333333333328</v>
      </c>
      <c r="BA27" s="61"/>
      <c r="BB27" s="55">
        <v>0.58267361111111116</v>
      </c>
      <c r="BC27" s="35">
        <f t="shared" si="40"/>
        <v>5.5902777777778745E-3</v>
      </c>
      <c r="BD27" s="35">
        <f t="shared" si="41"/>
        <v>8.1018518518615606E-5</v>
      </c>
      <c r="BE27" s="44" t="str">
        <f t="shared" si="42"/>
        <v>+</v>
      </c>
      <c r="BF27" s="45">
        <f t="shared" si="43"/>
        <v>7</v>
      </c>
      <c r="BG27" s="55">
        <v>0.59</v>
      </c>
      <c r="BH27" s="35">
        <f t="shared" si="44"/>
        <v>1.2916666666666687E-2</v>
      </c>
      <c r="BI27" s="35">
        <f t="shared" si="45"/>
        <v>4.9768518518516353E-4</v>
      </c>
      <c r="BJ27" s="44" t="str">
        <f t="shared" si="46"/>
        <v>-</v>
      </c>
      <c r="BK27" s="45">
        <f t="shared" si="47"/>
        <v>43</v>
      </c>
      <c r="BL27" s="55">
        <v>0.59387731481481476</v>
      </c>
      <c r="BM27" s="35">
        <f t="shared" si="48"/>
        <v>1.6793981481481479E-2</v>
      </c>
      <c r="BN27" s="35">
        <f t="shared" si="49"/>
        <v>4.7453703703704067E-4</v>
      </c>
      <c r="BO27" s="44" t="str">
        <f t="shared" si="50"/>
        <v>-</v>
      </c>
      <c r="BP27" s="45">
        <f t="shared" si="51"/>
        <v>41</v>
      </c>
      <c r="BQ27" s="55">
        <v>0.61425925925925928</v>
      </c>
      <c r="BR27" s="35">
        <f t="shared" si="52"/>
        <v>3.7175925925926001E-2</v>
      </c>
      <c r="BS27" s="35">
        <f t="shared" si="53"/>
        <v>5.2199074074074855E-3</v>
      </c>
      <c r="BT27" s="44" t="str">
        <f t="shared" si="54"/>
        <v>+</v>
      </c>
      <c r="BU27" s="45">
        <f t="shared" si="55"/>
        <v>451</v>
      </c>
      <c r="BV27" s="263"/>
      <c r="BW27" s="263"/>
      <c r="BX27" s="55">
        <v>0.60258101851851853</v>
      </c>
      <c r="BY27" s="35">
        <f t="shared" si="56"/>
        <v>2.5497685185185248E-2</v>
      </c>
      <c r="BZ27" s="35">
        <f t="shared" si="57"/>
        <v>1.4710648148148084E-2</v>
      </c>
      <c r="CA27" s="44" t="str">
        <f t="shared" si="58"/>
        <v>-</v>
      </c>
      <c r="CB27" s="45">
        <f>IF(BZ27=0,0,HOUR(BZ27)*3600+MINUTE(BZ27)*60+SECOND(BZ27))+300</f>
        <v>1571</v>
      </c>
      <c r="CC27" s="49">
        <v>0.6430555555555556</v>
      </c>
      <c r="CD27" s="42" t="str">
        <f t="shared" si="60"/>
        <v/>
      </c>
      <c r="CE27" s="38">
        <f t="shared" si="61"/>
        <v>0</v>
      </c>
      <c r="CF27" s="53">
        <v>0.65763888888888888</v>
      </c>
      <c r="CG27" s="61"/>
      <c r="CH27" s="55">
        <v>0.66864583333333327</v>
      </c>
      <c r="CI27" s="35">
        <f t="shared" si="84"/>
        <v>1.1006944444444389E-2</v>
      </c>
      <c r="CJ27" s="35">
        <f t="shared" si="7"/>
        <v>1.6203703703698141E-4</v>
      </c>
      <c r="CK27" s="44" t="str">
        <f t="shared" si="85"/>
        <v>+</v>
      </c>
      <c r="CL27" s="45">
        <f t="shared" si="86"/>
        <v>14</v>
      </c>
      <c r="CM27" s="55">
        <v>0.67494212962962974</v>
      </c>
      <c r="CN27" s="35">
        <f t="shared" si="87"/>
        <v>1.7303240740740855E-2</v>
      </c>
      <c r="CO27" s="35">
        <f t="shared" si="88"/>
        <v>4.5138888888900455E-4</v>
      </c>
      <c r="CP27" s="44" t="str">
        <f t="shared" si="89"/>
        <v>+</v>
      </c>
      <c r="CQ27" s="45">
        <f t="shared" si="90"/>
        <v>39</v>
      </c>
      <c r="CR27" s="85" t="s">
        <v>632</v>
      </c>
      <c r="CS27" s="38"/>
      <c r="CT27" s="85">
        <v>1.52152777777778</v>
      </c>
      <c r="CU27" s="38"/>
      <c r="CV27" s="91"/>
      <c r="CW27" s="95">
        <v>0.05</v>
      </c>
      <c r="CX27" s="42" t="str">
        <f t="shared" si="15"/>
        <v/>
      </c>
      <c r="CY27" s="38">
        <f t="shared" si="62"/>
        <v>0</v>
      </c>
      <c r="CZ27" s="43">
        <v>0.40902777777777777</v>
      </c>
      <c r="DA27" s="47"/>
      <c r="DB27" s="70">
        <v>119.5</v>
      </c>
      <c r="DC27" s="71">
        <f t="shared" si="63"/>
        <v>119.5</v>
      </c>
      <c r="DD27" s="72"/>
      <c r="DE27" s="43"/>
      <c r="DF27" s="43"/>
      <c r="DG27" s="39">
        <f t="shared" si="64"/>
        <v>2388.5</v>
      </c>
      <c r="DH27" s="46">
        <f t="shared" si="8"/>
        <v>1500</v>
      </c>
      <c r="DI27" s="40"/>
      <c r="DJ27" s="63">
        <f t="shared" si="65"/>
        <v>3888.5</v>
      </c>
      <c r="DK27" s="43"/>
      <c r="DL27" s="268" t="str">
        <f>'Стартовая ведомость'!J26</f>
        <v>студент</v>
      </c>
      <c r="DM27" s="269" t="str">
        <f>'Стартовая ведомость'!F26</f>
        <v>ВАЗ-21043</v>
      </c>
      <c r="DN27" s="269" t="str">
        <f>'Стартовая ведомость'!G26</f>
        <v>задний</v>
      </c>
      <c r="DO27" s="269">
        <f>'Стартовая ведомость'!H26</f>
        <v>72</v>
      </c>
      <c r="DP27" s="269">
        <f>'Стартовая ведомость'!I26</f>
        <v>0</v>
      </c>
      <c r="DQ27" s="56"/>
      <c r="DR27" s="56"/>
      <c r="DS27" s="36"/>
      <c r="DV27" s="41">
        <f t="shared" si="9"/>
        <v>1</v>
      </c>
      <c r="DW27" s="41" t="s">
        <v>197</v>
      </c>
      <c r="DX27" s="41"/>
      <c r="DY27" s="151">
        <f t="shared" si="66"/>
        <v>222.5</v>
      </c>
      <c r="DZ27" s="41">
        <f t="shared" si="10"/>
        <v>222.5</v>
      </c>
      <c r="EA27" s="41">
        <f t="shared" si="67"/>
        <v>9999</v>
      </c>
      <c r="EB27" s="41">
        <f t="shared" si="16"/>
        <v>999999</v>
      </c>
      <c r="EC27" s="41">
        <f t="shared" si="17"/>
        <v>3888.5</v>
      </c>
      <c r="EG27" s="41">
        <f t="shared" si="18"/>
        <v>23</v>
      </c>
      <c r="EH27" s="195">
        <f t="shared" si="68"/>
        <v>0</v>
      </c>
      <c r="EI27" s="195">
        <f t="shared" si="11"/>
        <v>1500</v>
      </c>
      <c r="EJ27" s="196">
        <f t="shared" si="69"/>
        <v>103</v>
      </c>
      <c r="EK27" s="195">
        <f t="shared" si="70"/>
        <v>0</v>
      </c>
      <c r="EL27" s="195">
        <f t="shared" si="71"/>
        <v>0</v>
      </c>
      <c r="EM27" s="195">
        <f t="shared" si="72"/>
        <v>2113</v>
      </c>
      <c r="EN27" s="195">
        <f t="shared" si="73"/>
        <v>0</v>
      </c>
      <c r="EO27" s="195">
        <f t="shared" si="74"/>
        <v>53</v>
      </c>
      <c r="EP27" s="195">
        <f t="shared" si="75"/>
        <v>0</v>
      </c>
      <c r="EQ27" s="195">
        <f t="shared" si="76"/>
        <v>119.5</v>
      </c>
      <c r="ER27" s="195" t="e">
        <f>#REF!</f>
        <v>#REF!</v>
      </c>
      <c r="ES27" s="195" t="e">
        <f>#REF!+#REF!</f>
        <v>#REF!</v>
      </c>
      <c r="ET27" s="195" t="e">
        <f>#REF!</f>
        <v>#REF!</v>
      </c>
      <c r="EU27" s="196" t="e">
        <f>#REF!+#REF!+#REF!</f>
        <v>#REF!</v>
      </c>
      <c r="EV27" s="195"/>
      <c r="EW27" s="195"/>
      <c r="EX27" s="195"/>
      <c r="EY27" s="195"/>
      <c r="EZ27" s="196"/>
      <c r="FA27" s="195"/>
      <c r="FC27" s="41">
        <f t="shared" si="19"/>
        <v>23</v>
      </c>
      <c r="FD27" s="195">
        <f t="shared" si="77"/>
        <v>0</v>
      </c>
      <c r="FE27" s="195">
        <f t="shared" si="78"/>
        <v>1500</v>
      </c>
      <c r="FF27" s="195">
        <f t="shared" si="79"/>
        <v>1603</v>
      </c>
      <c r="FG27" s="195">
        <f t="shared" si="80"/>
        <v>1603</v>
      </c>
      <c r="FH27" s="195">
        <f t="shared" si="81"/>
        <v>1603</v>
      </c>
      <c r="FI27" s="195">
        <f t="shared" si="82"/>
        <v>3716</v>
      </c>
      <c r="FJ27" s="195">
        <f t="shared" si="95"/>
        <v>3716</v>
      </c>
      <c r="FK27" s="195">
        <f t="shared" si="92"/>
        <v>3769</v>
      </c>
      <c r="FL27" s="195">
        <f t="shared" si="93"/>
        <v>3769</v>
      </c>
      <c r="FM27" s="195">
        <f t="shared" si="94"/>
        <v>3888.5</v>
      </c>
      <c r="FN27" s="195" t="e">
        <f t="shared" si="20"/>
        <v>#REF!</v>
      </c>
      <c r="FO27" s="195" t="e">
        <f t="shared" si="21"/>
        <v>#REF!</v>
      </c>
      <c r="FP27" s="195" t="e">
        <f t="shared" si="22"/>
        <v>#REF!</v>
      </c>
      <c r="FQ27" s="195" t="e">
        <f t="shared" si="23"/>
        <v>#REF!</v>
      </c>
      <c r="FR27" s="195" t="e">
        <f t="shared" si="24"/>
        <v>#REF!</v>
      </c>
      <c r="FS27" s="195" t="e">
        <f t="shared" si="25"/>
        <v>#REF!</v>
      </c>
      <c r="FT27" s="195" t="e">
        <f t="shared" si="26"/>
        <v>#REF!</v>
      </c>
      <c r="FU27" s="195" t="e">
        <f t="shared" si="27"/>
        <v>#REF!</v>
      </c>
      <c r="FV27" s="195" t="e">
        <f t="shared" si="28"/>
        <v>#REF!</v>
      </c>
    </row>
    <row r="28" spans="1:178" ht="13.5" thickBot="1" x14ac:dyDescent="0.25">
      <c r="A28" s="132"/>
      <c r="B28" s="34">
        <v>24</v>
      </c>
      <c r="C28" s="293">
        <f>'Стартовая ведомость'!D27</f>
        <v>24</v>
      </c>
      <c r="D28" s="260" t="str">
        <f>'Стартовая ведомость'!B27</f>
        <v>Денисов Иван</v>
      </c>
      <c r="E28" s="260" t="str">
        <f>'Стартовая ведомость'!C27</f>
        <v>Юрьев Евгений</v>
      </c>
      <c r="F28" s="260" t="str">
        <f>'Стартовая ведомость'!F27</f>
        <v>Volkswagen Golf</v>
      </c>
      <c r="G28" s="43">
        <f>'Ведомость ТИ'!E27</f>
        <v>0.30833333333333329</v>
      </c>
      <c r="H28" s="47">
        <f t="shared" si="29"/>
        <v>0.30833333333333329</v>
      </c>
      <c r="I28" s="58" t="str">
        <f t="shared" si="30"/>
        <v/>
      </c>
      <c r="J28" s="52">
        <f t="shared" si="31"/>
        <v>0</v>
      </c>
      <c r="K28" s="43">
        <f>'Стартовая ведомость'!E27</f>
        <v>0.39166666666666666</v>
      </c>
      <c r="L28" s="47">
        <f t="shared" si="32"/>
        <v>0.39166666666666666</v>
      </c>
      <c r="M28" s="42" t="str">
        <f t="shared" si="33"/>
        <v/>
      </c>
      <c r="N28" s="38">
        <f t="shared" si="34"/>
        <v>0</v>
      </c>
      <c r="O28" s="85"/>
      <c r="P28" s="38">
        <v>600</v>
      </c>
      <c r="Q28" s="261"/>
      <c r="R28" s="85">
        <v>0.42499999999999999</v>
      </c>
      <c r="S28" s="38">
        <f t="shared" si="35"/>
        <v>300</v>
      </c>
      <c r="T28" s="85">
        <v>0.42986111111111108</v>
      </c>
      <c r="U28" s="86"/>
      <c r="V28" s="52">
        <f t="shared" si="96"/>
        <v>0</v>
      </c>
      <c r="W28" s="85">
        <v>0.47013888888888888</v>
      </c>
      <c r="X28" s="38"/>
      <c r="Y28" s="85">
        <v>0.47291666666666665</v>
      </c>
      <c r="Z28" s="86"/>
      <c r="AA28" s="52">
        <f t="shared" si="3"/>
        <v>0</v>
      </c>
      <c r="AB28" s="261"/>
      <c r="AC28" s="85">
        <v>0.48888888888888887</v>
      </c>
      <c r="AD28" s="38"/>
      <c r="AE28" s="85" t="s">
        <v>308</v>
      </c>
      <c r="AF28" s="86"/>
      <c r="AG28" s="52">
        <v>600</v>
      </c>
      <c r="AH28" s="261"/>
      <c r="AI28" s="85"/>
      <c r="AJ28" s="38">
        <v>600</v>
      </c>
      <c r="AK28" s="73">
        <v>0.50486111111111109</v>
      </c>
      <c r="AL28" s="42" t="str">
        <f t="shared" si="5"/>
        <v>+</v>
      </c>
      <c r="AM28" s="38">
        <f t="shared" si="6"/>
        <v>1980</v>
      </c>
      <c r="AN28" s="43">
        <v>0.5083333333333333</v>
      </c>
      <c r="AO28" s="47">
        <v>0.54722222222222217</v>
      </c>
      <c r="AP28" s="70">
        <v>96.2</v>
      </c>
      <c r="AQ28" s="71">
        <f t="shared" si="14"/>
        <v>96.2</v>
      </c>
      <c r="AR28" s="72"/>
      <c r="AS28" s="49">
        <f t="shared" si="36"/>
        <v>0.54652777777777772</v>
      </c>
      <c r="AT28" s="42" t="str">
        <f t="shared" si="37"/>
        <v/>
      </c>
      <c r="AU28" s="280">
        <f t="shared" si="38"/>
        <v>0</v>
      </c>
      <c r="AV28" s="72"/>
      <c r="AW28" s="49">
        <v>0.60416666666666663</v>
      </c>
      <c r="AX28" s="42" t="str">
        <f t="shared" si="39"/>
        <v/>
      </c>
      <c r="AY28" s="38">
        <f t="shared" si="83"/>
        <v>0</v>
      </c>
      <c r="AZ28" s="53">
        <v>0.6069444444444444</v>
      </c>
      <c r="BA28" s="61"/>
      <c r="BB28" s="55">
        <v>0.61236111111111113</v>
      </c>
      <c r="BC28" s="35">
        <f t="shared" si="40"/>
        <v>5.4166666666667362E-3</v>
      </c>
      <c r="BD28" s="35">
        <f t="shared" si="41"/>
        <v>9.2592592592522643E-5</v>
      </c>
      <c r="BE28" s="44" t="str">
        <f t="shared" si="42"/>
        <v>-</v>
      </c>
      <c r="BF28" s="45">
        <f t="shared" si="43"/>
        <v>8</v>
      </c>
      <c r="BG28" s="55">
        <v>0.62081018518518516</v>
      </c>
      <c r="BH28" s="35">
        <f t="shared" si="44"/>
        <v>1.3865740740740762E-2</v>
      </c>
      <c r="BI28" s="35">
        <f t="shared" si="45"/>
        <v>4.5138888888891088E-4</v>
      </c>
      <c r="BJ28" s="44" t="str">
        <f t="shared" si="46"/>
        <v>+</v>
      </c>
      <c r="BK28" s="45">
        <f t="shared" si="47"/>
        <v>39</v>
      </c>
      <c r="BL28" s="55">
        <v>0.62556712962962957</v>
      </c>
      <c r="BM28" s="35">
        <f t="shared" si="48"/>
        <v>1.8622685185185173E-2</v>
      </c>
      <c r="BN28" s="35">
        <f t="shared" si="49"/>
        <v>1.3541666666666528E-3</v>
      </c>
      <c r="BO28" s="44" t="str">
        <f t="shared" si="50"/>
        <v>+</v>
      </c>
      <c r="BP28" s="45">
        <f t="shared" si="51"/>
        <v>117</v>
      </c>
      <c r="BQ28" s="55">
        <v>0.65047453703703706</v>
      </c>
      <c r="BR28" s="35">
        <f t="shared" si="52"/>
        <v>4.3530092592592662E-2</v>
      </c>
      <c r="BS28" s="35">
        <f t="shared" si="53"/>
        <v>1.1574074074074146E-2</v>
      </c>
      <c r="BT28" s="44" t="str">
        <f t="shared" si="54"/>
        <v>+</v>
      </c>
      <c r="BU28" s="45">
        <f t="shared" si="55"/>
        <v>1000</v>
      </c>
      <c r="BV28" s="263"/>
      <c r="BW28" s="263"/>
      <c r="BX28" s="55">
        <v>0.63576388888888891</v>
      </c>
      <c r="BY28" s="35">
        <f t="shared" si="56"/>
        <v>2.8819444444444509E-2</v>
      </c>
      <c r="BZ28" s="35">
        <f t="shared" si="57"/>
        <v>1.1388888888888823E-2</v>
      </c>
      <c r="CA28" s="44" t="str">
        <f t="shared" si="58"/>
        <v>-</v>
      </c>
      <c r="CB28" s="45">
        <f>IF(BZ28=0,0,HOUR(BZ28)*3600+MINUTE(BZ28)*60+SECOND(BZ28))+300</f>
        <v>1284</v>
      </c>
      <c r="CC28" s="49">
        <v>0.68125000000000002</v>
      </c>
      <c r="CD28" s="42" t="str">
        <f t="shared" si="60"/>
        <v>+</v>
      </c>
      <c r="CE28" s="38">
        <f t="shared" si="61"/>
        <v>720</v>
      </c>
      <c r="CF28" s="53">
        <v>0.68333333333333324</v>
      </c>
      <c r="CG28" s="61"/>
      <c r="CH28" s="55">
        <v>0.69527777777777777</v>
      </c>
      <c r="CI28" s="35">
        <f t="shared" si="84"/>
        <v>1.1944444444444535E-2</v>
      </c>
      <c r="CJ28" s="35">
        <f t="shared" si="7"/>
        <v>1.099537037037128E-3</v>
      </c>
      <c r="CK28" s="44" t="str">
        <f t="shared" si="85"/>
        <v>+</v>
      </c>
      <c r="CL28" s="45">
        <f t="shared" si="86"/>
        <v>95</v>
      </c>
      <c r="CM28" s="55">
        <v>0.70423611111111117</v>
      </c>
      <c r="CN28" s="35">
        <f t="shared" si="87"/>
        <v>2.0902777777777937E-2</v>
      </c>
      <c r="CO28" s="35">
        <f t="shared" si="88"/>
        <v>4.0509259259260862E-3</v>
      </c>
      <c r="CP28" s="44" t="str">
        <f t="shared" si="89"/>
        <v>+</v>
      </c>
      <c r="CQ28" s="45">
        <f t="shared" si="90"/>
        <v>350</v>
      </c>
      <c r="CR28" s="85" t="s">
        <v>632</v>
      </c>
      <c r="CS28" s="38">
        <v>300</v>
      </c>
      <c r="CT28" s="85">
        <v>1.5631944444444399</v>
      </c>
      <c r="CU28" s="38"/>
      <c r="CV28" s="91"/>
      <c r="CW28" s="95">
        <v>0.05</v>
      </c>
      <c r="CX28" s="42" t="str">
        <f t="shared" si="15"/>
        <v/>
      </c>
      <c r="CY28" s="38">
        <f t="shared" si="62"/>
        <v>0</v>
      </c>
      <c r="CZ28" s="43">
        <v>0.40902777777777777</v>
      </c>
      <c r="DA28" s="47"/>
      <c r="DB28" s="70">
        <v>104.3</v>
      </c>
      <c r="DC28" s="71">
        <f t="shared" si="63"/>
        <v>104.3</v>
      </c>
      <c r="DD28" s="72"/>
      <c r="DE28" s="43"/>
      <c r="DF28" s="43"/>
      <c r="DG28" s="39">
        <f t="shared" si="64"/>
        <v>3093.5</v>
      </c>
      <c r="DH28" s="46">
        <f t="shared" si="8"/>
        <v>5100</v>
      </c>
      <c r="DI28" s="40"/>
      <c r="DJ28" s="63">
        <f t="shared" si="65"/>
        <v>8193.5</v>
      </c>
      <c r="DK28" s="43"/>
      <c r="DL28" s="268" t="str">
        <f>'Стартовая ведомость'!J27</f>
        <v>студент</v>
      </c>
      <c r="DM28" s="269" t="str">
        <f>'Стартовая ведомость'!F27</f>
        <v>Volkswagen Golf</v>
      </c>
      <c r="DN28" s="269" t="str">
        <f>'Стартовая ведомость'!G27</f>
        <v>передний</v>
      </c>
      <c r="DO28" s="269">
        <f>'Стартовая ведомость'!H27</f>
        <v>75</v>
      </c>
      <c r="DP28" s="269" t="str">
        <f>'Стартовая ведомость'!I27</f>
        <v>МАДИ Racing</v>
      </c>
      <c r="DQ28" s="56"/>
      <c r="DR28" s="56"/>
      <c r="DS28" s="36"/>
      <c r="DV28" s="41">
        <f t="shared" si="9"/>
        <v>1.05</v>
      </c>
      <c r="DW28" s="41" t="s">
        <v>197</v>
      </c>
      <c r="DX28" s="41"/>
      <c r="DY28" s="151">
        <f t="shared" si="66"/>
        <v>210.52500000000001</v>
      </c>
      <c r="DZ28" s="41">
        <f t="shared" si="10"/>
        <v>210.52500000000001</v>
      </c>
      <c r="EA28" s="41">
        <f t="shared" si="67"/>
        <v>9999</v>
      </c>
      <c r="EB28" s="41">
        <f t="shared" si="16"/>
        <v>999999</v>
      </c>
      <c r="EC28" s="41">
        <f t="shared" si="17"/>
        <v>999999</v>
      </c>
      <c r="EG28" s="41">
        <f t="shared" si="18"/>
        <v>24</v>
      </c>
      <c r="EH28" s="195">
        <f t="shared" si="68"/>
        <v>0</v>
      </c>
      <c r="EI28" s="195">
        <f t="shared" si="11"/>
        <v>4080</v>
      </c>
      <c r="EJ28" s="196">
        <f t="shared" si="69"/>
        <v>96.2</v>
      </c>
      <c r="EK28" s="195">
        <f t="shared" si="70"/>
        <v>0</v>
      </c>
      <c r="EL28" s="195">
        <f t="shared" si="71"/>
        <v>0</v>
      </c>
      <c r="EM28" s="195">
        <f t="shared" si="72"/>
        <v>2448</v>
      </c>
      <c r="EN28" s="195">
        <f t="shared" si="73"/>
        <v>720</v>
      </c>
      <c r="EO28" s="195">
        <f t="shared" si="74"/>
        <v>445</v>
      </c>
      <c r="EP28" s="195">
        <f t="shared" si="75"/>
        <v>300</v>
      </c>
      <c r="EQ28" s="195">
        <f t="shared" si="76"/>
        <v>104.3</v>
      </c>
      <c r="ER28" s="195" t="e">
        <f>#REF!</f>
        <v>#REF!</v>
      </c>
      <c r="ES28" s="195" t="e">
        <f>#REF!+#REF!</f>
        <v>#REF!</v>
      </c>
      <c r="ET28" s="195" t="e">
        <f>#REF!</f>
        <v>#REF!</v>
      </c>
      <c r="EU28" s="196" t="e">
        <f>#REF!+#REF!+#REF!</f>
        <v>#REF!</v>
      </c>
      <c r="EV28" s="195"/>
      <c r="EW28" s="195"/>
      <c r="EX28" s="195"/>
      <c r="EY28" s="195"/>
      <c r="EZ28" s="196"/>
      <c r="FA28" s="195"/>
      <c r="FC28" s="41">
        <f t="shared" si="19"/>
        <v>24</v>
      </c>
      <c r="FD28" s="195">
        <f t="shared" si="77"/>
        <v>0</v>
      </c>
      <c r="FE28" s="195">
        <f t="shared" si="78"/>
        <v>4080</v>
      </c>
      <c r="FF28" s="195">
        <f t="shared" si="79"/>
        <v>4176.2</v>
      </c>
      <c r="FG28" s="195">
        <f t="shared" si="80"/>
        <v>4176.2</v>
      </c>
      <c r="FH28" s="195">
        <f t="shared" si="81"/>
        <v>4176.2</v>
      </c>
      <c r="FI28" s="195">
        <f t="shared" si="82"/>
        <v>6624.2</v>
      </c>
      <c r="FJ28" s="195">
        <f t="shared" si="95"/>
        <v>7344.2</v>
      </c>
      <c r="FK28" s="195">
        <f t="shared" si="92"/>
        <v>7789.2</v>
      </c>
      <c r="FL28" s="195">
        <f t="shared" si="93"/>
        <v>8089.2</v>
      </c>
      <c r="FM28" s="195">
        <f t="shared" si="94"/>
        <v>8193.5</v>
      </c>
      <c r="FN28" s="195" t="e">
        <f t="shared" si="20"/>
        <v>#REF!</v>
      </c>
      <c r="FO28" s="195" t="e">
        <f t="shared" si="21"/>
        <v>#REF!</v>
      </c>
      <c r="FP28" s="195" t="e">
        <f t="shared" si="22"/>
        <v>#REF!</v>
      </c>
      <c r="FQ28" s="195" t="e">
        <f t="shared" si="23"/>
        <v>#REF!</v>
      </c>
      <c r="FR28" s="195" t="e">
        <f t="shared" si="24"/>
        <v>#REF!</v>
      </c>
      <c r="FS28" s="195" t="e">
        <f t="shared" si="25"/>
        <v>#REF!</v>
      </c>
      <c r="FT28" s="195" t="e">
        <f t="shared" si="26"/>
        <v>#REF!</v>
      </c>
      <c r="FU28" s="195" t="e">
        <f t="shared" si="27"/>
        <v>#REF!</v>
      </c>
      <c r="FV28" s="195" t="e">
        <f t="shared" si="28"/>
        <v>#REF!</v>
      </c>
    </row>
    <row r="29" spans="1:178" ht="13.5" thickBot="1" x14ac:dyDescent="0.25">
      <c r="A29" s="132"/>
      <c r="B29" s="34">
        <v>25</v>
      </c>
      <c r="C29" s="293">
        <f>'Стартовая ведомость'!D28</f>
        <v>25</v>
      </c>
      <c r="D29" s="260" t="str">
        <f>'Стартовая ведомость'!B28</f>
        <v>Сергеев Андрей</v>
      </c>
      <c r="E29" s="260" t="str">
        <f>'Стартовая ведомость'!C28</f>
        <v>Захарина Алла</v>
      </c>
      <c r="F29" s="260" t="str">
        <f>'Стартовая ведомость'!F28</f>
        <v>Subaru Impreza</v>
      </c>
      <c r="G29" s="43">
        <f>'Ведомость ТИ'!E28</f>
        <v>0.30902777777777773</v>
      </c>
      <c r="H29" s="47">
        <f t="shared" si="29"/>
        <v>0.30902777777777773</v>
      </c>
      <c r="I29" s="58" t="str">
        <f t="shared" si="30"/>
        <v/>
      </c>
      <c r="J29" s="52">
        <f t="shared" si="31"/>
        <v>0</v>
      </c>
      <c r="K29" s="43">
        <f>'Стартовая ведомость'!E28</f>
        <v>0.3923611111111111</v>
      </c>
      <c r="L29" s="47">
        <f t="shared" si="32"/>
        <v>0.3923611111111111</v>
      </c>
      <c r="M29" s="42" t="str">
        <f t="shared" si="33"/>
        <v/>
      </c>
      <c r="N29" s="38">
        <f t="shared" si="34"/>
        <v>0</v>
      </c>
      <c r="O29" s="85">
        <v>0.39305555555555555</v>
      </c>
      <c r="P29" s="38"/>
      <c r="Q29" s="261"/>
      <c r="R29" s="85"/>
      <c r="S29" s="38">
        <f t="shared" si="35"/>
        <v>0</v>
      </c>
      <c r="T29" s="85">
        <v>0.42986111111111108</v>
      </c>
      <c r="U29" s="86"/>
      <c r="V29" s="52">
        <f t="shared" si="96"/>
        <v>0</v>
      </c>
      <c r="W29" s="85">
        <v>0.46180555555555558</v>
      </c>
      <c r="X29" s="38"/>
      <c r="Y29" s="85">
        <v>0.46319444444444446</v>
      </c>
      <c r="Z29" s="86"/>
      <c r="AA29" s="52">
        <f t="shared" si="3"/>
        <v>0</v>
      </c>
      <c r="AB29" s="261"/>
      <c r="AC29" s="85">
        <v>0.46458333333333335</v>
      </c>
      <c r="AD29" s="38"/>
      <c r="AE29" s="85">
        <v>0.48194444444444445</v>
      </c>
      <c r="AF29" s="86"/>
      <c r="AG29" s="52">
        <f t="shared" si="4"/>
        <v>0</v>
      </c>
      <c r="AH29" s="261"/>
      <c r="AI29" s="85">
        <v>0.48819444444444443</v>
      </c>
      <c r="AJ29" s="38">
        <v>300</v>
      </c>
      <c r="AK29" s="73">
        <v>0.48958333333333331</v>
      </c>
      <c r="AL29" s="42" t="str">
        <f t="shared" si="5"/>
        <v>+</v>
      </c>
      <c r="AM29" s="38">
        <f t="shared" si="6"/>
        <v>600</v>
      </c>
      <c r="AN29" s="43">
        <v>0.50763888888888886</v>
      </c>
      <c r="AO29" s="47">
        <v>0.51111111111111118</v>
      </c>
      <c r="AP29" s="70">
        <v>96.4</v>
      </c>
      <c r="AQ29" s="71">
        <f t="shared" si="14"/>
        <v>96.4</v>
      </c>
      <c r="AR29" s="72"/>
      <c r="AS29" s="49">
        <f t="shared" si="36"/>
        <v>0.53125</v>
      </c>
      <c r="AT29" s="42" t="str">
        <f t="shared" si="37"/>
        <v/>
      </c>
      <c r="AU29" s="280">
        <f t="shared" si="38"/>
        <v>0</v>
      </c>
      <c r="AV29" s="72"/>
      <c r="AW29" s="49">
        <v>0.57291666666666663</v>
      </c>
      <c r="AX29" s="42" t="str">
        <f t="shared" si="39"/>
        <v/>
      </c>
      <c r="AY29" s="38">
        <f t="shared" si="83"/>
        <v>0</v>
      </c>
      <c r="AZ29" s="53">
        <v>0.57500000000000007</v>
      </c>
      <c r="BA29" s="61"/>
      <c r="BB29" s="55">
        <v>0.58052083333333326</v>
      </c>
      <c r="BC29" s="35">
        <f t="shared" si="40"/>
        <v>5.5208333333331971E-3</v>
      </c>
      <c r="BD29" s="35">
        <f t="shared" si="41"/>
        <v>1.1574074073938262E-5</v>
      </c>
      <c r="BE29" s="44" t="str">
        <f t="shared" si="42"/>
        <v>+</v>
      </c>
      <c r="BF29" s="45">
        <f t="shared" si="43"/>
        <v>1</v>
      </c>
      <c r="BG29" s="55">
        <v>0.58740740740740738</v>
      </c>
      <c r="BH29" s="35">
        <f t="shared" si="44"/>
        <v>1.2407407407407312E-2</v>
      </c>
      <c r="BI29" s="35">
        <f t="shared" si="45"/>
        <v>1.0069444444445394E-3</v>
      </c>
      <c r="BJ29" s="44" t="str">
        <f t="shared" si="46"/>
        <v>-</v>
      </c>
      <c r="BK29" s="45">
        <f t="shared" si="47"/>
        <v>87</v>
      </c>
      <c r="BL29" s="55">
        <v>0.59133101851851855</v>
      </c>
      <c r="BM29" s="35">
        <f t="shared" si="48"/>
        <v>1.6331018518518481E-2</v>
      </c>
      <c r="BN29" s="35">
        <f t="shared" si="49"/>
        <v>9.37500000000039E-4</v>
      </c>
      <c r="BO29" s="44" t="str">
        <f t="shared" si="50"/>
        <v>-</v>
      </c>
      <c r="BP29" s="45">
        <f t="shared" si="51"/>
        <v>81</v>
      </c>
      <c r="BQ29" s="55">
        <v>0.60626157407407411</v>
      </c>
      <c r="BR29" s="35">
        <f t="shared" si="52"/>
        <v>3.1261574074074039E-2</v>
      </c>
      <c r="BS29" s="35">
        <f t="shared" si="53"/>
        <v>6.9444444444447667E-4</v>
      </c>
      <c r="BT29" s="44" t="str">
        <f t="shared" si="54"/>
        <v>-</v>
      </c>
      <c r="BU29" s="45">
        <f t="shared" si="55"/>
        <v>60</v>
      </c>
      <c r="BV29" s="263"/>
      <c r="BW29" s="263"/>
      <c r="BX29" s="55">
        <v>0.61524305555555558</v>
      </c>
      <c r="BY29" s="35">
        <f t="shared" si="56"/>
        <v>4.0243055555555518E-2</v>
      </c>
      <c r="BZ29" s="35">
        <f t="shared" si="57"/>
        <v>3.4722222222186017E-5</v>
      </c>
      <c r="CA29" s="44" t="str">
        <f t="shared" si="58"/>
        <v>+</v>
      </c>
      <c r="CB29" s="45">
        <f t="shared" si="59"/>
        <v>3</v>
      </c>
      <c r="CC29" s="49">
        <v>0.64097222222222217</v>
      </c>
      <c r="CD29" s="42" t="str">
        <f t="shared" si="60"/>
        <v/>
      </c>
      <c r="CE29" s="38">
        <f t="shared" si="61"/>
        <v>0</v>
      </c>
      <c r="CF29" s="53">
        <v>0.65694444444444444</v>
      </c>
      <c r="CG29" s="61"/>
      <c r="CH29" s="55">
        <v>0.6677777777777778</v>
      </c>
      <c r="CI29" s="35">
        <f t="shared" si="84"/>
        <v>1.0833333333333361E-2</v>
      </c>
      <c r="CJ29" s="35">
        <f t="shared" si="7"/>
        <v>1.1574074074045815E-5</v>
      </c>
      <c r="CK29" s="44" t="str">
        <f t="shared" si="85"/>
        <v>-</v>
      </c>
      <c r="CL29" s="45">
        <f t="shared" si="86"/>
        <v>1</v>
      </c>
      <c r="CM29" s="55">
        <v>0.67361111111111116</v>
      </c>
      <c r="CN29" s="35">
        <f t="shared" si="87"/>
        <v>1.6666666666666718E-2</v>
      </c>
      <c r="CO29" s="35">
        <f t="shared" si="88"/>
        <v>1.8518518518513202E-4</v>
      </c>
      <c r="CP29" s="44" t="str">
        <f t="shared" si="89"/>
        <v>-</v>
      </c>
      <c r="CQ29" s="45">
        <f t="shared" si="90"/>
        <v>16</v>
      </c>
      <c r="CR29" s="85" t="s">
        <v>632</v>
      </c>
      <c r="CS29" s="38"/>
      <c r="CT29" s="85">
        <v>1.60486111111111</v>
      </c>
      <c r="CU29" s="38"/>
      <c r="CV29" s="91"/>
      <c r="CW29" s="95">
        <v>0.05</v>
      </c>
      <c r="CX29" s="42" t="str">
        <f t="shared" si="15"/>
        <v/>
      </c>
      <c r="CY29" s="38">
        <f t="shared" si="62"/>
        <v>0</v>
      </c>
      <c r="CZ29" s="43">
        <v>0.40902777777777777</v>
      </c>
      <c r="DA29" s="47"/>
      <c r="DB29" s="70">
        <v>92.9</v>
      </c>
      <c r="DC29" s="71">
        <f t="shared" si="63"/>
        <v>92.9</v>
      </c>
      <c r="DD29" s="72"/>
      <c r="DE29" s="43"/>
      <c r="DF29" s="43"/>
      <c r="DG29" s="39">
        <f t="shared" si="64"/>
        <v>438.29999999999995</v>
      </c>
      <c r="DH29" s="46">
        <f t="shared" si="8"/>
        <v>900</v>
      </c>
      <c r="DI29" s="40"/>
      <c r="DJ29" s="63">
        <f t="shared" si="65"/>
        <v>1338.3</v>
      </c>
      <c r="DK29" s="43"/>
      <c r="DL29" s="268" t="str">
        <f>'Стартовая ведомость'!J28</f>
        <v>выпускник</v>
      </c>
      <c r="DM29" s="269" t="str">
        <f>'Стартовая ведомость'!F28</f>
        <v>Subaru Impreza</v>
      </c>
      <c r="DN29" s="269" t="str">
        <f>'Стартовая ведомость'!G28</f>
        <v>полный</v>
      </c>
      <c r="DO29" s="269">
        <f>'Стартовая ведомость'!H28</f>
        <v>125</v>
      </c>
      <c r="DP29" s="269" t="str">
        <f>'Стартовая ведомость'!I28</f>
        <v>Очки</v>
      </c>
      <c r="DQ29" s="56"/>
      <c r="DR29" s="56"/>
      <c r="DS29" s="36"/>
      <c r="DV29" s="41">
        <f t="shared" si="9"/>
        <v>1.1100000000000001</v>
      </c>
      <c r="DW29" s="41" t="s">
        <v>197</v>
      </c>
      <c r="DX29" s="41"/>
      <c r="DY29" s="151">
        <f t="shared" si="66"/>
        <v>210.12300000000002</v>
      </c>
      <c r="DZ29" s="41">
        <f t="shared" si="10"/>
        <v>210.12300000000002</v>
      </c>
      <c r="EA29" s="41">
        <f t="shared" si="67"/>
        <v>9999</v>
      </c>
      <c r="EB29" s="41">
        <f t="shared" si="16"/>
        <v>999999</v>
      </c>
      <c r="EC29" s="41">
        <f t="shared" si="17"/>
        <v>999999</v>
      </c>
      <c r="EG29" s="41">
        <f t="shared" si="18"/>
        <v>25</v>
      </c>
      <c r="EH29" s="195">
        <f t="shared" si="68"/>
        <v>0</v>
      </c>
      <c r="EI29" s="195">
        <f t="shared" si="11"/>
        <v>900</v>
      </c>
      <c r="EJ29" s="196">
        <f t="shared" si="69"/>
        <v>96.4</v>
      </c>
      <c r="EK29" s="195">
        <f t="shared" si="70"/>
        <v>0</v>
      </c>
      <c r="EL29" s="195">
        <f t="shared" si="71"/>
        <v>0</v>
      </c>
      <c r="EM29" s="195">
        <f t="shared" si="72"/>
        <v>232</v>
      </c>
      <c r="EN29" s="195">
        <f t="shared" si="73"/>
        <v>0</v>
      </c>
      <c r="EO29" s="195">
        <f t="shared" si="74"/>
        <v>17</v>
      </c>
      <c r="EP29" s="195">
        <f t="shared" si="75"/>
        <v>0</v>
      </c>
      <c r="EQ29" s="195">
        <f t="shared" si="76"/>
        <v>92.9</v>
      </c>
      <c r="ER29" s="195" t="e">
        <f>#REF!</f>
        <v>#REF!</v>
      </c>
      <c r="ES29" s="195" t="e">
        <f>#REF!+#REF!</f>
        <v>#REF!</v>
      </c>
      <c r="ET29" s="195" t="e">
        <f>#REF!</f>
        <v>#REF!</v>
      </c>
      <c r="EU29" s="196" t="e">
        <f>#REF!+#REF!+#REF!</f>
        <v>#REF!</v>
      </c>
      <c r="EV29" s="195"/>
      <c r="EW29" s="195"/>
      <c r="EX29" s="195"/>
      <c r="EY29" s="195"/>
      <c r="EZ29" s="196"/>
      <c r="FA29" s="195"/>
      <c r="FC29" s="41">
        <f t="shared" si="19"/>
        <v>25</v>
      </c>
      <c r="FD29" s="195">
        <f t="shared" si="77"/>
        <v>0</v>
      </c>
      <c r="FE29" s="195">
        <f t="shared" si="78"/>
        <v>900</v>
      </c>
      <c r="FF29" s="195">
        <f t="shared" si="79"/>
        <v>996.4</v>
      </c>
      <c r="FG29" s="195">
        <f t="shared" si="80"/>
        <v>996.4</v>
      </c>
      <c r="FH29" s="195">
        <f t="shared" si="81"/>
        <v>996.4</v>
      </c>
      <c r="FI29" s="195">
        <f t="shared" si="82"/>
        <v>1228.4000000000001</v>
      </c>
      <c r="FJ29" s="195">
        <f t="shared" si="95"/>
        <v>1228.4000000000001</v>
      </c>
      <c r="FK29" s="195">
        <f t="shared" si="92"/>
        <v>1245.4000000000001</v>
      </c>
      <c r="FL29" s="195">
        <f t="shared" si="93"/>
        <v>1245.4000000000001</v>
      </c>
      <c r="FM29" s="195">
        <f t="shared" si="94"/>
        <v>1338.3000000000002</v>
      </c>
      <c r="FN29" s="195" t="e">
        <f t="shared" si="20"/>
        <v>#REF!</v>
      </c>
      <c r="FO29" s="195" t="e">
        <f t="shared" si="21"/>
        <v>#REF!</v>
      </c>
      <c r="FP29" s="195" t="e">
        <f t="shared" si="22"/>
        <v>#REF!</v>
      </c>
      <c r="FQ29" s="195" t="e">
        <f t="shared" si="23"/>
        <v>#REF!</v>
      </c>
      <c r="FR29" s="195" t="e">
        <f t="shared" si="24"/>
        <v>#REF!</v>
      </c>
      <c r="FS29" s="195" t="e">
        <f t="shared" si="25"/>
        <v>#REF!</v>
      </c>
      <c r="FT29" s="195" t="e">
        <f t="shared" si="26"/>
        <v>#REF!</v>
      </c>
      <c r="FU29" s="195" t="e">
        <f t="shared" si="27"/>
        <v>#REF!</v>
      </c>
      <c r="FV29" s="195" t="e">
        <f t="shared" si="28"/>
        <v>#REF!</v>
      </c>
    </row>
    <row r="30" spans="1:178" ht="13.5" thickBot="1" x14ac:dyDescent="0.25">
      <c r="A30" s="132"/>
      <c r="B30" s="34">
        <v>26</v>
      </c>
      <c r="C30" s="293">
        <f>'Стартовая ведомость'!D29</f>
        <v>26</v>
      </c>
      <c r="D30" s="260" t="str">
        <f>'Стартовая ведомость'!B29</f>
        <v>Касмынин Александр</v>
      </c>
      <c r="E30" s="260" t="str">
        <f>'Стартовая ведомость'!C29</f>
        <v>Панкратова Наталья</v>
      </c>
      <c r="F30" s="260" t="str">
        <f>'Стартовая ведомость'!F29</f>
        <v>ВАЗ-21060</v>
      </c>
      <c r="G30" s="43">
        <f>'Ведомость ТИ'!E29</f>
        <v>0.30972222222222218</v>
      </c>
      <c r="H30" s="47">
        <f t="shared" si="29"/>
        <v>0.30972222222222218</v>
      </c>
      <c r="I30" s="58" t="str">
        <f t="shared" si="30"/>
        <v/>
      </c>
      <c r="J30" s="52">
        <f t="shared" si="31"/>
        <v>0</v>
      </c>
      <c r="K30" s="43">
        <f>'Стартовая ведомость'!E29</f>
        <v>0.39305555555555555</v>
      </c>
      <c r="L30" s="47">
        <f t="shared" si="32"/>
        <v>0.39305555555555555</v>
      </c>
      <c r="M30" s="42" t="str">
        <f t="shared" si="33"/>
        <v/>
      </c>
      <c r="N30" s="38">
        <f t="shared" si="34"/>
        <v>0</v>
      </c>
      <c r="O30" s="85">
        <v>0.39374999999999999</v>
      </c>
      <c r="P30" s="38"/>
      <c r="Q30" s="261"/>
      <c r="R30" s="85"/>
      <c r="S30" s="38">
        <f t="shared" si="35"/>
        <v>0</v>
      </c>
      <c r="T30" s="85">
        <v>0.46249999999999997</v>
      </c>
      <c r="U30" s="86"/>
      <c r="V30" s="52">
        <f t="shared" si="96"/>
        <v>0</v>
      </c>
      <c r="W30" s="85"/>
      <c r="X30" s="38">
        <v>600</v>
      </c>
      <c r="Y30" s="85"/>
      <c r="Z30" s="86"/>
      <c r="AA30" s="52">
        <v>600</v>
      </c>
      <c r="AB30" s="261"/>
      <c r="AC30" s="85"/>
      <c r="AD30" s="38">
        <v>600</v>
      </c>
      <c r="AE30" s="85" t="s">
        <v>308</v>
      </c>
      <c r="AF30" s="86"/>
      <c r="AG30" s="52">
        <v>600</v>
      </c>
      <c r="AH30" s="261"/>
      <c r="AI30" s="85"/>
      <c r="AJ30" s="38">
        <v>600</v>
      </c>
      <c r="AK30" s="73">
        <v>0.50347222222222221</v>
      </c>
      <c r="AL30" s="42" t="str">
        <f t="shared" si="5"/>
        <v>+</v>
      </c>
      <c r="AM30" s="38">
        <f t="shared" si="6"/>
        <v>1740</v>
      </c>
      <c r="AN30" s="43">
        <v>0.5083333333333333</v>
      </c>
      <c r="AO30" s="47">
        <v>0.53888888888888886</v>
      </c>
      <c r="AP30" s="70">
        <v>101.4</v>
      </c>
      <c r="AQ30" s="71">
        <f t="shared" si="14"/>
        <v>101.4</v>
      </c>
      <c r="AR30" s="72"/>
      <c r="AS30" s="49">
        <f t="shared" si="36"/>
        <v>0.54513888888888884</v>
      </c>
      <c r="AT30" s="42" t="str">
        <f t="shared" si="37"/>
        <v/>
      </c>
      <c r="AU30" s="280">
        <f t="shared" si="38"/>
        <v>0</v>
      </c>
      <c r="AV30" s="72"/>
      <c r="AW30" s="49">
        <v>0.62222222222222223</v>
      </c>
      <c r="AX30" s="42" t="str">
        <f t="shared" si="39"/>
        <v>+</v>
      </c>
      <c r="AY30" s="38">
        <f t="shared" si="83"/>
        <v>420</v>
      </c>
      <c r="AZ30" s="53">
        <v>0.62430555555555556</v>
      </c>
      <c r="BA30" s="61"/>
      <c r="BB30" s="55">
        <v>0.62986111111111109</v>
      </c>
      <c r="BC30" s="35">
        <f t="shared" si="40"/>
        <v>5.5555555555555358E-3</v>
      </c>
      <c r="BD30" s="35">
        <f t="shared" si="41"/>
        <v>4.6296296296276934E-5</v>
      </c>
      <c r="BE30" s="44" t="str">
        <f t="shared" si="42"/>
        <v>+</v>
      </c>
      <c r="BF30" s="45">
        <f t="shared" si="43"/>
        <v>4</v>
      </c>
      <c r="BG30" s="55">
        <v>0.63800925925925933</v>
      </c>
      <c r="BH30" s="35">
        <f t="shared" si="44"/>
        <v>1.3703703703703773E-2</v>
      </c>
      <c r="BI30" s="35">
        <f t="shared" si="45"/>
        <v>2.8935185185192253E-4</v>
      </c>
      <c r="BJ30" s="44" t="str">
        <f t="shared" si="46"/>
        <v>+</v>
      </c>
      <c r="BK30" s="45">
        <f t="shared" si="47"/>
        <v>25</v>
      </c>
      <c r="BL30" s="55">
        <v>0.64263888888888887</v>
      </c>
      <c r="BM30" s="35">
        <f t="shared" si="48"/>
        <v>1.8333333333333313E-2</v>
      </c>
      <c r="BN30" s="35">
        <f t="shared" si="49"/>
        <v>1.0648148148147928E-3</v>
      </c>
      <c r="BO30" s="44" t="str">
        <f t="shared" si="50"/>
        <v>+</v>
      </c>
      <c r="BP30" s="45">
        <f t="shared" si="51"/>
        <v>92</v>
      </c>
      <c r="BQ30" s="55">
        <v>0.66046296296296292</v>
      </c>
      <c r="BR30" s="35">
        <f t="shared" si="52"/>
        <v>3.615740740740736E-2</v>
      </c>
      <c r="BS30" s="35">
        <f t="shared" si="53"/>
        <v>4.2013888888888448E-3</v>
      </c>
      <c r="BT30" s="44" t="str">
        <f t="shared" si="54"/>
        <v>+</v>
      </c>
      <c r="BU30" s="45">
        <f t="shared" si="55"/>
        <v>363</v>
      </c>
      <c r="BV30" s="263"/>
      <c r="BW30" s="263"/>
      <c r="BX30" s="55">
        <v>0.67254629629629636</v>
      </c>
      <c r="BY30" s="35">
        <f t="shared" si="56"/>
        <v>4.8240740740740806E-2</v>
      </c>
      <c r="BZ30" s="35">
        <f t="shared" si="57"/>
        <v>8.0324074074074742E-3</v>
      </c>
      <c r="CA30" s="44" t="str">
        <f t="shared" si="58"/>
        <v>+</v>
      </c>
      <c r="CB30" s="45">
        <f t="shared" si="59"/>
        <v>694</v>
      </c>
      <c r="CC30" s="49">
        <v>0.69027777777777777</v>
      </c>
      <c r="CD30" s="42" t="str">
        <f t="shared" si="60"/>
        <v/>
      </c>
      <c r="CE30" s="38">
        <f t="shared" si="61"/>
        <v>0</v>
      </c>
      <c r="CF30" s="53">
        <v>0.69374999999999998</v>
      </c>
      <c r="CG30" s="61"/>
      <c r="CH30" s="55">
        <v>0.71803240740740737</v>
      </c>
      <c r="CI30" s="35">
        <f t="shared" si="84"/>
        <v>2.4282407407407391E-2</v>
      </c>
      <c r="CJ30" s="35">
        <f t="shared" si="7"/>
        <v>1.3437499999999984E-2</v>
      </c>
      <c r="CK30" s="44" t="str">
        <f t="shared" si="85"/>
        <v>+</v>
      </c>
      <c r="CL30" s="45">
        <f t="shared" si="86"/>
        <v>1161</v>
      </c>
      <c r="CM30" s="55">
        <v>0.72600694444444447</v>
      </c>
      <c r="CN30" s="35">
        <f t="shared" si="87"/>
        <v>3.2256944444444491E-2</v>
      </c>
      <c r="CO30" s="35">
        <f t="shared" si="88"/>
        <v>1.540509259259264E-2</v>
      </c>
      <c r="CP30" s="44" t="str">
        <f t="shared" si="89"/>
        <v>+</v>
      </c>
      <c r="CQ30" s="45">
        <f t="shared" si="90"/>
        <v>1331</v>
      </c>
      <c r="CR30" s="85" t="s">
        <v>632</v>
      </c>
      <c r="CS30" s="38"/>
      <c r="CT30" s="85">
        <v>1.64652777777778</v>
      </c>
      <c r="CU30" s="38"/>
      <c r="CV30" s="91"/>
      <c r="CW30" s="95">
        <v>0.05</v>
      </c>
      <c r="CX30" s="42" t="str">
        <f t="shared" si="15"/>
        <v/>
      </c>
      <c r="CY30" s="38">
        <f t="shared" si="62"/>
        <v>0</v>
      </c>
      <c r="CZ30" s="43">
        <v>0.40902777777777777</v>
      </c>
      <c r="DA30" s="47"/>
      <c r="DB30" s="70">
        <v>109</v>
      </c>
      <c r="DC30" s="71">
        <f t="shared" si="63"/>
        <v>109</v>
      </c>
      <c r="DD30" s="72"/>
      <c r="DE30" s="43"/>
      <c r="DF30" s="43"/>
      <c r="DG30" s="39">
        <f t="shared" si="64"/>
        <v>3880.4</v>
      </c>
      <c r="DH30" s="46">
        <f t="shared" si="8"/>
        <v>5160</v>
      </c>
      <c r="DI30" s="40"/>
      <c r="DJ30" s="63">
        <f t="shared" si="65"/>
        <v>9040.4</v>
      </c>
      <c r="DK30" s="43"/>
      <c r="DL30" s="268" t="str">
        <f>'Стартовая ведомость'!J29</f>
        <v>абсолют</v>
      </c>
      <c r="DM30" s="269" t="str">
        <f>'Стартовая ведомость'!F29</f>
        <v>ВАЗ-21060</v>
      </c>
      <c r="DN30" s="269" t="str">
        <f>'Стартовая ведомость'!G29</f>
        <v>задний</v>
      </c>
      <c r="DO30" s="269">
        <f>'Стартовая ведомость'!H29</f>
        <v>74</v>
      </c>
      <c r="DP30" s="269" t="str">
        <f>'Стартовая ведомость'!I29</f>
        <v>PRO|RALLY</v>
      </c>
      <c r="DQ30" s="56"/>
      <c r="DR30" s="56"/>
      <c r="DS30" s="36"/>
      <c r="DV30" s="41">
        <f t="shared" si="9"/>
        <v>1</v>
      </c>
      <c r="DW30" s="41" t="s">
        <v>197</v>
      </c>
      <c r="DX30" s="41"/>
      <c r="DY30" s="151">
        <f t="shared" si="66"/>
        <v>210.4</v>
      </c>
      <c r="DZ30" s="41">
        <f t="shared" si="10"/>
        <v>210.4</v>
      </c>
      <c r="EA30" s="41">
        <f t="shared" si="67"/>
        <v>9999</v>
      </c>
      <c r="EB30" s="41">
        <f t="shared" si="16"/>
        <v>999999</v>
      </c>
      <c r="EC30" s="41">
        <f t="shared" si="17"/>
        <v>9040.4</v>
      </c>
      <c r="EG30" s="41">
        <f t="shared" si="18"/>
        <v>26</v>
      </c>
      <c r="EH30" s="195">
        <f t="shared" si="68"/>
        <v>0</v>
      </c>
      <c r="EI30" s="195">
        <f t="shared" si="11"/>
        <v>4740</v>
      </c>
      <c r="EJ30" s="196">
        <f t="shared" si="69"/>
        <v>101.4</v>
      </c>
      <c r="EK30" s="195">
        <f t="shared" si="70"/>
        <v>0</v>
      </c>
      <c r="EL30" s="195">
        <f t="shared" si="71"/>
        <v>420</v>
      </c>
      <c r="EM30" s="195">
        <f t="shared" si="72"/>
        <v>1178</v>
      </c>
      <c r="EN30" s="195">
        <f t="shared" si="73"/>
        <v>0</v>
      </c>
      <c r="EO30" s="195">
        <f t="shared" si="74"/>
        <v>2492</v>
      </c>
      <c r="EP30" s="195">
        <f t="shared" si="75"/>
        <v>0</v>
      </c>
      <c r="EQ30" s="195">
        <f t="shared" si="76"/>
        <v>109</v>
      </c>
      <c r="ER30" s="195" t="e">
        <f>#REF!</f>
        <v>#REF!</v>
      </c>
      <c r="ES30" s="195" t="e">
        <f>#REF!+#REF!</f>
        <v>#REF!</v>
      </c>
      <c r="ET30" s="195" t="e">
        <f>#REF!</f>
        <v>#REF!</v>
      </c>
      <c r="EU30" s="196" t="e">
        <f>#REF!+#REF!+#REF!</f>
        <v>#REF!</v>
      </c>
      <c r="EV30" s="195"/>
      <c r="EW30" s="195"/>
      <c r="EX30" s="195"/>
      <c r="EY30" s="195"/>
      <c r="EZ30" s="196"/>
      <c r="FA30" s="195"/>
      <c r="FC30" s="41">
        <f t="shared" si="19"/>
        <v>26</v>
      </c>
      <c r="FD30" s="195">
        <f t="shared" si="77"/>
        <v>0</v>
      </c>
      <c r="FE30" s="195">
        <f t="shared" si="78"/>
        <v>4740</v>
      </c>
      <c r="FF30" s="195">
        <f t="shared" si="79"/>
        <v>4841.3999999999996</v>
      </c>
      <c r="FG30" s="195">
        <f t="shared" si="80"/>
        <v>4841.3999999999996</v>
      </c>
      <c r="FH30" s="195">
        <f t="shared" si="81"/>
        <v>5261.4</v>
      </c>
      <c r="FI30" s="195">
        <f t="shared" si="82"/>
        <v>6439.4</v>
      </c>
      <c r="FJ30" s="195">
        <f t="shared" si="95"/>
        <v>6439.4</v>
      </c>
      <c r="FK30" s="195">
        <f t="shared" si="92"/>
        <v>8931.4</v>
      </c>
      <c r="FL30" s="195">
        <f t="shared" si="93"/>
        <v>8931.4</v>
      </c>
      <c r="FM30" s="195">
        <f t="shared" si="94"/>
        <v>9040.4</v>
      </c>
      <c r="FN30" s="195" t="e">
        <f t="shared" si="20"/>
        <v>#REF!</v>
      </c>
      <c r="FO30" s="195" t="e">
        <f t="shared" si="21"/>
        <v>#REF!</v>
      </c>
      <c r="FP30" s="195" t="e">
        <f t="shared" si="22"/>
        <v>#REF!</v>
      </c>
      <c r="FQ30" s="195" t="e">
        <f t="shared" si="23"/>
        <v>#REF!</v>
      </c>
      <c r="FR30" s="195" t="e">
        <f t="shared" si="24"/>
        <v>#REF!</v>
      </c>
      <c r="FS30" s="195" t="e">
        <f t="shared" si="25"/>
        <v>#REF!</v>
      </c>
      <c r="FT30" s="195" t="e">
        <f t="shared" si="26"/>
        <v>#REF!</v>
      </c>
      <c r="FU30" s="195" t="e">
        <f t="shared" si="27"/>
        <v>#REF!</v>
      </c>
      <c r="FV30" s="195" t="e">
        <f t="shared" si="28"/>
        <v>#REF!</v>
      </c>
    </row>
    <row r="31" spans="1:178" ht="13.5" thickBot="1" x14ac:dyDescent="0.25">
      <c r="A31" s="132"/>
      <c r="B31" s="34">
        <v>27</v>
      </c>
      <c r="C31" s="293">
        <f>'Стартовая ведомость'!D30</f>
        <v>27</v>
      </c>
      <c r="D31" s="260" t="str">
        <f>'Стартовая ведомость'!B30</f>
        <v>Шабалин Дмитрий</v>
      </c>
      <c r="E31" s="260" t="str">
        <f>'Стартовая ведомость'!C30</f>
        <v>Шабалин Иван</v>
      </c>
      <c r="F31" s="260" t="str">
        <f>'Стартовая ведомость'!F30</f>
        <v>Nissan X-Trail</v>
      </c>
      <c r="G31" s="43">
        <f>'Ведомость ТИ'!E30</f>
        <v>0.31041666666666662</v>
      </c>
      <c r="H31" s="47">
        <f t="shared" si="29"/>
        <v>0.31041666666666662</v>
      </c>
      <c r="I31" s="58" t="str">
        <f t="shared" si="30"/>
        <v/>
      </c>
      <c r="J31" s="52">
        <f t="shared" si="31"/>
        <v>0</v>
      </c>
      <c r="K31" s="43">
        <f>'Стартовая ведомость'!E30</f>
        <v>0.39374999999999999</v>
      </c>
      <c r="L31" s="47">
        <f t="shared" si="32"/>
        <v>0.39374999999999999</v>
      </c>
      <c r="M31" s="42" t="str">
        <f t="shared" si="33"/>
        <v/>
      </c>
      <c r="N31" s="38">
        <f t="shared" si="34"/>
        <v>0</v>
      </c>
      <c r="O31" s="85"/>
      <c r="P31" s="38">
        <v>600</v>
      </c>
      <c r="Q31" s="261"/>
      <c r="R31" s="85">
        <v>0.42569444444444443</v>
      </c>
      <c r="S31" s="38">
        <f t="shared" si="35"/>
        <v>300</v>
      </c>
      <c r="T31" s="85">
        <v>0.4368055555555555</v>
      </c>
      <c r="U31" s="86"/>
      <c r="V31" s="52">
        <f t="shared" si="96"/>
        <v>0</v>
      </c>
      <c r="W31" s="85">
        <v>0.45902777777777781</v>
      </c>
      <c r="X31" s="38"/>
      <c r="Y31" s="85">
        <v>0.4604166666666667</v>
      </c>
      <c r="Z31" s="86"/>
      <c r="AA31" s="52">
        <f t="shared" si="3"/>
        <v>0</v>
      </c>
      <c r="AB31" s="261"/>
      <c r="AC31" s="85">
        <v>0.48402777777777778</v>
      </c>
      <c r="AD31" s="38"/>
      <c r="AE31" s="85">
        <v>0.50486111111111109</v>
      </c>
      <c r="AF31" s="86"/>
      <c r="AG31" s="52">
        <f t="shared" si="4"/>
        <v>0</v>
      </c>
      <c r="AH31" s="261"/>
      <c r="AI31" s="85">
        <v>0.52152777777777781</v>
      </c>
      <c r="AJ31" s="38"/>
      <c r="AK31" s="73">
        <v>0.52500000000000002</v>
      </c>
      <c r="AL31" s="42" t="str">
        <f t="shared" si="5"/>
        <v>+</v>
      </c>
      <c r="AM31" s="38">
        <f t="shared" si="6"/>
        <v>3540</v>
      </c>
      <c r="AN31" s="43">
        <v>0.53888888888888886</v>
      </c>
      <c r="AO31" s="47">
        <v>0.54166666666666663</v>
      </c>
      <c r="AP31" s="70">
        <v>96.9</v>
      </c>
      <c r="AQ31" s="71">
        <f t="shared" si="14"/>
        <v>96.9</v>
      </c>
      <c r="AR31" s="72"/>
      <c r="AS31" s="49">
        <f t="shared" si="36"/>
        <v>0.56666666666666665</v>
      </c>
      <c r="AT31" s="42" t="str">
        <f t="shared" si="37"/>
        <v/>
      </c>
      <c r="AU31" s="280">
        <f t="shared" si="38"/>
        <v>0</v>
      </c>
      <c r="AV31" s="72"/>
      <c r="AW31" s="49">
        <v>0.60416666666666663</v>
      </c>
      <c r="AX31" s="42" t="str">
        <f t="shared" si="39"/>
        <v>-</v>
      </c>
      <c r="AY31" s="38">
        <f t="shared" si="83"/>
        <v>360</v>
      </c>
      <c r="AZ31" s="53">
        <v>0.60763888888888895</v>
      </c>
      <c r="BA31" s="61"/>
      <c r="BB31" s="55">
        <v>0.61303240740740739</v>
      </c>
      <c r="BC31" s="35">
        <f t="shared" si="40"/>
        <v>5.3935185185184364E-3</v>
      </c>
      <c r="BD31" s="35">
        <f t="shared" si="41"/>
        <v>1.1574074074082244E-4</v>
      </c>
      <c r="BE31" s="44" t="str">
        <f t="shared" si="42"/>
        <v>-</v>
      </c>
      <c r="BF31" s="45">
        <f t="shared" si="43"/>
        <v>10</v>
      </c>
      <c r="BG31" s="55">
        <v>0.62178240740740742</v>
      </c>
      <c r="BH31" s="35">
        <f t="shared" si="44"/>
        <v>1.4143518518518472E-2</v>
      </c>
      <c r="BI31" s="35">
        <f t="shared" si="45"/>
        <v>7.2916666666662106E-4</v>
      </c>
      <c r="BJ31" s="44" t="str">
        <f t="shared" si="46"/>
        <v>+</v>
      </c>
      <c r="BK31" s="45">
        <f t="shared" si="47"/>
        <v>63</v>
      </c>
      <c r="BL31" s="55">
        <v>0.64888888888888896</v>
      </c>
      <c r="BM31" s="35">
        <f t="shared" si="48"/>
        <v>4.1250000000000009E-2</v>
      </c>
      <c r="BN31" s="35">
        <f t="shared" si="49"/>
        <v>2.3981481481481489E-2</v>
      </c>
      <c r="BO31" s="44" t="str">
        <f t="shared" si="50"/>
        <v>+</v>
      </c>
      <c r="BP31" s="45">
        <f t="shared" si="51"/>
        <v>2072</v>
      </c>
      <c r="BQ31" s="55">
        <v>0.66803240740740744</v>
      </c>
      <c r="BR31" s="35">
        <f t="shared" si="52"/>
        <v>6.0393518518518485E-2</v>
      </c>
      <c r="BS31" s="35">
        <f t="shared" si="53"/>
        <v>2.843749999999997E-2</v>
      </c>
      <c r="BT31" s="44" t="str">
        <f t="shared" si="54"/>
        <v>+</v>
      </c>
      <c r="BU31" s="45">
        <f t="shared" si="55"/>
        <v>2457</v>
      </c>
      <c r="BV31" s="263"/>
      <c r="BW31" s="263"/>
      <c r="BX31" s="55">
        <v>0.65792824074074074</v>
      </c>
      <c r="BY31" s="35">
        <f t="shared" si="56"/>
        <v>5.0289351851851793E-2</v>
      </c>
      <c r="BZ31" s="35">
        <f t="shared" si="57"/>
        <v>1.0081018518518461E-2</v>
      </c>
      <c r="CA31" s="44" t="str">
        <f t="shared" si="58"/>
        <v>+</v>
      </c>
      <c r="CB31" s="45">
        <f>IF(BZ31=0,0,HOUR(BZ31)*3600+MINUTE(BZ31)*60+SECOND(BZ31))+300</f>
        <v>1171</v>
      </c>
      <c r="CC31" s="49">
        <v>0.70208333333333339</v>
      </c>
      <c r="CD31" s="42" t="str">
        <f t="shared" si="60"/>
        <v>+</v>
      </c>
      <c r="CE31" s="38">
        <f t="shared" si="61"/>
        <v>2460</v>
      </c>
      <c r="CF31" s="53">
        <v>0.70486111111111116</v>
      </c>
      <c r="CG31" s="61"/>
      <c r="CH31" s="55"/>
      <c r="CI31" s="35">
        <f t="shared" si="84"/>
        <v>-0.70486111111111116</v>
      </c>
      <c r="CJ31" s="35">
        <f t="shared" si="7"/>
        <v>0.71570601851851856</v>
      </c>
      <c r="CK31" s="44"/>
      <c r="CL31" s="45">
        <v>1800</v>
      </c>
      <c r="CM31" s="55"/>
      <c r="CN31" s="35">
        <f t="shared" si="87"/>
        <v>-0.70486111111111116</v>
      </c>
      <c r="CO31" s="35">
        <f t="shared" si="88"/>
        <v>0.72171296296296306</v>
      </c>
      <c r="CP31" s="44"/>
      <c r="CQ31" s="45">
        <v>1800</v>
      </c>
      <c r="CR31" s="85"/>
      <c r="CS31" s="38">
        <v>600</v>
      </c>
      <c r="CT31" s="85">
        <v>1.6881944444444399</v>
      </c>
      <c r="CU31" s="38"/>
      <c r="CV31" s="91"/>
      <c r="CW31" s="95">
        <v>0.05</v>
      </c>
      <c r="CX31" s="42" t="str">
        <f t="shared" si="15"/>
        <v/>
      </c>
      <c r="CY31" s="38">
        <f t="shared" si="62"/>
        <v>0</v>
      </c>
      <c r="CZ31" s="43">
        <v>0.40902777777777777</v>
      </c>
      <c r="DA31" s="47"/>
      <c r="DB31" s="70">
        <v>103.4</v>
      </c>
      <c r="DC31" s="71">
        <f t="shared" si="63"/>
        <v>103.4</v>
      </c>
      <c r="DD31" s="72"/>
      <c r="DE31" s="43"/>
      <c r="DF31" s="43"/>
      <c r="DG31" s="39">
        <f t="shared" si="64"/>
        <v>9573.2999999999993</v>
      </c>
      <c r="DH31" s="46">
        <f t="shared" si="8"/>
        <v>7860</v>
      </c>
      <c r="DI31" s="40"/>
      <c r="DJ31" s="63">
        <f t="shared" si="65"/>
        <v>17433.3</v>
      </c>
      <c r="DK31" s="43"/>
      <c r="DL31" s="268" t="str">
        <f>'Стартовая ведомость'!J30</f>
        <v>абсолют</v>
      </c>
      <c r="DM31" s="269" t="str">
        <f>'Стартовая ведомость'!F30</f>
        <v>Nissan X-Trail</v>
      </c>
      <c r="DN31" s="269" t="str">
        <f>'Стартовая ведомость'!G30</f>
        <v>полный</v>
      </c>
      <c r="DO31" s="269">
        <f>'Стартовая ведомость'!H30</f>
        <v>140</v>
      </c>
      <c r="DP31" s="269">
        <f>'Стартовая ведомость'!I30</f>
        <v>0</v>
      </c>
      <c r="DQ31" s="56"/>
      <c r="DR31" s="56"/>
      <c r="DS31" s="36"/>
      <c r="DV31" s="41">
        <f t="shared" si="9"/>
        <v>1.1100000000000001</v>
      </c>
      <c r="DW31" s="41" t="s">
        <v>197</v>
      </c>
      <c r="DX31" s="41"/>
      <c r="DY31" s="151">
        <f t="shared" si="66"/>
        <v>222.33300000000003</v>
      </c>
      <c r="DZ31" s="41">
        <f t="shared" si="10"/>
        <v>222.33300000000003</v>
      </c>
      <c r="EA31" s="41">
        <f t="shared" si="67"/>
        <v>9999</v>
      </c>
      <c r="EB31" s="41">
        <f t="shared" si="16"/>
        <v>999999</v>
      </c>
      <c r="EC31" s="41">
        <f t="shared" si="17"/>
        <v>999999</v>
      </c>
      <c r="EG31" s="41">
        <f t="shared" si="18"/>
        <v>27</v>
      </c>
      <c r="EH31" s="195">
        <f t="shared" si="68"/>
        <v>0</v>
      </c>
      <c r="EI31" s="195">
        <f t="shared" si="11"/>
        <v>4440</v>
      </c>
      <c r="EJ31" s="196">
        <f t="shared" si="69"/>
        <v>96.9</v>
      </c>
      <c r="EK31" s="195">
        <f t="shared" si="70"/>
        <v>0</v>
      </c>
      <c r="EL31" s="195">
        <f t="shared" si="71"/>
        <v>360</v>
      </c>
      <c r="EM31" s="195">
        <f t="shared" si="72"/>
        <v>5773</v>
      </c>
      <c r="EN31" s="195">
        <f t="shared" si="73"/>
        <v>2460</v>
      </c>
      <c r="EO31" s="195">
        <f t="shared" si="74"/>
        <v>3600</v>
      </c>
      <c r="EP31" s="195">
        <f t="shared" si="75"/>
        <v>600</v>
      </c>
      <c r="EQ31" s="195">
        <f t="shared" si="76"/>
        <v>103.4</v>
      </c>
      <c r="ER31" s="195" t="e">
        <f>#REF!</f>
        <v>#REF!</v>
      </c>
      <c r="ES31" s="195" t="e">
        <f>#REF!+#REF!</f>
        <v>#REF!</v>
      </c>
      <c r="ET31" s="195" t="e">
        <f>#REF!</f>
        <v>#REF!</v>
      </c>
      <c r="EU31" s="196" t="e">
        <f>#REF!+#REF!+#REF!</f>
        <v>#REF!</v>
      </c>
      <c r="EV31" s="195"/>
      <c r="EW31" s="195"/>
      <c r="EX31" s="195"/>
      <c r="EY31" s="195"/>
      <c r="EZ31" s="196"/>
      <c r="FA31" s="195"/>
      <c r="FC31" s="41">
        <f t="shared" si="19"/>
        <v>27</v>
      </c>
      <c r="FD31" s="195">
        <f t="shared" si="77"/>
        <v>0</v>
      </c>
      <c r="FE31" s="195">
        <f t="shared" si="78"/>
        <v>4440</v>
      </c>
      <c r="FF31" s="195">
        <f t="shared" si="79"/>
        <v>4536.8999999999996</v>
      </c>
      <c r="FG31" s="195">
        <f t="shared" si="80"/>
        <v>4536.8999999999996</v>
      </c>
      <c r="FH31" s="195">
        <f t="shared" si="81"/>
        <v>4896.8999999999996</v>
      </c>
      <c r="FI31" s="195">
        <f t="shared" si="82"/>
        <v>10669.9</v>
      </c>
      <c r="FJ31" s="195">
        <f t="shared" si="95"/>
        <v>13129.9</v>
      </c>
      <c r="FK31" s="195">
        <f t="shared" si="92"/>
        <v>16729.900000000001</v>
      </c>
      <c r="FL31" s="195">
        <f t="shared" si="93"/>
        <v>17329.900000000001</v>
      </c>
      <c r="FM31" s="195">
        <f t="shared" si="94"/>
        <v>17433.300000000003</v>
      </c>
      <c r="FN31" s="195" t="e">
        <f t="shared" si="20"/>
        <v>#REF!</v>
      </c>
      <c r="FO31" s="195" t="e">
        <f t="shared" si="21"/>
        <v>#REF!</v>
      </c>
      <c r="FP31" s="195" t="e">
        <f t="shared" si="22"/>
        <v>#REF!</v>
      </c>
      <c r="FQ31" s="195" t="e">
        <f t="shared" si="23"/>
        <v>#REF!</v>
      </c>
      <c r="FR31" s="195" t="e">
        <f t="shared" si="24"/>
        <v>#REF!</v>
      </c>
      <c r="FS31" s="195" t="e">
        <f t="shared" si="25"/>
        <v>#REF!</v>
      </c>
      <c r="FT31" s="195" t="e">
        <f t="shared" si="26"/>
        <v>#REF!</v>
      </c>
      <c r="FU31" s="195" t="e">
        <f t="shared" si="27"/>
        <v>#REF!</v>
      </c>
      <c r="FV31" s="195" t="e">
        <f t="shared" si="28"/>
        <v>#REF!</v>
      </c>
    </row>
    <row r="32" spans="1:178" ht="13.5" thickBot="1" x14ac:dyDescent="0.25">
      <c r="A32" s="132"/>
      <c r="B32" s="34">
        <v>28</v>
      </c>
      <c r="C32" s="293">
        <f>'Стартовая ведомость'!D31</f>
        <v>28</v>
      </c>
      <c r="D32" s="260" t="str">
        <f>'Стартовая ведомость'!B31</f>
        <v>Кузнецов Константин</v>
      </c>
      <c r="E32" s="260" t="str">
        <f>'Стартовая ведомость'!C31</f>
        <v>Пигалев Артём</v>
      </c>
      <c r="F32" s="260" t="str">
        <f>'Стартовая ведомость'!F31</f>
        <v>Honda Accord</v>
      </c>
      <c r="G32" s="43">
        <f>'Ведомость ТИ'!E31</f>
        <v>0.31111111111111106</v>
      </c>
      <c r="H32" s="47">
        <f t="shared" si="29"/>
        <v>0.31111111111111106</v>
      </c>
      <c r="I32" s="58" t="str">
        <f t="shared" si="30"/>
        <v/>
      </c>
      <c r="J32" s="52">
        <f t="shared" si="31"/>
        <v>0</v>
      </c>
      <c r="K32" s="43">
        <f>'Стартовая ведомость'!E31</f>
        <v>0.39444444444444443</v>
      </c>
      <c r="L32" s="47">
        <f t="shared" si="32"/>
        <v>0.39444444444444443</v>
      </c>
      <c r="M32" s="42" t="str">
        <f t="shared" si="33"/>
        <v/>
      </c>
      <c r="N32" s="38">
        <f t="shared" si="34"/>
        <v>0</v>
      </c>
      <c r="O32" s="85">
        <v>0.39652777777777781</v>
      </c>
      <c r="P32" s="38"/>
      <c r="Q32" s="261">
        <v>300</v>
      </c>
      <c r="R32" s="85">
        <v>0.42986111111111108</v>
      </c>
      <c r="S32" s="38">
        <f t="shared" si="35"/>
        <v>300</v>
      </c>
      <c r="T32" s="85">
        <v>0.4375</v>
      </c>
      <c r="U32" s="86"/>
      <c r="V32" s="52">
        <f t="shared" si="96"/>
        <v>0</v>
      </c>
      <c r="W32" s="85">
        <v>0.4694444444444445</v>
      </c>
      <c r="X32" s="38"/>
      <c r="Y32" s="85">
        <v>0.47152777777777777</v>
      </c>
      <c r="Z32" s="86"/>
      <c r="AA32" s="52">
        <f t="shared" si="3"/>
        <v>0</v>
      </c>
      <c r="AB32" s="261"/>
      <c r="AC32" s="85">
        <v>0.47430555555555554</v>
      </c>
      <c r="AD32" s="38"/>
      <c r="AE32" s="85">
        <v>0.50347222222222221</v>
      </c>
      <c r="AF32" s="86"/>
      <c r="AG32" s="52">
        <f t="shared" si="4"/>
        <v>0</v>
      </c>
      <c r="AH32" s="261"/>
      <c r="AI32" s="85"/>
      <c r="AJ32" s="38">
        <v>600</v>
      </c>
      <c r="AK32" s="73">
        <v>0.51111111111111118</v>
      </c>
      <c r="AL32" s="42" t="str">
        <f t="shared" si="5"/>
        <v>+</v>
      </c>
      <c r="AM32" s="38">
        <f t="shared" si="6"/>
        <v>2280</v>
      </c>
      <c r="AN32" s="43">
        <v>0.54722222222222217</v>
      </c>
      <c r="AO32" s="47">
        <v>0.54861111111111105</v>
      </c>
      <c r="AP32" s="70">
        <v>100.1</v>
      </c>
      <c r="AQ32" s="71">
        <f t="shared" si="14"/>
        <v>100.1</v>
      </c>
      <c r="AR32" s="72"/>
      <c r="AS32" s="49">
        <f t="shared" si="36"/>
        <v>0.55277777777777781</v>
      </c>
      <c r="AT32" s="42" t="str">
        <f t="shared" si="37"/>
        <v/>
      </c>
      <c r="AU32" s="280">
        <f t="shared" si="38"/>
        <v>0</v>
      </c>
      <c r="AV32" s="72"/>
      <c r="AW32" s="49">
        <v>0.60416666666666663</v>
      </c>
      <c r="AX32" s="42" t="str">
        <f t="shared" si="39"/>
        <v>+</v>
      </c>
      <c r="AY32" s="38">
        <f t="shared" si="83"/>
        <v>720</v>
      </c>
      <c r="AZ32" s="53">
        <v>0.60625000000000007</v>
      </c>
      <c r="BA32" s="61"/>
      <c r="BB32" s="55">
        <v>0.61172453703703711</v>
      </c>
      <c r="BC32" s="35">
        <f t="shared" si="40"/>
        <v>5.4745370370370416E-3</v>
      </c>
      <c r="BD32" s="35">
        <f t="shared" si="41"/>
        <v>3.4722222222217242E-5</v>
      </c>
      <c r="BE32" s="44" t="str">
        <f t="shared" si="42"/>
        <v>-</v>
      </c>
      <c r="BF32" s="45">
        <f t="shared" si="43"/>
        <v>3</v>
      </c>
      <c r="BG32" s="55">
        <v>0.61965277777777772</v>
      </c>
      <c r="BH32" s="35">
        <f t="shared" si="44"/>
        <v>1.3402777777777652E-2</v>
      </c>
      <c r="BI32" s="35">
        <f t="shared" si="45"/>
        <v>1.157407407419847E-5</v>
      </c>
      <c r="BJ32" s="44" t="str">
        <f t="shared" si="46"/>
        <v>-</v>
      </c>
      <c r="BK32" s="45">
        <f t="shared" si="47"/>
        <v>1</v>
      </c>
      <c r="BL32" s="55">
        <v>0.62559027777777776</v>
      </c>
      <c r="BM32" s="35">
        <f t="shared" si="48"/>
        <v>1.9340277777777692E-2</v>
      </c>
      <c r="BN32" s="35">
        <f t="shared" si="49"/>
        <v>2.0717592592591726E-3</v>
      </c>
      <c r="BO32" s="44" t="str">
        <f t="shared" si="50"/>
        <v>+</v>
      </c>
      <c r="BP32" s="45">
        <f t="shared" si="51"/>
        <v>179</v>
      </c>
      <c r="BQ32" s="55">
        <v>0.64700231481481485</v>
      </c>
      <c r="BR32" s="35">
        <f t="shared" si="52"/>
        <v>4.0752314814814783E-2</v>
      </c>
      <c r="BS32" s="35">
        <f t="shared" si="53"/>
        <v>8.7962962962962674E-3</v>
      </c>
      <c r="BT32" s="44" t="str">
        <f t="shared" si="54"/>
        <v>+</v>
      </c>
      <c r="BU32" s="45">
        <f t="shared" si="55"/>
        <v>760</v>
      </c>
      <c r="BV32" s="263"/>
      <c r="BW32" s="263"/>
      <c r="BX32" s="55">
        <v>0.63545138888888886</v>
      </c>
      <c r="BY32" s="35">
        <f t="shared" si="56"/>
        <v>2.9201388888888791E-2</v>
      </c>
      <c r="BZ32" s="35">
        <f t="shared" si="57"/>
        <v>1.1006944444444541E-2</v>
      </c>
      <c r="CA32" s="44" t="str">
        <f t="shared" si="58"/>
        <v>-</v>
      </c>
      <c r="CB32" s="45">
        <f>IF(BZ32=0,0,HOUR(BZ32)*3600+MINUTE(BZ32)*60+SECOND(BZ32))+300</f>
        <v>1251</v>
      </c>
      <c r="CC32" s="49">
        <v>0.67152777777777783</v>
      </c>
      <c r="CD32" s="42" t="str">
        <f t="shared" si="60"/>
        <v>-</v>
      </c>
      <c r="CE32" s="38">
        <f t="shared" si="61"/>
        <v>60</v>
      </c>
      <c r="CF32" s="53">
        <v>0.67361111111111116</v>
      </c>
      <c r="CG32" s="61"/>
      <c r="CH32" s="55">
        <v>0.68542824074074071</v>
      </c>
      <c r="CI32" s="35">
        <f t="shared" si="84"/>
        <v>1.1817129629629552E-2</v>
      </c>
      <c r="CJ32" s="35">
        <f t="shared" si="7"/>
        <v>9.7222222222214522E-4</v>
      </c>
      <c r="CK32" s="44" t="str">
        <f t="shared" si="85"/>
        <v>+</v>
      </c>
      <c r="CL32" s="45">
        <f t="shared" si="86"/>
        <v>84</v>
      </c>
      <c r="CM32" s="55">
        <v>0.69160879629629635</v>
      </c>
      <c r="CN32" s="35">
        <f t="shared" si="87"/>
        <v>1.7997685185185186E-2</v>
      </c>
      <c r="CO32" s="35">
        <f t="shared" si="88"/>
        <v>1.1458333333333355E-3</v>
      </c>
      <c r="CP32" s="44" t="str">
        <f t="shared" si="89"/>
        <v>+</v>
      </c>
      <c r="CQ32" s="45">
        <f t="shared" si="90"/>
        <v>99</v>
      </c>
      <c r="CR32" s="85" t="s">
        <v>632</v>
      </c>
      <c r="CS32" s="38"/>
      <c r="CT32" s="85">
        <v>1.72986111111111</v>
      </c>
      <c r="CU32" s="38"/>
      <c r="CV32" s="91"/>
      <c r="CW32" s="95">
        <v>0.05</v>
      </c>
      <c r="CX32" s="42" t="str">
        <f t="shared" si="15"/>
        <v/>
      </c>
      <c r="CY32" s="38">
        <f t="shared" si="62"/>
        <v>0</v>
      </c>
      <c r="CZ32" s="43">
        <v>0.40902777777777777</v>
      </c>
      <c r="DA32" s="47"/>
      <c r="DB32" s="70">
        <v>110.5</v>
      </c>
      <c r="DC32" s="71">
        <f t="shared" si="63"/>
        <v>110.5</v>
      </c>
      <c r="DD32" s="72">
        <v>10</v>
      </c>
      <c r="DE32" s="43"/>
      <c r="DF32" s="43"/>
      <c r="DG32" s="39">
        <f t="shared" si="64"/>
        <v>2597.6</v>
      </c>
      <c r="DH32" s="46">
        <f t="shared" si="8"/>
        <v>4260</v>
      </c>
      <c r="DI32" s="40"/>
      <c r="DJ32" s="63">
        <f t="shared" si="65"/>
        <v>6857.6</v>
      </c>
      <c r="DK32" s="43"/>
      <c r="DL32" s="268" t="str">
        <f>'Стартовая ведомость'!J31</f>
        <v>выпускник</v>
      </c>
      <c r="DM32" s="269" t="str">
        <f>'Стартовая ведомость'!F31</f>
        <v>Honda Accord</v>
      </c>
      <c r="DN32" s="269" t="str">
        <f>'Стартовая ведомость'!G31</f>
        <v>передний</v>
      </c>
      <c r="DO32" s="269">
        <f>'Стартовая ведомость'!H31</f>
        <v>201</v>
      </c>
      <c r="DP32" s="269">
        <f>'Стартовая ведомость'!I31</f>
        <v>0</v>
      </c>
      <c r="DQ32" s="56"/>
      <c r="DR32" s="56"/>
      <c r="DS32" s="36"/>
      <c r="DV32" s="41">
        <f t="shared" si="9"/>
        <v>1.1100000000000001</v>
      </c>
      <c r="DW32" s="41" t="s">
        <v>197</v>
      </c>
      <c r="DX32" s="41"/>
      <c r="DY32" s="151">
        <f t="shared" si="66"/>
        <v>244.86600000000001</v>
      </c>
      <c r="DZ32" s="41">
        <f t="shared" si="10"/>
        <v>244.86600000000001</v>
      </c>
      <c r="EA32" s="41">
        <f t="shared" si="67"/>
        <v>9999</v>
      </c>
      <c r="EB32" s="41">
        <f t="shared" si="16"/>
        <v>999999</v>
      </c>
      <c r="EC32" s="41">
        <f t="shared" si="17"/>
        <v>999999</v>
      </c>
      <c r="EG32" s="41">
        <f t="shared" si="18"/>
        <v>28</v>
      </c>
      <c r="EH32" s="195">
        <f t="shared" si="68"/>
        <v>0</v>
      </c>
      <c r="EI32" s="195">
        <f t="shared" si="11"/>
        <v>3480</v>
      </c>
      <c r="EJ32" s="196">
        <f t="shared" si="69"/>
        <v>100.1</v>
      </c>
      <c r="EK32" s="195">
        <f t="shared" si="70"/>
        <v>0</v>
      </c>
      <c r="EL32" s="195">
        <f t="shared" si="71"/>
        <v>720</v>
      </c>
      <c r="EM32" s="195">
        <f t="shared" si="72"/>
        <v>2194</v>
      </c>
      <c r="EN32" s="195">
        <f t="shared" si="73"/>
        <v>60</v>
      </c>
      <c r="EO32" s="195">
        <f t="shared" si="74"/>
        <v>183</v>
      </c>
      <c r="EP32" s="195">
        <f t="shared" si="75"/>
        <v>0</v>
      </c>
      <c r="EQ32" s="195">
        <f t="shared" si="76"/>
        <v>120.5</v>
      </c>
      <c r="ER32" s="195" t="e">
        <f>#REF!</f>
        <v>#REF!</v>
      </c>
      <c r="ES32" s="195" t="e">
        <f>#REF!+#REF!</f>
        <v>#REF!</v>
      </c>
      <c r="ET32" s="195" t="e">
        <f>#REF!</f>
        <v>#REF!</v>
      </c>
      <c r="EU32" s="196" t="e">
        <f>#REF!+#REF!+#REF!</f>
        <v>#REF!</v>
      </c>
      <c r="EV32" s="195"/>
      <c r="EW32" s="195"/>
      <c r="EX32" s="195"/>
      <c r="EY32" s="195"/>
      <c r="EZ32" s="196"/>
      <c r="FA32" s="195"/>
      <c r="FC32" s="41">
        <f t="shared" si="19"/>
        <v>28</v>
      </c>
      <c r="FD32" s="195">
        <f t="shared" si="77"/>
        <v>0</v>
      </c>
      <c r="FE32" s="195">
        <f t="shared" si="78"/>
        <v>3480</v>
      </c>
      <c r="FF32" s="195">
        <f t="shared" si="79"/>
        <v>3580.1</v>
      </c>
      <c r="FG32" s="195">
        <f t="shared" si="80"/>
        <v>3580.1</v>
      </c>
      <c r="FH32" s="195">
        <f t="shared" si="81"/>
        <v>4300.1000000000004</v>
      </c>
      <c r="FI32" s="195">
        <f t="shared" si="82"/>
        <v>6494.1</v>
      </c>
      <c r="FJ32" s="195">
        <f t="shared" si="95"/>
        <v>6554.1</v>
      </c>
      <c r="FK32" s="195">
        <f t="shared" si="92"/>
        <v>6737.1</v>
      </c>
      <c r="FL32" s="195">
        <f t="shared" si="93"/>
        <v>6737.1</v>
      </c>
      <c r="FM32" s="195">
        <f t="shared" si="94"/>
        <v>6857.6</v>
      </c>
      <c r="FN32" s="195" t="e">
        <f t="shared" si="20"/>
        <v>#REF!</v>
      </c>
      <c r="FO32" s="195" t="e">
        <f t="shared" si="21"/>
        <v>#REF!</v>
      </c>
      <c r="FP32" s="195" t="e">
        <f t="shared" si="22"/>
        <v>#REF!</v>
      </c>
      <c r="FQ32" s="195" t="e">
        <f t="shared" si="23"/>
        <v>#REF!</v>
      </c>
      <c r="FR32" s="195" t="e">
        <f t="shared" si="24"/>
        <v>#REF!</v>
      </c>
      <c r="FS32" s="195" t="e">
        <f t="shared" si="25"/>
        <v>#REF!</v>
      </c>
      <c r="FT32" s="195" t="e">
        <f t="shared" si="26"/>
        <v>#REF!</v>
      </c>
      <c r="FU32" s="195" t="e">
        <f t="shared" si="27"/>
        <v>#REF!</v>
      </c>
      <c r="FV32" s="195" t="e">
        <f t="shared" si="28"/>
        <v>#REF!</v>
      </c>
    </row>
    <row r="33" spans="1:178" ht="13.5" thickBot="1" x14ac:dyDescent="0.25">
      <c r="A33" s="132"/>
      <c r="B33" s="34">
        <v>29</v>
      </c>
      <c r="C33" s="293">
        <f>'Стартовая ведомость'!D32</f>
        <v>29</v>
      </c>
      <c r="D33" s="260" t="str">
        <f>'Стартовая ведомость'!B32</f>
        <v>Лелюх Алексей</v>
      </c>
      <c r="E33" s="260" t="str">
        <f>'Стартовая ведомость'!C32</f>
        <v>Морозов Алексей</v>
      </c>
      <c r="F33" s="260" t="str">
        <f>'Стартовая ведомость'!F32</f>
        <v>Москвич-2140</v>
      </c>
      <c r="G33" s="43">
        <f>'Ведомость ТИ'!E32</f>
        <v>0.3118055555555555</v>
      </c>
      <c r="H33" s="47">
        <f t="shared" si="29"/>
        <v>0.3118055555555555</v>
      </c>
      <c r="I33" s="58" t="str">
        <f t="shared" si="30"/>
        <v/>
      </c>
      <c r="J33" s="52">
        <f t="shared" si="31"/>
        <v>0</v>
      </c>
      <c r="K33" s="43">
        <f>'Стартовая ведомость'!E32</f>
        <v>0.39513888888888887</v>
      </c>
      <c r="L33" s="47">
        <f t="shared" si="32"/>
        <v>0.39513888888888887</v>
      </c>
      <c r="M33" s="42" t="str">
        <f t="shared" si="33"/>
        <v/>
      </c>
      <c r="N33" s="38">
        <f t="shared" si="34"/>
        <v>0</v>
      </c>
      <c r="O33" s="85">
        <v>0.39583333333333331</v>
      </c>
      <c r="P33" s="38"/>
      <c r="Q33" s="261"/>
      <c r="R33" s="85"/>
      <c r="S33" s="38">
        <f t="shared" si="35"/>
        <v>0</v>
      </c>
      <c r="T33" s="85" t="s">
        <v>308</v>
      </c>
      <c r="U33" s="86"/>
      <c r="V33" s="52">
        <f t="shared" si="96"/>
        <v>600</v>
      </c>
      <c r="W33" s="85"/>
      <c r="X33" s="38">
        <v>600</v>
      </c>
      <c r="Y33" s="85"/>
      <c r="Z33" s="86"/>
      <c r="AA33" s="52">
        <v>600</v>
      </c>
      <c r="AB33" s="261"/>
      <c r="AC33" s="85"/>
      <c r="AD33" s="38">
        <v>600</v>
      </c>
      <c r="AE33" s="85">
        <v>0.46597222222222223</v>
      </c>
      <c r="AF33" s="86"/>
      <c r="AG33" s="52">
        <f t="shared" si="4"/>
        <v>360</v>
      </c>
      <c r="AH33" s="261"/>
      <c r="AI33" s="85"/>
      <c r="AJ33" s="38">
        <v>600</v>
      </c>
      <c r="AK33" s="73">
        <v>0.48194444444444445</v>
      </c>
      <c r="AL33" s="42" t="str">
        <f t="shared" si="5"/>
        <v>-</v>
      </c>
      <c r="AM33" s="38">
        <f t="shared" si="6"/>
        <v>300</v>
      </c>
      <c r="AN33" s="43">
        <v>0.48472222222222222</v>
      </c>
      <c r="AO33" s="47">
        <v>0.49722222222222223</v>
      </c>
      <c r="AP33" s="70">
        <v>112</v>
      </c>
      <c r="AQ33" s="71">
        <f t="shared" si="14"/>
        <v>112</v>
      </c>
      <c r="AR33" s="72"/>
      <c r="AS33" s="49">
        <f t="shared" si="36"/>
        <v>0.52361111111111114</v>
      </c>
      <c r="AT33" s="42" t="str">
        <f t="shared" si="37"/>
        <v/>
      </c>
      <c r="AU33" s="280">
        <f t="shared" si="38"/>
        <v>0</v>
      </c>
      <c r="AV33" s="72"/>
      <c r="AW33" s="49">
        <v>0.56805555555555554</v>
      </c>
      <c r="AX33" s="42" t="str">
        <f t="shared" si="39"/>
        <v/>
      </c>
      <c r="AY33" s="38">
        <f t="shared" si="83"/>
        <v>0</v>
      </c>
      <c r="AZ33" s="53">
        <v>0.57013888888888886</v>
      </c>
      <c r="BA33" s="61"/>
      <c r="BB33" s="55">
        <v>0.57622685185185185</v>
      </c>
      <c r="BC33" s="35">
        <f t="shared" si="40"/>
        <v>6.0879629629629894E-3</v>
      </c>
      <c r="BD33" s="35">
        <f t="shared" si="41"/>
        <v>5.7870370370373056E-4</v>
      </c>
      <c r="BE33" s="44" t="str">
        <f t="shared" si="42"/>
        <v>+</v>
      </c>
      <c r="BF33" s="45">
        <f t="shared" si="43"/>
        <v>50</v>
      </c>
      <c r="BG33" s="55">
        <v>0.5849537037037037</v>
      </c>
      <c r="BH33" s="35">
        <f t="shared" si="44"/>
        <v>1.4814814814814836E-2</v>
      </c>
      <c r="BI33" s="35">
        <f t="shared" si="45"/>
        <v>1.4004629629629853E-3</v>
      </c>
      <c r="BJ33" s="44" t="str">
        <f t="shared" si="46"/>
        <v>+</v>
      </c>
      <c r="BK33" s="45">
        <f t="shared" si="47"/>
        <v>121</v>
      </c>
      <c r="BL33" s="55">
        <v>0.5898958333333334</v>
      </c>
      <c r="BM33" s="35">
        <f t="shared" si="48"/>
        <v>1.9756944444444535E-2</v>
      </c>
      <c r="BN33" s="35">
        <f t="shared" si="49"/>
        <v>2.4884259259260154E-3</v>
      </c>
      <c r="BO33" s="44" t="str">
        <f t="shared" si="50"/>
        <v>+</v>
      </c>
      <c r="BP33" s="45">
        <f t="shared" si="51"/>
        <v>215</v>
      </c>
      <c r="BQ33" s="55">
        <v>0.6115046296296297</v>
      </c>
      <c r="BR33" s="35">
        <f t="shared" si="52"/>
        <v>4.1365740740740842E-2</v>
      </c>
      <c r="BS33" s="35">
        <f t="shared" si="53"/>
        <v>9.4097222222223262E-3</v>
      </c>
      <c r="BT33" s="44" t="str">
        <f t="shared" si="54"/>
        <v>+</v>
      </c>
      <c r="BU33" s="45">
        <f t="shared" si="55"/>
        <v>813</v>
      </c>
      <c r="BV33" s="263"/>
      <c r="BW33" s="263"/>
      <c r="BX33" s="55">
        <v>0.62079861111111112</v>
      </c>
      <c r="BY33" s="35">
        <f t="shared" si="56"/>
        <v>5.0659722222222259E-2</v>
      </c>
      <c r="BZ33" s="35">
        <f t="shared" si="57"/>
        <v>1.0451388888888927E-2</v>
      </c>
      <c r="CA33" s="44" t="str">
        <f t="shared" si="58"/>
        <v>+</v>
      </c>
      <c r="CB33" s="45">
        <f t="shared" si="59"/>
        <v>903</v>
      </c>
      <c r="CC33" s="49">
        <v>0.63680555555555551</v>
      </c>
      <c r="CD33" s="42" t="str">
        <f t="shared" si="60"/>
        <v>+</v>
      </c>
      <c r="CE33" s="38">
        <f t="shared" si="61"/>
        <v>60</v>
      </c>
      <c r="CF33" s="53">
        <v>0.65347222222222223</v>
      </c>
      <c r="CG33" s="61"/>
      <c r="CH33" s="55">
        <v>0.66472222222222221</v>
      </c>
      <c r="CI33" s="35">
        <f t="shared" si="84"/>
        <v>1.1249999999999982E-2</v>
      </c>
      <c r="CJ33" s="35">
        <f t="shared" si="7"/>
        <v>4.0509259259257496E-4</v>
      </c>
      <c r="CK33" s="44" t="str">
        <f t="shared" si="85"/>
        <v>+</v>
      </c>
      <c r="CL33" s="45">
        <f t="shared" si="86"/>
        <v>35</v>
      </c>
      <c r="CM33" s="55">
        <v>0.67118055555555556</v>
      </c>
      <c r="CN33" s="35">
        <f t="shared" si="87"/>
        <v>1.7708333333333326E-2</v>
      </c>
      <c r="CO33" s="35">
        <f t="shared" si="88"/>
        <v>8.5648148148147543E-4</v>
      </c>
      <c r="CP33" s="44" t="str">
        <f t="shared" si="89"/>
        <v>+</v>
      </c>
      <c r="CQ33" s="45">
        <f t="shared" si="90"/>
        <v>74</v>
      </c>
      <c r="CR33" s="85"/>
      <c r="CS33" s="38">
        <v>600</v>
      </c>
      <c r="CT33" s="85">
        <v>1.77152777777778</v>
      </c>
      <c r="CU33" s="38"/>
      <c r="CV33" s="91"/>
      <c r="CW33" s="95">
        <v>0.05</v>
      </c>
      <c r="CX33" s="42" t="str">
        <f t="shared" si="15"/>
        <v/>
      </c>
      <c r="CY33" s="38">
        <f t="shared" si="62"/>
        <v>0</v>
      </c>
      <c r="CZ33" s="43">
        <v>0.40902777777777777</v>
      </c>
      <c r="DA33" s="47"/>
      <c r="DB33" s="70">
        <v>138.5</v>
      </c>
      <c r="DC33" s="71">
        <f t="shared" si="63"/>
        <v>138.5</v>
      </c>
      <c r="DD33" s="72">
        <v>10</v>
      </c>
      <c r="DE33" s="43"/>
      <c r="DF33" s="43"/>
      <c r="DG33" s="39">
        <f t="shared" si="64"/>
        <v>2471.5</v>
      </c>
      <c r="DH33" s="46">
        <f t="shared" si="8"/>
        <v>4320</v>
      </c>
      <c r="DI33" s="40"/>
      <c r="DJ33" s="63">
        <f t="shared" si="65"/>
        <v>6791.5</v>
      </c>
      <c r="DK33" s="43"/>
      <c r="DL33" s="268" t="str">
        <f>'Стартовая ведомость'!J32</f>
        <v>студент</v>
      </c>
      <c r="DM33" s="269" t="str">
        <f>'Стартовая ведомость'!F32</f>
        <v>Москвич-2140</v>
      </c>
      <c r="DN33" s="269" t="str">
        <f>'Стартовая ведомость'!G32</f>
        <v>задний</v>
      </c>
      <c r="DO33" s="269">
        <f>'Стартовая ведомость'!H32</f>
        <v>75</v>
      </c>
      <c r="DP33" s="269" t="str">
        <f>'Стартовая ведомость'!I32</f>
        <v>Gorkyclassic</v>
      </c>
      <c r="DQ33" s="56"/>
      <c r="DR33" s="56"/>
      <c r="DS33" s="36"/>
      <c r="DV33" s="41">
        <f t="shared" si="9"/>
        <v>1</v>
      </c>
      <c r="DW33" s="41" t="s">
        <v>197</v>
      </c>
      <c r="DX33" s="41"/>
      <c r="DY33" s="151">
        <f t="shared" si="66"/>
        <v>260.5</v>
      </c>
      <c r="DZ33" s="41">
        <f t="shared" si="10"/>
        <v>260.5</v>
      </c>
      <c r="EA33" s="41">
        <f t="shared" si="67"/>
        <v>9999</v>
      </c>
      <c r="EB33" s="41">
        <f t="shared" si="16"/>
        <v>999999</v>
      </c>
      <c r="EC33" s="41">
        <f t="shared" si="17"/>
        <v>6791.5</v>
      </c>
      <c r="EG33" s="41">
        <f t="shared" si="18"/>
        <v>29</v>
      </c>
      <c r="EH33" s="195">
        <f t="shared" si="68"/>
        <v>0</v>
      </c>
      <c r="EI33" s="195">
        <f t="shared" si="11"/>
        <v>3660</v>
      </c>
      <c r="EJ33" s="196">
        <f t="shared" si="69"/>
        <v>112</v>
      </c>
      <c r="EK33" s="195">
        <f t="shared" si="70"/>
        <v>0</v>
      </c>
      <c r="EL33" s="195">
        <f t="shared" si="71"/>
        <v>0</v>
      </c>
      <c r="EM33" s="195">
        <f t="shared" si="72"/>
        <v>2102</v>
      </c>
      <c r="EN33" s="195">
        <f t="shared" si="73"/>
        <v>60</v>
      </c>
      <c r="EO33" s="195">
        <f t="shared" si="74"/>
        <v>109</v>
      </c>
      <c r="EP33" s="195">
        <f t="shared" si="75"/>
        <v>600</v>
      </c>
      <c r="EQ33" s="195">
        <f t="shared" si="76"/>
        <v>148.5</v>
      </c>
      <c r="ER33" s="195" t="e">
        <f>#REF!</f>
        <v>#REF!</v>
      </c>
      <c r="ES33" s="195" t="e">
        <f>#REF!+#REF!</f>
        <v>#REF!</v>
      </c>
      <c r="ET33" s="195" t="e">
        <f>#REF!</f>
        <v>#REF!</v>
      </c>
      <c r="EU33" s="196" t="e">
        <f>#REF!+#REF!+#REF!</f>
        <v>#REF!</v>
      </c>
      <c r="EV33" s="195"/>
      <c r="EW33" s="195"/>
      <c r="EX33" s="195"/>
      <c r="EY33" s="195"/>
      <c r="EZ33" s="196"/>
      <c r="FA33" s="195"/>
      <c r="FC33" s="41">
        <f t="shared" si="19"/>
        <v>29</v>
      </c>
      <c r="FD33" s="195">
        <f t="shared" si="77"/>
        <v>0</v>
      </c>
      <c r="FE33" s="195">
        <f t="shared" si="78"/>
        <v>3660</v>
      </c>
      <c r="FF33" s="195">
        <f t="shared" si="79"/>
        <v>3772</v>
      </c>
      <c r="FG33" s="195">
        <f t="shared" si="80"/>
        <v>3772</v>
      </c>
      <c r="FH33" s="195">
        <f t="shared" si="81"/>
        <v>3772</v>
      </c>
      <c r="FI33" s="195">
        <f t="shared" si="82"/>
        <v>5874</v>
      </c>
      <c r="FJ33" s="195">
        <f t="shared" si="95"/>
        <v>5934</v>
      </c>
      <c r="FK33" s="195">
        <f t="shared" si="92"/>
        <v>6043</v>
      </c>
      <c r="FL33" s="195">
        <f t="shared" si="93"/>
        <v>6643</v>
      </c>
      <c r="FM33" s="195">
        <f t="shared" si="94"/>
        <v>6791.5</v>
      </c>
      <c r="FN33" s="195" t="e">
        <f t="shared" si="20"/>
        <v>#REF!</v>
      </c>
      <c r="FO33" s="195" t="e">
        <f t="shared" si="21"/>
        <v>#REF!</v>
      </c>
      <c r="FP33" s="195" t="e">
        <f t="shared" si="22"/>
        <v>#REF!</v>
      </c>
      <c r="FQ33" s="195" t="e">
        <f t="shared" si="23"/>
        <v>#REF!</v>
      </c>
      <c r="FR33" s="195" t="e">
        <f t="shared" si="24"/>
        <v>#REF!</v>
      </c>
      <c r="FS33" s="195" t="e">
        <f t="shared" si="25"/>
        <v>#REF!</v>
      </c>
      <c r="FT33" s="195" t="e">
        <f t="shared" si="26"/>
        <v>#REF!</v>
      </c>
      <c r="FU33" s="195" t="e">
        <f t="shared" si="27"/>
        <v>#REF!</v>
      </c>
      <c r="FV33" s="195" t="e">
        <f t="shared" si="28"/>
        <v>#REF!</v>
      </c>
    </row>
    <row r="34" spans="1:178" ht="13.5" thickBot="1" x14ac:dyDescent="0.25">
      <c r="A34" s="132"/>
      <c r="B34" s="34">
        <v>30</v>
      </c>
      <c r="C34" s="293">
        <f>'Стартовая ведомость'!D33</f>
        <v>30</v>
      </c>
      <c r="D34" s="260" t="str">
        <f>'Стартовая ведомость'!B33</f>
        <v>Финогеева Анастасия </v>
      </c>
      <c r="E34" s="260" t="str">
        <f>'Стартовая ведомость'!C33</f>
        <v>Яковлева Елизавета</v>
      </c>
      <c r="F34" s="260" t="str">
        <f>'Стартовая ведомость'!F33</f>
        <v>Ford Focus</v>
      </c>
      <c r="G34" s="43">
        <f>'Ведомость ТИ'!E33</f>
        <v>0.31249999999999994</v>
      </c>
      <c r="H34" s="47">
        <f t="shared" si="29"/>
        <v>0.31249999999999994</v>
      </c>
      <c r="I34" s="58" t="str">
        <f t="shared" si="30"/>
        <v/>
      </c>
      <c r="J34" s="52">
        <f t="shared" si="31"/>
        <v>0</v>
      </c>
      <c r="K34" s="43">
        <f>'Стартовая ведомость'!E33</f>
        <v>0.39583333333333331</v>
      </c>
      <c r="L34" s="47">
        <f t="shared" si="32"/>
        <v>0.39583333333333331</v>
      </c>
      <c r="M34" s="42" t="str">
        <f t="shared" si="33"/>
        <v/>
      </c>
      <c r="N34" s="38">
        <f t="shared" si="34"/>
        <v>0</v>
      </c>
      <c r="O34" s="85">
        <v>0.39652777777777781</v>
      </c>
      <c r="P34" s="38"/>
      <c r="Q34" s="261"/>
      <c r="R34" s="85"/>
      <c r="S34" s="38">
        <f t="shared" si="35"/>
        <v>0</v>
      </c>
      <c r="T34" s="85">
        <v>0.47083333333333338</v>
      </c>
      <c r="U34" s="86"/>
      <c r="V34" s="52">
        <f t="shared" si="96"/>
        <v>0</v>
      </c>
      <c r="W34" s="85">
        <v>0.49305555555555558</v>
      </c>
      <c r="X34" s="38"/>
      <c r="Y34" s="85">
        <v>0.49374999999999997</v>
      </c>
      <c r="Z34" s="86"/>
      <c r="AA34" s="52">
        <f t="shared" si="3"/>
        <v>0</v>
      </c>
      <c r="AB34" s="261"/>
      <c r="AC34" s="85"/>
      <c r="AD34" s="38">
        <v>600</v>
      </c>
      <c r="AE34" s="85" t="s">
        <v>308</v>
      </c>
      <c r="AF34" s="86"/>
      <c r="AG34" s="52">
        <v>600</v>
      </c>
      <c r="AH34" s="261"/>
      <c r="AI34" s="85"/>
      <c r="AJ34" s="38">
        <v>600</v>
      </c>
      <c r="AK34" s="73">
        <v>0.50694444444444442</v>
      </c>
      <c r="AL34" s="42" t="str">
        <f t="shared" si="5"/>
        <v>+</v>
      </c>
      <c r="AM34" s="38">
        <f t="shared" si="6"/>
        <v>1800</v>
      </c>
      <c r="AN34" s="43">
        <v>0.52500000000000002</v>
      </c>
      <c r="AO34" s="47">
        <v>0.5541666666666667</v>
      </c>
      <c r="AP34" s="70">
        <v>115.3</v>
      </c>
      <c r="AQ34" s="71">
        <f t="shared" si="14"/>
        <v>115.3</v>
      </c>
      <c r="AR34" s="72"/>
      <c r="AS34" s="49">
        <f t="shared" si="36"/>
        <v>0.54861111111111105</v>
      </c>
      <c r="AT34" s="42" t="str">
        <f t="shared" si="37"/>
        <v/>
      </c>
      <c r="AU34" s="280">
        <f t="shared" si="38"/>
        <v>0</v>
      </c>
      <c r="AV34" s="72"/>
      <c r="AW34" s="49">
        <v>0.61458333333333337</v>
      </c>
      <c r="AX34" s="42" t="str">
        <f t="shared" si="39"/>
        <v/>
      </c>
      <c r="AY34" s="38">
        <f t="shared" si="83"/>
        <v>0</v>
      </c>
      <c r="AZ34" s="53">
        <v>0.61736111111111114</v>
      </c>
      <c r="BA34" s="61"/>
      <c r="BB34" s="55">
        <v>0.62372685185185184</v>
      </c>
      <c r="BC34" s="35">
        <f t="shared" si="40"/>
        <v>6.3657407407406996E-3</v>
      </c>
      <c r="BD34" s="35">
        <f t="shared" si="41"/>
        <v>8.5648148148144074E-4</v>
      </c>
      <c r="BE34" s="44" t="str">
        <f t="shared" si="42"/>
        <v>+</v>
      </c>
      <c r="BF34" s="45">
        <f t="shared" si="43"/>
        <v>74</v>
      </c>
      <c r="BG34" s="55">
        <v>0.63334490740740745</v>
      </c>
      <c r="BH34" s="35">
        <f t="shared" si="44"/>
        <v>1.5983796296296315E-2</v>
      </c>
      <c r="BI34" s="35">
        <f t="shared" si="45"/>
        <v>2.5694444444444645E-3</v>
      </c>
      <c r="BJ34" s="44" t="str">
        <f t="shared" si="46"/>
        <v>+</v>
      </c>
      <c r="BK34" s="45">
        <f t="shared" si="47"/>
        <v>222</v>
      </c>
      <c r="BL34" s="55">
        <v>0.63437500000000002</v>
      </c>
      <c r="BM34" s="35">
        <f t="shared" si="48"/>
        <v>1.7013888888888884E-2</v>
      </c>
      <c r="BN34" s="35">
        <f t="shared" si="49"/>
        <v>2.546296296296359E-4</v>
      </c>
      <c r="BO34" s="44" t="str">
        <f t="shared" si="50"/>
        <v>-</v>
      </c>
      <c r="BP34" s="45">
        <f t="shared" si="51"/>
        <v>22</v>
      </c>
      <c r="BQ34" s="55">
        <v>0.66249999999999998</v>
      </c>
      <c r="BR34" s="35">
        <f t="shared" si="52"/>
        <v>4.513888888888884E-2</v>
      </c>
      <c r="BS34" s="35">
        <f t="shared" si="53"/>
        <v>1.3182870370370324E-2</v>
      </c>
      <c r="BT34" s="44" t="str">
        <f t="shared" si="54"/>
        <v>+</v>
      </c>
      <c r="BU34" s="45">
        <f t="shared" si="55"/>
        <v>1139</v>
      </c>
      <c r="BV34" s="263"/>
      <c r="BW34" s="263"/>
      <c r="BX34" s="55">
        <v>0.64717592592592588</v>
      </c>
      <c r="BY34" s="35">
        <f t="shared" si="56"/>
        <v>2.9814814814814738E-2</v>
      </c>
      <c r="BZ34" s="35">
        <f t="shared" si="57"/>
        <v>1.0393518518518594E-2</v>
      </c>
      <c r="CA34" s="44" t="str">
        <f t="shared" si="58"/>
        <v>-</v>
      </c>
      <c r="CB34" s="45">
        <f t="shared" si="59"/>
        <v>898</v>
      </c>
      <c r="CC34" s="49">
        <v>0.6972222222222223</v>
      </c>
      <c r="CD34" s="42" t="str">
        <f t="shared" si="60"/>
        <v>+</v>
      </c>
      <c r="CE34" s="38">
        <f t="shared" si="61"/>
        <v>1200</v>
      </c>
      <c r="CF34" s="53">
        <v>0.69930555555555562</v>
      </c>
      <c r="CG34" s="61"/>
      <c r="CH34" s="55">
        <v>0.71180555555555547</v>
      </c>
      <c r="CI34" s="35">
        <f t="shared" si="84"/>
        <v>1.2499999999999845E-2</v>
      </c>
      <c r="CJ34" s="35">
        <f t="shared" si="7"/>
        <v>1.6550925925924373E-3</v>
      </c>
      <c r="CK34" s="44" t="str">
        <f t="shared" si="85"/>
        <v>+</v>
      </c>
      <c r="CL34" s="45">
        <f t="shared" si="86"/>
        <v>143</v>
      </c>
      <c r="CM34" s="55">
        <v>0.71892361111111114</v>
      </c>
      <c r="CN34" s="35">
        <f t="shared" si="87"/>
        <v>1.9618055555555514E-2</v>
      </c>
      <c r="CO34" s="35">
        <f t="shared" si="88"/>
        <v>2.7662037037036631E-3</v>
      </c>
      <c r="CP34" s="44" t="str">
        <f t="shared" si="89"/>
        <v>+</v>
      </c>
      <c r="CQ34" s="45">
        <f t="shared" si="90"/>
        <v>239</v>
      </c>
      <c r="CR34" s="85"/>
      <c r="CS34" s="38">
        <v>600</v>
      </c>
      <c r="CT34" s="85">
        <v>1.8131944444444399</v>
      </c>
      <c r="CU34" s="38"/>
      <c r="CV34" s="91"/>
      <c r="CW34" s="95">
        <v>0.05</v>
      </c>
      <c r="CX34" s="42" t="str">
        <f t="shared" si="15"/>
        <v/>
      </c>
      <c r="CY34" s="38">
        <f t="shared" si="62"/>
        <v>0</v>
      </c>
      <c r="CZ34" s="43">
        <v>0.40902777777777777</v>
      </c>
      <c r="DA34" s="47"/>
      <c r="DB34" s="70">
        <v>161.19999999999999</v>
      </c>
      <c r="DC34" s="71">
        <f t="shared" si="63"/>
        <v>161.19999999999999</v>
      </c>
      <c r="DD34" s="72"/>
      <c r="DE34" s="43"/>
      <c r="DF34" s="43"/>
      <c r="DG34" s="39">
        <f t="shared" si="64"/>
        <v>3013.5</v>
      </c>
      <c r="DH34" s="46">
        <f t="shared" si="8"/>
        <v>5400</v>
      </c>
      <c r="DI34" s="40"/>
      <c r="DJ34" s="63">
        <f t="shared" si="65"/>
        <v>8413.5</v>
      </c>
      <c r="DK34" s="43"/>
      <c r="DL34" s="268" t="str">
        <f>'Стартовая ведомость'!J33</f>
        <v>студент</v>
      </c>
      <c r="DM34" s="269" t="str">
        <f>'Стартовая ведомость'!F33</f>
        <v>Ford Focus</v>
      </c>
      <c r="DN34" s="269" t="str">
        <f>'Стартовая ведомость'!G33</f>
        <v>передний</v>
      </c>
      <c r="DO34" s="269">
        <f>'Стартовая ведомость'!H33</f>
        <v>99</v>
      </c>
      <c r="DP34" s="269" t="str">
        <f>'Стартовая ведомость'!I33</f>
        <v>Юный Автомобилист</v>
      </c>
      <c r="DQ34" s="56"/>
      <c r="DR34" s="56"/>
      <c r="DS34" s="36"/>
      <c r="DV34" s="41">
        <f t="shared" si="9"/>
        <v>1.05</v>
      </c>
      <c r="DW34" s="41" t="s">
        <v>198</v>
      </c>
      <c r="DX34" s="41"/>
      <c r="DY34" s="151">
        <f t="shared" si="66"/>
        <v>290.32499999999999</v>
      </c>
      <c r="DZ34" s="41">
        <f t="shared" si="10"/>
        <v>9999</v>
      </c>
      <c r="EA34" s="41">
        <f t="shared" si="67"/>
        <v>290.32499999999999</v>
      </c>
      <c r="EB34" s="41">
        <f t="shared" si="16"/>
        <v>999999</v>
      </c>
      <c r="EC34" s="41">
        <f t="shared" si="17"/>
        <v>999999</v>
      </c>
      <c r="EG34" s="41">
        <f t="shared" si="18"/>
        <v>30</v>
      </c>
      <c r="EH34" s="195">
        <f t="shared" si="68"/>
        <v>0</v>
      </c>
      <c r="EI34" s="195">
        <f t="shared" si="11"/>
        <v>3600</v>
      </c>
      <c r="EJ34" s="196">
        <f t="shared" si="69"/>
        <v>115.3</v>
      </c>
      <c r="EK34" s="195">
        <f t="shared" si="70"/>
        <v>0</v>
      </c>
      <c r="EL34" s="195">
        <f t="shared" si="71"/>
        <v>0</v>
      </c>
      <c r="EM34" s="195">
        <f t="shared" si="72"/>
        <v>2355</v>
      </c>
      <c r="EN34" s="195">
        <f t="shared" si="73"/>
        <v>1200</v>
      </c>
      <c r="EO34" s="195">
        <f t="shared" si="74"/>
        <v>382</v>
      </c>
      <c r="EP34" s="195">
        <f t="shared" si="75"/>
        <v>600</v>
      </c>
      <c r="EQ34" s="195">
        <f t="shared" si="76"/>
        <v>161.19999999999999</v>
      </c>
      <c r="ER34" s="195" t="e">
        <f>#REF!</f>
        <v>#REF!</v>
      </c>
      <c r="ES34" s="195" t="e">
        <f>#REF!+#REF!</f>
        <v>#REF!</v>
      </c>
      <c r="ET34" s="195" t="e">
        <f>#REF!</f>
        <v>#REF!</v>
      </c>
      <c r="EU34" s="196" t="e">
        <f>#REF!+#REF!+#REF!</f>
        <v>#REF!</v>
      </c>
      <c r="EV34" s="195"/>
      <c r="EW34" s="195"/>
      <c r="EX34" s="195"/>
      <c r="EY34" s="195"/>
      <c r="EZ34" s="196"/>
      <c r="FA34" s="195"/>
      <c r="FC34" s="41">
        <f t="shared" si="19"/>
        <v>30</v>
      </c>
      <c r="FD34" s="195">
        <f t="shared" si="77"/>
        <v>0</v>
      </c>
      <c r="FE34" s="195">
        <f t="shared" si="78"/>
        <v>3600</v>
      </c>
      <c r="FF34" s="195">
        <f t="shared" si="79"/>
        <v>3715.3</v>
      </c>
      <c r="FG34" s="195">
        <f t="shared" si="80"/>
        <v>3715.3</v>
      </c>
      <c r="FH34" s="195">
        <f t="shared" si="81"/>
        <v>3715.3</v>
      </c>
      <c r="FI34" s="195">
        <f t="shared" si="82"/>
        <v>6070.3</v>
      </c>
      <c r="FJ34" s="195">
        <f t="shared" si="95"/>
        <v>7270.3</v>
      </c>
      <c r="FK34" s="195">
        <f t="shared" si="92"/>
        <v>7652.3</v>
      </c>
      <c r="FL34" s="195">
        <f t="shared" si="93"/>
        <v>8252.2999999999993</v>
      </c>
      <c r="FM34" s="195">
        <f t="shared" si="94"/>
        <v>8413.5</v>
      </c>
      <c r="FN34" s="195" t="e">
        <f t="shared" si="20"/>
        <v>#REF!</v>
      </c>
      <c r="FO34" s="195" t="e">
        <f t="shared" si="21"/>
        <v>#REF!</v>
      </c>
      <c r="FP34" s="195" t="e">
        <f t="shared" si="22"/>
        <v>#REF!</v>
      </c>
      <c r="FQ34" s="195" t="e">
        <f t="shared" si="23"/>
        <v>#REF!</v>
      </c>
      <c r="FR34" s="195" t="e">
        <f t="shared" si="24"/>
        <v>#REF!</v>
      </c>
      <c r="FS34" s="195" t="e">
        <f t="shared" si="25"/>
        <v>#REF!</v>
      </c>
      <c r="FT34" s="195" t="e">
        <f t="shared" si="26"/>
        <v>#REF!</v>
      </c>
      <c r="FU34" s="195" t="e">
        <f t="shared" si="27"/>
        <v>#REF!</v>
      </c>
      <c r="FV34" s="195" t="e">
        <f t="shared" si="28"/>
        <v>#REF!</v>
      </c>
    </row>
    <row r="35" spans="1:178" ht="13.5" thickBot="1" x14ac:dyDescent="0.25">
      <c r="A35" s="132"/>
      <c r="B35" s="34">
        <v>31</v>
      </c>
      <c r="C35" s="293">
        <f>'Стартовая ведомость'!D34</f>
        <v>31</v>
      </c>
      <c r="D35" s="260" t="str">
        <f>'Стартовая ведомость'!B34</f>
        <v>Ушаков Павел</v>
      </c>
      <c r="E35" s="260" t="str">
        <f>'Стартовая ведомость'!C34</f>
        <v>Сорока Евгений</v>
      </c>
      <c r="F35" s="260" t="str">
        <f>'Стартовая ведомость'!F34</f>
        <v>ВАЗ-2101</v>
      </c>
      <c r="G35" s="43">
        <f>'Ведомость ТИ'!E34</f>
        <v>0.31319444444444439</v>
      </c>
      <c r="H35" s="47">
        <f t="shared" si="29"/>
        <v>0.31319444444444439</v>
      </c>
      <c r="I35" s="58" t="str">
        <f t="shared" si="30"/>
        <v/>
      </c>
      <c r="J35" s="52">
        <f t="shared" si="31"/>
        <v>0</v>
      </c>
      <c r="K35" s="43">
        <f>'Стартовая ведомость'!E34</f>
        <v>0.39652777777777776</v>
      </c>
      <c r="L35" s="47">
        <f t="shared" si="32"/>
        <v>0.39652777777777776</v>
      </c>
      <c r="M35" s="42" t="str">
        <f t="shared" si="33"/>
        <v/>
      </c>
      <c r="N35" s="38">
        <f t="shared" si="34"/>
        <v>0</v>
      </c>
      <c r="O35" s="85">
        <v>0.39861111111111108</v>
      </c>
      <c r="P35" s="38"/>
      <c r="Q35" s="261"/>
      <c r="R35" s="85"/>
      <c r="S35" s="38">
        <f t="shared" si="35"/>
        <v>0</v>
      </c>
      <c r="T35" s="85">
        <v>0.44166666666666665</v>
      </c>
      <c r="U35" s="86"/>
      <c r="V35" s="52">
        <f t="shared" si="96"/>
        <v>0</v>
      </c>
      <c r="W35" s="85">
        <v>0.46527777777777773</v>
      </c>
      <c r="X35" s="38"/>
      <c r="Y35" s="85">
        <v>0.46736111111111112</v>
      </c>
      <c r="Z35" s="86"/>
      <c r="AA35" s="52">
        <f t="shared" si="3"/>
        <v>0</v>
      </c>
      <c r="AB35" s="261"/>
      <c r="AC35" s="85">
        <v>0.4694444444444445</v>
      </c>
      <c r="AD35" s="38"/>
      <c r="AE35" s="85">
        <v>0.48888888888888887</v>
      </c>
      <c r="AF35" s="86"/>
      <c r="AG35" s="52">
        <f t="shared" si="4"/>
        <v>0</v>
      </c>
      <c r="AH35" s="261"/>
      <c r="AI35" s="85">
        <v>0.49583333333333335</v>
      </c>
      <c r="AJ35" s="38"/>
      <c r="AK35" s="73">
        <v>0.49791666666666662</v>
      </c>
      <c r="AL35" s="42" t="str">
        <f t="shared" si="5"/>
        <v>+</v>
      </c>
      <c r="AM35" s="38">
        <f t="shared" si="6"/>
        <v>960</v>
      </c>
      <c r="AN35" s="43">
        <v>0.51736111111111105</v>
      </c>
      <c r="AO35" s="47">
        <v>0.52916666666666667</v>
      </c>
      <c r="AP35" s="70">
        <v>96.8</v>
      </c>
      <c r="AQ35" s="71">
        <f t="shared" si="14"/>
        <v>96.8</v>
      </c>
      <c r="AR35" s="72"/>
      <c r="AS35" s="49">
        <f t="shared" si="36"/>
        <v>0.5395833333333333</v>
      </c>
      <c r="AT35" s="42" t="str">
        <f t="shared" si="37"/>
        <v/>
      </c>
      <c r="AU35" s="280">
        <f t="shared" si="38"/>
        <v>0</v>
      </c>
      <c r="AV35" s="72"/>
      <c r="AW35" s="49">
        <v>0.58333333333333337</v>
      </c>
      <c r="AX35" s="42" t="str">
        <f t="shared" si="39"/>
        <v/>
      </c>
      <c r="AY35" s="38">
        <f t="shared" si="83"/>
        <v>0</v>
      </c>
      <c r="AZ35" s="53">
        <v>0.58680555555555558</v>
      </c>
      <c r="BA35" s="61"/>
      <c r="BB35" s="55">
        <v>0.59221064814814817</v>
      </c>
      <c r="BC35" s="35">
        <f t="shared" si="40"/>
        <v>5.4050925925925863E-3</v>
      </c>
      <c r="BD35" s="35">
        <f t="shared" si="41"/>
        <v>1.0416666666667254E-4</v>
      </c>
      <c r="BE35" s="44" t="str">
        <f t="shared" si="42"/>
        <v>-</v>
      </c>
      <c r="BF35" s="45">
        <f t="shared" si="43"/>
        <v>9</v>
      </c>
      <c r="BG35" s="55">
        <v>0.60064814814814815</v>
      </c>
      <c r="BH35" s="35">
        <f t="shared" si="44"/>
        <v>1.3842592592592573E-2</v>
      </c>
      <c r="BI35" s="35">
        <f t="shared" si="45"/>
        <v>4.282407407407221E-4</v>
      </c>
      <c r="BJ35" s="44" t="str">
        <f t="shared" si="46"/>
        <v>+</v>
      </c>
      <c r="BK35" s="45">
        <f t="shared" si="47"/>
        <v>37</v>
      </c>
      <c r="BL35" s="55">
        <v>0.60498842592592594</v>
      </c>
      <c r="BM35" s="35">
        <f t="shared" si="48"/>
        <v>1.8182870370370363E-2</v>
      </c>
      <c r="BN35" s="35">
        <f t="shared" si="49"/>
        <v>9.1435185185184328E-4</v>
      </c>
      <c r="BO35" s="44" t="str">
        <f t="shared" si="50"/>
        <v>+</v>
      </c>
      <c r="BP35" s="45">
        <f t="shared" si="51"/>
        <v>79</v>
      </c>
      <c r="BQ35" s="55">
        <v>0.6225694444444444</v>
      </c>
      <c r="BR35" s="35">
        <f t="shared" si="52"/>
        <v>3.5763888888888817E-2</v>
      </c>
      <c r="BS35" s="35">
        <f t="shared" si="53"/>
        <v>3.8078703703703018E-3</v>
      </c>
      <c r="BT35" s="44" t="str">
        <f t="shared" si="54"/>
        <v>+</v>
      </c>
      <c r="BU35" s="45">
        <f t="shared" si="55"/>
        <v>329</v>
      </c>
      <c r="BV35" s="263"/>
      <c r="BW35" s="263"/>
      <c r="BX35" s="55">
        <v>0.6320486111111111</v>
      </c>
      <c r="BY35" s="35">
        <f t="shared" si="56"/>
        <v>4.5243055555555522E-2</v>
      </c>
      <c r="BZ35" s="35">
        <f t="shared" si="57"/>
        <v>5.0347222222221905E-3</v>
      </c>
      <c r="CA35" s="44" t="str">
        <f t="shared" si="58"/>
        <v>+</v>
      </c>
      <c r="CB35" s="45">
        <f t="shared" si="59"/>
        <v>435</v>
      </c>
      <c r="CC35" s="49">
        <v>0.65277777777777779</v>
      </c>
      <c r="CD35" s="42" t="str">
        <f t="shared" si="60"/>
        <v/>
      </c>
      <c r="CE35" s="38">
        <f t="shared" si="61"/>
        <v>0</v>
      </c>
      <c r="CF35" s="53">
        <v>0.66249999999999998</v>
      </c>
      <c r="CG35" s="61"/>
      <c r="CH35" s="55">
        <v>0.67409722222222224</v>
      </c>
      <c r="CI35" s="35">
        <f t="shared" si="84"/>
        <v>1.1597222222222259E-2</v>
      </c>
      <c r="CJ35" s="35">
        <f t="shared" si="7"/>
        <v>7.5231481481485146E-4</v>
      </c>
      <c r="CK35" s="44" t="str">
        <f t="shared" si="85"/>
        <v>+</v>
      </c>
      <c r="CL35" s="45">
        <f t="shared" si="86"/>
        <v>65</v>
      </c>
      <c r="CM35" s="55">
        <v>0.68146990740740743</v>
      </c>
      <c r="CN35" s="35">
        <f t="shared" si="87"/>
        <v>1.8969907407407449E-2</v>
      </c>
      <c r="CO35" s="35">
        <f t="shared" si="88"/>
        <v>2.1180555555555987E-3</v>
      </c>
      <c r="CP35" s="44" t="str">
        <f t="shared" si="89"/>
        <v>+</v>
      </c>
      <c r="CQ35" s="45">
        <f t="shared" si="90"/>
        <v>183</v>
      </c>
      <c r="CR35" s="85" t="s">
        <v>632</v>
      </c>
      <c r="CS35" s="38"/>
      <c r="CT35" s="85">
        <v>1.85486111111111</v>
      </c>
      <c r="CU35" s="38"/>
      <c r="CV35" s="91"/>
      <c r="CW35" s="95">
        <v>0.05</v>
      </c>
      <c r="CX35" s="42" t="str">
        <f t="shared" si="15"/>
        <v/>
      </c>
      <c r="CY35" s="38">
        <f t="shared" si="62"/>
        <v>0</v>
      </c>
      <c r="CZ35" s="43">
        <v>0.40902777777777777</v>
      </c>
      <c r="DA35" s="47"/>
      <c r="DB35" s="70">
        <v>113.3</v>
      </c>
      <c r="DC35" s="71">
        <f t="shared" si="63"/>
        <v>113.3</v>
      </c>
      <c r="DD35" s="72"/>
      <c r="DE35" s="43"/>
      <c r="DF35" s="43"/>
      <c r="DG35" s="39">
        <f t="shared" si="64"/>
        <v>1347.1</v>
      </c>
      <c r="DH35" s="46">
        <f t="shared" si="8"/>
        <v>960</v>
      </c>
      <c r="DI35" s="40"/>
      <c r="DJ35" s="63">
        <f t="shared" si="65"/>
        <v>2307.1</v>
      </c>
      <c r="DK35" s="43"/>
      <c r="DL35" s="268" t="str">
        <f>'Стартовая ведомость'!J34</f>
        <v>абсолют</v>
      </c>
      <c r="DM35" s="269" t="str">
        <f>'Стартовая ведомость'!F34</f>
        <v>ВАЗ-2101</v>
      </c>
      <c r="DN35" s="269" t="str">
        <f>'Стартовая ведомость'!G34</f>
        <v>задний</v>
      </c>
      <c r="DO35" s="269">
        <f>'Стартовая ведомость'!H34</f>
        <v>64</v>
      </c>
      <c r="DP35" s="269" t="str">
        <f>'Стартовая ведомость'!I34</f>
        <v>Gorkyclassic</v>
      </c>
      <c r="DQ35" s="56"/>
      <c r="DR35" s="56"/>
      <c r="DS35" s="36"/>
      <c r="DV35" s="41">
        <f t="shared" si="9"/>
        <v>1</v>
      </c>
      <c r="DW35" s="41" t="s">
        <v>197</v>
      </c>
      <c r="DX35" s="41"/>
      <c r="DY35" s="151">
        <f t="shared" si="66"/>
        <v>210.1</v>
      </c>
      <c r="DZ35" s="41">
        <f t="shared" si="10"/>
        <v>210.1</v>
      </c>
      <c r="EA35" s="41">
        <f t="shared" si="67"/>
        <v>9999</v>
      </c>
      <c r="EB35" s="41">
        <f t="shared" si="16"/>
        <v>999999</v>
      </c>
      <c r="EC35" s="41">
        <f t="shared" si="17"/>
        <v>2307.1</v>
      </c>
      <c r="EG35" s="41">
        <f t="shared" si="18"/>
        <v>31</v>
      </c>
      <c r="EH35" s="195">
        <f t="shared" si="68"/>
        <v>0</v>
      </c>
      <c r="EI35" s="195">
        <f t="shared" si="11"/>
        <v>960</v>
      </c>
      <c r="EJ35" s="196">
        <f t="shared" si="69"/>
        <v>96.8</v>
      </c>
      <c r="EK35" s="195">
        <f t="shared" si="70"/>
        <v>0</v>
      </c>
      <c r="EL35" s="195">
        <f t="shared" si="71"/>
        <v>0</v>
      </c>
      <c r="EM35" s="195">
        <f t="shared" si="72"/>
        <v>889</v>
      </c>
      <c r="EN35" s="195">
        <f t="shared" si="73"/>
        <v>0</v>
      </c>
      <c r="EO35" s="195">
        <f t="shared" si="74"/>
        <v>248</v>
      </c>
      <c r="EP35" s="195">
        <f t="shared" si="75"/>
        <v>0</v>
      </c>
      <c r="EQ35" s="195">
        <f t="shared" si="76"/>
        <v>113.3</v>
      </c>
      <c r="ER35" s="195" t="e">
        <f>#REF!</f>
        <v>#REF!</v>
      </c>
      <c r="ES35" s="195" t="e">
        <f>#REF!+#REF!</f>
        <v>#REF!</v>
      </c>
      <c r="ET35" s="195" t="e">
        <f>#REF!</f>
        <v>#REF!</v>
      </c>
      <c r="EU35" s="196" t="e">
        <f>#REF!+#REF!+#REF!</f>
        <v>#REF!</v>
      </c>
      <c r="EV35" s="195"/>
      <c r="EW35" s="195"/>
      <c r="EX35" s="195"/>
      <c r="EY35" s="195"/>
      <c r="EZ35" s="196"/>
      <c r="FA35" s="195"/>
      <c r="FC35" s="41">
        <f t="shared" si="19"/>
        <v>31</v>
      </c>
      <c r="FD35" s="195">
        <f t="shared" si="77"/>
        <v>0</v>
      </c>
      <c r="FE35" s="195">
        <f t="shared" si="78"/>
        <v>960</v>
      </c>
      <c r="FF35" s="195">
        <f t="shared" si="79"/>
        <v>1056.8</v>
      </c>
      <c r="FG35" s="195">
        <f t="shared" si="80"/>
        <v>1056.8</v>
      </c>
      <c r="FH35" s="195">
        <f t="shared" si="81"/>
        <v>1056.8</v>
      </c>
      <c r="FI35" s="195">
        <f t="shared" si="82"/>
        <v>1945.8</v>
      </c>
      <c r="FJ35" s="195">
        <f t="shared" si="95"/>
        <v>1945.8</v>
      </c>
      <c r="FK35" s="195">
        <f t="shared" si="92"/>
        <v>2193.8000000000002</v>
      </c>
      <c r="FL35" s="195">
        <f t="shared" si="93"/>
        <v>2193.8000000000002</v>
      </c>
      <c r="FM35" s="195">
        <f t="shared" si="94"/>
        <v>2307.1000000000004</v>
      </c>
      <c r="FN35" s="195" t="e">
        <f t="shared" si="20"/>
        <v>#REF!</v>
      </c>
      <c r="FO35" s="195" t="e">
        <f t="shared" si="21"/>
        <v>#REF!</v>
      </c>
      <c r="FP35" s="195" t="e">
        <f t="shared" si="22"/>
        <v>#REF!</v>
      </c>
      <c r="FQ35" s="195" t="e">
        <f t="shared" si="23"/>
        <v>#REF!</v>
      </c>
      <c r="FR35" s="195" t="e">
        <f t="shared" si="24"/>
        <v>#REF!</v>
      </c>
      <c r="FS35" s="195" t="e">
        <f t="shared" si="25"/>
        <v>#REF!</v>
      </c>
      <c r="FT35" s="195" t="e">
        <f t="shared" si="26"/>
        <v>#REF!</v>
      </c>
      <c r="FU35" s="195" t="e">
        <f t="shared" si="27"/>
        <v>#REF!</v>
      </c>
      <c r="FV35" s="195" t="e">
        <f t="shared" si="28"/>
        <v>#REF!</v>
      </c>
    </row>
    <row r="36" spans="1:178" ht="13.5" thickBot="1" x14ac:dyDescent="0.25">
      <c r="A36" s="132"/>
      <c r="B36" s="34">
        <v>32</v>
      </c>
      <c r="C36" s="293">
        <f>'Стартовая ведомость'!D35</f>
        <v>32</v>
      </c>
      <c r="D36" s="260" t="str">
        <f>'Стартовая ведомость'!B35</f>
        <v>Лекае Александр</v>
      </c>
      <c r="E36" s="260" t="str">
        <f>'Стартовая ведомость'!C35</f>
        <v>Крылова Надежда</v>
      </c>
      <c r="F36" s="260" t="str">
        <f>'Стартовая ведомость'!F35</f>
        <v>ВАЗ-21033</v>
      </c>
      <c r="G36" s="43">
        <f>'Ведомость ТИ'!E35</f>
        <v>0.31388888888888883</v>
      </c>
      <c r="H36" s="47">
        <v>0.31527777777777777</v>
      </c>
      <c r="I36" s="58" t="str">
        <f t="shared" si="30"/>
        <v>+</v>
      </c>
      <c r="J36" s="52">
        <f t="shared" si="31"/>
        <v>120</v>
      </c>
      <c r="K36" s="43">
        <f>'Стартовая ведомость'!E35</f>
        <v>0.3972222222222222</v>
      </c>
      <c r="L36" s="47">
        <f t="shared" si="32"/>
        <v>0.3972222222222222</v>
      </c>
      <c r="M36" s="42" t="str">
        <f t="shared" si="33"/>
        <v/>
      </c>
      <c r="N36" s="38">
        <f t="shared" si="34"/>
        <v>0</v>
      </c>
      <c r="O36" s="85">
        <v>0.39861111111111108</v>
      </c>
      <c r="P36" s="38"/>
      <c r="Q36" s="261"/>
      <c r="R36" s="85"/>
      <c r="S36" s="38">
        <f t="shared" si="35"/>
        <v>0</v>
      </c>
      <c r="T36" s="85">
        <v>0.44513888888888892</v>
      </c>
      <c r="U36" s="86"/>
      <c r="V36" s="52">
        <f t="shared" si="96"/>
        <v>0</v>
      </c>
      <c r="W36" s="85">
        <v>0.46527777777777773</v>
      </c>
      <c r="X36" s="38"/>
      <c r="Y36" s="85">
        <v>0.46736111111111112</v>
      </c>
      <c r="Z36" s="86"/>
      <c r="AA36" s="52">
        <f t="shared" si="3"/>
        <v>0</v>
      </c>
      <c r="AB36" s="261"/>
      <c r="AC36" s="85">
        <v>0.47013888888888888</v>
      </c>
      <c r="AD36" s="38"/>
      <c r="AE36" s="85">
        <v>0.48958333333333331</v>
      </c>
      <c r="AF36" s="86"/>
      <c r="AG36" s="52">
        <f t="shared" si="4"/>
        <v>0</v>
      </c>
      <c r="AH36" s="261"/>
      <c r="AI36" s="85">
        <v>0.49583333333333335</v>
      </c>
      <c r="AJ36" s="38"/>
      <c r="AK36" s="73">
        <v>0.49791666666666662</v>
      </c>
      <c r="AL36" s="42" t="str">
        <f t="shared" si="5"/>
        <v>+</v>
      </c>
      <c r="AM36" s="38">
        <f t="shared" si="6"/>
        <v>900</v>
      </c>
      <c r="AN36" s="43">
        <v>0.51666666666666672</v>
      </c>
      <c r="AO36" s="47">
        <v>0.51736111111111105</v>
      </c>
      <c r="AP36" s="70">
        <v>113.1</v>
      </c>
      <c r="AQ36" s="71">
        <f t="shared" si="14"/>
        <v>113.1</v>
      </c>
      <c r="AR36" s="72"/>
      <c r="AS36" s="49">
        <f t="shared" si="36"/>
        <v>0.5395833333333333</v>
      </c>
      <c r="AT36" s="42" t="str">
        <f t="shared" si="37"/>
        <v/>
      </c>
      <c r="AU36" s="280">
        <f t="shared" si="38"/>
        <v>0</v>
      </c>
      <c r="AV36" s="72"/>
      <c r="AW36" s="49">
        <v>0.58402777777777781</v>
      </c>
      <c r="AX36" s="42" t="str">
        <f t="shared" si="39"/>
        <v>+</v>
      </c>
      <c r="AY36" s="38">
        <f t="shared" si="83"/>
        <v>180</v>
      </c>
      <c r="AZ36" s="53">
        <v>0.58750000000000002</v>
      </c>
      <c r="BA36" s="61"/>
      <c r="BB36" s="55">
        <v>0.59281249999999996</v>
      </c>
      <c r="BC36" s="35">
        <f t="shared" si="40"/>
        <v>5.3124999999999423E-3</v>
      </c>
      <c r="BD36" s="35">
        <f t="shared" si="41"/>
        <v>1.9675925925931662E-4</v>
      </c>
      <c r="BE36" s="44" t="str">
        <f t="shared" si="42"/>
        <v>-</v>
      </c>
      <c r="BF36" s="45">
        <f t="shared" si="43"/>
        <v>17</v>
      </c>
      <c r="BG36" s="55">
        <v>0.60111111111111104</v>
      </c>
      <c r="BH36" s="35">
        <f t="shared" si="44"/>
        <v>1.3611111111111018E-2</v>
      </c>
      <c r="BI36" s="35">
        <f t="shared" si="45"/>
        <v>1.9675925925916743E-4</v>
      </c>
      <c r="BJ36" s="44" t="str">
        <f t="shared" si="46"/>
        <v>+</v>
      </c>
      <c r="BK36" s="45">
        <f t="shared" si="47"/>
        <v>17</v>
      </c>
      <c r="BL36" s="55">
        <v>0.60549768518518521</v>
      </c>
      <c r="BM36" s="35">
        <f t="shared" si="48"/>
        <v>1.7997685185185186E-2</v>
      </c>
      <c r="BN36" s="35">
        <f t="shared" si="49"/>
        <v>7.2916666666666616E-4</v>
      </c>
      <c r="BO36" s="44" t="str">
        <f t="shared" si="50"/>
        <v>+</v>
      </c>
      <c r="BP36" s="45">
        <f t="shared" si="51"/>
        <v>63</v>
      </c>
      <c r="BQ36" s="55">
        <v>0.62650462962962961</v>
      </c>
      <c r="BR36" s="35">
        <f t="shared" si="52"/>
        <v>3.9004629629629584E-2</v>
      </c>
      <c r="BS36" s="35">
        <f t="shared" si="53"/>
        <v>7.048611111111068E-3</v>
      </c>
      <c r="BT36" s="44" t="str">
        <f t="shared" si="54"/>
        <v>+</v>
      </c>
      <c r="BU36" s="45">
        <f t="shared" si="55"/>
        <v>609</v>
      </c>
      <c r="BV36" s="263"/>
      <c r="BW36" s="263"/>
      <c r="BX36" s="55">
        <v>0.6152199074074074</v>
      </c>
      <c r="BY36" s="35">
        <f t="shared" si="56"/>
        <v>2.7719907407407374E-2</v>
      </c>
      <c r="BZ36" s="35">
        <f t="shared" si="57"/>
        <v>1.2488425925925958E-2</v>
      </c>
      <c r="CA36" s="44" t="str">
        <f t="shared" si="58"/>
        <v>-</v>
      </c>
      <c r="CB36" s="45">
        <f>IF(BZ36=0,0,HOUR(BZ36)*3600+MINUTE(BZ36)*60+SECOND(BZ36))+300</f>
        <v>1379</v>
      </c>
      <c r="CC36" s="49">
        <v>0.6645833333333333</v>
      </c>
      <c r="CD36" s="42" t="str">
        <f t="shared" si="60"/>
        <v>+</v>
      </c>
      <c r="CE36" s="38">
        <f t="shared" si="61"/>
        <v>960</v>
      </c>
      <c r="CF36" s="53">
        <v>0.66736111111111107</v>
      </c>
      <c r="CG36" s="61"/>
      <c r="CH36" s="55">
        <v>0.67935185185185187</v>
      </c>
      <c r="CI36" s="35">
        <f t="shared" si="84"/>
        <v>1.1990740740740802E-2</v>
      </c>
      <c r="CJ36" s="35">
        <f t="shared" si="7"/>
        <v>1.1458333333333945E-3</v>
      </c>
      <c r="CK36" s="44" t="str">
        <f t="shared" si="85"/>
        <v>+</v>
      </c>
      <c r="CL36" s="45">
        <f t="shared" si="86"/>
        <v>99</v>
      </c>
      <c r="CM36" s="55">
        <v>0.68640046296296298</v>
      </c>
      <c r="CN36" s="35">
        <f t="shared" si="87"/>
        <v>1.9039351851851904E-2</v>
      </c>
      <c r="CO36" s="35">
        <f t="shared" si="88"/>
        <v>2.187500000000054E-3</v>
      </c>
      <c r="CP36" s="44" t="str">
        <f t="shared" si="89"/>
        <v>+</v>
      </c>
      <c r="CQ36" s="45">
        <f t="shared" si="90"/>
        <v>189</v>
      </c>
      <c r="CR36" s="85" t="s">
        <v>632</v>
      </c>
      <c r="CS36" s="38"/>
      <c r="CT36" s="85">
        <v>1.89652777777778</v>
      </c>
      <c r="CU36" s="38"/>
      <c r="CV36" s="91"/>
      <c r="CW36" s="95">
        <v>0.05</v>
      </c>
      <c r="CX36" s="42" t="str">
        <f t="shared" si="15"/>
        <v/>
      </c>
      <c r="CY36" s="38">
        <f t="shared" si="62"/>
        <v>0</v>
      </c>
      <c r="CZ36" s="43">
        <v>0.40902777777777777</v>
      </c>
      <c r="DA36" s="47"/>
      <c r="DB36" s="70">
        <v>128.80000000000001</v>
      </c>
      <c r="DC36" s="71">
        <f t="shared" si="63"/>
        <v>128.80000000000001</v>
      </c>
      <c r="DD36" s="72"/>
      <c r="DE36" s="43"/>
      <c r="DF36" s="43"/>
      <c r="DG36" s="39">
        <f t="shared" si="64"/>
        <v>2614.9</v>
      </c>
      <c r="DH36" s="46">
        <f t="shared" si="8"/>
        <v>2160</v>
      </c>
      <c r="DI36" s="40"/>
      <c r="DJ36" s="63">
        <f t="shared" si="65"/>
        <v>4774.8999999999996</v>
      </c>
      <c r="DK36" s="43"/>
      <c r="DL36" s="268" t="str">
        <f>'Стартовая ведомость'!J35</f>
        <v>абсолют</v>
      </c>
      <c r="DM36" s="269" t="str">
        <f>'Стартовая ведомость'!F35</f>
        <v>ВАЗ-21033</v>
      </c>
      <c r="DN36" s="269" t="str">
        <f>'Стартовая ведомость'!G35</f>
        <v>задний</v>
      </c>
      <c r="DO36" s="269">
        <f>'Стартовая ведомость'!H35</f>
        <v>64</v>
      </c>
      <c r="DP36" s="269" t="str">
        <f>'Стартовая ведомость'!I35</f>
        <v>Gorkyclassic</v>
      </c>
      <c r="DQ36" s="56"/>
      <c r="DR36" s="56"/>
      <c r="DS36" s="36"/>
      <c r="DV36" s="41">
        <f t="shared" si="9"/>
        <v>1</v>
      </c>
      <c r="DW36" s="41" t="s">
        <v>197</v>
      </c>
      <c r="DX36" s="41"/>
      <c r="DY36" s="151">
        <f t="shared" si="66"/>
        <v>241.9</v>
      </c>
      <c r="DZ36" s="41">
        <f t="shared" si="10"/>
        <v>241.9</v>
      </c>
      <c r="EA36" s="41">
        <f t="shared" si="67"/>
        <v>9999</v>
      </c>
      <c r="EB36" s="41">
        <f t="shared" si="16"/>
        <v>999999</v>
      </c>
      <c r="EC36" s="41">
        <f t="shared" si="17"/>
        <v>4774.8999999999996</v>
      </c>
      <c r="EG36" s="41">
        <f t="shared" si="18"/>
        <v>32</v>
      </c>
      <c r="EH36" s="195">
        <f t="shared" si="68"/>
        <v>120</v>
      </c>
      <c r="EI36" s="195">
        <f t="shared" si="11"/>
        <v>900</v>
      </c>
      <c r="EJ36" s="196">
        <f t="shared" si="69"/>
        <v>113.1</v>
      </c>
      <c r="EK36" s="195">
        <f t="shared" si="70"/>
        <v>0</v>
      </c>
      <c r="EL36" s="195">
        <f t="shared" si="71"/>
        <v>180</v>
      </c>
      <c r="EM36" s="195">
        <f t="shared" si="72"/>
        <v>2085</v>
      </c>
      <c r="EN36" s="195">
        <f t="shared" si="73"/>
        <v>960</v>
      </c>
      <c r="EO36" s="195">
        <f t="shared" si="74"/>
        <v>288</v>
      </c>
      <c r="EP36" s="195">
        <f t="shared" si="75"/>
        <v>0</v>
      </c>
      <c r="EQ36" s="195">
        <f t="shared" si="76"/>
        <v>128.80000000000001</v>
      </c>
      <c r="ER36" s="195" t="e">
        <f>#REF!</f>
        <v>#REF!</v>
      </c>
      <c r="ES36" s="195" t="e">
        <f>#REF!+#REF!</f>
        <v>#REF!</v>
      </c>
      <c r="ET36" s="195" t="e">
        <f>#REF!</f>
        <v>#REF!</v>
      </c>
      <c r="EU36" s="196" t="e">
        <f>#REF!+#REF!+#REF!</f>
        <v>#REF!</v>
      </c>
      <c r="EV36" s="195"/>
      <c r="EW36" s="195"/>
      <c r="EX36" s="195"/>
      <c r="EY36" s="195"/>
      <c r="EZ36" s="196"/>
      <c r="FA36" s="195"/>
      <c r="FC36" s="41">
        <f t="shared" si="19"/>
        <v>32</v>
      </c>
      <c r="FD36" s="195">
        <f t="shared" si="77"/>
        <v>120</v>
      </c>
      <c r="FE36" s="195">
        <f t="shared" si="78"/>
        <v>1020</v>
      </c>
      <c r="FF36" s="195">
        <f t="shared" si="79"/>
        <v>1133.0999999999999</v>
      </c>
      <c r="FG36" s="195">
        <f t="shared" si="80"/>
        <v>1133.0999999999999</v>
      </c>
      <c r="FH36" s="195">
        <f t="shared" si="81"/>
        <v>1313.1</v>
      </c>
      <c r="FI36" s="195">
        <f t="shared" si="82"/>
        <v>3398.1</v>
      </c>
      <c r="FJ36" s="195">
        <f t="shared" si="95"/>
        <v>4358.1000000000004</v>
      </c>
      <c r="FK36" s="195">
        <f t="shared" si="92"/>
        <v>4646.1000000000004</v>
      </c>
      <c r="FL36" s="195">
        <f t="shared" si="93"/>
        <v>4646.1000000000004</v>
      </c>
      <c r="FM36" s="195">
        <f t="shared" si="94"/>
        <v>4774.9000000000005</v>
      </c>
      <c r="FN36" s="195" t="e">
        <f t="shared" si="20"/>
        <v>#REF!</v>
      </c>
      <c r="FO36" s="195" t="e">
        <f t="shared" si="21"/>
        <v>#REF!</v>
      </c>
      <c r="FP36" s="195" t="e">
        <f t="shared" si="22"/>
        <v>#REF!</v>
      </c>
      <c r="FQ36" s="195" t="e">
        <f t="shared" si="23"/>
        <v>#REF!</v>
      </c>
      <c r="FR36" s="195" t="e">
        <f t="shared" si="24"/>
        <v>#REF!</v>
      </c>
      <c r="FS36" s="195" t="e">
        <f t="shared" si="25"/>
        <v>#REF!</v>
      </c>
      <c r="FT36" s="195" t="e">
        <f t="shared" si="26"/>
        <v>#REF!</v>
      </c>
      <c r="FU36" s="195" t="e">
        <f t="shared" si="27"/>
        <v>#REF!</v>
      </c>
      <c r="FV36" s="195" t="e">
        <f t="shared" si="28"/>
        <v>#REF!</v>
      </c>
    </row>
    <row r="37" spans="1:178" ht="13.5" thickBot="1" x14ac:dyDescent="0.25">
      <c r="A37" s="132"/>
      <c r="B37" s="34">
        <v>33</v>
      </c>
      <c r="C37" s="293">
        <f>'Стартовая ведомость'!D36</f>
        <v>33</v>
      </c>
      <c r="D37" s="260" t="str">
        <f>'Стартовая ведомость'!B36</f>
        <v>Лекае Александр мл.</v>
      </c>
      <c r="E37" s="260" t="str">
        <f>'Стартовая ведомость'!C36</f>
        <v>Ломов Артём</v>
      </c>
      <c r="F37" s="260" t="str">
        <f>'Стартовая ведомость'!F36</f>
        <v>ГАЗ-24</v>
      </c>
      <c r="G37" s="43">
        <f>'Ведомость ТИ'!E36</f>
        <v>0.31458333333333327</v>
      </c>
      <c r="H37" s="47">
        <f t="shared" si="29"/>
        <v>0.31458333333333327</v>
      </c>
      <c r="I37" s="58" t="str">
        <f t="shared" si="30"/>
        <v/>
      </c>
      <c r="J37" s="391">
        <f t="shared" si="31"/>
        <v>0</v>
      </c>
      <c r="K37" s="43">
        <f>'Стартовая ведомость'!E36</f>
        <v>0.39791666666666664</v>
      </c>
      <c r="L37" s="47">
        <f t="shared" si="32"/>
        <v>0.39791666666666664</v>
      </c>
      <c r="M37" s="42" t="str">
        <f t="shared" si="33"/>
        <v/>
      </c>
      <c r="N37" s="38">
        <f t="shared" si="34"/>
        <v>0</v>
      </c>
      <c r="O37" s="85">
        <v>0.39861111111111108</v>
      </c>
      <c r="P37" s="38"/>
      <c r="Q37" s="261"/>
      <c r="R37" s="85"/>
      <c r="S37" s="38">
        <f t="shared" si="35"/>
        <v>0</v>
      </c>
      <c r="T37" s="85">
        <v>0.44166666666666665</v>
      </c>
      <c r="U37" s="86"/>
      <c r="V37" s="52">
        <f t="shared" si="96"/>
        <v>0</v>
      </c>
      <c r="W37" s="85">
        <v>0.46527777777777773</v>
      </c>
      <c r="X37" s="38"/>
      <c r="Y37" s="85">
        <v>0.46736111111111112</v>
      </c>
      <c r="Z37" s="86"/>
      <c r="AA37" s="52">
        <f>IF(Y37=0,0,IF(Y37="нет",900,IF(Y37&lt;(L37+Z$3),MINUTE(ABS(Y37-(L37+Z$3)))*60,0)))</f>
        <v>0</v>
      </c>
      <c r="AB37" s="261"/>
      <c r="AC37" s="85">
        <v>0.4694444444444445</v>
      </c>
      <c r="AD37" s="38"/>
      <c r="AE37" s="85">
        <v>0.48888888888888887</v>
      </c>
      <c r="AF37" s="86"/>
      <c r="AG37" s="52">
        <f t="shared" ref="AG37:AG68" si="97">IF(AE37=0,0,IF(AE37="нет",900,IF(AE37&lt;(L37+AF$3),MINUTE(ABS(AE37-(L37+AF$3)))*60,0)))</f>
        <v>0</v>
      </c>
      <c r="AH37" s="261"/>
      <c r="AI37" s="85"/>
      <c r="AJ37" s="38">
        <v>600</v>
      </c>
      <c r="AK37" s="73">
        <v>0.49791666666666662</v>
      </c>
      <c r="AL37" s="42" t="str">
        <f t="shared" ref="AL37:AL68" si="98">IF(OR(AM37=0,L37=0,AK37=0,AK37="нет"),"",IF((L37+AL$3)&lt;AK37,"+","-"))</f>
        <v>+</v>
      </c>
      <c r="AM37" s="38">
        <f t="shared" ref="AM37:AM68" si="99">IF(AK37=0,0,IF(AK37="нет",900,IF(AK37&lt;L37+AL$3,MINUTE(ABS(AK37-(L37+AL$3)))*60,IF(AK37&gt;L37+AL$3,MINUTE(ABS(AK37-(L37+AL$3)))*60,0))))</f>
        <v>840</v>
      </c>
      <c r="AN37" s="43">
        <v>0.51736111111111105</v>
      </c>
      <c r="AO37" s="47">
        <v>0.52916666666666667</v>
      </c>
      <c r="AP37" s="70">
        <v>107.5</v>
      </c>
      <c r="AQ37" s="71">
        <f t="shared" si="14"/>
        <v>107.5</v>
      </c>
      <c r="AR37" s="72"/>
      <c r="AS37" s="49">
        <f t="shared" si="36"/>
        <v>0.5395833333333333</v>
      </c>
      <c r="AT37" s="42" t="str">
        <f t="shared" si="37"/>
        <v/>
      </c>
      <c r="AU37" s="280">
        <f t="shared" si="38"/>
        <v>0</v>
      </c>
      <c r="AV37" s="72"/>
      <c r="AW37" s="49">
        <v>0.58402777777777781</v>
      </c>
      <c r="AX37" s="42" t="str">
        <f t="shared" si="39"/>
        <v/>
      </c>
      <c r="AY37" s="38">
        <f t="shared" si="83"/>
        <v>0</v>
      </c>
      <c r="AZ37" s="53">
        <v>0.58819444444444446</v>
      </c>
      <c r="BA37" s="61"/>
      <c r="BB37" s="55">
        <v>0.59349537037037037</v>
      </c>
      <c r="BC37" s="35">
        <f t="shared" si="40"/>
        <v>5.3009259259259034E-3</v>
      </c>
      <c r="BD37" s="35">
        <f t="shared" si="41"/>
        <v>2.0833333333335549E-4</v>
      </c>
      <c r="BE37" s="44" t="str">
        <f t="shared" si="42"/>
        <v>-</v>
      </c>
      <c r="BF37" s="45">
        <f t="shared" si="43"/>
        <v>18</v>
      </c>
      <c r="BG37" s="55">
        <v>0.60130787037037037</v>
      </c>
      <c r="BH37" s="35">
        <f t="shared" si="44"/>
        <v>1.3113425925925903E-2</v>
      </c>
      <c r="BI37" s="35">
        <f t="shared" si="45"/>
        <v>3.0092592592594752E-4</v>
      </c>
      <c r="BJ37" s="44" t="str">
        <f t="shared" si="46"/>
        <v>-</v>
      </c>
      <c r="BK37" s="45">
        <f t="shared" si="47"/>
        <v>26</v>
      </c>
      <c r="BL37" s="55">
        <v>0.60909722222222229</v>
      </c>
      <c r="BM37" s="35">
        <f t="shared" si="48"/>
        <v>2.0902777777777826E-2</v>
      </c>
      <c r="BN37" s="35">
        <f t="shared" si="49"/>
        <v>3.6342592592593058E-3</v>
      </c>
      <c r="BO37" s="44" t="str">
        <f t="shared" si="50"/>
        <v>+</v>
      </c>
      <c r="BP37" s="45">
        <f t="shared" si="51"/>
        <v>314</v>
      </c>
      <c r="BQ37" s="55">
        <v>0.62385416666666671</v>
      </c>
      <c r="BR37" s="35">
        <f t="shared" si="52"/>
        <v>3.5659722222222245E-2</v>
      </c>
      <c r="BS37" s="35">
        <f t="shared" si="53"/>
        <v>3.7037037037037299E-3</v>
      </c>
      <c r="BT37" s="44" t="str">
        <f t="shared" si="54"/>
        <v>+</v>
      </c>
      <c r="BU37" s="45">
        <f t="shared" si="55"/>
        <v>320</v>
      </c>
      <c r="BV37" s="263"/>
      <c r="BW37" s="263"/>
      <c r="BX37" s="55">
        <v>0.63305555555555559</v>
      </c>
      <c r="BY37" s="35">
        <f t="shared" si="56"/>
        <v>4.4861111111111129E-2</v>
      </c>
      <c r="BZ37" s="35">
        <f t="shared" si="57"/>
        <v>4.6527777777777973E-3</v>
      </c>
      <c r="CA37" s="44" t="str">
        <f t="shared" si="58"/>
        <v>+</v>
      </c>
      <c r="CB37" s="45">
        <f t="shared" si="59"/>
        <v>402</v>
      </c>
      <c r="CC37" s="49">
        <v>0.65416666666666667</v>
      </c>
      <c r="CD37" s="42" t="str">
        <f t="shared" si="60"/>
        <v/>
      </c>
      <c r="CE37" s="38">
        <f t="shared" si="61"/>
        <v>0</v>
      </c>
      <c r="CF37" s="53">
        <v>0.66180555555555554</v>
      </c>
      <c r="CG37" s="61"/>
      <c r="CH37" s="55">
        <v>0.67262731481481486</v>
      </c>
      <c r="CI37" s="35">
        <f t="shared" si="84"/>
        <v>1.0821759259259323E-2</v>
      </c>
      <c r="CJ37" s="35">
        <f t="shared" si="7"/>
        <v>2.3148148148084691E-5</v>
      </c>
      <c r="CK37" s="44" t="str">
        <f t="shared" si="85"/>
        <v>-</v>
      </c>
      <c r="CL37" s="45">
        <f t="shared" si="86"/>
        <v>2</v>
      </c>
      <c r="CM37" s="55">
        <v>0.68009259259259258</v>
      </c>
      <c r="CN37" s="35">
        <f t="shared" si="87"/>
        <v>1.8287037037037046E-2</v>
      </c>
      <c r="CO37" s="35">
        <f t="shared" si="88"/>
        <v>1.4351851851851956E-3</v>
      </c>
      <c r="CP37" s="44" t="str">
        <f t="shared" si="89"/>
        <v>+</v>
      </c>
      <c r="CQ37" s="45">
        <f t="shared" si="90"/>
        <v>124</v>
      </c>
      <c r="CR37" s="85" t="s">
        <v>632</v>
      </c>
      <c r="CS37" s="38"/>
      <c r="CT37" s="85">
        <v>1.9381944444444399</v>
      </c>
      <c r="CU37" s="38"/>
      <c r="CV37" s="91"/>
      <c r="CW37" s="95">
        <v>0.05</v>
      </c>
      <c r="CX37" s="42" t="str">
        <f t="shared" si="15"/>
        <v/>
      </c>
      <c r="CY37" s="38">
        <f t="shared" si="62"/>
        <v>0</v>
      </c>
      <c r="CZ37" s="43">
        <v>0.40902777777777777</v>
      </c>
      <c r="DA37" s="47"/>
      <c r="DB37" s="70">
        <v>128</v>
      </c>
      <c r="DC37" s="71">
        <f t="shared" si="63"/>
        <v>128</v>
      </c>
      <c r="DD37" s="72"/>
      <c r="DE37" s="43"/>
      <c r="DF37" s="43"/>
      <c r="DG37" s="39">
        <f t="shared" si="64"/>
        <v>1441.5</v>
      </c>
      <c r="DH37" s="46">
        <f t="shared" ref="DH37:DH68" si="100">J37+N37+P37+S37+V37+Q37+X37+AA37+AB37+AD37+AG37+AH37+AJ37+AM37+AU37+AV37+AY37+CE37+CS37+CU37+CY37</f>
        <v>1440</v>
      </c>
      <c r="DI37" s="40"/>
      <c r="DJ37" s="63">
        <f t="shared" si="65"/>
        <v>2881.5</v>
      </c>
      <c r="DK37" s="43"/>
      <c r="DL37" s="268" t="str">
        <f>'Стартовая ведомость'!J36</f>
        <v>абсолют</v>
      </c>
      <c r="DM37" s="269" t="str">
        <f>'Стартовая ведомость'!F36</f>
        <v>ГАЗ-24</v>
      </c>
      <c r="DN37" s="269" t="str">
        <f>'Стартовая ведомость'!G36</f>
        <v>задний</v>
      </c>
      <c r="DO37" s="269">
        <f>'Стартовая ведомость'!H36</f>
        <v>80</v>
      </c>
      <c r="DP37" s="269" t="str">
        <f>'Стартовая ведомость'!I36</f>
        <v>Gorkyclassic</v>
      </c>
      <c r="DQ37" s="56"/>
      <c r="DR37" s="56"/>
      <c r="DS37" s="36"/>
      <c r="DV37" s="41">
        <f t="shared" si="9"/>
        <v>1</v>
      </c>
      <c r="DW37" s="41" t="s">
        <v>197</v>
      </c>
      <c r="DX37" s="41"/>
      <c r="DY37" s="151">
        <f t="shared" si="66"/>
        <v>235.5</v>
      </c>
      <c r="DZ37" s="41">
        <f t="shared" si="10"/>
        <v>235.5</v>
      </c>
      <c r="EA37" s="41">
        <f t="shared" si="67"/>
        <v>9999</v>
      </c>
      <c r="EB37" s="41">
        <f t="shared" si="16"/>
        <v>999999</v>
      </c>
      <c r="EC37" s="41">
        <f t="shared" si="17"/>
        <v>2881.5</v>
      </c>
      <c r="EG37" s="41">
        <f t="shared" si="18"/>
        <v>33</v>
      </c>
      <c r="EH37" s="195">
        <f t="shared" si="68"/>
        <v>0</v>
      </c>
      <c r="EI37" s="195">
        <f t="shared" ref="EI37:EI68" si="101">P37+S37+V37+Q37+X37+AA37+AB37+AD37+AG37+AH37+AJ37+AM37</f>
        <v>1440</v>
      </c>
      <c r="EJ37" s="196">
        <f t="shared" si="69"/>
        <v>107.5</v>
      </c>
      <c r="EK37" s="195">
        <f t="shared" si="70"/>
        <v>0</v>
      </c>
      <c r="EL37" s="195">
        <f t="shared" si="71"/>
        <v>0</v>
      </c>
      <c r="EM37" s="195">
        <f t="shared" si="72"/>
        <v>1080</v>
      </c>
      <c r="EN37" s="195">
        <f t="shared" si="73"/>
        <v>0</v>
      </c>
      <c r="EO37" s="195">
        <f t="shared" si="74"/>
        <v>126</v>
      </c>
      <c r="EP37" s="195">
        <f t="shared" si="75"/>
        <v>0</v>
      </c>
      <c r="EQ37" s="195">
        <f t="shared" si="76"/>
        <v>128</v>
      </c>
      <c r="ER37" s="195" t="e">
        <f>#REF!</f>
        <v>#REF!</v>
      </c>
      <c r="ES37" s="195" t="e">
        <f>#REF!+#REF!</f>
        <v>#REF!</v>
      </c>
      <c r="ET37" s="195" t="e">
        <f>#REF!</f>
        <v>#REF!</v>
      </c>
      <c r="EU37" s="196" t="e">
        <f>#REF!+#REF!+#REF!</f>
        <v>#REF!</v>
      </c>
      <c r="EV37" s="195"/>
      <c r="EW37" s="195"/>
      <c r="EX37" s="195"/>
      <c r="EY37" s="195"/>
      <c r="EZ37" s="196"/>
      <c r="FA37" s="195"/>
      <c r="FC37" s="41">
        <f t="shared" si="19"/>
        <v>33</v>
      </c>
      <c r="FD37" s="195">
        <f t="shared" si="77"/>
        <v>0</v>
      </c>
      <c r="FE37" s="195">
        <f t="shared" si="78"/>
        <v>1440</v>
      </c>
      <c r="FF37" s="195">
        <f t="shared" si="79"/>
        <v>1547.5</v>
      </c>
      <c r="FG37" s="195">
        <f t="shared" si="80"/>
        <v>1547.5</v>
      </c>
      <c r="FH37" s="195">
        <f t="shared" si="81"/>
        <v>1547.5</v>
      </c>
      <c r="FI37" s="195">
        <f t="shared" si="82"/>
        <v>2627.5</v>
      </c>
      <c r="FJ37" s="195">
        <f t="shared" si="95"/>
        <v>2627.5</v>
      </c>
      <c r="FK37" s="195">
        <f t="shared" si="92"/>
        <v>2753.5</v>
      </c>
      <c r="FL37" s="195">
        <f t="shared" si="93"/>
        <v>2753.5</v>
      </c>
      <c r="FM37" s="195">
        <f t="shared" si="94"/>
        <v>2881.5</v>
      </c>
      <c r="FN37" s="195" t="e">
        <f t="shared" si="20"/>
        <v>#REF!</v>
      </c>
      <c r="FO37" s="195" t="e">
        <f t="shared" si="21"/>
        <v>#REF!</v>
      </c>
      <c r="FP37" s="195" t="e">
        <f t="shared" si="22"/>
        <v>#REF!</v>
      </c>
      <c r="FQ37" s="195" t="e">
        <f t="shared" si="23"/>
        <v>#REF!</v>
      </c>
      <c r="FR37" s="195" t="e">
        <f t="shared" si="24"/>
        <v>#REF!</v>
      </c>
      <c r="FS37" s="195" t="e">
        <f t="shared" si="25"/>
        <v>#REF!</v>
      </c>
      <c r="FT37" s="195" t="e">
        <f t="shared" si="26"/>
        <v>#REF!</v>
      </c>
      <c r="FU37" s="195" t="e">
        <f t="shared" si="27"/>
        <v>#REF!</v>
      </c>
      <c r="FV37" s="195" t="e">
        <f t="shared" si="28"/>
        <v>#REF!</v>
      </c>
    </row>
    <row r="38" spans="1:178" ht="13.5" thickBot="1" x14ac:dyDescent="0.25">
      <c r="A38" s="132"/>
      <c r="B38" s="34">
        <v>34</v>
      </c>
      <c r="C38" s="293">
        <f>'Стартовая ведомость'!D37</f>
        <v>34</v>
      </c>
      <c r="D38" s="260" t="str">
        <f>'Стартовая ведомость'!B37</f>
        <v>Чириков Василий</v>
      </c>
      <c r="E38" s="260" t="str">
        <f>'Стартовая ведомость'!C37</f>
        <v>Бобылёв Максим</v>
      </c>
      <c r="F38" s="260" t="str">
        <f>'Стартовая ведомость'!F37</f>
        <v>Renault Logan</v>
      </c>
      <c r="G38" s="43">
        <f>'Ведомость ТИ'!E37</f>
        <v>0.31527777777777771</v>
      </c>
      <c r="H38" s="47">
        <f t="shared" si="29"/>
        <v>0.31527777777777771</v>
      </c>
      <c r="I38" s="58" t="str">
        <f t="shared" si="30"/>
        <v/>
      </c>
      <c r="J38" s="52">
        <f t="shared" si="31"/>
        <v>0</v>
      </c>
      <c r="K38" s="43">
        <f>'Стартовая ведомость'!E37</f>
        <v>0.39861111111111108</v>
      </c>
      <c r="L38" s="47">
        <f t="shared" si="32"/>
        <v>0.39861111111111108</v>
      </c>
      <c r="M38" s="42" t="str">
        <f t="shared" si="33"/>
        <v/>
      </c>
      <c r="N38" s="38">
        <f t="shared" si="34"/>
        <v>0</v>
      </c>
      <c r="O38" s="85">
        <v>0.39930555555555558</v>
      </c>
      <c r="P38" s="38"/>
      <c r="Q38" s="261"/>
      <c r="R38" s="85">
        <v>0.45347222222222222</v>
      </c>
      <c r="S38" s="38">
        <f t="shared" si="35"/>
        <v>300</v>
      </c>
      <c r="T38" s="85">
        <v>0.47083333333333338</v>
      </c>
      <c r="U38" s="86"/>
      <c r="V38" s="52">
        <f t="shared" si="96"/>
        <v>0</v>
      </c>
      <c r="W38" s="85"/>
      <c r="X38" s="38">
        <v>600</v>
      </c>
      <c r="Y38" s="85"/>
      <c r="Z38" s="86"/>
      <c r="AA38" s="52">
        <v>600</v>
      </c>
      <c r="AB38" s="261"/>
      <c r="AC38" s="85"/>
      <c r="AD38" s="38">
        <v>600</v>
      </c>
      <c r="AE38" s="85" t="s">
        <v>308</v>
      </c>
      <c r="AF38" s="86"/>
      <c r="AG38" s="52">
        <v>600</v>
      </c>
      <c r="AH38" s="261"/>
      <c r="AI38" s="85"/>
      <c r="AJ38" s="38">
        <v>600</v>
      </c>
      <c r="AK38" s="73">
        <v>0.49305555555555558</v>
      </c>
      <c r="AL38" s="42" t="str">
        <f t="shared" si="98"/>
        <v>+</v>
      </c>
      <c r="AM38" s="38">
        <f t="shared" si="99"/>
        <v>360</v>
      </c>
      <c r="AN38" s="43">
        <v>0.49444444444444446</v>
      </c>
      <c r="AO38" s="47">
        <v>0.52083333333333337</v>
      </c>
      <c r="AP38" s="70">
        <v>106</v>
      </c>
      <c r="AQ38" s="71">
        <f t="shared" si="14"/>
        <v>106</v>
      </c>
      <c r="AR38" s="72">
        <v>10</v>
      </c>
      <c r="AS38" s="49">
        <f t="shared" si="36"/>
        <v>0.53472222222222221</v>
      </c>
      <c r="AT38" s="42" t="str">
        <f t="shared" si="37"/>
        <v/>
      </c>
      <c r="AU38" s="280">
        <f t="shared" si="38"/>
        <v>0</v>
      </c>
      <c r="AV38" s="72"/>
      <c r="AW38" s="49">
        <v>0.59861111111111109</v>
      </c>
      <c r="AX38" s="42" t="str">
        <f t="shared" si="39"/>
        <v/>
      </c>
      <c r="AY38" s="38">
        <f t="shared" si="83"/>
        <v>0</v>
      </c>
      <c r="AZ38" s="53">
        <v>0.60069444444444442</v>
      </c>
      <c r="BA38" s="61"/>
      <c r="BB38" s="55">
        <v>0.60620370370370369</v>
      </c>
      <c r="BC38" s="35">
        <f t="shared" si="40"/>
        <v>5.5092592592592693E-3</v>
      </c>
      <c r="BD38" s="35">
        <f t="shared" si="41"/>
        <v>1.0408340855860843E-17</v>
      </c>
      <c r="BE38" s="44" t="str">
        <f t="shared" si="42"/>
        <v/>
      </c>
      <c r="BF38" s="45">
        <f t="shared" si="43"/>
        <v>0</v>
      </c>
      <c r="BG38" s="55">
        <v>0.61373842592592587</v>
      </c>
      <c r="BH38" s="35">
        <f t="shared" si="44"/>
        <v>1.3043981481481448E-2</v>
      </c>
      <c r="BI38" s="35">
        <f t="shared" si="45"/>
        <v>3.7037037037040282E-4</v>
      </c>
      <c r="BJ38" s="44" t="str">
        <f t="shared" si="46"/>
        <v>-</v>
      </c>
      <c r="BK38" s="45">
        <f t="shared" si="47"/>
        <v>32</v>
      </c>
      <c r="BL38" s="55">
        <v>0.61793981481481486</v>
      </c>
      <c r="BM38" s="35">
        <f t="shared" si="48"/>
        <v>1.7245370370370439E-2</v>
      </c>
      <c r="BN38" s="35">
        <f t="shared" si="49"/>
        <v>2.3148148148081221E-5</v>
      </c>
      <c r="BO38" s="44" t="str">
        <f t="shared" si="50"/>
        <v>-</v>
      </c>
      <c r="BP38" s="45">
        <f t="shared" si="51"/>
        <v>2</v>
      </c>
      <c r="BQ38" s="55">
        <v>0.63633101851851859</v>
      </c>
      <c r="BR38" s="35">
        <f t="shared" si="52"/>
        <v>3.5636574074074168E-2</v>
      </c>
      <c r="BS38" s="35">
        <f t="shared" si="53"/>
        <v>3.6805555555556521E-3</v>
      </c>
      <c r="BT38" s="44" t="str">
        <f t="shared" si="54"/>
        <v>+</v>
      </c>
      <c r="BU38" s="45">
        <f t="shared" si="55"/>
        <v>318</v>
      </c>
      <c r="BV38" s="263"/>
      <c r="BW38" s="263"/>
      <c r="BX38" s="55">
        <v>0.62685185185185188</v>
      </c>
      <c r="BY38" s="35">
        <f t="shared" si="56"/>
        <v>2.6157407407407463E-2</v>
      </c>
      <c r="BZ38" s="35">
        <f t="shared" si="57"/>
        <v>1.405092592592587E-2</v>
      </c>
      <c r="CA38" s="44" t="str">
        <f t="shared" si="58"/>
        <v>-</v>
      </c>
      <c r="CB38" s="45">
        <f>IF(BZ38=0,0,HOUR(BZ38)*3600+MINUTE(BZ38)*60+SECOND(BZ38))+300</f>
        <v>1514</v>
      </c>
      <c r="CC38" s="49">
        <v>0.66527777777777775</v>
      </c>
      <c r="CD38" s="42" t="str">
        <f t="shared" si="60"/>
        <v>-</v>
      </c>
      <c r="CE38" s="38">
        <f t="shared" si="61"/>
        <v>120</v>
      </c>
      <c r="CF38" s="53">
        <v>0.66805555555555562</v>
      </c>
      <c r="CG38" s="61"/>
      <c r="CH38" s="55">
        <v>0.679224537037037</v>
      </c>
      <c r="CI38" s="35">
        <f t="shared" si="84"/>
        <v>1.1168981481481377E-2</v>
      </c>
      <c r="CJ38" s="35">
        <f t="shared" si="7"/>
        <v>3.2407407407396976E-4</v>
      </c>
      <c r="CK38" s="44" t="str">
        <f t="shared" si="85"/>
        <v>+</v>
      </c>
      <c r="CL38" s="45">
        <f t="shared" si="86"/>
        <v>28</v>
      </c>
      <c r="CM38" s="55">
        <v>0.6850694444444444</v>
      </c>
      <c r="CN38" s="35">
        <f t="shared" si="87"/>
        <v>1.7013888888888773E-2</v>
      </c>
      <c r="CO38" s="35">
        <f t="shared" si="88"/>
        <v>1.6203703703692243E-4</v>
      </c>
      <c r="CP38" s="44" t="str">
        <f t="shared" si="89"/>
        <v>+</v>
      </c>
      <c r="CQ38" s="45">
        <f t="shared" si="90"/>
        <v>14</v>
      </c>
      <c r="CR38" s="85" t="s">
        <v>632</v>
      </c>
      <c r="CS38" s="38"/>
      <c r="CT38" s="85">
        <v>1.97986111111111</v>
      </c>
      <c r="CU38" s="38"/>
      <c r="CV38" s="91"/>
      <c r="CW38" s="95">
        <v>0.05</v>
      </c>
      <c r="CX38" s="42" t="str">
        <f t="shared" si="15"/>
        <v/>
      </c>
      <c r="CY38" s="38">
        <f t="shared" si="62"/>
        <v>0</v>
      </c>
      <c r="CZ38" s="43">
        <v>0.40902777777777777</v>
      </c>
      <c r="DA38" s="47"/>
      <c r="DB38" s="70">
        <v>109.7</v>
      </c>
      <c r="DC38" s="71">
        <f t="shared" si="63"/>
        <v>109.7</v>
      </c>
      <c r="DD38" s="72"/>
      <c r="DE38" s="43"/>
      <c r="DF38" s="43"/>
      <c r="DG38" s="39">
        <f t="shared" si="64"/>
        <v>2133.6999999999998</v>
      </c>
      <c r="DH38" s="46">
        <f t="shared" si="100"/>
        <v>3780</v>
      </c>
      <c r="DI38" s="40"/>
      <c r="DJ38" s="63">
        <f t="shared" si="65"/>
        <v>5913.7</v>
      </c>
      <c r="DK38" s="43"/>
      <c r="DL38" s="268" t="str">
        <f>'Стартовая ведомость'!J37</f>
        <v>студент</v>
      </c>
      <c r="DM38" s="269" t="str">
        <f>'Стартовая ведомость'!F37</f>
        <v>Renault Logan</v>
      </c>
      <c r="DN38" s="269" t="str">
        <f>'Стартовая ведомость'!G37</f>
        <v>передний</v>
      </c>
      <c r="DO38" s="269">
        <f>'Стартовая ведомость'!H37</f>
        <v>87</v>
      </c>
      <c r="DP38" s="269">
        <f>'Стартовая ведомость'!I37</f>
        <v>0</v>
      </c>
      <c r="DQ38" s="56"/>
      <c r="DR38" s="56"/>
      <c r="DS38" s="36"/>
      <c r="DV38" s="41">
        <f t="shared" si="9"/>
        <v>1.05</v>
      </c>
      <c r="DW38" s="41" t="s">
        <v>197</v>
      </c>
      <c r="DX38" s="41"/>
      <c r="DY38" s="151">
        <f t="shared" si="66"/>
        <v>236.98499999999999</v>
      </c>
      <c r="DZ38" s="41">
        <f t="shared" si="10"/>
        <v>236.98499999999999</v>
      </c>
      <c r="EA38" s="41">
        <f t="shared" si="67"/>
        <v>9999</v>
      </c>
      <c r="EB38" s="41">
        <f t="shared" si="16"/>
        <v>999999</v>
      </c>
      <c r="EC38" s="41">
        <f t="shared" si="17"/>
        <v>999999</v>
      </c>
      <c r="EG38" s="41">
        <f t="shared" si="18"/>
        <v>34</v>
      </c>
      <c r="EH38" s="195">
        <f t="shared" si="68"/>
        <v>0</v>
      </c>
      <c r="EI38" s="195">
        <f t="shared" si="101"/>
        <v>3660</v>
      </c>
      <c r="EJ38" s="196">
        <f t="shared" si="69"/>
        <v>116</v>
      </c>
      <c r="EK38" s="195">
        <f t="shared" si="70"/>
        <v>0</v>
      </c>
      <c r="EL38" s="195">
        <f t="shared" si="71"/>
        <v>0</v>
      </c>
      <c r="EM38" s="195">
        <f t="shared" si="72"/>
        <v>1866</v>
      </c>
      <c r="EN38" s="195">
        <f t="shared" si="73"/>
        <v>120</v>
      </c>
      <c r="EO38" s="195">
        <f t="shared" si="74"/>
        <v>42</v>
      </c>
      <c r="EP38" s="195">
        <f t="shared" si="75"/>
        <v>0</v>
      </c>
      <c r="EQ38" s="195">
        <f t="shared" si="76"/>
        <v>109.7</v>
      </c>
      <c r="ER38" s="195" t="e">
        <f>#REF!</f>
        <v>#REF!</v>
      </c>
      <c r="ES38" s="195" t="e">
        <f>#REF!+#REF!</f>
        <v>#REF!</v>
      </c>
      <c r="ET38" s="195" t="e">
        <f>#REF!</f>
        <v>#REF!</v>
      </c>
      <c r="EU38" s="196" t="e">
        <f>#REF!+#REF!+#REF!</f>
        <v>#REF!</v>
      </c>
      <c r="EV38" s="195"/>
      <c r="EW38" s="195"/>
      <c r="EX38" s="195"/>
      <c r="EY38" s="195"/>
      <c r="EZ38" s="196"/>
      <c r="FA38" s="195"/>
      <c r="FC38" s="41">
        <f t="shared" si="19"/>
        <v>34</v>
      </c>
      <c r="FD38" s="195">
        <f t="shared" si="77"/>
        <v>0</v>
      </c>
      <c r="FE38" s="195">
        <f t="shared" si="78"/>
        <v>3660</v>
      </c>
      <c r="FF38" s="195">
        <f t="shared" si="79"/>
        <v>3776</v>
      </c>
      <c r="FG38" s="195">
        <f t="shared" si="80"/>
        <v>3776</v>
      </c>
      <c r="FH38" s="195">
        <f t="shared" si="81"/>
        <v>3776</v>
      </c>
      <c r="FI38" s="195">
        <f t="shared" si="82"/>
        <v>5642</v>
      </c>
      <c r="FJ38" s="195">
        <f t="shared" si="95"/>
        <v>5762</v>
      </c>
      <c r="FK38" s="195">
        <f t="shared" si="92"/>
        <v>5804</v>
      </c>
      <c r="FL38" s="195">
        <f t="shared" si="93"/>
        <v>5804</v>
      </c>
      <c r="FM38" s="195">
        <f t="shared" si="94"/>
        <v>5913.7</v>
      </c>
      <c r="FN38" s="195" t="e">
        <f t="shared" si="20"/>
        <v>#REF!</v>
      </c>
      <c r="FO38" s="195" t="e">
        <f t="shared" si="21"/>
        <v>#REF!</v>
      </c>
      <c r="FP38" s="195" t="e">
        <f t="shared" si="22"/>
        <v>#REF!</v>
      </c>
      <c r="FQ38" s="195" t="e">
        <f t="shared" si="23"/>
        <v>#REF!</v>
      </c>
      <c r="FR38" s="195" t="e">
        <f t="shared" si="24"/>
        <v>#REF!</v>
      </c>
      <c r="FS38" s="195" t="e">
        <f t="shared" si="25"/>
        <v>#REF!</v>
      </c>
      <c r="FT38" s="195" t="e">
        <f t="shared" si="26"/>
        <v>#REF!</v>
      </c>
      <c r="FU38" s="195" t="e">
        <f t="shared" si="27"/>
        <v>#REF!</v>
      </c>
      <c r="FV38" s="195" t="e">
        <f t="shared" si="28"/>
        <v>#REF!</v>
      </c>
    </row>
    <row r="39" spans="1:178" ht="13.5" thickBot="1" x14ac:dyDescent="0.25">
      <c r="A39" s="132"/>
      <c r="B39" s="34">
        <v>35</v>
      </c>
      <c r="C39" s="293">
        <f>'Стартовая ведомость'!D38</f>
        <v>35</v>
      </c>
      <c r="D39" s="260" t="str">
        <f>'Стартовая ведомость'!B38</f>
        <v>Хамидов Матвей</v>
      </c>
      <c r="E39" s="260" t="str">
        <f>'Стартовая ведомость'!C38</f>
        <v>Алексеева Марина</v>
      </c>
      <c r="F39" s="260" t="str">
        <f>'Стартовая ведомость'!F38</f>
        <v>Ford Focus</v>
      </c>
      <c r="G39" s="43">
        <f>'Ведомость ТИ'!E38</f>
        <v>0.31597222222222215</v>
      </c>
      <c r="H39" s="47">
        <f t="shared" si="29"/>
        <v>0.31597222222222215</v>
      </c>
      <c r="I39" s="58" t="str">
        <f t="shared" si="30"/>
        <v/>
      </c>
      <c r="J39" s="52">
        <f t="shared" si="31"/>
        <v>0</v>
      </c>
      <c r="K39" s="43">
        <f>'Стартовая ведомость'!E38</f>
        <v>0.39930555555555552</v>
      </c>
      <c r="L39" s="47">
        <f t="shared" si="32"/>
        <v>0.39930555555555552</v>
      </c>
      <c r="M39" s="42" t="str">
        <f t="shared" si="33"/>
        <v/>
      </c>
      <c r="N39" s="38">
        <f t="shared" si="34"/>
        <v>0</v>
      </c>
      <c r="O39" s="85">
        <v>0.39999999999999997</v>
      </c>
      <c r="P39" s="38"/>
      <c r="Q39" s="261"/>
      <c r="R39" s="85">
        <v>0.4375</v>
      </c>
      <c r="S39" s="38">
        <f t="shared" si="35"/>
        <v>300</v>
      </c>
      <c r="T39" s="85">
        <v>0.46597222222222223</v>
      </c>
      <c r="U39" s="86"/>
      <c r="V39" s="52">
        <f t="shared" si="96"/>
        <v>0</v>
      </c>
      <c r="W39" s="85">
        <v>0.49305555555555558</v>
      </c>
      <c r="X39" s="38"/>
      <c r="Y39" s="85">
        <v>0.49444444444444446</v>
      </c>
      <c r="Z39" s="86"/>
      <c r="AA39" s="52">
        <f>IF(Y39=0,0,IF(Y39="нет",900,IF(Y39&lt;(L39+Z$3),MINUTE(ABS(Y39-(L39+Z$3)))*60,0)))</f>
        <v>0</v>
      </c>
      <c r="AB39" s="261"/>
      <c r="AC39" s="85">
        <v>0.49583333333333335</v>
      </c>
      <c r="AD39" s="38"/>
      <c r="AE39" s="85">
        <v>0.52500000000000002</v>
      </c>
      <c r="AF39" s="86"/>
      <c r="AG39" s="52">
        <f t="shared" si="97"/>
        <v>0</v>
      </c>
      <c r="AH39" s="261"/>
      <c r="AI39" s="85">
        <v>0.53194444444444444</v>
      </c>
      <c r="AJ39" s="38"/>
      <c r="AK39" s="73">
        <v>0.53402777777777777</v>
      </c>
      <c r="AL39" s="42" t="str">
        <f t="shared" si="98"/>
        <v>+</v>
      </c>
      <c r="AM39" s="38">
        <f t="shared" si="99"/>
        <v>240</v>
      </c>
      <c r="AN39" s="43">
        <v>0.5805555555555556</v>
      </c>
      <c r="AO39" s="47">
        <v>0.58263888888888882</v>
      </c>
      <c r="AP39" s="70">
        <v>114</v>
      </c>
      <c r="AQ39" s="71">
        <f t="shared" si="14"/>
        <v>114</v>
      </c>
      <c r="AR39" s="72"/>
      <c r="AS39" s="49">
        <f t="shared" si="36"/>
        <v>0.5756944444444444</v>
      </c>
      <c r="AT39" s="42" t="str">
        <f t="shared" si="37"/>
        <v/>
      </c>
      <c r="AU39" s="280">
        <f t="shared" si="38"/>
        <v>0</v>
      </c>
      <c r="AV39" s="72"/>
      <c r="AW39" s="49">
        <v>0.63402777777777775</v>
      </c>
      <c r="AX39" s="42" t="str">
        <f t="shared" si="39"/>
        <v>+</v>
      </c>
      <c r="AY39" s="38">
        <f t="shared" si="83"/>
        <v>1260</v>
      </c>
      <c r="AZ39" s="53">
        <v>0.63750000000000007</v>
      </c>
      <c r="BA39" s="61"/>
      <c r="BB39" s="55">
        <v>0.64619212962962969</v>
      </c>
      <c r="BC39" s="35">
        <f t="shared" si="40"/>
        <v>8.6921296296296191E-3</v>
      </c>
      <c r="BD39" s="35">
        <f t="shared" si="41"/>
        <v>3.1828703703703602E-3</v>
      </c>
      <c r="BE39" s="44" t="str">
        <f t="shared" si="42"/>
        <v>+</v>
      </c>
      <c r="BF39" s="45">
        <f t="shared" si="43"/>
        <v>275</v>
      </c>
      <c r="BG39" s="55">
        <v>0.6537384259259259</v>
      </c>
      <c r="BH39" s="35">
        <f t="shared" si="44"/>
        <v>1.6238425925925837E-2</v>
      </c>
      <c r="BI39" s="35">
        <f t="shared" si="45"/>
        <v>2.8240740740739859E-3</v>
      </c>
      <c r="BJ39" s="44" t="str">
        <f t="shared" si="46"/>
        <v>+</v>
      </c>
      <c r="BK39" s="45">
        <f t="shared" si="47"/>
        <v>244</v>
      </c>
      <c r="BL39" s="55">
        <v>0.6584606481481482</v>
      </c>
      <c r="BM39" s="35">
        <f t="shared" si="48"/>
        <v>2.0960648148148131E-2</v>
      </c>
      <c r="BN39" s="35">
        <f t="shared" si="49"/>
        <v>3.6921296296296112E-3</v>
      </c>
      <c r="BO39" s="44" t="str">
        <f t="shared" si="50"/>
        <v>+</v>
      </c>
      <c r="BP39" s="45">
        <f t="shared" si="51"/>
        <v>319</v>
      </c>
      <c r="BQ39" s="55"/>
      <c r="BR39" s="35">
        <f t="shared" si="52"/>
        <v>-0.63750000000000007</v>
      </c>
      <c r="BS39" s="35">
        <f t="shared" si="53"/>
        <v>0.66945601851851855</v>
      </c>
      <c r="BT39" s="44"/>
      <c r="BU39" s="45">
        <v>600</v>
      </c>
      <c r="BV39" s="263"/>
      <c r="BW39" s="263"/>
      <c r="BX39" s="55">
        <v>0.66859953703703701</v>
      </c>
      <c r="BY39" s="35">
        <f t="shared" si="56"/>
        <v>3.109953703703694E-2</v>
      </c>
      <c r="BZ39" s="35">
        <f t="shared" si="57"/>
        <v>9.1087962962963925E-3</v>
      </c>
      <c r="CA39" s="44" t="str">
        <f t="shared" si="58"/>
        <v>-</v>
      </c>
      <c r="CB39" s="45">
        <f>IF(BZ39=0,0,HOUR(BZ39)*3600+MINUTE(BZ39)*60+SECOND(BZ39))+300</f>
        <v>1087</v>
      </c>
      <c r="CC39" s="49">
        <v>0.7090277777777777</v>
      </c>
      <c r="CD39" s="42" t="str">
        <f t="shared" si="60"/>
        <v>+</v>
      </c>
      <c r="CE39" s="38">
        <f t="shared" si="61"/>
        <v>480</v>
      </c>
      <c r="CF39" s="53">
        <v>0.71111111111111114</v>
      </c>
      <c r="CG39" s="61"/>
      <c r="CH39" s="55">
        <v>0.72256944444444438</v>
      </c>
      <c r="CI39" s="35">
        <f t="shared" si="84"/>
        <v>1.1458333333333237E-2</v>
      </c>
      <c r="CJ39" s="35">
        <f t="shared" si="7"/>
        <v>6.1342592592582984E-4</v>
      </c>
      <c r="CK39" s="44" t="str">
        <f t="shared" si="85"/>
        <v>+</v>
      </c>
      <c r="CL39" s="45">
        <f t="shared" si="86"/>
        <v>53</v>
      </c>
      <c r="CM39" s="55">
        <v>0.72900462962962964</v>
      </c>
      <c r="CN39" s="35">
        <f t="shared" si="87"/>
        <v>1.7893518518518503E-2</v>
      </c>
      <c r="CO39" s="35">
        <f t="shared" si="88"/>
        <v>1.0416666666666526E-3</v>
      </c>
      <c r="CP39" s="44" t="str">
        <f t="shared" si="89"/>
        <v>+</v>
      </c>
      <c r="CQ39" s="45">
        <f t="shared" si="90"/>
        <v>90</v>
      </c>
      <c r="CR39" s="85"/>
      <c r="CS39" s="38">
        <v>600</v>
      </c>
      <c r="CT39" s="85">
        <v>2.0215277777777798</v>
      </c>
      <c r="CU39" s="38"/>
      <c r="CV39" s="91"/>
      <c r="CW39" s="95">
        <v>0.05</v>
      </c>
      <c r="CX39" s="42" t="str">
        <f t="shared" si="15"/>
        <v/>
      </c>
      <c r="CY39" s="38">
        <f t="shared" si="62"/>
        <v>0</v>
      </c>
      <c r="CZ39" s="43">
        <v>0.40902777777777777</v>
      </c>
      <c r="DA39" s="47"/>
      <c r="DB39" s="70">
        <v>122.3</v>
      </c>
      <c r="DC39" s="71">
        <f t="shared" si="63"/>
        <v>122.3</v>
      </c>
      <c r="DD39" s="72"/>
      <c r="DE39" s="43"/>
      <c r="DF39" s="43"/>
      <c r="DG39" s="39">
        <f t="shared" si="64"/>
        <v>2904.3</v>
      </c>
      <c r="DH39" s="46">
        <f t="shared" si="100"/>
        <v>2880</v>
      </c>
      <c r="DI39" s="40"/>
      <c r="DJ39" s="63">
        <f t="shared" si="65"/>
        <v>5784.3</v>
      </c>
      <c r="DK39" s="43"/>
      <c r="DL39" s="268" t="str">
        <f>'Стартовая ведомость'!J38</f>
        <v>абсолют</v>
      </c>
      <c r="DM39" s="269" t="str">
        <f>'Стартовая ведомость'!F38</f>
        <v>Ford Focus</v>
      </c>
      <c r="DN39" s="269" t="str">
        <f>'Стартовая ведомость'!G38</f>
        <v>передний</v>
      </c>
      <c r="DO39" s="269">
        <f>'Стартовая ведомость'!H38</f>
        <v>125</v>
      </c>
      <c r="DP39" s="269" t="str">
        <f>'Стартовая ведомость'!I38</f>
        <v>PRO|RALLY</v>
      </c>
      <c r="DQ39" s="56"/>
      <c r="DR39" s="56"/>
      <c r="DS39" s="36"/>
      <c r="DV39" s="41">
        <f t="shared" si="9"/>
        <v>1.08</v>
      </c>
      <c r="DW39" s="41" t="s">
        <v>197</v>
      </c>
      <c r="DX39" s="41"/>
      <c r="DY39" s="151">
        <f t="shared" si="66"/>
        <v>255.20400000000004</v>
      </c>
      <c r="DZ39" s="41">
        <f t="shared" si="10"/>
        <v>255.20400000000004</v>
      </c>
      <c r="EA39" s="41">
        <f t="shared" si="67"/>
        <v>9999</v>
      </c>
      <c r="EB39" s="41">
        <f t="shared" si="16"/>
        <v>999999</v>
      </c>
      <c r="EC39" s="41">
        <f t="shared" si="17"/>
        <v>999999</v>
      </c>
      <c r="EG39" s="41">
        <f t="shared" si="18"/>
        <v>35</v>
      </c>
      <c r="EH39" s="195">
        <f t="shared" si="68"/>
        <v>0</v>
      </c>
      <c r="EI39" s="195">
        <f t="shared" si="101"/>
        <v>540</v>
      </c>
      <c r="EJ39" s="196">
        <f t="shared" si="69"/>
        <v>114</v>
      </c>
      <c r="EK39" s="195">
        <f t="shared" si="70"/>
        <v>0</v>
      </c>
      <c r="EL39" s="195">
        <f t="shared" si="71"/>
        <v>1260</v>
      </c>
      <c r="EM39" s="195">
        <f t="shared" si="72"/>
        <v>2525</v>
      </c>
      <c r="EN39" s="195">
        <f t="shared" si="73"/>
        <v>480</v>
      </c>
      <c r="EO39" s="195">
        <f t="shared" si="74"/>
        <v>143</v>
      </c>
      <c r="EP39" s="195">
        <f t="shared" si="75"/>
        <v>600</v>
      </c>
      <c r="EQ39" s="195">
        <f t="shared" si="76"/>
        <v>122.3</v>
      </c>
      <c r="ER39" s="195" t="e">
        <f>#REF!</f>
        <v>#REF!</v>
      </c>
      <c r="ES39" s="195" t="e">
        <f>#REF!+#REF!</f>
        <v>#REF!</v>
      </c>
      <c r="ET39" s="195" t="e">
        <f>#REF!</f>
        <v>#REF!</v>
      </c>
      <c r="EU39" s="196" t="e">
        <f>#REF!+#REF!+#REF!</f>
        <v>#REF!</v>
      </c>
      <c r="EV39" s="195"/>
      <c r="EW39" s="195"/>
      <c r="EX39" s="195"/>
      <c r="EY39" s="195"/>
      <c r="EZ39" s="196"/>
      <c r="FA39" s="195"/>
      <c r="FC39" s="41">
        <f t="shared" si="19"/>
        <v>35</v>
      </c>
      <c r="FD39" s="195">
        <f t="shared" si="77"/>
        <v>0</v>
      </c>
      <c r="FE39" s="195">
        <f t="shared" si="78"/>
        <v>540</v>
      </c>
      <c r="FF39" s="195">
        <f t="shared" si="79"/>
        <v>654</v>
      </c>
      <c r="FG39" s="195">
        <f t="shared" si="80"/>
        <v>654</v>
      </c>
      <c r="FH39" s="195">
        <f t="shared" si="81"/>
        <v>1914</v>
      </c>
      <c r="FI39" s="195">
        <f t="shared" si="82"/>
        <v>4439</v>
      </c>
      <c r="FJ39" s="195">
        <f t="shared" si="95"/>
        <v>4919</v>
      </c>
      <c r="FK39" s="195">
        <f t="shared" si="92"/>
        <v>5062</v>
      </c>
      <c r="FL39" s="195">
        <f t="shared" si="93"/>
        <v>5662</v>
      </c>
      <c r="FM39" s="195">
        <f t="shared" si="94"/>
        <v>5784.3</v>
      </c>
      <c r="FN39" s="195" t="e">
        <f t="shared" si="20"/>
        <v>#REF!</v>
      </c>
      <c r="FO39" s="195" t="e">
        <f t="shared" si="21"/>
        <v>#REF!</v>
      </c>
      <c r="FP39" s="195" t="e">
        <f t="shared" si="22"/>
        <v>#REF!</v>
      </c>
      <c r="FQ39" s="195" t="e">
        <f t="shared" si="23"/>
        <v>#REF!</v>
      </c>
      <c r="FR39" s="195" t="e">
        <f t="shared" si="24"/>
        <v>#REF!</v>
      </c>
      <c r="FS39" s="195" t="e">
        <f t="shared" si="25"/>
        <v>#REF!</v>
      </c>
      <c r="FT39" s="195" t="e">
        <f t="shared" si="26"/>
        <v>#REF!</v>
      </c>
      <c r="FU39" s="195" t="e">
        <f t="shared" si="27"/>
        <v>#REF!</v>
      </c>
      <c r="FV39" s="195" t="e">
        <f t="shared" si="28"/>
        <v>#REF!</v>
      </c>
    </row>
    <row r="40" spans="1:178" ht="13.5" thickBot="1" x14ac:dyDescent="0.25">
      <c r="A40" s="132"/>
      <c r="B40" s="34">
        <v>36</v>
      </c>
      <c r="C40" s="293">
        <f>'Стартовая ведомость'!D39</f>
        <v>36</v>
      </c>
      <c r="D40" s="260" t="str">
        <f>'Стартовая ведомость'!B39</f>
        <v>Александрова Анна</v>
      </c>
      <c r="E40" s="260" t="str">
        <f>'Стартовая ведомость'!C39</f>
        <v>Александров Сергей</v>
      </c>
      <c r="F40" s="260" t="str">
        <f>'Стартовая ведомость'!F39</f>
        <v>Skoda Octavia</v>
      </c>
      <c r="G40" s="43">
        <f>'Ведомость ТИ'!E39</f>
        <v>0.3166666666666666</v>
      </c>
      <c r="H40" s="47">
        <f t="shared" si="29"/>
        <v>0.3166666666666666</v>
      </c>
      <c r="I40" s="58" t="str">
        <f t="shared" si="30"/>
        <v/>
      </c>
      <c r="J40" s="52">
        <f t="shared" si="31"/>
        <v>0</v>
      </c>
      <c r="K40" s="43">
        <f>'Стартовая ведомость'!E39</f>
        <v>0.39999999999999997</v>
      </c>
      <c r="L40" s="47">
        <f t="shared" si="32"/>
        <v>0.39999999999999997</v>
      </c>
      <c r="M40" s="42" t="str">
        <f t="shared" si="33"/>
        <v/>
      </c>
      <c r="N40" s="38">
        <f t="shared" si="34"/>
        <v>0</v>
      </c>
      <c r="O40" s="85">
        <v>0.40347222222222223</v>
      </c>
      <c r="P40" s="38">
        <v>300</v>
      </c>
      <c r="Q40" s="261"/>
      <c r="R40" s="85">
        <v>0.44791666666666669</v>
      </c>
      <c r="S40" s="38">
        <f t="shared" si="35"/>
        <v>300</v>
      </c>
      <c r="T40" s="85" t="s">
        <v>308</v>
      </c>
      <c r="U40" s="86"/>
      <c r="V40" s="52">
        <f t="shared" si="96"/>
        <v>600</v>
      </c>
      <c r="W40" s="85">
        <v>0.5131944444444444</v>
      </c>
      <c r="X40" s="38"/>
      <c r="Y40" s="85">
        <v>0.51388888888888895</v>
      </c>
      <c r="Z40" s="86"/>
      <c r="AA40" s="52">
        <f>IF(Y40=0,0,IF(Y40="нет",900,IF(Y40&lt;(L40+Z$3),MINUTE(ABS(Y40-(L40+Z$3)))*60,0)))</f>
        <v>0</v>
      </c>
      <c r="AB40" s="261"/>
      <c r="AC40" s="85">
        <v>0.51736111111111105</v>
      </c>
      <c r="AD40" s="38"/>
      <c r="AE40" s="85">
        <v>0.46666666666666662</v>
      </c>
      <c r="AF40" s="86"/>
      <c r="AG40" s="52">
        <f t="shared" si="97"/>
        <v>720</v>
      </c>
      <c r="AH40" s="261">
        <f>300+300</f>
        <v>600</v>
      </c>
      <c r="AI40" s="85"/>
      <c r="AJ40" s="38">
        <v>600</v>
      </c>
      <c r="AK40" s="73">
        <v>0.5493055555555556</v>
      </c>
      <c r="AL40" s="42" t="str">
        <f t="shared" si="98"/>
        <v>+</v>
      </c>
      <c r="AM40" s="38">
        <f>IF(AK40=0,0,IF(AK40="нет",900,IF(AK40&lt;L40+AL$3,MINUTE(ABS(AK40-(L40+AL$3)))*60,IF(AK40&gt;L40+AL$3,MINUTE(ABS(AK40-(L40+AL$3)))*60,0))))+3600</f>
        <v>5100</v>
      </c>
      <c r="AN40" s="43">
        <v>0.55208333333333337</v>
      </c>
      <c r="AO40" s="47">
        <v>0.58819444444444446</v>
      </c>
      <c r="AP40" s="70">
        <v>101</v>
      </c>
      <c r="AQ40" s="71">
        <f t="shared" si="14"/>
        <v>101</v>
      </c>
      <c r="AR40" s="72"/>
      <c r="AS40" s="49">
        <f t="shared" si="36"/>
        <v>0.59097222222222223</v>
      </c>
      <c r="AT40" s="42" t="str">
        <f t="shared" si="37"/>
        <v/>
      </c>
      <c r="AU40" s="280">
        <f t="shared" si="38"/>
        <v>0</v>
      </c>
      <c r="AV40" s="72"/>
      <c r="AW40" s="49">
        <v>0.63541666666666663</v>
      </c>
      <c r="AX40" s="42" t="str">
        <f t="shared" si="39"/>
        <v/>
      </c>
      <c r="AY40" s="38">
        <f t="shared" si="83"/>
        <v>0</v>
      </c>
      <c r="AZ40" s="53">
        <v>0.6381944444444444</v>
      </c>
      <c r="BA40" s="61"/>
      <c r="BB40" s="55">
        <v>0.64371527777777782</v>
      </c>
      <c r="BC40" s="35">
        <f t="shared" si="40"/>
        <v>5.5208333333334192E-3</v>
      </c>
      <c r="BD40" s="35">
        <f t="shared" si="41"/>
        <v>1.1574074074160307E-5</v>
      </c>
      <c r="BE40" s="44" t="str">
        <f t="shared" si="42"/>
        <v>+</v>
      </c>
      <c r="BF40" s="45">
        <f t="shared" si="43"/>
        <v>1</v>
      </c>
      <c r="BG40" s="55">
        <v>0.65127314814814818</v>
      </c>
      <c r="BH40" s="35">
        <f t="shared" si="44"/>
        <v>1.3078703703703787E-2</v>
      </c>
      <c r="BI40" s="35">
        <f t="shared" si="45"/>
        <v>3.3564814814806415E-4</v>
      </c>
      <c r="BJ40" s="44" t="str">
        <f t="shared" si="46"/>
        <v>-</v>
      </c>
      <c r="BK40" s="45">
        <f t="shared" si="47"/>
        <v>29</v>
      </c>
      <c r="BL40" s="55">
        <v>0.65637731481481476</v>
      </c>
      <c r="BM40" s="35">
        <f t="shared" si="48"/>
        <v>1.8182870370370363E-2</v>
      </c>
      <c r="BN40" s="35">
        <f t="shared" si="49"/>
        <v>9.1435185185184328E-4</v>
      </c>
      <c r="BO40" s="44" t="str">
        <f t="shared" si="50"/>
        <v>+</v>
      </c>
      <c r="BP40" s="45">
        <f t="shared" si="51"/>
        <v>79</v>
      </c>
      <c r="BQ40" s="55">
        <v>0.67484953703703709</v>
      </c>
      <c r="BR40" s="35">
        <f t="shared" si="52"/>
        <v>3.6655092592592697E-2</v>
      </c>
      <c r="BS40" s="35">
        <f t="shared" si="53"/>
        <v>4.6990740740741818E-3</v>
      </c>
      <c r="BT40" s="44" t="str">
        <f t="shared" si="54"/>
        <v>+</v>
      </c>
      <c r="BU40" s="45">
        <f t="shared" si="55"/>
        <v>406</v>
      </c>
      <c r="BV40" s="263"/>
      <c r="BW40" s="263"/>
      <c r="BX40" s="55">
        <v>0.68812499999999999</v>
      </c>
      <c r="BY40" s="35">
        <f t="shared" si="56"/>
        <v>4.9930555555555589E-2</v>
      </c>
      <c r="BZ40" s="35">
        <f t="shared" si="57"/>
        <v>9.7222222222222571E-3</v>
      </c>
      <c r="CA40" s="44" t="str">
        <f t="shared" si="58"/>
        <v>+</v>
      </c>
      <c r="CB40" s="45">
        <f t="shared" si="59"/>
        <v>840</v>
      </c>
      <c r="CC40" s="49">
        <v>0.70416666666666661</v>
      </c>
      <c r="CD40" s="42" t="str">
        <f t="shared" si="60"/>
        <v/>
      </c>
      <c r="CE40" s="38">
        <f t="shared" si="61"/>
        <v>0</v>
      </c>
      <c r="CF40" s="53">
        <v>0.70624999999999993</v>
      </c>
      <c r="CG40" s="61"/>
      <c r="CH40" s="55">
        <v>0.71877314814814808</v>
      </c>
      <c r="CI40" s="35">
        <f t="shared" si="84"/>
        <v>1.2523148148148144E-2</v>
      </c>
      <c r="CJ40" s="35">
        <f t="shared" si="7"/>
        <v>1.6782407407407371E-3</v>
      </c>
      <c r="CK40" s="44" t="str">
        <f t="shared" si="85"/>
        <v>+</v>
      </c>
      <c r="CL40" s="45">
        <f t="shared" si="86"/>
        <v>145</v>
      </c>
      <c r="CM40" s="55">
        <v>0.72618055555555561</v>
      </c>
      <c r="CN40" s="35">
        <f t="shared" si="87"/>
        <v>1.9930555555555673E-2</v>
      </c>
      <c r="CO40" s="35">
        <f t="shared" si="88"/>
        <v>3.078703703703823E-3</v>
      </c>
      <c r="CP40" s="44" t="str">
        <f t="shared" si="89"/>
        <v>+</v>
      </c>
      <c r="CQ40" s="45">
        <f t="shared" si="90"/>
        <v>266</v>
      </c>
      <c r="CR40" s="85"/>
      <c r="CS40" s="38">
        <v>600</v>
      </c>
      <c r="CT40" s="85">
        <v>2.0631944444444401</v>
      </c>
      <c r="CU40" s="38"/>
      <c r="CV40" s="91"/>
      <c r="CW40" s="95">
        <v>0.05</v>
      </c>
      <c r="CX40" s="42" t="str">
        <f t="shared" si="15"/>
        <v/>
      </c>
      <c r="CY40" s="38">
        <f t="shared" si="62"/>
        <v>0</v>
      </c>
      <c r="CZ40" s="43">
        <v>0.40902777777777777</v>
      </c>
      <c r="DA40" s="47"/>
      <c r="DB40" s="70">
        <v>110.5</v>
      </c>
      <c r="DC40" s="71">
        <f t="shared" si="63"/>
        <v>110.5</v>
      </c>
      <c r="DD40" s="72"/>
      <c r="DE40" s="43"/>
      <c r="DF40" s="43"/>
      <c r="DG40" s="39">
        <f t="shared" si="64"/>
        <v>1977.5</v>
      </c>
      <c r="DH40" s="46">
        <f t="shared" si="100"/>
        <v>8820</v>
      </c>
      <c r="DI40" s="40"/>
      <c r="DJ40" s="63">
        <f t="shared" si="65"/>
        <v>10797.5</v>
      </c>
      <c r="DK40" s="43"/>
      <c r="DL40" s="268" t="str">
        <f>'Стартовая ведомость'!J39</f>
        <v>абсолют</v>
      </c>
      <c r="DM40" s="269" t="str">
        <f>'Стартовая ведомость'!F39</f>
        <v>Skoda Octavia</v>
      </c>
      <c r="DN40" s="269" t="str">
        <f>'Стартовая ведомость'!G39</f>
        <v>передний</v>
      </c>
      <c r="DO40" s="269">
        <f>'Стартовая ведомость'!H39</f>
        <v>105</v>
      </c>
      <c r="DP40" s="269">
        <f>'Стартовая ведомость'!I39</f>
        <v>0</v>
      </c>
      <c r="DQ40" s="56"/>
      <c r="DR40" s="56"/>
      <c r="DS40" s="36"/>
      <c r="DV40" s="41">
        <f t="shared" si="9"/>
        <v>1.08</v>
      </c>
      <c r="DW40" s="41" t="s">
        <v>198</v>
      </c>
      <c r="DX40" s="41"/>
      <c r="DY40" s="151">
        <f t="shared" si="66"/>
        <v>228.42000000000002</v>
      </c>
      <c r="DZ40" s="41">
        <f t="shared" si="10"/>
        <v>9999</v>
      </c>
      <c r="EA40" s="41">
        <f t="shared" si="67"/>
        <v>228.42000000000002</v>
      </c>
      <c r="EB40" s="41">
        <f t="shared" si="16"/>
        <v>999999</v>
      </c>
      <c r="EC40" s="41">
        <f t="shared" si="17"/>
        <v>999999</v>
      </c>
      <c r="EG40" s="41">
        <f t="shared" si="18"/>
        <v>36</v>
      </c>
      <c r="EH40" s="195">
        <f t="shared" si="68"/>
        <v>0</v>
      </c>
      <c r="EI40" s="195">
        <f t="shared" si="101"/>
        <v>8220</v>
      </c>
      <c r="EJ40" s="196">
        <f t="shared" si="69"/>
        <v>101</v>
      </c>
      <c r="EK40" s="195">
        <f t="shared" si="70"/>
        <v>0</v>
      </c>
      <c r="EL40" s="195">
        <f t="shared" si="71"/>
        <v>0</v>
      </c>
      <c r="EM40" s="195">
        <f t="shared" si="72"/>
        <v>1355</v>
      </c>
      <c r="EN40" s="195">
        <f t="shared" si="73"/>
        <v>0</v>
      </c>
      <c r="EO40" s="195">
        <f t="shared" si="74"/>
        <v>411</v>
      </c>
      <c r="EP40" s="195">
        <f t="shared" si="75"/>
        <v>600</v>
      </c>
      <c r="EQ40" s="195">
        <f t="shared" si="76"/>
        <v>110.5</v>
      </c>
      <c r="ER40" s="195" t="e">
        <f>#REF!</f>
        <v>#REF!</v>
      </c>
      <c r="ES40" s="195" t="e">
        <f>#REF!+#REF!</f>
        <v>#REF!</v>
      </c>
      <c r="ET40" s="195" t="e">
        <f>#REF!</f>
        <v>#REF!</v>
      </c>
      <c r="EU40" s="196" t="e">
        <f>#REF!+#REF!+#REF!</f>
        <v>#REF!</v>
      </c>
      <c r="EV40" s="195"/>
      <c r="EW40" s="195"/>
      <c r="EX40" s="195"/>
      <c r="EY40" s="195"/>
      <c r="EZ40" s="196"/>
      <c r="FA40" s="195"/>
      <c r="FC40" s="41">
        <f t="shared" si="19"/>
        <v>36</v>
      </c>
      <c r="FD40" s="195">
        <f t="shared" si="77"/>
        <v>0</v>
      </c>
      <c r="FE40" s="195">
        <f t="shared" si="78"/>
        <v>8220</v>
      </c>
      <c r="FF40" s="195">
        <f t="shared" si="79"/>
        <v>8321</v>
      </c>
      <c r="FG40" s="195">
        <f t="shared" si="80"/>
        <v>8321</v>
      </c>
      <c r="FH40" s="195">
        <f t="shared" si="81"/>
        <v>8321</v>
      </c>
      <c r="FI40" s="195">
        <f t="shared" si="82"/>
        <v>9676</v>
      </c>
      <c r="FJ40" s="195">
        <f t="shared" si="95"/>
        <v>9676</v>
      </c>
      <c r="FK40" s="195">
        <f t="shared" si="92"/>
        <v>10087</v>
      </c>
      <c r="FL40" s="195">
        <f t="shared" si="93"/>
        <v>10687</v>
      </c>
      <c r="FM40" s="195">
        <f t="shared" si="94"/>
        <v>10797.5</v>
      </c>
      <c r="FN40" s="195" t="e">
        <f t="shared" si="20"/>
        <v>#REF!</v>
      </c>
      <c r="FO40" s="195" t="e">
        <f t="shared" si="21"/>
        <v>#REF!</v>
      </c>
      <c r="FP40" s="195" t="e">
        <f t="shared" si="22"/>
        <v>#REF!</v>
      </c>
      <c r="FQ40" s="195" t="e">
        <f t="shared" si="23"/>
        <v>#REF!</v>
      </c>
      <c r="FR40" s="195" t="e">
        <f t="shared" si="24"/>
        <v>#REF!</v>
      </c>
      <c r="FS40" s="195" t="e">
        <f t="shared" si="25"/>
        <v>#REF!</v>
      </c>
      <c r="FT40" s="195" t="e">
        <f t="shared" si="26"/>
        <v>#REF!</v>
      </c>
      <c r="FU40" s="195" t="e">
        <f t="shared" si="27"/>
        <v>#REF!</v>
      </c>
      <c r="FV40" s="195" t="e">
        <f t="shared" si="28"/>
        <v>#REF!</v>
      </c>
    </row>
    <row r="41" spans="1:178" ht="13.5" thickBot="1" x14ac:dyDescent="0.25">
      <c r="A41" s="132"/>
      <c r="B41" s="34">
        <v>37</v>
      </c>
      <c r="C41" s="293">
        <f>'Стартовая ведомость'!D40</f>
        <v>37</v>
      </c>
      <c r="D41" s="260" t="str">
        <f>'Стартовая ведомость'!B40</f>
        <v>Фёдорова Татьяна</v>
      </c>
      <c r="E41" s="260" t="str">
        <f>'Стартовая ведомость'!C40</f>
        <v>Захаров Сергей</v>
      </c>
      <c r="F41" s="260" t="str">
        <f>'Стартовая ведомость'!F40</f>
        <v>Volkswagen Golf</v>
      </c>
      <c r="G41" s="43">
        <f>'Ведомость ТИ'!E40</f>
        <v>0.31736111111111104</v>
      </c>
      <c r="H41" s="47">
        <f t="shared" si="29"/>
        <v>0.31736111111111104</v>
      </c>
      <c r="I41" s="58" t="str">
        <f t="shared" si="30"/>
        <v/>
      </c>
      <c r="J41" s="52">
        <f t="shared" si="31"/>
        <v>0</v>
      </c>
      <c r="K41" s="43">
        <f>'Стартовая ведомость'!E40</f>
        <v>0.40069444444444441</v>
      </c>
      <c r="L41" s="47">
        <f t="shared" si="32"/>
        <v>0.40069444444444441</v>
      </c>
      <c r="M41" s="42" t="str">
        <f t="shared" si="33"/>
        <v/>
      </c>
      <c r="N41" s="38">
        <f t="shared" si="34"/>
        <v>0</v>
      </c>
      <c r="O41" s="85"/>
      <c r="P41" s="38">
        <v>600</v>
      </c>
      <c r="Q41" s="261"/>
      <c r="R41" s="85"/>
      <c r="S41" s="38">
        <f t="shared" si="35"/>
        <v>0</v>
      </c>
      <c r="T41" s="85" t="s">
        <v>308</v>
      </c>
      <c r="U41" s="86"/>
      <c r="V41" s="52">
        <f t="shared" si="96"/>
        <v>600</v>
      </c>
      <c r="W41" s="85"/>
      <c r="X41" s="38">
        <v>600</v>
      </c>
      <c r="Y41" s="85"/>
      <c r="Z41" s="86"/>
      <c r="AA41" s="52">
        <v>600</v>
      </c>
      <c r="AB41" s="261"/>
      <c r="AC41" s="85"/>
      <c r="AD41" s="38">
        <v>600</v>
      </c>
      <c r="AE41" s="85" t="s">
        <v>308</v>
      </c>
      <c r="AF41" s="86"/>
      <c r="AG41" s="52">
        <v>600</v>
      </c>
      <c r="AH41" s="261"/>
      <c r="AI41" s="85"/>
      <c r="AJ41" s="38">
        <v>600</v>
      </c>
      <c r="AK41" s="73">
        <v>0.4916666666666667</v>
      </c>
      <c r="AL41" s="42" t="str">
        <f t="shared" si="98"/>
        <v>+</v>
      </c>
      <c r="AM41" s="38">
        <f t="shared" si="99"/>
        <v>60</v>
      </c>
      <c r="AN41" s="43">
        <v>0.49652777777777773</v>
      </c>
      <c r="AO41" s="47">
        <v>0.50763888888888886</v>
      </c>
      <c r="AP41" s="70">
        <v>117.5</v>
      </c>
      <c r="AQ41" s="71">
        <f t="shared" si="14"/>
        <v>117.5</v>
      </c>
      <c r="AR41" s="72"/>
      <c r="AS41" s="49">
        <f t="shared" si="36"/>
        <v>0.53333333333333333</v>
      </c>
      <c r="AT41" s="42" t="str">
        <f t="shared" si="37"/>
        <v/>
      </c>
      <c r="AU41" s="280">
        <f t="shared" si="38"/>
        <v>0</v>
      </c>
      <c r="AV41" s="72"/>
      <c r="AW41" s="49">
        <v>0.57430555555555551</v>
      </c>
      <c r="AX41" s="42" t="str">
        <f t="shared" si="39"/>
        <v>-</v>
      </c>
      <c r="AY41" s="38">
        <f t="shared" si="83"/>
        <v>60</v>
      </c>
      <c r="AZ41" s="53">
        <v>0.57777777777777783</v>
      </c>
      <c r="BA41" s="61"/>
      <c r="BB41" s="55">
        <v>0.58374999999999999</v>
      </c>
      <c r="BC41" s="35">
        <f t="shared" si="40"/>
        <v>5.9722222222221566E-3</v>
      </c>
      <c r="BD41" s="35">
        <f t="shared" si="41"/>
        <v>4.6296296296289771E-4</v>
      </c>
      <c r="BE41" s="44" t="str">
        <f t="shared" si="42"/>
        <v>+</v>
      </c>
      <c r="BF41" s="45">
        <f t="shared" si="43"/>
        <v>40</v>
      </c>
      <c r="BG41" s="55">
        <v>0.59215277777777775</v>
      </c>
      <c r="BH41" s="35">
        <f t="shared" si="44"/>
        <v>1.4374999999999916E-2</v>
      </c>
      <c r="BI41" s="35">
        <f t="shared" si="45"/>
        <v>9.6064814814806471E-4</v>
      </c>
      <c r="BJ41" s="44" t="str">
        <f t="shared" si="46"/>
        <v>+</v>
      </c>
      <c r="BK41" s="45">
        <f t="shared" si="47"/>
        <v>83</v>
      </c>
      <c r="BL41" s="55">
        <v>0.59752314814814811</v>
      </c>
      <c r="BM41" s="35">
        <f t="shared" si="48"/>
        <v>1.9745370370370274E-2</v>
      </c>
      <c r="BN41" s="35">
        <f t="shared" si="49"/>
        <v>2.4768518518517545E-3</v>
      </c>
      <c r="BO41" s="44" t="str">
        <f t="shared" si="50"/>
        <v>+</v>
      </c>
      <c r="BP41" s="45">
        <f t="shared" si="51"/>
        <v>214</v>
      </c>
      <c r="BQ41" s="55">
        <v>0.62246527777777783</v>
      </c>
      <c r="BR41" s="35">
        <f t="shared" si="52"/>
        <v>4.4687499999999991E-2</v>
      </c>
      <c r="BS41" s="35">
        <f t="shared" si="53"/>
        <v>1.2731481481481476E-2</v>
      </c>
      <c r="BT41" s="44" t="str">
        <f t="shared" si="54"/>
        <v>+</v>
      </c>
      <c r="BU41" s="45">
        <f t="shared" si="55"/>
        <v>1100</v>
      </c>
      <c r="BV41" s="263"/>
      <c r="BW41" s="263"/>
      <c r="BX41" s="55">
        <v>0.61121527777777784</v>
      </c>
      <c r="BY41" s="35">
        <f t="shared" si="56"/>
        <v>3.3437500000000009E-2</v>
      </c>
      <c r="BZ41" s="35">
        <f t="shared" si="57"/>
        <v>6.7708333333333232E-3</v>
      </c>
      <c r="CA41" s="44" t="str">
        <f t="shared" si="58"/>
        <v>-</v>
      </c>
      <c r="CB41" s="45">
        <f>IF(BZ41=0,0,HOUR(BZ41)*3600+MINUTE(BZ41)*60+SECOND(BZ41))+300</f>
        <v>885</v>
      </c>
      <c r="CC41" s="49">
        <v>0.6958333333333333</v>
      </c>
      <c r="CD41" s="42" t="str">
        <f t="shared" si="60"/>
        <v>+</v>
      </c>
      <c r="CE41" s="38">
        <f t="shared" si="61"/>
        <v>900</v>
      </c>
      <c r="CF41" s="53">
        <v>0.70138888888888884</v>
      </c>
      <c r="CG41" s="61"/>
      <c r="CH41" s="55">
        <v>0.71480324074074064</v>
      </c>
      <c r="CI41" s="35">
        <f t="shared" si="84"/>
        <v>1.3414351851851802E-2</v>
      </c>
      <c r="CJ41" s="35">
        <f t="shared" si="7"/>
        <v>2.5694444444443951E-3</v>
      </c>
      <c r="CK41" s="44" t="str">
        <f t="shared" si="85"/>
        <v>+</v>
      </c>
      <c r="CL41" s="45">
        <f t="shared" si="86"/>
        <v>222</v>
      </c>
      <c r="CM41" s="55">
        <v>0.72342592592592592</v>
      </c>
      <c r="CN41" s="35">
        <f t="shared" si="87"/>
        <v>2.2037037037037077E-2</v>
      </c>
      <c r="CO41" s="35">
        <f t="shared" si="88"/>
        <v>5.1851851851852267E-3</v>
      </c>
      <c r="CP41" s="44" t="str">
        <f t="shared" si="89"/>
        <v>+</v>
      </c>
      <c r="CQ41" s="45">
        <f t="shared" si="90"/>
        <v>448</v>
      </c>
      <c r="CR41" s="85" t="s">
        <v>632</v>
      </c>
      <c r="CS41" s="38"/>
      <c r="CT41" s="85">
        <v>2.1048611111111102</v>
      </c>
      <c r="CU41" s="38"/>
      <c r="CV41" s="91"/>
      <c r="CW41" s="95">
        <v>0.05</v>
      </c>
      <c r="CX41" s="42" t="str">
        <f t="shared" si="15"/>
        <v/>
      </c>
      <c r="CY41" s="38">
        <f t="shared" si="62"/>
        <v>0</v>
      </c>
      <c r="CZ41" s="43">
        <v>0.40902777777777777</v>
      </c>
      <c r="DA41" s="47"/>
      <c r="DB41" s="70">
        <v>124</v>
      </c>
      <c r="DC41" s="71">
        <f t="shared" si="63"/>
        <v>124</v>
      </c>
      <c r="DD41" s="72"/>
      <c r="DE41" s="43"/>
      <c r="DF41" s="43"/>
      <c r="DG41" s="39">
        <f t="shared" si="64"/>
        <v>3233.5</v>
      </c>
      <c r="DH41" s="46">
        <f t="shared" si="100"/>
        <v>5220</v>
      </c>
      <c r="DI41" s="40"/>
      <c r="DJ41" s="63">
        <f t="shared" si="65"/>
        <v>8453.5</v>
      </c>
      <c r="DK41" s="43"/>
      <c r="DL41" s="268" t="str">
        <f>'Стартовая ведомость'!J40</f>
        <v>студент</v>
      </c>
      <c r="DM41" s="269" t="str">
        <f>'Стартовая ведомость'!F40</f>
        <v>Volkswagen Golf</v>
      </c>
      <c r="DN41" s="269" t="str">
        <f>'Стартовая ведомость'!G40</f>
        <v>передний</v>
      </c>
      <c r="DO41" s="269">
        <f>'Стартовая ведомость'!H40</f>
        <v>90</v>
      </c>
      <c r="DP41" s="269">
        <f>'Стартовая ведомость'!I40</f>
        <v>0</v>
      </c>
      <c r="DQ41" s="56"/>
      <c r="DR41" s="56"/>
      <c r="DS41" s="36"/>
      <c r="DV41" s="41">
        <f t="shared" si="9"/>
        <v>1.05</v>
      </c>
      <c r="DW41" s="41" t="s">
        <v>198</v>
      </c>
      <c r="DX41" s="41"/>
      <c r="DY41" s="151">
        <f t="shared" si="66"/>
        <v>253.57500000000002</v>
      </c>
      <c r="DZ41" s="41">
        <f t="shared" si="10"/>
        <v>9999</v>
      </c>
      <c r="EA41" s="41">
        <f t="shared" si="67"/>
        <v>253.57500000000002</v>
      </c>
      <c r="EB41" s="41">
        <f t="shared" si="16"/>
        <v>999999</v>
      </c>
      <c r="EC41" s="41">
        <f t="shared" si="17"/>
        <v>999999</v>
      </c>
      <c r="EG41" s="41">
        <f t="shared" si="18"/>
        <v>37</v>
      </c>
      <c r="EH41" s="195">
        <f t="shared" si="68"/>
        <v>0</v>
      </c>
      <c r="EI41" s="195">
        <f t="shared" si="101"/>
        <v>4260</v>
      </c>
      <c r="EJ41" s="196">
        <f t="shared" si="69"/>
        <v>117.5</v>
      </c>
      <c r="EK41" s="195">
        <f t="shared" si="70"/>
        <v>0</v>
      </c>
      <c r="EL41" s="195">
        <f t="shared" si="71"/>
        <v>60</v>
      </c>
      <c r="EM41" s="195">
        <f t="shared" si="72"/>
        <v>2322</v>
      </c>
      <c r="EN41" s="195">
        <f t="shared" si="73"/>
        <v>900</v>
      </c>
      <c r="EO41" s="195">
        <f t="shared" si="74"/>
        <v>670</v>
      </c>
      <c r="EP41" s="195">
        <f t="shared" si="75"/>
        <v>0</v>
      </c>
      <c r="EQ41" s="195">
        <f t="shared" si="76"/>
        <v>124</v>
      </c>
      <c r="ER41" s="195" t="e">
        <f>#REF!</f>
        <v>#REF!</v>
      </c>
      <c r="ES41" s="195" t="e">
        <f>#REF!+#REF!</f>
        <v>#REF!</v>
      </c>
      <c r="ET41" s="195" t="e">
        <f>#REF!</f>
        <v>#REF!</v>
      </c>
      <c r="EU41" s="196" t="e">
        <f>#REF!+#REF!+#REF!</f>
        <v>#REF!</v>
      </c>
      <c r="EV41" s="195"/>
      <c r="EW41" s="195"/>
      <c r="EX41" s="195"/>
      <c r="EY41" s="195"/>
      <c r="EZ41" s="196"/>
      <c r="FA41" s="195"/>
      <c r="FC41" s="41">
        <f t="shared" si="19"/>
        <v>37</v>
      </c>
      <c r="FD41" s="195">
        <f t="shared" si="77"/>
        <v>0</v>
      </c>
      <c r="FE41" s="195">
        <f t="shared" si="78"/>
        <v>4260</v>
      </c>
      <c r="FF41" s="195">
        <f t="shared" si="79"/>
        <v>4377.5</v>
      </c>
      <c r="FG41" s="195">
        <f t="shared" si="80"/>
        <v>4377.5</v>
      </c>
      <c r="FH41" s="195">
        <f t="shared" si="81"/>
        <v>4437.5</v>
      </c>
      <c r="FI41" s="195">
        <f t="shared" si="82"/>
        <v>6759.5</v>
      </c>
      <c r="FJ41" s="195">
        <f t="shared" si="95"/>
        <v>7659.5</v>
      </c>
      <c r="FK41" s="195">
        <f t="shared" si="92"/>
        <v>8329.5</v>
      </c>
      <c r="FL41" s="195">
        <f t="shared" si="93"/>
        <v>8329.5</v>
      </c>
      <c r="FM41" s="195">
        <f t="shared" si="94"/>
        <v>8453.5</v>
      </c>
      <c r="FN41" s="195" t="e">
        <f t="shared" si="20"/>
        <v>#REF!</v>
      </c>
      <c r="FO41" s="195" t="e">
        <f t="shared" si="21"/>
        <v>#REF!</v>
      </c>
      <c r="FP41" s="195" t="e">
        <f t="shared" si="22"/>
        <v>#REF!</v>
      </c>
      <c r="FQ41" s="195" t="e">
        <f t="shared" si="23"/>
        <v>#REF!</v>
      </c>
      <c r="FR41" s="195" t="e">
        <f t="shared" si="24"/>
        <v>#REF!</v>
      </c>
      <c r="FS41" s="195" t="e">
        <f t="shared" si="25"/>
        <v>#REF!</v>
      </c>
      <c r="FT41" s="195" t="e">
        <f t="shared" si="26"/>
        <v>#REF!</v>
      </c>
      <c r="FU41" s="195" t="e">
        <f t="shared" si="27"/>
        <v>#REF!</v>
      </c>
      <c r="FV41" s="195" t="e">
        <f t="shared" si="28"/>
        <v>#REF!</v>
      </c>
    </row>
    <row r="42" spans="1:178" ht="13.5" thickBot="1" x14ac:dyDescent="0.25">
      <c r="A42" s="132"/>
      <c r="B42" s="34">
        <v>38</v>
      </c>
      <c r="C42" s="293">
        <f>'Стартовая ведомость'!D41</f>
        <v>38</v>
      </c>
      <c r="D42" s="260" t="str">
        <f>'Стартовая ведомость'!B41</f>
        <v>Воронов Александр</v>
      </c>
      <c r="E42" s="260" t="str">
        <f>'Стартовая ведомость'!C41</f>
        <v>Балденков Дмитрий</v>
      </c>
      <c r="F42" s="260" t="str">
        <f>'Стартовая ведомость'!F41</f>
        <v>ВАЗ-21093</v>
      </c>
      <c r="G42" s="43">
        <f>'Ведомость ТИ'!E41</f>
        <v>0.31805555555555548</v>
      </c>
      <c r="H42" s="47">
        <f t="shared" si="29"/>
        <v>0.31805555555555548</v>
      </c>
      <c r="I42" s="58" t="str">
        <f t="shared" si="30"/>
        <v/>
      </c>
      <c r="J42" s="52">
        <f t="shared" si="31"/>
        <v>0</v>
      </c>
      <c r="K42" s="43">
        <f>'Стартовая ведомость'!E41</f>
        <v>0.40138888888888885</v>
      </c>
      <c r="L42" s="47">
        <f t="shared" si="32"/>
        <v>0.40138888888888885</v>
      </c>
      <c r="M42" s="42" t="str">
        <f t="shared" si="33"/>
        <v/>
      </c>
      <c r="N42" s="38">
        <f t="shared" si="34"/>
        <v>0</v>
      </c>
      <c r="O42" s="85">
        <v>0.40208333333333335</v>
      </c>
      <c r="P42" s="38"/>
      <c r="Q42" s="261"/>
      <c r="R42" s="85"/>
      <c r="S42" s="38">
        <f t="shared" si="35"/>
        <v>0</v>
      </c>
      <c r="T42" s="85" t="s">
        <v>308</v>
      </c>
      <c r="U42" s="86"/>
      <c r="V42" s="52">
        <f t="shared" si="96"/>
        <v>600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>
        <v>0.45416666666666666</v>
      </c>
      <c r="AF42" s="86"/>
      <c r="AG42" s="52">
        <f t="shared" si="97"/>
        <v>1920</v>
      </c>
      <c r="AH42" s="261"/>
      <c r="AI42" s="85"/>
      <c r="AJ42" s="38">
        <v>600</v>
      </c>
      <c r="AK42" s="73">
        <v>0.50069444444444444</v>
      </c>
      <c r="AL42" s="42" t="str">
        <f t="shared" si="98"/>
        <v>+</v>
      </c>
      <c r="AM42" s="38">
        <f t="shared" si="99"/>
        <v>780</v>
      </c>
      <c r="AN42" s="43">
        <v>0.53194444444444444</v>
      </c>
      <c r="AO42" s="47">
        <v>0.53541666666666665</v>
      </c>
      <c r="AP42" s="70">
        <v>92</v>
      </c>
      <c r="AQ42" s="71">
        <f t="shared" si="14"/>
        <v>92</v>
      </c>
      <c r="AR42" s="72">
        <v>10</v>
      </c>
      <c r="AS42" s="49">
        <f t="shared" si="36"/>
        <v>0.54236111111111107</v>
      </c>
      <c r="AT42" s="42" t="str">
        <f t="shared" si="37"/>
        <v/>
      </c>
      <c r="AU42" s="280">
        <f t="shared" si="38"/>
        <v>0</v>
      </c>
      <c r="AV42" s="72"/>
      <c r="AW42" s="49">
        <v>0.58472222222222225</v>
      </c>
      <c r="AX42" s="42" t="str">
        <f t="shared" si="39"/>
        <v/>
      </c>
      <c r="AY42" s="38">
        <f t="shared" si="83"/>
        <v>0</v>
      </c>
      <c r="AZ42" s="53">
        <v>0.58958333333333335</v>
      </c>
      <c r="BA42" s="61"/>
      <c r="BB42" s="55">
        <v>0.59509259259259262</v>
      </c>
      <c r="BC42" s="35">
        <f t="shared" si="40"/>
        <v>5.5092592592592693E-3</v>
      </c>
      <c r="BD42" s="35">
        <f t="shared" si="41"/>
        <v>1.0408340855860843E-17</v>
      </c>
      <c r="BE42" s="44" t="str">
        <f t="shared" si="42"/>
        <v/>
      </c>
      <c r="BF42" s="45">
        <f t="shared" si="43"/>
        <v>0</v>
      </c>
      <c r="BG42" s="55">
        <v>0.60222222222222221</v>
      </c>
      <c r="BH42" s="35">
        <f t="shared" si="44"/>
        <v>1.2638888888888866E-2</v>
      </c>
      <c r="BI42" s="35">
        <f t="shared" si="45"/>
        <v>7.7546296296298473E-4</v>
      </c>
      <c r="BJ42" s="44" t="str">
        <f t="shared" si="46"/>
        <v>-</v>
      </c>
      <c r="BK42" s="45">
        <f t="shared" si="47"/>
        <v>67</v>
      </c>
      <c r="BL42" s="55">
        <v>0.60578703703703707</v>
      </c>
      <c r="BM42" s="35">
        <f t="shared" si="48"/>
        <v>1.620370370370372E-2</v>
      </c>
      <c r="BN42" s="35">
        <f t="shared" si="49"/>
        <v>1.0648148148147997E-3</v>
      </c>
      <c r="BO42" s="44" t="str">
        <f t="shared" si="50"/>
        <v>-</v>
      </c>
      <c r="BP42" s="45">
        <f t="shared" si="51"/>
        <v>92</v>
      </c>
      <c r="BQ42" s="55">
        <v>0.62254629629629632</v>
      </c>
      <c r="BR42" s="35">
        <f t="shared" si="52"/>
        <v>3.2962962962962972E-2</v>
      </c>
      <c r="BS42" s="35">
        <f t="shared" si="53"/>
        <v>1.0069444444444561E-3</v>
      </c>
      <c r="BT42" s="44" t="str">
        <f t="shared" si="54"/>
        <v>+</v>
      </c>
      <c r="BU42" s="45">
        <f t="shared" si="55"/>
        <v>87</v>
      </c>
      <c r="BV42" s="263"/>
      <c r="BW42" s="263"/>
      <c r="BX42" s="55">
        <v>0.63118055555555552</v>
      </c>
      <c r="BY42" s="35">
        <f t="shared" si="56"/>
        <v>4.1597222222222174E-2</v>
      </c>
      <c r="BZ42" s="35">
        <f t="shared" si="57"/>
        <v>1.3888888888888423E-3</v>
      </c>
      <c r="CA42" s="44" t="str">
        <f t="shared" si="58"/>
        <v>+</v>
      </c>
      <c r="CB42" s="45">
        <f t="shared" si="59"/>
        <v>120</v>
      </c>
      <c r="CC42" s="49">
        <v>0.65555555555555556</v>
      </c>
      <c r="CD42" s="42" t="str">
        <f t="shared" si="60"/>
        <v/>
      </c>
      <c r="CE42" s="38">
        <f t="shared" si="61"/>
        <v>0</v>
      </c>
      <c r="CF42" s="53">
        <v>0.66319444444444442</v>
      </c>
      <c r="CG42" s="61"/>
      <c r="CH42" s="55">
        <v>0.6740624999999999</v>
      </c>
      <c r="CI42" s="35">
        <f t="shared" si="84"/>
        <v>1.0868055555555478E-2</v>
      </c>
      <c r="CJ42" s="35">
        <f t="shared" si="7"/>
        <v>2.3148148148070813E-5</v>
      </c>
      <c r="CK42" s="44" t="str">
        <f t="shared" si="85"/>
        <v>+</v>
      </c>
      <c r="CL42" s="45">
        <f t="shared" si="86"/>
        <v>2</v>
      </c>
      <c r="CM42" s="55">
        <v>0.68070601851851853</v>
      </c>
      <c r="CN42" s="35">
        <f t="shared" si="87"/>
        <v>1.751157407407411E-2</v>
      </c>
      <c r="CO42" s="35">
        <f t="shared" si="88"/>
        <v>6.5972222222225943E-4</v>
      </c>
      <c r="CP42" s="44" t="str">
        <f t="shared" si="89"/>
        <v>+</v>
      </c>
      <c r="CQ42" s="45">
        <f t="shared" si="90"/>
        <v>57</v>
      </c>
      <c r="CR42" s="85" t="s">
        <v>632</v>
      </c>
      <c r="CS42" s="38"/>
      <c r="CT42" s="85">
        <v>2.1465277777777798</v>
      </c>
      <c r="CU42" s="38"/>
      <c r="CV42" s="91"/>
      <c r="CW42" s="95">
        <v>0.05</v>
      </c>
      <c r="CX42" s="42" t="str">
        <f t="shared" si="15"/>
        <v/>
      </c>
      <c r="CY42" s="38">
        <f t="shared" si="62"/>
        <v>0</v>
      </c>
      <c r="CZ42" s="43">
        <v>0.40902777777777777</v>
      </c>
      <c r="DA42" s="47"/>
      <c r="DB42" s="70">
        <v>100</v>
      </c>
      <c r="DC42" s="71">
        <f t="shared" si="63"/>
        <v>100</v>
      </c>
      <c r="DD42" s="72"/>
      <c r="DE42" s="43"/>
      <c r="DF42" s="43"/>
      <c r="DG42" s="39">
        <f t="shared" si="64"/>
        <v>627</v>
      </c>
      <c r="DH42" s="46">
        <f t="shared" si="100"/>
        <v>5700</v>
      </c>
      <c r="DI42" s="40"/>
      <c r="DJ42" s="63">
        <f t="shared" si="65"/>
        <v>6327</v>
      </c>
      <c r="DK42" s="43"/>
      <c r="DL42" s="268" t="str">
        <f>'Стартовая ведомость'!J41</f>
        <v>выпускник</v>
      </c>
      <c r="DM42" s="269" t="str">
        <f>'Стартовая ведомость'!F41</f>
        <v>ВАЗ-21093</v>
      </c>
      <c r="DN42" s="269" t="str">
        <f>'Стартовая ведомость'!G41</f>
        <v>передний</v>
      </c>
      <c r="DO42" s="269">
        <f>'Стартовая ведомость'!H41</f>
        <v>80</v>
      </c>
      <c r="DP42" s="269" t="str">
        <f>'Стартовая ведомость'!I41</f>
        <v>Очки</v>
      </c>
      <c r="DQ42" s="56"/>
      <c r="DR42" s="56"/>
      <c r="DS42" s="36"/>
      <c r="DV42" s="41">
        <f t="shared" si="9"/>
        <v>1.05</v>
      </c>
      <c r="DW42" s="41" t="s">
        <v>197</v>
      </c>
      <c r="DX42" s="41"/>
      <c r="DY42" s="151">
        <f t="shared" si="66"/>
        <v>212.10000000000002</v>
      </c>
      <c r="DZ42" s="41">
        <f t="shared" si="10"/>
        <v>212.10000000000002</v>
      </c>
      <c r="EA42" s="41">
        <f t="shared" si="67"/>
        <v>9999</v>
      </c>
      <c r="EB42" s="41">
        <f t="shared" si="16"/>
        <v>999999</v>
      </c>
      <c r="EC42" s="41">
        <f t="shared" si="17"/>
        <v>999999</v>
      </c>
      <c r="EG42" s="41">
        <f t="shared" si="18"/>
        <v>38</v>
      </c>
      <c r="EH42" s="195">
        <f t="shared" si="68"/>
        <v>0</v>
      </c>
      <c r="EI42" s="195">
        <f t="shared" si="101"/>
        <v>5700</v>
      </c>
      <c r="EJ42" s="196">
        <f t="shared" si="69"/>
        <v>102</v>
      </c>
      <c r="EK42" s="195">
        <f t="shared" si="70"/>
        <v>0</v>
      </c>
      <c r="EL42" s="195">
        <f t="shared" si="71"/>
        <v>0</v>
      </c>
      <c r="EM42" s="195">
        <f t="shared" si="72"/>
        <v>366</v>
      </c>
      <c r="EN42" s="195">
        <f t="shared" si="73"/>
        <v>0</v>
      </c>
      <c r="EO42" s="195">
        <f t="shared" si="74"/>
        <v>59</v>
      </c>
      <c r="EP42" s="195">
        <f t="shared" si="75"/>
        <v>0</v>
      </c>
      <c r="EQ42" s="195">
        <f t="shared" si="76"/>
        <v>100</v>
      </c>
      <c r="ER42" s="195" t="e">
        <f>#REF!</f>
        <v>#REF!</v>
      </c>
      <c r="ES42" s="195" t="e">
        <f>#REF!+#REF!</f>
        <v>#REF!</v>
      </c>
      <c r="ET42" s="195" t="e">
        <f>#REF!</f>
        <v>#REF!</v>
      </c>
      <c r="EU42" s="196" t="e">
        <f>#REF!+#REF!+#REF!</f>
        <v>#REF!</v>
      </c>
      <c r="EV42" s="195"/>
      <c r="EW42" s="195"/>
      <c r="EX42" s="195"/>
      <c r="EY42" s="195"/>
      <c r="EZ42" s="196"/>
      <c r="FA42" s="195"/>
      <c r="FC42" s="41">
        <f t="shared" si="19"/>
        <v>38</v>
      </c>
      <c r="FD42" s="195">
        <f t="shared" si="77"/>
        <v>0</v>
      </c>
      <c r="FE42" s="195">
        <f t="shared" si="78"/>
        <v>5700</v>
      </c>
      <c r="FF42" s="195">
        <f t="shared" si="79"/>
        <v>5802</v>
      </c>
      <c r="FG42" s="195">
        <f t="shared" si="80"/>
        <v>5802</v>
      </c>
      <c r="FH42" s="195">
        <f t="shared" si="81"/>
        <v>5802</v>
      </c>
      <c r="FI42" s="195">
        <f t="shared" si="82"/>
        <v>6168</v>
      </c>
      <c r="FJ42" s="195">
        <f t="shared" si="95"/>
        <v>6168</v>
      </c>
      <c r="FK42" s="195">
        <f t="shared" si="92"/>
        <v>6227</v>
      </c>
      <c r="FL42" s="195">
        <f t="shared" si="93"/>
        <v>6227</v>
      </c>
      <c r="FM42" s="195">
        <f t="shared" si="94"/>
        <v>6327</v>
      </c>
      <c r="FN42" s="195" t="e">
        <f t="shared" si="20"/>
        <v>#REF!</v>
      </c>
      <c r="FO42" s="195" t="e">
        <f t="shared" si="21"/>
        <v>#REF!</v>
      </c>
      <c r="FP42" s="195" t="e">
        <f t="shared" si="22"/>
        <v>#REF!</v>
      </c>
      <c r="FQ42" s="195" t="e">
        <f t="shared" si="23"/>
        <v>#REF!</v>
      </c>
      <c r="FR42" s="195" t="e">
        <f t="shared" si="24"/>
        <v>#REF!</v>
      </c>
      <c r="FS42" s="195" t="e">
        <f t="shared" si="25"/>
        <v>#REF!</v>
      </c>
      <c r="FT42" s="195" t="e">
        <f t="shared" si="26"/>
        <v>#REF!</v>
      </c>
      <c r="FU42" s="195" t="e">
        <f t="shared" si="27"/>
        <v>#REF!</v>
      </c>
      <c r="FV42" s="195" t="e">
        <f t="shared" si="28"/>
        <v>#REF!</v>
      </c>
    </row>
    <row r="43" spans="1:178" ht="13.5" thickBot="1" x14ac:dyDescent="0.25">
      <c r="A43" s="132"/>
      <c r="B43" s="34">
        <v>39</v>
      </c>
      <c r="C43" s="293">
        <f>'Стартовая ведомость'!D42</f>
        <v>39</v>
      </c>
      <c r="D43" s="260" t="str">
        <f>'Стартовая ведомость'!B42</f>
        <v>Кананадзе Сергей</v>
      </c>
      <c r="E43" s="260" t="str">
        <f>'Стартовая ведомость'!C42</f>
        <v>Воробьёва Наталья</v>
      </c>
      <c r="F43" s="260" t="str">
        <f>'Стартовая ведомость'!F42</f>
        <v>Opel Frontera</v>
      </c>
      <c r="G43" s="43">
        <f>'Ведомость ТИ'!E42</f>
        <v>0.31874999999999992</v>
      </c>
      <c r="H43" s="47">
        <f t="shared" si="29"/>
        <v>0.31874999999999992</v>
      </c>
      <c r="I43" s="58" t="str">
        <f t="shared" si="30"/>
        <v/>
      </c>
      <c r="J43" s="52">
        <f t="shared" si="31"/>
        <v>0</v>
      </c>
      <c r="K43" s="43">
        <f>'Стартовая ведомость'!E42</f>
        <v>0.40208333333333329</v>
      </c>
      <c r="L43" s="47">
        <f t="shared" si="32"/>
        <v>0.40208333333333329</v>
      </c>
      <c r="M43" s="42" t="str">
        <f t="shared" si="33"/>
        <v/>
      </c>
      <c r="N43" s="38">
        <f t="shared" si="34"/>
        <v>0</v>
      </c>
      <c r="O43" s="85">
        <v>0.40277777777777773</v>
      </c>
      <c r="P43" s="38"/>
      <c r="Q43" s="261"/>
      <c r="R43" s="85"/>
      <c r="S43" s="38">
        <f t="shared" si="35"/>
        <v>0</v>
      </c>
      <c r="T43" s="85" t="s">
        <v>308</v>
      </c>
      <c r="U43" s="86"/>
      <c r="V43" s="52">
        <f t="shared" si="96"/>
        <v>600</v>
      </c>
      <c r="W43" s="85"/>
      <c r="X43" s="38">
        <v>600</v>
      </c>
      <c r="Y43" s="85"/>
      <c r="Z43" s="86"/>
      <c r="AA43" s="52">
        <v>600</v>
      </c>
      <c r="AB43" s="261"/>
      <c r="AC43" s="85"/>
      <c r="AD43" s="38">
        <v>600</v>
      </c>
      <c r="AE43" s="85">
        <v>0.4548611111111111</v>
      </c>
      <c r="AF43" s="86"/>
      <c r="AG43" s="52">
        <f t="shared" si="97"/>
        <v>1920</v>
      </c>
      <c r="AH43" s="261"/>
      <c r="AI43" s="85">
        <v>0.46180555555555558</v>
      </c>
      <c r="AJ43" s="38"/>
      <c r="AK43" s="73">
        <v>0.49236111111111108</v>
      </c>
      <c r="AL43" s="42" t="str">
        <f t="shared" si="98"/>
        <v/>
      </c>
      <c r="AM43" s="38">
        <f t="shared" si="99"/>
        <v>0</v>
      </c>
      <c r="AN43" s="43">
        <v>0.5229166666666667</v>
      </c>
      <c r="AO43" s="47">
        <v>0.52638888888888891</v>
      </c>
      <c r="AP43" s="70">
        <v>113.5</v>
      </c>
      <c r="AQ43" s="71">
        <f t="shared" si="14"/>
        <v>113.5</v>
      </c>
      <c r="AR43" s="72"/>
      <c r="AS43" s="49">
        <f t="shared" si="36"/>
        <v>0.53402777777777777</v>
      </c>
      <c r="AT43" s="42" t="str">
        <f t="shared" si="37"/>
        <v/>
      </c>
      <c r="AU43" s="280">
        <f t="shared" si="38"/>
        <v>0</v>
      </c>
      <c r="AV43" s="72"/>
      <c r="AW43" s="49">
        <v>0.5756944444444444</v>
      </c>
      <c r="AX43" s="42" t="str">
        <f t="shared" si="39"/>
        <v/>
      </c>
      <c r="AY43" s="38">
        <f t="shared" si="83"/>
        <v>0</v>
      </c>
      <c r="AZ43" s="53">
        <v>0.57847222222222217</v>
      </c>
      <c r="BA43" s="61"/>
      <c r="BB43" s="55">
        <v>0.58344907407407409</v>
      </c>
      <c r="BC43" s="35">
        <f t="shared" si="40"/>
        <v>4.9768518518519267E-3</v>
      </c>
      <c r="BD43" s="35">
        <f t="shared" si="41"/>
        <v>5.3240740740733219E-4</v>
      </c>
      <c r="BE43" s="44" t="str">
        <f t="shared" si="42"/>
        <v>-</v>
      </c>
      <c r="BF43" s="45">
        <f t="shared" si="43"/>
        <v>46</v>
      </c>
      <c r="BG43" s="55">
        <v>0.59047453703703701</v>
      </c>
      <c r="BH43" s="35">
        <f t="shared" si="44"/>
        <v>1.2002314814814841E-2</v>
      </c>
      <c r="BI43" s="35">
        <f t="shared" si="45"/>
        <v>1.4120370370370103E-3</v>
      </c>
      <c r="BJ43" s="44" t="str">
        <f t="shared" si="46"/>
        <v>-</v>
      </c>
      <c r="BK43" s="45">
        <f t="shared" si="47"/>
        <v>122</v>
      </c>
      <c r="BL43" s="55">
        <v>0.59410879629629632</v>
      </c>
      <c r="BM43" s="35">
        <f t="shared" si="48"/>
        <v>1.563657407407415E-2</v>
      </c>
      <c r="BN43" s="35">
        <f t="shared" si="49"/>
        <v>1.63194444444437E-3</v>
      </c>
      <c r="BO43" s="44" t="str">
        <f t="shared" si="50"/>
        <v>-</v>
      </c>
      <c r="BP43" s="45">
        <f t="shared" si="51"/>
        <v>141</v>
      </c>
      <c r="BQ43" s="55">
        <v>0.61630787037037038</v>
      </c>
      <c r="BR43" s="35">
        <f t="shared" si="52"/>
        <v>3.7835648148148215E-2</v>
      </c>
      <c r="BS43" s="35">
        <f t="shared" si="53"/>
        <v>5.8796296296296999E-3</v>
      </c>
      <c r="BT43" s="44" t="str">
        <f t="shared" si="54"/>
        <v>+</v>
      </c>
      <c r="BU43" s="45">
        <f t="shared" si="55"/>
        <v>508</v>
      </c>
      <c r="BV43" s="263"/>
      <c r="BW43" s="263"/>
      <c r="BX43" s="55">
        <v>0.62648148148148153</v>
      </c>
      <c r="BY43" s="35">
        <f t="shared" si="56"/>
        <v>4.8009259259259363E-2</v>
      </c>
      <c r="BZ43" s="35">
        <f t="shared" si="57"/>
        <v>7.8009259259260305E-3</v>
      </c>
      <c r="CA43" s="44" t="str">
        <f t="shared" si="58"/>
        <v>+</v>
      </c>
      <c r="CB43" s="45">
        <f t="shared" si="59"/>
        <v>674</v>
      </c>
      <c r="CC43" s="49">
        <v>0.64444444444444449</v>
      </c>
      <c r="CD43" s="42" t="str">
        <f t="shared" si="60"/>
        <v/>
      </c>
      <c r="CE43" s="38">
        <f t="shared" si="61"/>
        <v>0</v>
      </c>
      <c r="CF43" s="53">
        <v>0.65833333333333333</v>
      </c>
      <c r="CG43" s="61"/>
      <c r="CH43" s="55">
        <v>0.6686805555555555</v>
      </c>
      <c r="CI43" s="35">
        <f t="shared" si="84"/>
        <v>1.0347222222222174E-2</v>
      </c>
      <c r="CJ43" s="35">
        <f t="shared" si="7"/>
        <v>4.9768518518523291E-4</v>
      </c>
      <c r="CK43" s="44" t="str">
        <f t="shared" si="85"/>
        <v>-</v>
      </c>
      <c r="CL43" s="45">
        <f t="shared" si="86"/>
        <v>43</v>
      </c>
      <c r="CM43" s="55"/>
      <c r="CN43" s="35">
        <f t="shared" si="87"/>
        <v>-0.65833333333333333</v>
      </c>
      <c r="CO43" s="35">
        <f t="shared" si="88"/>
        <v>0.67518518518518522</v>
      </c>
      <c r="CP43" s="44"/>
      <c r="CQ43" s="45">
        <v>600</v>
      </c>
      <c r="CR43" s="85"/>
      <c r="CS43" s="38">
        <v>600</v>
      </c>
      <c r="CT43" s="85">
        <v>2.1881944444444401</v>
      </c>
      <c r="CU43" s="38"/>
      <c r="CV43" s="91"/>
      <c r="CW43" s="95">
        <v>0.05</v>
      </c>
      <c r="CX43" s="42" t="str">
        <f t="shared" si="15"/>
        <v/>
      </c>
      <c r="CY43" s="38">
        <f t="shared" si="62"/>
        <v>0</v>
      </c>
      <c r="CZ43" s="43">
        <v>0.40902777777777777</v>
      </c>
      <c r="DA43" s="47"/>
      <c r="DB43" s="70"/>
      <c r="DC43" s="71">
        <v>1800</v>
      </c>
      <c r="DD43" s="72"/>
      <c r="DE43" s="43"/>
      <c r="DF43" s="43"/>
      <c r="DG43" s="39">
        <f t="shared" si="64"/>
        <v>4047.5</v>
      </c>
      <c r="DH43" s="46">
        <f t="shared" si="100"/>
        <v>4920</v>
      </c>
      <c r="DI43" s="40"/>
      <c r="DJ43" s="63" t="s">
        <v>316</v>
      </c>
      <c r="DK43" s="43"/>
      <c r="DL43" s="268" t="str">
        <f>'Стартовая ведомость'!J42</f>
        <v>абсолют</v>
      </c>
      <c r="DM43" s="269" t="str">
        <f>'Стартовая ведомость'!F42</f>
        <v>Opel Frontera</v>
      </c>
      <c r="DN43" s="269" t="str">
        <f>'Стартовая ведомость'!G42</f>
        <v>полный</v>
      </c>
      <c r="DO43" s="269">
        <f>'Стартовая ведомость'!H42</f>
        <v>136</v>
      </c>
      <c r="DP43" s="269" t="str">
        <f>'Стартовая ведомость'!I42</f>
        <v>PRO|RALLY</v>
      </c>
      <c r="DQ43" s="56"/>
      <c r="DR43" s="56"/>
      <c r="DS43" s="36"/>
      <c r="DV43" s="41">
        <f t="shared" si="9"/>
        <v>1.1100000000000001</v>
      </c>
      <c r="DW43" s="41" t="s">
        <v>197</v>
      </c>
      <c r="DX43" s="41"/>
      <c r="DY43" s="151" t="s">
        <v>310</v>
      </c>
      <c r="DZ43" s="151" t="s">
        <v>310</v>
      </c>
      <c r="EA43" s="151" t="s">
        <v>310</v>
      </c>
      <c r="EB43" s="151" t="s">
        <v>310</v>
      </c>
      <c r="EC43" s="151" t="s">
        <v>310</v>
      </c>
      <c r="EG43" s="41">
        <f t="shared" si="18"/>
        <v>39</v>
      </c>
      <c r="EH43" s="151" t="s">
        <v>310</v>
      </c>
      <c r="EI43" s="151" t="s">
        <v>310</v>
      </c>
      <c r="EJ43" s="151" t="s">
        <v>310</v>
      </c>
      <c r="EK43" s="151" t="s">
        <v>310</v>
      </c>
      <c r="EL43" s="151" t="s">
        <v>310</v>
      </c>
      <c r="EM43" s="151" t="s">
        <v>310</v>
      </c>
      <c r="EN43" s="151" t="s">
        <v>310</v>
      </c>
      <c r="EO43" s="151" t="s">
        <v>310</v>
      </c>
      <c r="EP43" s="151" t="s">
        <v>310</v>
      </c>
      <c r="EQ43" s="151" t="s">
        <v>310</v>
      </c>
      <c r="ER43" s="195" t="e">
        <f>#REF!</f>
        <v>#REF!</v>
      </c>
      <c r="ES43" s="195" t="e">
        <f>#REF!+#REF!</f>
        <v>#REF!</v>
      </c>
      <c r="ET43" s="195" t="e">
        <f>#REF!</f>
        <v>#REF!</v>
      </c>
      <c r="EU43" s="196" t="e">
        <f>#REF!+#REF!+#REF!</f>
        <v>#REF!</v>
      </c>
      <c r="EV43" s="195"/>
      <c r="EW43" s="195"/>
      <c r="EX43" s="195"/>
      <c r="EY43" s="195"/>
      <c r="EZ43" s="196"/>
      <c r="FA43" s="195"/>
      <c r="FC43" s="41">
        <f t="shared" si="19"/>
        <v>39</v>
      </c>
      <c r="FD43" s="195" t="str">
        <f t="shared" si="77"/>
        <v>сход</v>
      </c>
      <c r="FE43" s="151" t="s">
        <v>310</v>
      </c>
      <c r="FF43" s="151" t="s">
        <v>310</v>
      </c>
      <c r="FG43" s="151" t="s">
        <v>310</v>
      </c>
      <c r="FH43" s="151" t="s">
        <v>310</v>
      </c>
      <c r="FI43" s="151" t="s">
        <v>310</v>
      </c>
      <c r="FJ43" s="151" t="s">
        <v>310</v>
      </c>
      <c r="FK43" s="151" t="s">
        <v>310</v>
      </c>
      <c r="FL43" s="151" t="s">
        <v>310</v>
      </c>
      <c r="FM43" s="151" t="s">
        <v>310</v>
      </c>
      <c r="FN43" s="195" t="e">
        <f t="shared" si="20"/>
        <v>#VALUE!</v>
      </c>
      <c r="FO43" s="195" t="e">
        <f t="shared" si="21"/>
        <v>#VALUE!</v>
      </c>
      <c r="FP43" s="195" t="e">
        <f t="shared" si="22"/>
        <v>#VALUE!</v>
      </c>
      <c r="FQ43" s="195" t="e">
        <f t="shared" si="23"/>
        <v>#VALUE!</v>
      </c>
      <c r="FR43" s="195" t="e">
        <f t="shared" si="24"/>
        <v>#VALUE!</v>
      </c>
      <c r="FS43" s="195" t="e">
        <f t="shared" si="25"/>
        <v>#VALUE!</v>
      </c>
      <c r="FT43" s="195" t="e">
        <f t="shared" si="26"/>
        <v>#VALUE!</v>
      </c>
      <c r="FU43" s="195" t="e">
        <f t="shared" si="27"/>
        <v>#VALUE!</v>
      </c>
      <c r="FV43" s="195" t="e">
        <f t="shared" si="28"/>
        <v>#VALUE!</v>
      </c>
    </row>
    <row r="44" spans="1:178" ht="13.5" thickBot="1" x14ac:dyDescent="0.25">
      <c r="A44" s="132"/>
      <c r="B44" s="34">
        <v>40</v>
      </c>
      <c r="C44" s="293">
        <f>'Стартовая ведомость'!D43</f>
        <v>40</v>
      </c>
      <c r="D44" s="260" t="str">
        <f>'Стартовая ведомость'!B43</f>
        <v>Бузюн Георгий</v>
      </c>
      <c r="E44" s="260" t="str">
        <f>'Стартовая ведомость'!C43</f>
        <v>Филипс Дмитриевс</v>
      </c>
      <c r="F44" s="260" t="str">
        <f>'Стартовая ведомость'!F43</f>
        <v>Москвич-21415</v>
      </c>
      <c r="G44" s="43">
        <f>'Ведомость ТИ'!E43</f>
        <v>0.31944444444444436</v>
      </c>
      <c r="H44" s="47">
        <f t="shared" si="29"/>
        <v>0.31944444444444436</v>
      </c>
      <c r="I44" s="58" t="str">
        <f t="shared" si="30"/>
        <v/>
      </c>
      <c r="J44" s="52">
        <f t="shared" si="31"/>
        <v>0</v>
      </c>
      <c r="K44" s="43">
        <f>'Стартовая ведомость'!E43</f>
        <v>0.40277777777777773</v>
      </c>
      <c r="L44" s="47">
        <f t="shared" si="32"/>
        <v>0.40277777777777773</v>
      </c>
      <c r="M44" s="42" t="str">
        <f t="shared" si="33"/>
        <v/>
      </c>
      <c r="N44" s="38">
        <f t="shared" si="34"/>
        <v>0</v>
      </c>
      <c r="O44" s="85"/>
      <c r="P44" s="38">
        <v>600</v>
      </c>
      <c r="Q44" s="261"/>
      <c r="R44" s="85">
        <v>0.44236111111111115</v>
      </c>
      <c r="S44" s="38">
        <f t="shared" si="35"/>
        <v>300</v>
      </c>
      <c r="T44" s="85">
        <v>0.48819444444444443</v>
      </c>
      <c r="U44" s="86"/>
      <c r="V44" s="52">
        <f t="shared" si="96"/>
        <v>0</v>
      </c>
      <c r="W44" s="85"/>
      <c r="X44" s="38">
        <v>600</v>
      </c>
      <c r="Y44" s="85"/>
      <c r="Z44" s="86"/>
      <c r="AA44" s="52">
        <v>600</v>
      </c>
      <c r="AB44" s="261"/>
      <c r="AC44" s="85"/>
      <c r="AD44" s="38">
        <v>600</v>
      </c>
      <c r="AE44" s="85">
        <v>0.4548611111111111</v>
      </c>
      <c r="AF44" s="86"/>
      <c r="AG44" s="52">
        <f t="shared" si="97"/>
        <v>1980</v>
      </c>
      <c r="AH44" s="261">
        <f>300+300</f>
        <v>600</v>
      </c>
      <c r="AI44" s="85"/>
      <c r="AJ44" s="38">
        <v>600</v>
      </c>
      <c r="AK44" s="73">
        <v>0.51180555555555551</v>
      </c>
      <c r="AL44" s="42" t="str">
        <f t="shared" si="98"/>
        <v>+</v>
      </c>
      <c r="AM44" s="38">
        <f t="shared" si="99"/>
        <v>1620</v>
      </c>
      <c r="AN44" s="43">
        <v>0.53472222222222221</v>
      </c>
      <c r="AO44" s="47">
        <v>0.57430555555555551</v>
      </c>
      <c r="AP44" s="70">
        <v>93.4</v>
      </c>
      <c r="AQ44" s="71">
        <f t="shared" si="14"/>
        <v>93.4</v>
      </c>
      <c r="AR44" s="72"/>
      <c r="AS44" s="49">
        <f t="shared" si="36"/>
        <v>0.55347222222222214</v>
      </c>
      <c r="AT44" s="42" t="str">
        <f t="shared" si="37"/>
        <v/>
      </c>
      <c r="AU44" s="280">
        <f t="shared" si="38"/>
        <v>0</v>
      </c>
      <c r="AV44" s="72"/>
      <c r="AW44" s="49">
        <v>0.61736111111111114</v>
      </c>
      <c r="AX44" s="42" t="str">
        <f t="shared" si="39"/>
        <v/>
      </c>
      <c r="AY44" s="38">
        <f t="shared" si="83"/>
        <v>0</v>
      </c>
      <c r="AZ44" s="53">
        <v>0.62013888888888891</v>
      </c>
      <c r="BA44" s="61"/>
      <c r="BB44" s="55">
        <v>0.62519675925925922</v>
      </c>
      <c r="BC44" s="35">
        <f t="shared" si="40"/>
        <v>5.0578703703703098E-3</v>
      </c>
      <c r="BD44" s="35">
        <f t="shared" si="41"/>
        <v>4.5138888888894904E-4</v>
      </c>
      <c r="BE44" s="44" t="str">
        <f t="shared" si="42"/>
        <v>-</v>
      </c>
      <c r="BF44" s="45">
        <f t="shared" si="43"/>
        <v>39</v>
      </c>
      <c r="BG44" s="55">
        <v>0.63443287037037044</v>
      </c>
      <c r="BH44" s="35">
        <f t="shared" si="44"/>
        <v>1.4293981481481532E-2</v>
      </c>
      <c r="BI44" s="35">
        <f t="shared" si="45"/>
        <v>8.7962962962968155E-4</v>
      </c>
      <c r="BJ44" s="44" t="str">
        <f t="shared" si="46"/>
        <v>+</v>
      </c>
      <c r="BK44" s="45">
        <f t="shared" si="47"/>
        <v>76</v>
      </c>
      <c r="BL44" s="55">
        <v>0.64618055555555554</v>
      </c>
      <c r="BM44" s="35">
        <f t="shared" si="48"/>
        <v>2.604166666666663E-2</v>
      </c>
      <c r="BN44" s="35">
        <f t="shared" si="49"/>
        <v>8.7731481481481098E-3</v>
      </c>
      <c r="BO44" s="44" t="str">
        <f t="shared" si="50"/>
        <v>+</v>
      </c>
      <c r="BP44" s="45">
        <f t="shared" si="51"/>
        <v>758</v>
      </c>
      <c r="BQ44" s="55">
        <v>0.66728009259259258</v>
      </c>
      <c r="BR44" s="35">
        <f t="shared" si="52"/>
        <v>4.7141203703703671E-2</v>
      </c>
      <c r="BS44" s="35">
        <f t="shared" si="53"/>
        <v>1.5185185185185156E-2</v>
      </c>
      <c r="BT44" s="44" t="str">
        <f t="shared" si="54"/>
        <v>+</v>
      </c>
      <c r="BU44" s="45">
        <f t="shared" si="55"/>
        <v>1312</v>
      </c>
      <c r="BV44" s="263"/>
      <c r="BW44" s="263"/>
      <c r="BX44" s="55">
        <v>0.65625</v>
      </c>
      <c r="BY44" s="35">
        <f t="shared" si="56"/>
        <v>3.6111111111111094E-2</v>
      </c>
      <c r="BZ44" s="35">
        <f t="shared" si="57"/>
        <v>4.0972222222222382E-3</v>
      </c>
      <c r="CA44" s="44" t="str">
        <f t="shared" si="58"/>
        <v>-</v>
      </c>
      <c r="CB44" s="45">
        <f>IF(BZ44=0,0,HOUR(BZ44)*3600+MINUTE(BZ44)*60+SECOND(BZ44))+300</f>
        <v>654</v>
      </c>
      <c r="CC44" s="49">
        <v>0.7270833333333333</v>
      </c>
      <c r="CD44" s="42" t="str">
        <f t="shared" si="60"/>
        <v>+</v>
      </c>
      <c r="CE44" s="38">
        <f t="shared" si="61"/>
        <v>3540</v>
      </c>
      <c r="CF44" s="53">
        <v>0.72986111111111107</v>
      </c>
      <c r="CG44" s="61"/>
      <c r="CH44" s="55">
        <v>0.74276620370370372</v>
      </c>
      <c r="CI44" s="35">
        <f t="shared" si="84"/>
        <v>1.2905092592592649E-2</v>
      </c>
      <c r="CJ44" s="35">
        <f t="shared" si="7"/>
        <v>2.0601851851852412E-3</v>
      </c>
      <c r="CK44" s="44" t="str">
        <f t="shared" si="85"/>
        <v>+</v>
      </c>
      <c r="CL44" s="45">
        <f t="shared" si="86"/>
        <v>178</v>
      </c>
      <c r="CM44" s="55">
        <v>0.75125000000000008</v>
      </c>
      <c r="CN44" s="35">
        <f t="shared" si="87"/>
        <v>2.1388888888889013E-2</v>
      </c>
      <c r="CO44" s="35">
        <f t="shared" si="88"/>
        <v>4.5370370370371622E-3</v>
      </c>
      <c r="CP44" s="44" t="str">
        <f t="shared" si="89"/>
        <v>+</v>
      </c>
      <c r="CQ44" s="45">
        <f t="shared" si="90"/>
        <v>392</v>
      </c>
      <c r="CR44" s="85"/>
      <c r="CS44" s="38">
        <v>600</v>
      </c>
      <c r="CT44" s="85">
        <v>2.2298611111111102</v>
      </c>
      <c r="CU44" s="38"/>
      <c r="CV44" s="91"/>
      <c r="CW44" s="95">
        <v>0.05</v>
      </c>
      <c r="CX44" s="42" t="str">
        <f t="shared" si="15"/>
        <v/>
      </c>
      <c r="CY44" s="38">
        <f t="shared" si="62"/>
        <v>0</v>
      </c>
      <c r="CZ44" s="43">
        <v>0.40902777777777777</v>
      </c>
      <c r="DA44" s="47"/>
      <c r="DB44" s="70">
        <v>111.3</v>
      </c>
      <c r="DC44" s="71">
        <f t="shared" si="63"/>
        <v>111.3</v>
      </c>
      <c r="DD44" s="72">
        <v>330</v>
      </c>
      <c r="DE44" s="43"/>
      <c r="DF44" s="43"/>
      <c r="DG44" s="39">
        <f t="shared" si="64"/>
        <v>3943.7000000000003</v>
      </c>
      <c r="DH44" s="46">
        <f t="shared" si="100"/>
        <v>11640</v>
      </c>
      <c r="DI44" s="40"/>
      <c r="DJ44" s="63">
        <f t="shared" si="65"/>
        <v>15583.7</v>
      </c>
      <c r="DK44" s="43"/>
      <c r="DL44" s="268" t="str">
        <f>'Стартовая ведомость'!J43</f>
        <v>студент</v>
      </c>
      <c r="DM44" s="269" t="str">
        <f>'Стартовая ведомость'!F43</f>
        <v>Москвич-21415</v>
      </c>
      <c r="DN44" s="269" t="str">
        <f>'Стартовая ведомость'!G43</f>
        <v>передний</v>
      </c>
      <c r="DO44" s="269">
        <f>'Стартовая ведомость'!H43</f>
        <v>112</v>
      </c>
      <c r="DP44" s="269" t="str">
        <f>'Стартовая ведомость'!I43</f>
        <v>МАДИ Racing</v>
      </c>
      <c r="DQ44" s="56"/>
      <c r="DR44" s="56"/>
      <c r="DS44" s="36"/>
      <c r="DV44" s="41">
        <f t="shared" si="9"/>
        <v>1.08</v>
      </c>
      <c r="DW44" s="41" t="s">
        <v>197</v>
      </c>
      <c r="DX44" s="41"/>
      <c r="DY44" s="151">
        <f t="shared" si="66"/>
        <v>577.47600000000011</v>
      </c>
      <c r="DZ44" s="41">
        <f t="shared" ref="DZ44:DZ53" si="102">IF(DW44=$DZ$4,DY44,9999)</f>
        <v>577.47600000000011</v>
      </c>
      <c r="EA44" s="41">
        <f t="shared" si="67"/>
        <v>9999</v>
      </c>
      <c r="EB44" s="41">
        <f t="shared" si="16"/>
        <v>999999</v>
      </c>
      <c r="EC44" s="41">
        <f t="shared" si="17"/>
        <v>999999</v>
      </c>
      <c r="EG44" s="41">
        <f t="shared" si="18"/>
        <v>40</v>
      </c>
      <c r="EH44" s="195">
        <f t="shared" si="68"/>
        <v>0</v>
      </c>
      <c r="EI44" s="195">
        <f t="shared" si="101"/>
        <v>7500</v>
      </c>
      <c r="EJ44" s="196">
        <f t="shared" si="69"/>
        <v>93.4</v>
      </c>
      <c r="EK44" s="195">
        <f t="shared" si="70"/>
        <v>0</v>
      </c>
      <c r="EL44" s="195">
        <f t="shared" si="71"/>
        <v>0</v>
      </c>
      <c r="EM44" s="195">
        <f t="shared" si="72"/>
        <v>2839</v>
      </c>
      <c r="EN44" s="195">
        <f t="shared" si="73"/>
        <v>3540</v>
      </c>
      <c r="EO44" s="195">
        <f t="shared" si="74"/>
        <v>570</v>
      </c>
      <c r="EP44" s="195">
        <f t="shared" si="75"/>
        <v>600</v>
      </c>
      <c r="EQ44" s="195">
        <f t="shared" si="76"/>
        <v>441.3</v>
      </c>
      <c r="ER44" s="195" t="e">
        <f>#REF!</f>
        <v>#REF!</v>
      </c>
      <c r="ES44" s="195" t="e">
        <f>#REF!+#REF!</f>
        <v>#REF!</v>
      </c>
      <c r="ET44" s="195" t="e">
        <f>#REF!</f>
        <v>#REF!</v>
      </c>
      <c r="EU44" s="196" t="e">
        <f>#REF!+#REF!+#REF!</f>
        <v>#REF!</v>
      </c>
      <c r="EV44" s="195"/>
      <c r="EW44" s="195"/>
      <c r="EX44" s="195"/>
      <c r="EY44" s="195"/>
      <c r="EZ44" s="196"/>
      <c r="FA44" s="195"/>
      <c r="FC44" s="41">
        <f t="shared" si="19"/>
        <v>40</v>
      </c>
      <c r="FD44" s="195">
        <f t="shared" si="77"/>
        <v>0</v>
      </c>
      <c r="FE44" s="195">
        <f t="shared" si="78"/>
        <v>7500</v>
      </c>
      <c r="FF44" s="195">
        <f t="shared" si="79"/>
        <v>7593.4</v>
      </c>
      <c r="FG44" s="195">
        <f t="shared" si="80"/>
        <v>7593.4</v>
      </c>
      <c r="FH44" s="195">
        <f t="shared" si="81"/>
        <v>7593.4</v>
      </c>
      <c r="FI44" s="195">
        <f t="shared" si="82"/>
        <v>10432.4</v>
      </c>
      <c r="FJ44" s="195">
        <f t="shared" si="95"/>
        <v>13972.4</v>
      </c>
      <c r="FK44" s="195">
        <f t="shared" si="92"/>
        <v>14542.4</v>
      </c>
      <c r="FL44" s="195">
        <f t="shared" si="93"/>
        <v>15142.4</v>
      </c>
      <c r="FM44" s="195">
        <f t="shared" si="94"/>
        <v>15583.699999999999</v>
      </c>
      <c r="FN44" s="195" t="e">
        <f t="shared" si="20"/>
        <v>#REF!</v>
      </c>
      <c r="FO44" s="195" t="e">
        <f t="shared" si="21"/>
        <v>#REF!</v>
      </c>
      <c r="FP44" s="195" t="e">
        <f t="shared" si="22"/>
        <v>#REF!</v>
      </c>
      <c r="FQ44" s="195" t="e">
        <f t="shared" si="23"/>
        <v>#REF!</v>
      </c>
      <c r="FR44" s="195" t="e">
        <f t="shared" si="24"/>
        <v>#REF!</v>
      </c>
      <c r="FS44" s="195" t="e">
        <f t="shared" si="25"/>
        <v>#REF!</v>
      </c>
      <c r="FT44" s="195" t="e">
        <f t="shared" si="26"/>
        <v>#REF!</v>
      </c>
      <c r="FU44" s="195" t="e">
        <f t="shared" si="27"/>
        <v>#REF!</v>
      </c>
      <c r="FV44" s="195" t="e">
        <f t="shared" si="28"/>
        <v>#REF!</v>
      </c>
    </row>
    <row r="45" spans="1:178" ht="13.5" thickBot="1" x14ac:dyDescent="0.25">
      <c r="A45" s="132"/>
      <c r="B45" s="34">
        <v>41</v>
      </c>
      <c r="C45" s="293">
        <f>'Стартовая ведомость'!D44</f>
        <v>41</v>
      </c>
      <c r="D45" s="260" t="str">
        <f>'Стартовая ведомость'!B44</f>
        <v>Ермилов Сергей</v>
      </c>
      <c r="E45" s="260" t="str">
        <f>'Стартовая ведомость'!C44</f>
        <v>Баев Артём</v>
      </c>
      <c r="F45" s="260" t="str">
        <f>'Стартовая ведомость'!F44</f>
        <v>Лада Калина</v>
      </c>
      <c r="G45" s="43">
        <f>'Ведомость ТИ'!E44</f>
        <v>0.32013888888888881</v>
      </c>
      <c r="H45" s="47">
        <f t="shared" si="29"/>
        <v>0.32013888888888881</v>
      </c>
      <c r="I45" s="58" t="str">
        <f t="shared" si="30"/>
        <v/>
      </c>
      <c r="J45" s="52">
        <f t="shared" si="31"/>
        <v>0</v>
      </c>
      <c r="K45" s="43">
        <f>'Стартовая ведомость'!E44</f>
        <v>0.40347222222222218</v>
      </c>
      <c r="L45" s="47">
        <f t="shared" si="32"/>
        <v>0.40347222222222218</v>
      </c>
      <c r="M45" s="42" t="str">
        <f t="shared" si="33"/>
        <v/>
      </c>
      <c r="N45" s="38">
        <f t="shared" si="34"/>
        <v>0</v>
      </c>
      <c r="O45" s="85"/>
      <c r="P45" s="38">
        <v>600</v>
      </c>
      <c r="Q45" s="261"/>
      <c r="R45" s="85">
        <v>0.43263888888888885</v>
      </c>
      <c r="S45" s="38">
        <f t="shared" si="35"/>
        <v>300</v>
      </c>
      <c r="T45" s="85">
        <v>0.44305555555555554</v>
      </c>
      <c r="U45" s="86"/>
      <c r="V45" s="52">
        <f t="shared" si="96"/>
        <v>0</v>
      </c>
      <c r="W45" s="85"/>
      <c r="X45" s="38">
        <v>600</v>
      </c>
      <c r="Y45" s="85"/>
      <c r="Z45" s="86"/>
      <c r="AA45" s="52">
        <v>600</v>
      </c>
      <c r="AB45" s="261"/>
      <c r="AC45" s="85"/>
      <c r="AD45" s="38">
        <v>600</v>
      </c>
      <c r="AE45" s="85">
        <v>0.44791666666666669</v>
      </c>
      <c r="AF45" s="86"/>
      <c r="AG45" s="52">
        <f t="shared" si="97"/>
        <v>2640</v>
      </c>
      <c r="AH45" s="261"/>
      <c r="AI45" s="85"/>
      <c r="AJ45" s="38">
        <v>600</v>
      </c>
      <c r="AK45" s="73">
        <v>0.49374999999999997</v>
      </c>
      <c r="AL45" s="42" t="str">
        <f t="shared" si="98"/>
        <v/>
      </c>
      <c r="AM45" s="38">
        <f t="shared" si="99"/>
        <v>0</v>
      </c>
      <c r="AN45" s="43">
        <v>0.49861111111111112</v>
      </c>
      <c r="AO45" s="47">
        <v>0.51111111111111118</v>
      </c>
      <c r="AP45" s="70">
        <v>90.7</v>
      </c>
      <c r="AQ45" s="71">
        <f t="shared" si="14"/>
        <v>90.7</v>
      </c>
      <c r="AR45" s="72"/>
      <c r="AS45" s="49">
        <f t="shared" si="36"/>
        <v>0.53541666666666665</v>
      </c>
      <c r="AT45" s="42" t="str">
        <f t="shared" si="37"/>
        <v/>
      </c>
      <c r="AU45" s="280">
        <f t="shared" si="38"/>
        <v>0</v>
      </c>
      <c r="AV45" s="72"/>
      <c r="AW45" s="49">
        <v>0.58888888888888891</v>
      </c>
      <c r="AX45" s="42" t="str">
        <f t="shared" si="39"/>
        <v/>
      </c>
      <c r="AY45" s="38">
        <f t="shared" si="83"/>
        <v>0</v>
      </c>
      <c r="AZ45" s="53">
        <v>0.59166666666666667</v>
      </c>
      <c r="BA45" s="61"/>
      <c r="BB45" s="55">
        <v>0.59693287037037035</v>
      </c>
      <c r="BC45" s="35">
        <f t="shared" si="40"/>
        <v>5.2662037037036757E-3</v>
      </c>
      <c r="BD45" s="35">
        <f t="shared" si="41"/>
        <v>2.4305555555558314E-4</v>
      </c>
      <c r="BE45" s="44" t="str">
        <f t="shared" si="42"/>
        <v>-</v>
      </c>
      <c r="BF45" s="45">
        <f t="shared" si="43"/>
        <v>21</v>
      </c>
      <c r="BG45" s="55">
        <v>0.60550925925925925</v>
      </c>
      <c r="BH45" s="35">
        <f t="shared" si="44"/>
        <v>1.3842592592592573E-2</v>
      </c>
      <c r="BI45" s="35">
        <f t="shared" si="45"/>
        <v>4.282407407407221E-4</v>
      </c>
      <c r="BJ45" s="44" t="str">
        <f t="shared" si="46"/>
        <v>+</v>
      </c>
      <c r="BK45" s="45">
        <f t="shared" si="47"/>
        <v>37</v>
      </c>
      <c r="BL45" s="55"/>
      <c r="BM45" s="35">
        <f t="shared" si="48"/>
        <v>-0.59166666666666667</v>
      </c>
      <c r="BN45" s="35">
        <f t="shared" si="49"/>
        <v>0.60893518518518519</v>
      </c>
      <c r="BO45" s="44"/>
      <c r="BP45" s="45">
        <v>600</v>
      </c>
      <c r="BQ45" s="55">
        <v>0.65180555555555553</v>
      </c>
      <c r="BR45" s="35">
        <f t="shared" si="52"/>
        <v>6.0138888888888853E-2</v>
      </c>
      <c r="BS45" s="35">
        <f t="shared" si="53"/>
        <v>2.8182870370370337E-2</v>
      </c>
      <c r="BT45" s="44" t="str">
        <f t="shared" si="54"/>
        <v>+</v>
      </c>
      <c r="BU45" s="45">
        <f t="shared" si="55"/>
        <v>2435</v>
      </c>
      <c r="BV45" s="263"/>
      <c r="BW45" s="263"/>
      <c r="BX45" s="55">
        <v>0.63917824074074081</v>
      </c>
      <c r="BY45" s="35">
        <f t="shared" si="56"/>
        <v>4.7511574074074137E-2</v>
      </c>
      <c r="BZ45" s="35">
        <f t="shared" si="57"/>
        <v>7.3032407407408045E-3</v>
      </c>
      <c r="CA45" s="44" t="str">
        <f t="shared" si="58"/>
        <v>+</v>
      </c>
      <c r="CB45" s="45">
        <f>IF(BZ45=0,0,HOUR(BZ45)*3600+MINUTE(BZ45)*60+SECOND(BZ45))+300</f>
        <v>931</v>
      </c>
      <c r="CC45" s="49"/>
      <c r="CD45" s="42" t="str">
        <f t="shared" si="60"/>
        <v/>
      </c>
      <c r="CE45" s="38">
        <v>1800</v>
      </c>
      <c r="CF45" s="53"/>
      <c r="CG45" s="61"/>
      <c r="CH45" s="55"/>
      <c r="CI45" s="35">
        <f t="shared" si="84"/>
        <v>0</v>
      </c>
      <c r="CJ45" s="35">
        <f t="shared" si="7"/>
        <v>1.0844907407407407E-2</v>
      </c>
      <c r="CK45" s="44" t="str">
        <f t="shared" si="85"/>
        <v/>
      </c>
      <c r="CL45" s="45"/>
      <c r="CM45" s="55"/>
      <c r="CN45" s="35">
        <f t="shared" si="87"/>
        <v>0</v>
      </c>
      <c r="CO45" s="35">
        <f t="shared" si="88"/>
        <v>1.6851851851851851E-2</v>
      </c>
      <c r="CP45" s="44"/>
      <c r="CQ45" s="45">
        <v>1800</v>
      </c>
      <c r="CR45" s="85"/>
      <c r="CS45" s="38">
        <v>600</v>
      </c>
      <c r="CT45" s="85">
        <v>2.2715277777777798</v>
      </c>
      <c r="CU45" s="38"/>
      <c r="CV45" s="91"/>
      <c r="CW45" s="95">
        <v>0.05</v>
      </c>
      <c r="CX45" s="42" t="str">
        <f t="shared" si="15"/>
        <v/>
      </c>
      <c r="CY45" s="38">
        <f t="shared" si="62"/>
        <v>0</v>
      </c>
      <c r="CZ45" s="43">
        <v>0.40902777777777777</v>
      </c>
      <c r="DA45" s="47"/>
      <c r="DB45" s="70">
        <v>101.7</v>
      </c>
      <c r="DC45" s="71">
        <f t="shared" si="63"/>
        <v>101.7</v>
      </c>
      <c r="DD45" s="72">
        <v>10</v>
      </c>
      <c r="DE45" s="43"/>
      <c r="DF45" s="43"/>
      <c r="DG45" s="39">
        <f t="shared" si="64"/>
        <v>6026.4</v>
      </c>
      <c r="DH45" s="46">
        <f t="shared" si="100"/>
        <v>8340</v>
      </c>
      <c r="DI45" s="40"/>
      <c r="DJ45" s="63">
        <f t="shared" si="65"/>
        <v>14366.4</v>
      </c>
      <c r="DK45" s="43"/>
      <c r="DL45" s="268" t="str">
        <f>'Стартовая ведомость'!J44</f>
        <v>абсолют</v>
      </c>
      <c r="DM45" s="269" t="str">
        <f>'Стартовая ведомость'!F44</f>
        <v>Лада Калина</v>
      </c>
      <c r="DN45" s="269" t="str">
        <f>'Стартовая ведомость'!G44</f>
        <v>передний</v>
      </c>
      <c r="DO45" s="269">
        <f>'Стартовая ведомость'!H44</f>
        <v>97</v>
      </c>
      <c r="DP45" s="269">
        <f>'Стартовая ведомость'!I44</f>
        <v>0</v>
      </c>
      <c r="DQ45" s="56"/>
      <c r="DR45" s="56"/>
      <c r="DS45" s="36"/>
      <c r="DV45" s="41">
        <f t="shared" si="9"/>
        <v>1.05</v>
      </c>
      <c r="DW45" s="41" t="s">
        <v>197</v>
      </c>
      <c r="DX45" s="41"/>
      <c r="DY45" s="151">
        <f t="shared" si="66"/>
        <v>212.52</v>
      </c>
      <c r="DZ45" s="41">
        <f t="shared" si="102"/>
        <v>212.52</v>
      </c>
      <c r="EA45" s="41">
        <f t="shared" si="67"/>
        <v>9999</v>
      </c>
      <c r="EB45" s="41">
        <f t="shared" si="16"/>
        <v>999999</v>
      </c>
      <c r="EC45" s="41">
        <f t="shared" si="17"/>
        <v>999999</v>
      </c>
      <c r="EG45" s="41">
        <f t="shared" si="18"/>
        <v>41</v>
      </c>
      <c r="EH45" s="195">
        <f t="shared" si="68"/>
        <v>0</v>
      </c>
      <c r="EI45" s="195">
        <f t="shared" si="101"/>
        <v>5940</v>
      </c>
      <c r="EJ45" s="196">
        <f t="shared" si="69"/>
        <v>90.7</v>
      </c>
      <c r="EK45" s="195">
        <f t="shared" si="70"/>
        <v>0</v>
      </c>
      <c r="EL45" s="195">
        <f t="shared" si="71"/>
        <v>0</v>
      </c>
      <c r="EM45" s="195">
        <f t="shared" si="72"/>
        <v>4024</v>
      </c>
      <c r="EN45" s="195">
        <f t="shared" si="73"/>
        <v>1800</v>
      </c>
      <c r="EO45" s="195">
        <f t="shared" si="74"/>
        <v>1800</v>
      </c>
      <c r="EP45" s="195">
        <f t="shared" si="75"/>
        <v>600</v>
      </c>
      <c r="EQ45" s="195">
        <f t="shared" si="76"/>
        <v>111.7</v>
      </c>
      <c r="ER45" s="195" t="e">
        <f>#REF!</f>
        <v>#REF!</v>
      </c>
      <c r="ES45" s="195" t="e">
        <f>#REF!+#REF!</f>
        <v>#REF!</v>
      </c>
      <c r="ET45" s="195" t="e">
        <f>#REF!</f>
        <v>#REF!</v>
      </c>
      <c r="EU45" s="196" t="e">
        <f>#REF!+#REF!+#REF!</f>
        <v>#REF!</v>
      </c>
      <c r="EV45" s="195"/>
      <c r="EW45" s="195"/>
      <c r="EX45" s="195"/>
      <c r="EY45" s="195"/>
      <c r="EZ45" s="196"/>
      <c r="FA45" s="195"/>
      <c r="FC45" s="41">
        <f t="shared" si="19"/>
        <v>41</v>
      </c>
      <c r="FD45" s="195">
        <f t="shared" si="77"/>
        <v>0</v>
      </c>
      <c r="FE45" s="195">
        <f t="shared" si="78"/>
        <v>5940</v>
      </c>
      <c r="FF45" s="195">
        <f t="shared" si="79"/>
        <v>6030.7</v>
      </c>
      <c r="FG45" s="195">
        <f t="shared" si="80"/>
        <v>6030.7</v>
      </c>
      <c r="FH45" s="195">
        <f t="shared" si="81"/>
        <v>6030.7</v>
      </c>
      <c r="FI45" s="195">
        <f t="shared" si="82"/>
        <v>10054.700000000001</v>
      </c>
      <c r="FJ45" s="195">
        <f t="shared" si="95"/>
        <v>11854.7</v>
      </c>
      <c r="FK45" s="195">
        <f t="shared" si="92"/>
        <v>13654.7</v>
      </c>
      <c r="FL45" s="195">
        <f t="shared" si="93"/>
        <v>14254.7</v>
      </c>
      <c r="FM45" s="195">
        <f t="shared" si="94"/>
        <v>14366.400000000001</v>
      </c>
      <c r="FN45" s="195" t="e">
        <f t="shared" si="20"/>
        <v>#REF!</v>
      </c>
      <c r="FO45" s="195" t="e">
        <f t="shared" si="21"/>
        <v>#REF!</v>
      </c>
      <c r="FP45" s="195" t="e">
        <f t="shared" si="22"/>
        <v>#REF!</v>
      </c>
      <c r="FQ45" s="195" t="e">
        <f t="shared" si="23"/>
        <v>#REF!</v>
      </c>
      <c r="FR45" s="195" t="e">
        <f t="shared" si="24"/>
        <v>#REF!</v>
      </c>
      <c r="FS45" s="195" t="e">
        <f t="shared" si="25"/>
        <v>#REF!</v>
      </c>
      <c r="FT45" s="195" t="e">
        <f t="shared" si="26"/>
        <v>#REF!</v>
      </c>
      <c r="FU45" s="195" t="e">
        <f t="shared" si="27"/>
        <v>#REF!</v>
      </c>
      <c r="FV45" s="195" t="e">
        <f t="shared" si="28"/>
        <v>#REF!</v>
      </c>
    </row>
    <row r="46" spans="1:178" ht="13.5" thickBot="1" x14ac:dyDescent="0.25">
      <c r="A46" s="132"/>
      <c r="B46" s="34">
        <v>42</v>
      </c>
      <c r="C46" s="293">
        <f>'Стартовая ведомость'!D45</f>
        <v>42</v>
      </c>
      <c r="D46" s="260" t="str">
        <f>'Стартовая ведомость'!B45</f>
        <v>Желнин Евгений</v>
      </c>
      <c r="E46" s="260" t="str">
        <f>'Стартовая ведомость'!C45</f>
        <v>Желнина Светлана</v>
      </c>
      <c r="F46" s="260" t="str">
        <f>'Стартовая ведомость'!F45</f>
        <v>Subaru Forester</v>
      </c>
      <c r="G46" s="43">
        <f>'Ведомость ТИ'!E45</f>
        <v>0.32083333333333325</v>
      </c>
      <c r="H46" s="47">
        <f t="shared" si="29"/>
        <v>0.32083333333333325</v>
      </c>
      <c r="I46" s="58" t="str">
        <f t="shared" si="30"/>
        <v/>
      </c>
      <c r="J46" s="52">
        <f t="shared" si="31"/>
        <v>0</v>
      </c>
      <c r="K46" s="43">
        <f>'Стартовая ведомость'!E45</f>
        <v>0.40416666666666662</v>
      </c>
      <c r="L46" s="47">
        <f t="shared" si="32"/>
        <v>0.40416666666666662</v>
      </c>
      <c r="M46" s="42" t="str">
        <f t="shared" si="33"/>
        <v/>
      </c>
      <c r="N46" s="38">
        <f t="shared" si="34"/>
        <v>0</v>
      </c>
      <c r="O46" s="85">
        <v>0.40486111111111112</v>
      </c>
      <c r="P46" s="38"/>
      <c r="Q46" s="261"/>
      <c r="R46" s="85">
        <v>0.43888888888888888</v>
      </c>
      <c r="S46" s="38">
        <f t="shared" si="35"/>
        <v>300</v>
      </c>
      <c r="T46" s="85">
        <v>0.47013888888888888</v>
      </c>
      <c r="U46" s="86"/>
      <c r="V46" s="52">
        <f t="shared" si="96"/>
        <v>0</v>
      </c>
      <c r="W46" s="85"/>
      <c r="X46" s="38">
        <v>600</v>
      </c>
      <c r="Y46" s="85"/>
      <c r="Z46" s="86"/>
      <c r="AA46" s="52">
        <v>600</v>
      </c>
      <c r="AB46" s="261"/>
      <c r="AC46" s="85">
        <v>0.49652777777777773</v>
      </c>
      <c r="AD46" s="38"/>
      <c r="AE46" s="85">
        <v>0.45208333333333334</v>
      </c>
      <c r="AF46" s="86"/>
      <c r="AG46" s="52">
        <f t="shared" si="97"/>
        <v>2340</v>
      </c>
      <c r="AH46" s="261">
        <v>300</v>
      </c>
      <c r="AI46" s="85">
        <v>0.52777777777777779</v>
      </c>
      <c r="AJ46" s="38"/>
      <c r="AK46" s="73" t="s">
        <v>308</v>
      </c>
      <c r="AL46" s="42" t="str">
        <f t="shared" si="98"/>
        <v/>
      </c>
      <c r="AM46" s="38">
        <f>IF(AK46=0,0,IF(AK46="нет",1800,IF(AK46&lt;L46+AL$3,MINUTE(ABS(AK46-(L46+AL$3)))*60,IF(AK46&gt;L46+AL$3,MINUTE(ABS(AK46-(L46+AL$3)))*60,0))))</f>
        <v>1800</v>
      </c>
      <c r="AN46" s="43">
        <v>0.58611111111111114</v>
      </c>
      <c r="AO46" s="47">
        <v>0.58819444444444446</v>
      </c>
      <c r="AP46" s="70">
        <v>109.6</v>
      </c>
      <c r="AQ46" s="71">
        <f t="shared" si="14"/>
        <v>109.6</v>
      </c>
      <c r="AR46" s="72"/>
      <c r="AS46" s="49" t="e">
        <f t="shared" si="36"/>
        <v>#VALUE!</v>
      </c>
      <c r="AT46" s="42"/>
      <c r="AU46" s="280">
        <v>0</v>
      </c>
      <c r="AV46" s="72"/>
      <c r="AW46" s="49">
        <v>0.63194444444444442</v>
      </c>
      <c r="AX46" s="42"/>
      <c r="AY46" s="38">
        <v>0</v>
      </c>
      <c r="AZ46" s="53">
        <v>0.6333333333333333</v>
      </c>
      <c r="BA46" s="61"/>
      <c r="BB46" s="55">
        <v>0.638738425925926</v>
      </c>
      <c r="BC46" s="35">
        <f t="shared" si="40"/>
        <v>5.4050925925926974E-3</v>
      </c>
      <c r="BD46" s="35">
        <f t="shared" si="41"/>
        <v>1.0416666666656152E-4</v>
      </c>
      <c r="BE46" s="44" t="str">
        <f t="shared" si="42"/>
        <v>-</v>
      </c>
      <c r="BF46" s="45">
        <f t="shared" si="43"/>
        <v>9</v>
      </c>
      <c r="BG46" s="55">
        <v>0.64604166666666674</v>
      </c>
      <c r="BH46" s="35">
        <f t="shared" si="44"/>
        <v>1.2708333333333433E-2</v>
      </c>
      <c r="BI46" s="35">
        <f t="shared" si="45"/>
        <v>7.060185185184184E-4</v>
      </c>
      <c r="BJ46" s="44" t="str">
        <f t="shared" si="46"/>
        <v>-</v>
      </c>
      <c r="BK46" s="45">
        <f t="shared" si="47"/>
        <v>61</v>
      </c>
      <c r="BL46" s="55">
        <v>0.65099537037037036</v>
      </c>
      <c r="BM46" s="35">
        <f t="shared" si="48"/>
        <v>1.7662037037037059E-2</v>
      </c>
      <c r="BN46" s="35">
        <f t="shared" si="49"/>
        <v>3.9351851851853956E-4</v>
      </c>
      <c r="BO46" s="44" t="str">
        <f t="shared" si="50"/>
        <v>+</v>
      </c>
      <c r="BP46" s="45">
        <f t="shared" si="51"/>
        <v>34</v>
      </c>
      <c r="BQ46" s="55">
        <v>0.66806712962962955</v>
      </c>
      <c r="BR46" s="35">
        <f t="shared" si="52"/>
        <v>3.4733796296296249E-2</v>
      </c>
      <c r="BS46" s="35">
        <f t="shared" si="53"/>
        <v>2.7777777777777332E-3</v>
      </c>
      <c r="BT46" s="44" t="str">
        <f t="shared" si="54"/>
        <v>+</v>
      </c>
      <c r="BU46" s="45">
        <f t="shared" si="55"/>
        <v>240</v>
      </c>
      <c r="BV46" s="263"/>
      <c r="BW46" s="263"/>
      <c r="BX46" s="55">
        <v>0.67931712962962953</v>
      </c>
      <c r="BY46" s="35">
        <f t="shared" si="56"/>
        <v>4.5983796296296231E-2</v>
      </c>
      <c r="BZ46" s="35">
        <f t="shared" si="57"/>
        <v>5.775462962962899E-3</v>
      </c>
      <c r="CA46" s="44" t="str">
        <f t="shared" si="58"/>
        <v>+</v>
      </c>
      <c r="CB46" s="45">
        <f t="shared" si="59"/>
        <v>499</v>
      </c>
      <c r="CC46" s="49">
        <v>0.69791666666666663</v>
      </c>
      <c r="CD46" s="42" t="str">
        <f t="shared" si="60"/>
        <v>-</v>
      </c>
      <c r="CE46" s="38">
        <f t="shared" si="61"/>
        <v>120</v>
      </c>
      <c r="CF46" s="53">
        <v>0.7006944444444444</v>
      </c>
      <c r="CG46" s="61"/>
      <c r="CH46" s="55">
        <v>0.71165509259259263</v>
      </c>
      <c r="CI46" s="35">
        <f t="shared" si="84"/>
        <v>1.0960648148148233E-2</v>
      </c>
      <c r="CJ46" s="35">
        <f t="shared" si="7"/>
        <v>1.1574074074082591E-4</v>
      </c>
      <c r="CK46" s="44" t="str">
        <f t="shared" si="85"/>
        <v>+</v>
      </c>
      <c r="CL46" s="45">
        <f t="shared" si="86"/>
        <v>10</v>
      </c>
      <c r="CM46" s="55">
        <v>0.71765046296296298</v>
      </c>
      <c r="CN46" s="35">
        <f t="shared" si="87"/>
        <v>1.6956018518518579E-2</v>
      </c>
      <c r="CO46" s="35">
        <f t="shared" si="88"/>
        <v>1.0416666666672805E-4</v>
      </c>
      <c r="CP46" s="44" t="str">
        <f t="shared" si="89"/>
        <v>+</v>
      </c>
      <c r="CQ46" s="45">
        <f t="shared" si="90"/>
        <v>9</v>
      </c>
      <c r="CR46" s="85"/>
      <c r="CS46" s="38">
        <v>600</v>
      </c>
      <c r="CT46" s="85">
        <v>2.3131944444444401</v>
      </c>
      <c r="CU46" s="38"/>
      <c r="CV46" s="91"/>
      <c r="CW46" s="95">
        <v>0.05</v>
      </c>
      <c r="CX46" s="42" t="str">
        <f t="shared" si="15"/>
        <v/>
      </c>
      <c r="CY46" s="38">
        <f t="shared" si="62"/>
        <v>0</v>
      </c>
      <c r="CZ46" s="43">
        <v>0.40902777777777777</v>
      </c>
      <c r="DA46" s="47"/>
      <c r="DB46" s="70">
        <v>112.1</v>
      </c>
      <c r="DC46" s="71">
        <f t="shared" si="63"/>
        <v>112.1</v>
      </c>
      <c r="DD46" s="72"/>
      <c r="DE46" s="43"/>
      <c r="DF46" s="43"/>
      <c r="DG46" s="39">
        <f t="shared" si="64"/>
        <v>1083.7</v>
      </c>
      <c r="DH46" s="46">
        <f t="shared" si="100"/>
        <v>6660</v>
      </c>
      <c r="DI46" s="40"/>
      <c r="DJ46" s="63">
        <f t="shared" si="65"/>
        <v>7743.7</v>
      </c>
      <c r="DK46" s="43"/>
      <c r="DL46" s="268" t="str">
        <f>'Стартовая ведомость'!J45</f>
        <v>абсолют</v>
      </c>
      <c r="DM46" s="269" t="str">
        <f>'Стартовая ведомость'!F45</f>
        <v>Subaru Forester</v>
      </c>
      <c r="DN46" s="269" t="str">
        <f>'Стартовая ведомость'!G45</f>
        <v>полный</v>
      </c>
      <c r="DO46" s="269">
        <f>'Стартовая ведомость'!H45</f>
        <v>230</v>
      </c>
      <c r="DP46" s="269">
        <f>'Стартовая ведомость'!I45</f>
        <v>0</v>
      </c>
      <c r="DQ46" s="56"/>
      <c r="DR46" s="56"/>
      <c r="DS46" s="36"/>
      <c r="DV46" s="41">
        <f t="shared" si="9"/>
        <v>1.1299999999999999</v>
      </c>
      <c r="DW46" s="41" t="s">
        <v>197</v>
      </c>
      <c r="DX46" s="41"/>
      <c r="DY46" s="151">
        <f t="shared" si="66"/>
        <v>250.52099999999996</v>
      </c>
      <c r="DZ46" s="41">
        <f t="shared" si="102"/>
        <v>250.52099999999996</v>
      </c>
      <c r="EA46" s="41">
        <f t="shared" si="67"/>
        <v>9999</v>
      </c>
      <c r="EB46" s="41">
        <f t="shared" si="16"/>
        <v>999999</v>
      </c>
      <c r="EC46" s="41">
        <f t="shared" si="17"/>
        <v>999999</v>
      </c>
      <c r="EG46" s="41">
        <f t="shared" si="18"/>
        <v>42</v>
      </c>
      <c r="EH46" s="195">
        <f t="shared" si="68"/>
        <v>0</v>
      </c>
      <c r="EI46" s="195">
        <f t="shared" si="101"/>
        <v>5940</v>
      </c>
      <c r="EJ46" s="196">
        <f t="shared" si="69"/>
        <v>109.6</v>
      </c>
      <c r="EK46" s="195">
        <f t="shared" si="70"/>
        <v>0</v>
      </c>
      <c r="EL46" s="195">
        <f t="shared" si="71"/>
        <v>0</v>
      </c>
      <c r="EM46" s="195">
        <f t="shared" si="72"/>
        <v>843</v>
      </c>
      <c r="EN46" s="195">
        <f t="shared" si="73"/>
        <v>120</v>
      </c>
      <c r="EO46" s="195">
        <f t="shared" si="74"/>
        <v>19</v>
      </c>
      <c r="EP46" s="195">
        <f t="shared" si="75"/>
        <v>600</v>
      </c>
      <c r="EQ46" s="195">
        <f t="shared" si="76"/>
        <v>112.1</v>
      </c>
      <c r="ER46" s="195" t="e">
        <f>#REF!</f>
        <v>#REF!</v>
      </c>
      <c r="ES46" s="195" t="e">
        <f>#REF!+#REF!</f>
        <v>#REF!</v>
      </c>
      <c r="ET46" s="195" t="e">
        <f>#REF!</f>
        <v>#REF!</v>
      </c>
      <c r="EU46" s="196" t="e">
        <f>#REF!+#REF!+#REF!</f>
        <v>#REF!</v>
      </c>
      <c r="EV46" s="195"/>
      <c r="EW46" s="195"/>
      <c r="EX46" s="195"/>
      <c r="EY46" s="195"/>
      <c r="EZ46" s="196"/>
      <c r="FA46" s="195"/>
      <c r="FC46" s="41">
        <f t="shared" si="19"/>
        <v>42</v>
      </c>
      <c r="FD46" s="195">
        <f t="shared" si="77"/>
        <v>0</v>
      </c>
      <c r="FE46" s="195">
        <f t="shared" si="78"/>
        <v>5940</v>
      </c>
      <c r="FF46" s="195">
        <f t="shared" si="79"/>
        <v>6049.6</v>
      </c>
      <c r="FG46" s="195">
        <f t="shared" si="80"/>
        <v>6049.6</v>
      </c>
      <c r="FH46" s="195">
        <f t="shared" si="81"/>
        <v>6049.6</v>
      </c>
      <c r="FI46" s="195">
        <f t="shared" si="82"/>
        <v>6892.6</v>
      </c>
      <c r="FJ46" s="195">
        <f t="shared" si="95"/>
        <v>7012.6</v>
      </c>
      <c r="FK46" s="195">
        <f t="shared" si="92"/>
        <v>7031.6</v>
      </c>
      <c r="FL46" s="195">
        <f t="shared" si="93"/>
        <v>7631.6</v>
      </c>
      <c r="FM46" s="195">
        <f t="shared" si="94"/>
        <v>7743.7000000000007</v>
      </c>
      <c r="FN46" s="195" t="e">
        <f t="shared" si="20"/>
        <v>#REF!</v>
      </c>
      <c r="FO46" s="195" t="e">
        <f t="shared" si="21"/>
        <v>#REF!</v>
      </c>
      <c r="FP46" s="195" t="e">
        <f t="shared" si="22"/>
        <v>#REF!</v>
      </c>
      <c r="FQ46" s="195" t="e">
        <f t="shared" si="23"/>
        <v>#REF!</v>
      </c>
      <c r="FR46" s="195" t="e">
        <f t="shared" si="24"/>
        <v>#REF!</v>
      </c>
      <c r="FS46" s="195" t="e">
        <f t="shared" si="25"/>
        <v>#REF!</v>
      </c>
      <c r="FT46" s="195" t="e">
        <f t="shared" si="26"/>
        <v>#REF!</v>
      </c>
      <c r="FU46" s="195" t="e">
        <f t="shared" si="27"/>
        <v>#REF!</v>
      </c>
      <c r="FV46" s="195" t="e">
        <f t="shared" si="28"/>
        <v>#REF!</v>
      </c>
    </row>
    <row r="47" spans="1:178" ht="15" customHeight="1" thickBot="1" x14ac:dyDescent="0.25">
      <c r="A47" s="132"/>
      <c r="B47" s="34">
        <v>43</v>
      </c>
      <c r="C47" s="293">
        <f>'Стартовая ведомость'!D46</f>
        <v>43</v>
      </c>
      <c r="D47" s="260" t="str">
        <f>'Стартовая ведомость'!B46</f>
        <v>Никольский Денис</v>
      </c>
      <c r="E47" s="260" t="str">
        <f>'Стартовая ведомость'!C46</f>
        <v>Дьяков Григорий</v>
      </c>
      <c r="F47" s="260" t="str">
        <f>'Стартовая ведомость'!F46</f>
        <v>Mitsubishi Lancer X</v>
      </c>
      <c r="G47" s="43">
        <f>'Ведомость ТИ'!E46</f>
        <v>0.32152777777777769</v>
      </c>
      <c r="H47" s="47">
        <f t="shared" si="29"/>
        <v>0.32152777777777769</v>
      </c>
      <c r="I47" s="58" t="str">
        <f t="shared" si="30"/>
        <v/>
      </c>
      <c r="J47" s="52">
        <f t="shared" si="31"/>
        <v>0</v>
      </c>
      <c r="K47" s="43">
        <f>'Стартовая ведомость'!E46</f>
        <v>0.40486111111111106</v>
      </c>
      <c r="L47" s="47">
        <f t="shared" si="32"/>
        <v>0.40486111111111106</v>
      </c>
      <c r="M47" s="42" t="str">
        <f t="shared" si="33"/>
        <v/>
      </c>
      <c r="N47" s="38">
        <f t="shared" si="34"/>
        <v>0</v>
      </c>
      <c r="O47" s="85">
        <v>0.4055555555555555</v>
      </c>
      <c r="P47" s="38">
        <v>300</v>
      </c>
      <c r="Q47" s="261"/>
      <c r="R47" s="85"/>
      <c r="S47" s="38">
        <f t="shared" si="35"/>
        <v>0</v>
      </c>
      <c r="T47" s="85" t="s">
        <v>308</v>
      </c>
      <c r="U47" s="86"/>
      <c r="V47" s="52">
        <f t="shared" si="96"/>
        <v>600</v>
      </c>
      <c r="W47" s="85"/>
      <c r="X47" s="38">
        <v>600</v>
      </c>
      <c r="Y47" s="85"/>
      <c r="Z47" s="86"/>
      <c r="AA47" s="52">
        <v>600</v>
      </c>
      <c r="AB47" s="261"/>
      <c r="AC47" s="85"/>
      <c r="AD47" s="38">
        <v>600</v>
      </c>
      <c r="AE47" s="85">
        <v>0.46180555555555558</v>
      </c>
      <c r="AF47" s="86"/>
      <c r="AG47" s="52">
        <f t="shared" si="97"/>
        <v>1560</v>
      </c>
      <c r="AH47" s="261"/>
      <c r="AI47" s="85"/>
      <c r="AJ47" s="38">
        <v>600</v>
      </c>
      <c r="AK47" s="73">
        <v>0.4993055555555555</v>
      </c>
      <c r="AL47" s="42" t="str">
        <f t="shared" si="98"/>
        <v>+</v>
      </c>
      <c r="AM47" s="38">
        <f t="shared" si="99"/>
        <v>360</v>
      </c>
      <c r="AN47" s="43">
        <v>0.50347222222222221</v>
      </c>
      <c r="AO47" s="47">
        <v>0.5444444444444444</v>
      </c>
      <c r="AP47" s="70">
        <v>97.7</v>
      </c>
      <c r="AQ47" s="71">
        <f t="shared" si="14"/>
        <v>97.7</v>
      </c>
      <c r="AR47" s="72"/>
      <c r="AS47" s="49">
        <f t="shared" si="36"/>
        <v>0.54097222222222219</v>
      </c>
      <c r="AT47" s="42" t="str">
        <f t="shared" si="37"/>
        <v/>
      </c>
      <c r="AU47" s="280">
        <f t="shared" si="38"/>
        <v>0</v>
      </c>
      <c r="AV47" s="72"/>
      <c r="AW47" s="49">
        <v>0.59861111111111109</v>
      </c>
      <c r="AX47" s="42" t="str">
        <f t="shared" si="39"/>
        <v/>
      </c>
      <c r="AY47" s="38">
        <f t="shared" si="83"/>
        <v>0</v>
      </c>
      <c r="AZ47" s="53">
        <v>0.6020833333333333</v>
      </c>
      <c r="BA47" s="61"/>
      <c r="BB47" s="55">
        <v>0.60746527777777781</v>
      </c>
      <c r="BC47" s="35">
        <f t="shared" si="40"/>
        <v>5.3819444444445086E-3</v>
      </c>
      <c r="BD47" s="35">
        <f t="shared" si="41"/>
        <v>1.2731481481475029E-4</v>
      </c>
      <c r="BE47" s="44" t="str">
        <f t="shared" si="42"/>
        <v>-</v>
      </c>
      <c r="BF47" s="45">
        <f t="shared" si="43"/>
        <v>11</v>
      </c>
      <c r="BG47" s="55">
        <v>0.61494212962962969</v>
      </c>
      <c r="BH47" s="35">
        <f t="shared" si="44"/>
        <v>1.2858796296296382E-2</v>
      </c>
      <c r="BI47" s="35">
        <f t="shared" si="45"/>
        <v>5.5555555555546893E-4</v>
      </c>
      <c r="BJ47" s="44" t="str">
        <f t="shared" si="46"/>
        <v>-</v>
      </c>
      <c r="BK47" s="45">
        <f t="shared" si="47"/>
        <v>48</v>
      </c>
      <c r="BL47" s="55">
        <v>0.6194560185185185</v>
      </c>
      <c r="BM47" s="35">
        <f t="shared" si="48"/>
        <v>1.7372685185185199E-2</v>
      </c>
      <c r="BN47" s="35">
        <f t="shared" si="49"/>
        <v>1.0416666666667948E-4</v>
      </c>
      <c r="BO47" s="44" t="str">
        <f t="shared" si="50"/>
        <v>+</v>
      </c>
      <c r="BP47" s="45">
        <f t="shared" si="51"/>
        <v>9</v>
      </c>
      <c r="BQ47" s="55">
        <v>0.6363657407407407</v>
      </c>
      <c r="BR47" s="35">
        <f t="shared" si="52"/>
        <v>3.42824074074074E-2</v>
      </c>
      <c r="BS47" s="35">
        <f t="shared" si="53"/>
        <v>2.3263888888888848E-3</v>
      </c>
      <c r="BT47" s="44" t="str">
        <f t="shared" si="54"/>
        <v>+</v>
      </c>
      <c r="BU47" s="45">
        <f t="shared" si="55"/>
        <v>201</v>
      </c>
      <c r="BV47" s="263"/>
      <c r="BW47" s="263"/>
      <c r="BX47" s="55">
        <v>0.64665509259259257</v>
      </c>
      <c r="BY47" s="35">
        <f t="shared" si="56"/>
        <v>4.4571759259259269E-2</v>
      </c>
      <c r="BZ47" s="35">
        <f t="shared" si="57"/>
        <v>4.3634259259259373E-3</v>
      </c>
      <c r="CA47" s="44" t="str">
        <f t="shared" si="58"/>
        <v>+</v>
      </c>
      <c r="CB47" s="45">
        <f t="shared" si="59"/>
        <v>377</v>
      </c>
      <c r="CC47" s="49">
        <v>0.66666666666666663</v>
      </c>
      <c r="CD47" s="42" t="str">
        <f t="shared" si="60"/>
        <v>-</v>
      </c>
      <c r="CE47" s="38">
        <f t="shared" si="61"/>
        <v>120</v>
      </c>
      <c r="CF47" s="53">
        <v>0.66875000000000007</v>
      </c>
      <c r="CG47" s="61"/>
      <c r="CH47" s="55">
        <v>0.67969907407407415</v>
      </c>
      <c r="CI47" s="35">
        <f t="shared" si="84"/>
        <v>1.0949074074074083E-2</v>
      </c>
      <c r="CJ47" s="35">
        <f t="shared" si="7"/>
        <v>1.0416666666667601E-4</v>
      </c>
      <c r="CK47" s="44" t="str">
        <f t="shared" si="85"/>
        <v>+</v>
      </c>
      <c r="CL47" s="45">
        <f t="shared" si="86"/>
        <v>9</v>
      </c>
      <c r="CM47" s="55">
        <v>0.75109953703703702</v>
      </c>
      <c r="CN47" s="35">
        <f t="shared" si="87"/>
        <v>8.2349537037036957E-2</v>
      </c>
      <c r="CO47" s="35">
        <f t="shared" si="88"/>
        <v>6.5497685185185103E-2</v>
      </c>
      <c r="CP47" s="44" t="str">
        <f t="shared" si="89"/>
        <v>+</v>
      </c>
      <c r="CQ47" s="45">
        <f t="shared" si="90"/>
        <v>5659</v>
      </c>
      <c r="CR47" s="85" t="s">
        <v>632</v>
      </c>
      <c r="CS47" s="38"/>
      <c r="CT47" s="85">
        <v>2.3548611111111102</v>
      </c>
      <c r="CU47" s="38"/>
      <c r="CV47" s="91"/>
      <c r="CW47" s="95">
        <v>0.05</v>
      </c>
      <c r="CX47" s="42" t="str">
        <f t="shared" si="15"/>
        <v/>
      </c>
      <c r="CY47" s="38">
        <f t="shared" si="62"/>
        <v>0</v>
      </c>
      <c r="CZ47" s="43">
        <v>0.40902777777777777</v>
      </c>
      <c r="DA47" s="47"/>
      <c r="DB47" s="70">
        <v>112.5</v>
      </c>
      <c r="DC47" s="71">
        <f t="shared" si="63"/>
        <v>112.5</v>
      </c>
      <c r="DD47" s="72"/>
      <c r="DE47" s="43"/>
      <c r="DF47" s="43"/>
      <c r="DG47" s="39">
        <f t="shared" si="64"/>
        <v>6524.2</v>
      </c>
      <c r="DH47" s="46">
        <f t="shared" si="100"/>
        <v>5340</v>
      </c>
      <c r="DI47" s="40"/>
      <c r="DJ47" s="63">
        <f t="shared" si="65"/>
        <v>11864.2</v>
      </c>
      <c r="DK47" s="43"/>
      <c r="DL47" s="268" t="str">
        <f>'Стартовая ведомость'!J46</f>
        <v>студент</v>
      </c>
      <c r="DM47" s="269" t="str">
        <f>'Стартовая ведомость'!F46</f>
        <v>Mitsubishi Lancer X</v>
      </c>
      <c r="DN47" s="269" t="str">
        <f>'Стартовая ведомость'!G46</f>
        <v>передний</v>
      </c>
      <c r="DO47" s="269">
        <f>'Стартовая ведомость'!H46</f>
        <v>143</v>
      </c>
      <c r="DP47" s="269" t="str">
        <f>'Стартовая ведомость'!I46</f>
        <v>DREAM TEAM</v>
      </c>
      <c r="DQ47" s="56"/>
      <c r="DR47" s="56"/>
      <c r="DS47" s="36"/>
      <c r="DV47" s="41">
        <f t="shared" si="9"/>
        <v>1.08</v>
      </c>
      <c r="DW47" s="41" t="s">
        <v>197</v>
      </c>
      <c r="DX47" s="41"/>
      <c r="DY47" s="151">
        <f t="shared" si="66"/>
        <v>227.01599999999999</v>
      </c>
      <c r="DZ47" s="41">
        <f t="shared" si="102"/>
        <v>227.01599999999999</v>
      </c>
      <c r="EA47" s="41">
        <f t="shared" si="67"/>
        <v>9999</v>
      </c>
      <c r="EB47" s="41">
        <f t="shared" si="16"/>
        <v>999999</v>
      </c>
      <c r="EC47" s="41">
        <f t="shared" si="17"/>
        <v>999999</v>
      </c>
      <c r="EG47" s="41">
        <f t="shared" si="18"/>
        <v>43</v>
      </c>
      <c r="EH47" s="195">
        <f t="shared" si="68"/>
        <v>0</v>
      </c>
      <c r="EI47" s="195">
        <f t="shared" si="101"/>
        <v>5220</v>
      </c>
      <c r="EJ47" s="196">
        <f t="shared" si="69"/>
        <v>97.7</v>
      </c>
      <c r="EK47" s="195">
        <f t="shared" si="70"/>
        <v>0</v>
      </c>
      <c r="EL47" s="195">
        <f t="shared" si="71"/>
        <v>0</v>
      </c>
      <c r="EM47" s="195">
        <f t="shared" si="72"/>
        <v>646</v>
      </c>
      <c r="EN47" s="195">
        <f t="shared" si="73"/>
        <v>120</v>
      </c>
      <c r="EO47" s="195">
        <f t="shared" si="74"/>
        <v>5668</v>
      </c>
      <c r="EP47" s="195">
        <f t="shared" si="75"/>
        <v>0</v>
      </c>
      <c r="EQ47" s="195">
        <f t="shared" si="76"/>
        <v>112.5</v>
      </c>
      <c r="ER47" s="195" t="e">
        <f>#REF!</f>
        <v>#REF!</v>
      </c>
      <c r="ES47" s="195" t="e">
        <f>#REF!+#REF!</f>
        <v>#REF!</v>
      </c>
      <c r="ET47" s="195" t="e">
        <f>#REF!</f>
        <v>#REF!</v>
      </c>
      <c r="EU47" s="196" t="e">
        <f>#REF!+#REF!+#REF!</f>
        <v>#REF!</v>
      </c>
      <c r="EV47" s="195"/>
      <c r="EW47" s="195"/>
      <c r="EX47" s="195"/>
      <c r="EY47" s="195"/>
      <c r="EZ47" s="196"/>
      <c r="FA47" s="195"/>
      <c r="FC47" s="41">
        <f t="shared" si="19"/>
        <v>43</v>
      </c>
      <c r="FD47" s="195">
        <f t="shared" si="77"/>
        <v>0</v>
      </c>
      <c r="FE47" s="195">
        <f t="shared" si="78"/>
        <v>5220</v>
      </c>
      <c r="FF47" s="195">
        <f t="shared" si="79"/>
        <v>5317.7</v>
      </c>
      <c r="FG47" s="195">
        <f t="shared" si="80"/>
        <v>5317.7</v>
      </c>
      <c r="FH47" s="195">
        <f t="shared" si="81"/>
        <v>5317.7</v>
      </c>
      <c r="FI47" s="195">
        <f t="shared" si="82"/>
        <v>5963.7</v>
      </c>
      <c r="FJ47" s="195">
        <f t="shared" si="95"/>
        <v>6083.7</v>
      </c>
      <c r="FK47" s="195">
        <f t="shared" si="92"/>
        <v>11751.7</v>
      </c>
      <c r="FL47" s="195">
        <f t="shared" si="93"/>
        <v>11751.7</v>
      </c>
      <c r="FM47" s="195">
        <f t="shared" si="94"/>
        <v>11864.2</v>
      </c>
      <c r="FN47" s="195" t="e">
        <f t="shared" si="20"/>
        <v>#REF!</v>
      </c>
      <c r="FO47" s="195" t="e">
        <f t="shared" si="21"/>
        <v>#REF!</v>
      </c>
      <c r="FP47" s="195" t="e">
        <f t="shared" si="22"/>
        <v>#REF!</v>
      </c>
      <c r="FQ47" s="195" t="e">
        <f t="shared" si="23"/>
        <v>#REF!</v>
      </c>
      <c r="FR47" s="195" t="e">
        <f t="shared" si="24"/>
        <v>#REF!</v>
      </c>
      <c r="FS47" s="195" t="e">
        <f t="shared" si="25"/>
        <v>#REF!</v>
      </c>
      <c r="FT47" s="195" t="e">
        <f t="shared" si="26"/>
        <v>#REF!</v>
      </c>
      <c r="FU47" s="195" t="e">
        <f t="shared" si="27"/>
        <v>#REF!</v>
      </c>
      <c r="FV47" s="195" t="e">
        <f t="shared" si="28"/>
        <v>#REF!</v>
      </c>
    </row>
    <row r="48" spans="1:178" ht="14.25" customHeight="1" thickBot="1" x14ac:dyDescent="0.25">
      <c r="A48" s="132"/>
      <c r="B48" s="34">
        <v>44</v>
      </c>
      <c r="C48" s="293">
        <f>'Стартовая ведомость'!D47</f>
        <v>44</v>
      </c>
      <c r="D48" s="260" t="str">
        <f>'Стартовая ведомость'!B47</f>
        <v>Борков Виктор</v>
      </c>
      <c r="E48" s="260" t="str">
        <f>'Стартовая ведомость'!C47</f>
        <v>Смирнов Артём</v>
      </c>
      <c r="F48" s="260" t="str">
        <f>'Стартовая ведомость'!F47</f>
        <v>Lada Priora Sport</v>
      </c>
      <c r="G48" s="43">
        <f>'Ведомость ТИ'!E47</f>
        <v>0.32222222222222213</v>
      </c>
      <c r="H48" s="47">
        <f t="shared" si="29"/>
        <v>0.32222222222222213</v>
      </c>
      <c r="I48" s="58" t="str">
        <f t="shared" si="30"/>
        <v/>
      </c>
      <c r="J48" s="52">
        <f t="shared" si="31"/>
        <v>0</v>
      </c>
      <c r="K48" s="43">
        <f>'Стартовая ведомость'!E47</f>
        <v>0.4055555555555555</v>
      </c>
      <c r="L48" s="47">
        <f t="shared" si="32"/>
        <v>0.4055555555555555</v>
      </c>
      <c r="M48" s="42" t="str">
        <f t="shared" si="33"/>
        <v/>
      </c>
      <c r="N48" s="38">
        <f t="shared" si="34"/>
        <v>0</v>
      </c>
      <c r="O48" s="85">
        <v>0.40625</v>
      </c>
      <c r="P48" s="38"/>
      <c r="Q48" s="261"/>
      <c r="R48" s="85"/>
      <c r="S48" s="38">
        <f t="shared" si="35"/>
        <v>0</v>
      </c>
      <c r="T48" s="85">
        <v>0.46319444444444446</v>
      </c>
      <c r="U48" s="86"/>
      <c r="V48" s="52">
        <f t="shared" si="96"/>
        <v>0</v>
      </c>
      <c r="W48" s="85">
        <v>0.49236111111111108</v>
      </c>
      <c r="X48" s="38"/>
      <c r="Y48" s="85">
        <v>0.49305555555555558</v>
      </c>
      <c r="Z48" s="86"/>
      <c r="AA48" s="52">
        <f>IF(Y48=0,0,IF(Y48="нет",900,IF(Y48&lt;(L48+Z$3),MINUTE(ABS(Y48-(L48+Z$3)))*60,0)))</f>
        <v>0</v>
      </c>
      <c r="AB48" s="261"/>
      <c r="AC48" s="85">
        <v>0.49513888888888885</v>
      </c>
      <c r="AD48" s="38"/>
      <c r="AE48" s="85">
        <v>0.44861111111111113</v>
      </c>
      <c r="AF48" s="86"/>
      <c r="AG48" s="52">
        <f t="shared" si="97"/>
        <v>2760</v>
      </c>
      <c r="AH48" s="261">
        <v>300</v>
      </c>
      <c r="AI48" s="85"/>
      <c r="AJ48" s="38">
        <v>600</v>
      </c>
      <c r="AK48" s="73">
        <v>0.5229166666666667</v>
      </c>
      <c r="AL48" s="42" t="str">
        <f t="shared" si="98"/>
        <v>+</v>
      </c>
      <c r="AM48" s="38">
        <f t="shared" si="99"/>
        <v>2340</v>
      </c>
      <c r="AN48" s="43">
        <v>0.56874999999999998</v>
      </c>
      <c r="AO48" s="47">
        <v>0.5708333333333333</v>
      </c>
      <c r="AP48" s="70">
        <v>98.6</v>
      </c>
      <c r="AQ48" s="71">
        <f t="shared" si="14"/>
        <v>98.6</v>
      </c>
      <c r="AR48" s="72"/>
      <c r="AS48" s="49">
        <f t="shared" si="36"/>
        <v>0.56458333333333333</v>
      </c>
      <c r="AT48" s="42" t="str">
        <f t="shared" si="37"/>
        <v/>
      </c>
      <c r="AU48" s="280">
        <f t="shared" si="38"/>
        <v>0</v>
      </c>
      <c r="AV48" s="72"/>
      <c r="AW48" s="49">
        <v>0.65416666666666667</v>
      </c>
      <c r="AX48" s="42" t="str">
        <f t="shared" si="39"/>
        <v>+</v>
      </c>
      <c r="AY48" s="38">
        <f>IF(AW48=0,0,IF(AW48="нет",1800,IF(AW48&lt;AS48+AX$3,MINUTE(ABS(AW48-(AS48+AX$3)))*60,IF(AW48&gt;AS48+AX$3,IF(AW48-(AS48+AX$3)&lt;=(AO48-AN48),0,MINUTE(ABS(AW48-(AS48+AX$3)-(AO48-AN48)))*60),0))))+3600</f>
        <v>3960</v>
      </c>
      <c r="AZ48" s="53">
        <v>0.65555555555555556</v>
      </c>
      <c r="BA48" s="61"/>
      <c r="BB48" s="55">
        <v>0.66104166666666664</v>
      </c>
      <c r="BC48" s="35">
        <f t="shared" si="40"/>
        <v>5.4861111111110805E-3</v>
      </c>
      <c r="BD48" s="35">
        <f t="shared" si="41"/>
        <v>2.3148148148178366E-5</v>
      </c>
      <c r="BE48" s="44" t="str">
        <f t="shared" si="42"/>
        <v>-</v>
      </c>
      <c r="BF48" s="45">
        <f t="shared" si="43"/>
        <v>2</v>
      </c>
      <c r="BG48" s="55">
        <v>0.66824074074074069</v>
      </c>
      <c r="BH48" s="35">
        <f t="shared" si="44"/>
        <v>1.2685185185185133E-2</v>
      </c>
      <c r="BI48" s="35">
        <f t="shared" si="45"/>
        <v>7.291666666667182E-4</v>
      </c>
      <c r="BJ48" s="44" t="str">
        <f t="shared" si="46"/>
        <v>-</v>
      </c>
      <c r="BK48" s="45">
        <f t="shared" si="47"/>
        <v>63</v>
      </c>
      <c r="BL48" s="55">
        <v>0.6728587962962963</v>
      </c>
      <c r="BM48" s="35">
        <f t="shared" si="48"/>
        <v>1.7303240740740744E-2</v>
      </c>
      <c r="BN48" s="35">
        <f t="shared" si="49"/>
        <v>3.4722222222224181E-5</v>
      </c>
      <c r="BO48" s="44" t="str">
        <f t="shared" si="50"/>
        <v>+</v>
      </c>
      <c r="BP48" s="45">
        <f t="shared" si="51"/>
        <v>3</v>
      </c>
      <c r="BQ48" s="55">
        <v>0.69259259259259265</v>
      </c>
      <c r="BR48" s="35">
        <f t="shared" si="52"/>
        <v>3.703703703703709E-2</v>
      </c>
      <c r="BS48" s="35">
        <f t="shared" si="53"/>
        <v>5.0810185185185749E-3</v>
      </c>
      <c r="BT48" s="44" t="str">
        <f t="shared" si="54"/>
        <v>+</v>
      </c>
      <c r="BU48" s="45">
        <f t="shared" si="55"/>
        <v>439</v>
      </c>
      <c r="BV48" s="263"/>
      <c r="BW48" s="263"/>
      <c r="BX48" s="55">
        <v>0.68245370370370362</v>
      </c>
      <c r="BY48" s="35">
        <f t="shared" si="56"/>
        <v>2.689814814814806E-2</v>
      </c>
      <c r="BZ48" s="35">
        <f t="shared" si="57"/>
        <v>1.3310185185185272E-2</v>
      </c>
      <c r="CA48" s="44" t="str">
        <f t="shared" si="58"/>
        <v>-</v>
      </c>
      <c r="CB48" s="45">
        <f t="shared" ref="CB48:CB53" si="103">IF(BZ48=0,0,HOUR(BZ48)*3600+MINUTE(BZ48)*60+SECOND(BZ48))+300</f>
        <v>1450</v>
      </c>
      <c r="CC48" s="49">
        <v>0.72152777777777777</v>
      </c>
      <c r="CD48" s="42" t="str">
        <f t="shared" si="60"/>
        <v/>
      </c>
      <c r="CE48" s="38">
        <f t="shared" si="61"/>
        <v>0</v>
      </c>
      <c r="CF48" s="53">
        <v>0.72361111111111109</v>
      </c>
      <c r="CG48" s="61"/>
      <c r="CH48" s="55">
        <v>0.73724537037037041</v>
      </c>
      <c r="CI48" s="35">
        <f t="shared" si="84"/>
        <v>1.3634259259259318E-2</v>
      </c>
      <c r="CJ48" s="35">
        <f t="shared" si="7"/>
        <v>2.7893518518519109E-3</v>
      </c>
      <c r="CK48" s="44" t="str">
        <f t="shared" si="85"/>
        <v>+</v>
      </c>
      <c r="CL48" s="45">
        <f t="shared" si="86"/>
        <v>241</v>
      </c>
      <c r="CM48" s="55">
        <v>0.74396990740740743</v>
      </c>
      <c r="CN48" s="35">
        <f t="shared" si="87"/>
        <v>2.0358796296296333E-2</v>
      </c>
      <c r="CO48" s="35">
        <f t="shared" si="88"/>
        <v>3.5069444444444826E-3</v>
      </c>
      <c r="CP48" s="44" t="str">
        <f t="shared" si="89"/>
        <v>+</v>
      </c>
      <c r="CQ48" s="45">
        <f t="shared" si="90"/>
        <v>303</v>
      </c>
      <c r="CR48" s="85"/>
      <c r="CS48" s="38">
        <v>600</v>
      </c>
      <c r="CT48" s="85">
        <v>2.3965277777777798</v>
      </c>
      <c r="CU48" s="38"/>
      <c r="CV48" s="91"/>
      <c r="CW48" s="95">
        <v>0.05</v>
      </c>
      <c r="CX48" s="42" t="str">
        <f t="shared" si="15"/>
        <v/>
      </c>
      <c r="CY48" s="38">
        <f t="shared" si="62"/>
        <v>0</v>
      </c>
      <c r="CZ48" s="43">
        <v>0.40902777777777777</v>
      </c>
      <c r="DA48" s="47"/>
      <c r="DB48" s="70">
        <v>107.6</v>
      </c>
      <c r="DC48" s="71">
        <f t="shared" si="63"/>
        <v>107.6</v>
      </c>
      <c r="DD48" s="72"/>
      <c r="DE48" s="43"/>
      <c r="DF48" s="43"/>
      <c r="DG48" s="39">
        <f t="shared" si="64"/>
        <v>2707.2</v>
      </c>
      <c r="DH48" s="46">
        <f t="shared" si="100"/>
        <v>10560</v>
      </c>
      <c r="DI48" s="40"/>
      <c r="DJ48" s="63">
        <f t="shared" si="65"/>
        <v>13267.2</v>
      </c>
      <c r="DK48" s="43"/>
      <c r="DL48" s="268" t="str">
        <f>'Стартовая ведомость'!J47</f>
        <v>выпускник</v>
      </c>
      <c r="DM48" s="269" t="str">
        <f>'Стартовая ведомость'!F47</f>
        <v>Lada Priora Sport</v>
      </c>
      <c r="DN48" s="269" t="str">
        <f>'Стартовая ведомость'!G47</f>
        <v>передний</v>
      </c>
      <c r="DO48" s="269">
        <f>'Стартовая ведомость'!H47</f>
        <v>98</v>
      </c>
      <c r="DP48" s="269">
        <f>'Стартовая ведомость'!I47</f>
        <v>0</v>
      </c>
      <c r="DQ48" s="56"/>
      <c r="DR48" s="56"/>
      <c r="DS48" s="36"/>
      <c r="DV48" s="41">
        <f t="shared" si="9"/>
        <v>1.05</v>
      </c>
      <c r="DW48" s="41" t="s">
        <v>197</v>
      </c>
      <c r="DX48" s="41"/>
      <c r="DY48" s="151">
        <f t="shared" si="66"/>
        <v>216.51</v>
      </c>
      <c r="DZ48" s="41">
        <f t="shared" si="102"/>
        <v>216.51</v>
      </c>
      <c r="EA48" s="41">
        <f t="shared" si="67"/>
        <v>9999</v>
      </c>
      <c r="EB48" s="41">
        <f t="shared" si="16"/>
        <v>999999</v>
      </c>
      <c r="EC48" s="41">
        <f t="shared" si="17"/>
        <v>999999</v>
      </c>
      <c r="EG48" s="41">
        <f t="shared" si="18"/>
        <v>44</v>
      </c>
      <c r="EH48" s="195">
        <f t="shared" si="68"/>
        <v>0</v>
      </c>
      <c r="EI48" s="195">
        <f t="shared" si="101"/>
        <v>6000</v>
      </c>
      <c r="EJ48" s="196">
        <f t="shared" si="69"/>
        <v>98.6</v>
      </c>
      <c r="EK48" s="195">
        <f t="shared" si="70"/>
        <v>0</v>
      </c>
      <c r="EL48" s="195">
        <f t="shared" si="71"/>
        <v>3960</v>
      </c>
      <c r="EM48" s="195">
        <f t="shared" si="72"/>
        <v>1957</v>
      </c>
      <c r="EN48" s="195">
        <f t="shared" si="73"/>
        <v>0</v>
      </c>
      <c r="EO48" s="195">
        <f t="shared" si="74"/>
        <v>544</v>
      </c>
      <c r="EP48" s="195">
        <f t="shared" si="75"/>
        <v>600</v>
      </c>
      <c r="EQ48" s="195">
        <f t="shared" si="76"/>
        <v>107.6</v>
      </c>
      <c r="ER48" s="195" t="e">
        <f>#REF!</f>
        <v>#REF!</v>
      </c>
      <c r="ES48" s="195" t="e">
        <f>#REF!+#REF!</f>
        <v>#REF!</v>
      </c>
      <c r="ET48" s="195" t="e">
        <f>#REF!</f>
        <v>#REF!</v>
      </c>
      <c r="EU48" s="196" t="e">
        <f>#REF!+#REF!+#REF!</f>
        <v>#REF!</v>
      </c>
      <c r="EV48" s="195"/>
      <c r="EW48" s="195"/>
      <c r="EX48" s="195"/>
      <c r="EY48" s="195"/>
      <c r="EZ48" s="196"/>
      <c r="FA48" s="195"/>
      <c r="FC48" s="41">
        <f t="shared" si="19"/>
        <v>44</v>
      </c>
      <c r="FD48" s="195">
        <f t="shared" si="77"/>
        <v>0</v>
      </c>
      <c r="FE48" s="195">
        <f t="shared" si="78"/>
        <v>6000</v>
      </c>
      <c r="FF48" s="195">
        <f t="shared" si="79"/>
        <v>6098.6</v>
      </c>
      <c r="FG48" s="195">
        <f t="shared" si="80"/>
        <v>6098.6</v>
      </c>
      <c r="FH48" s="195">
        <f t="shared" si="81"/>
        <v>10058.6</v>
      </c>
      <c r="FI48" s="195">
        <f t="shared" si="82"/>
        <v>12015.6</v>
      </c>
      <c r="FJ48" s="195">
        <f t="shared" si="95"/>
        <v>12015.6</v>
      </c>
      <c r="FK48" s="195">
        <f t="shared" si="92"/>
        <v>12559.6</v>
      </c>
      <c r="FL48" s="195">
        <f t="shared" si="93"/>
        <v>13159.6</v>
      </c>
      <c r="FM48" s="195">
        <f t="shared" si="94"/>
        <v>13267.2</v>
      </c>
      <c r="FN48" s="195" t="e">
        <f t="shared" si="20"/>
        <v>#REF!</v>
      </c>
      <c r="FO48" s="195" t="e">
        <f t="shared" si="21"/>
        <v>#REF!</v>
      </c>
      <c r="FP48" s="195" t="e">
        <f t="shared" si="22"/>
        <v>#REF!</v>
      </c>
      <c r="FQ48" s="195" t="e">
        <f t="shared" si="23"/>
        <v>#REF!</v>
      </c>
      <c r="FR48" s="195" t="e">
        <f t="shared" si="24"/>
        <v>#REF!</v>
      </c>
      <c r="FS48" s="195" t="e">
        <f t="shared" si="25"/>
        <v>#REF!</v>
      </c>
      <c r="FT48" s="195" t="e">
        <f t="shared" si="26"/>
        <v>#REF!</v>
      </c>
      <c r="FU48" s="195" t="e">
        <f t="shared" si="27"/>
        <v>#REF!</v>
      </c>
      <c r="FV48" s="195" t="e">
        <f t="shared" si="28"/>
        <v>#REF!</v>
      </c>
    </row>
    <row r="49" spans="1:178" ht="13.5" thickBot="1" x14ac:dyDescent="0.25">
      <c r="A49" s="132"/>
      <c r="B49" s="34">
        <v>45</v>
      </c>
      <c r="C49" s="293">
        <f>'Стартовая ведомость'!D48</f>
        <v>45</v>
      </c>
      <c r="D49" s="260" t="str">
        <f>'Стартовая ведомость'!B48</f>
        <v>Горелик Алексей</v>
      </c>
      <c r="E49" s="260" t="str">
        <f>'Стартовая ведомость'!C48</f>
        <v>Майорникова Светлана</v>
      </c>
      <c r="F49" s="260" t="str">
        <f>'Стартовая ведомость'!F48</f>
        <v>УАЗ-23638</v>
      </c>
      <c r="G49" s="43">
        <f>'Ведомость ТИ'!E48</f>
        <v>0.32291666666666657</v>
      </c>
      <c r="H49" s="47">
        <f t="shared" si="29"/>
        <v>0.32291666666666657</v>
      </c>
      <c r="I49" s="58" t="str">
        <f t="shared" si="30"/>
        <v/>
      </c>
      <c r="J49" s="52">
        <f t="shared" si="31"/>
        <v>0</v>
      </c>
      <c r="K49" s="43">
        <f>'Стартовая ведомость'!E48</f>
        <v>0.40624999999999994</v>
      </c>
      <c r="L49" s="47">
        <f t="shared" si="32"/>
        <v>0.40624999999999994</v>
      </c>
      <c r="M49" s="42" t="str">
        <f t="shared" si="33"/>
        <v/>
      </c>
      <c r="N49" s="38">
        <f t="shared" si="34"/>
        <v>0</v>
      </c>
      <c r="O49" s="85">
        <v>0.4069444444444445</v>
      </c>
      <c r="P49" s="38"/>
      <c r="Q49" s="261"/>
      <c r="R49" s="85"/>
      <c r="S49" s="38">
        <f t="shared" si="35"/>
        <v>0</v>
      </c>
      <c r="T49" s="85">
        <v>0.4513888888888889</v>
      </c>
      <c r="U49" s="86"/>
      <c r="V49" s="52">
        <f t="shared" si="96"/>
        <v>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0.49652777777777773</v>
      </c>
      <c r="AL49" s="42" t="str">
        <f t="shared" si="98"/>
        <v/>
      </c>
      <c r="AM49" s="38">
        <f t="shared" si="99"/>
        <v>0</v>
      </c>
      <c r="AN49" s="43">
        <v>0.50277777777777777</v>
      </c>
      <c r="AO49" s="47">
        <v>0.5229166666666667</v>
      </c>
      <c r="AP49" s="70">
        <v>100</v>
      </c>
      <c r="AQ49" s="71">
        <f t="shared" si="14"/>
        <v>100</v>
      </c>
      <c r="AR49" s="72"/>
      <c r="AS49" s="49">
        <f t="shared" si="36"/>
        <v>0.53819444444444442</v>
      </c>
      <c r="AT49" s="42" t="str">
        <f t="shared" si="37"/>
        <v/>
      </c>
      <c r="AU49" s="280">
        <f t="shared" si="38"/>
        <v>0</v>
      </c>
      <c r="AV49" s="72"/>
      <c r="AW49" s="49">
        <v>0.58402777777777781</v>
      </c>
      <c r="AX49" s="42" t="str">
        <f t="shared" si="39"/>
        <v/>
      </c>
      <c r="AY49" s="38">
        <f t="shared" si="83"/>
        <v>0</v>
      </c>
      <c r="AZ49" s="53">
        <v>0.58888888888888891</v>
      </c>
      <c r="BA49" s="61"/>
      <c r="BB49" s="55">
        <v>0.59401620370370367</v>
      </c>
      <c r="BC49" s="35">
        <f t="shared" si="40"/>
        <v>5.1273148148147651E-3</v>
      </c>
      <c r="BD49" s="35">
        <f t="shared" si="41"/>
        <v>3.8194444444449374E-4</v>
      </c>
      <c r="BE49" s="44" t="str">
        <f t="shared" si="42"/>
        <v>-</v>
      </c>
      <c r="BF49" s="45">
        <f t="shared" si="43"/>
        <v>33</v>
      </c>
      <c r="BG49" s="55">
        <v>0.60141203703703705</v>
      </c>
      <c r="BH49" s="35">
        <f t="shared" si="44"/>
        <v>1.2523148148148144E-2</v>
      </c>
      <c r="BI49" s="35">
        <f t="shared" si="45"/>
        <v>8.9120370370370655E-4</v>
      </c>
      <c r="BJ49" s="44" t="str">
        <f t="shared" si="46"/>
        <v>-</v>
      </c>
      <c r="BK49" s="45">
        <f t="shared" si="47"/>
        <v>77</v>
      </c>
      <c r="BL49" s="55">
        <v>0.60553240740740744</v>
      </c>
      <c r="BM49" s="35">
        <f t="shared" si="48"/>
        <v>1.664351851851853E-2</v>
      </c>
      <c r="BN49" s="35">
        <f t="shared" si="49"/>
        <v>6.2499999999999015E-4</v>
      </c>
      <c r="BO49" s="44" t="str">
        <f t="shared" si="50"/>
        <v>-</v>
      </c>
      <c r="BP49" s="45">
        <f t="shared" si="51"/>
        <v>54</v>
      </c>
      <c r="BQ49" s="55">
        <v>0.62693287037037038</v>
      </c>
      <c r="BR49" s="35">
        <f t="shared" si="52"/>
        <v>3.804398148148147E-2</v>
      </c>
      <c r="BS49" s="35">
        <f t="shared" si="53"/>
        <v>6.0879629629629547E-3</v>
      </c>
      <c r="BT49" s="44" t="str">
        <f t="shared" si="54"/>
        <v>+</v>
      </c>
      <c r="BU49" s="45">
        <f t="shared" si="55"/>
        <v>526</v>
      </c>
      <c r="BV49" s="263"/>
      <c r="BW49" s="263"/>
      <c r="BX49" s="55">
        <v>0.61523148148148155</v>
      </c>
      <c r="BY49" s="35">
        <f t="shared" si="56"/>
        <v>2.634259259259264E-2</v>
      </c>
      <c r="BZ49" s="35">
        <f t="shared" si="57"/>
        <v>1.3865740740740692E-2</v>
      </c>
      <c r="CA49" s="44" t="str">
        <f t="shared" si="58"/>
        <v>-</v>
      </c>
      <c r="CB49" s="45">
        <f t="shared" si="103"/>
        <v>1498</v>
      </c>
      <c r="CC49" s="49">
        <v>0.68680555555555556</v>
      </c>
      <c r="CD49" s="42" t="str">
        <f t="shared" si="60"/>
        <v>+</v>
      </c>
      <c r="CE49" s="38">
        <f t="shared" si="61"/>
        <v>2760</v>
      </c>
      <c r="CF49" s="53">
        <v>0.68888888888888899</v>
      </c>
      <c r="CG49" s="61"/>
      <c r="CH49" s="55">
        <v>0.69980324074074074</v>
      </c>
      <c r="CI49" s="35">
        <f t="shared" si="84"/>
        <v>1.0914351851851745E-2</v>
      </c>
      <c r="CJ49" s="35">
        <f t="shared" si="7"/>
        <v>6.9444444444337339E-5</v>
      </c>
      <c r="CK49" s="44" t="str">
        <f t="shared" si="85"/>
        <v>+</v>
      </c>
      <c r="CL49" s="45">
        <f t="shared" si="86"/>
        <v>6</v>
      </c>
      <c r="CM49" s="55">
        <v>0.7071412037037037</v>
      </c>
      <c r="CN49" s="35">
        <f t="shared" si="87"/>
        <v>1.8252314814814707E-2</v>
      </c>
      <c r="CO49" s="35">
        <f t="shared" si="88"/>
        <v>1.4004629629628569E-3</v>
      </c>
      <c r="CP49" s="44" t="str">
        <f t="shared" si="89"/>
        <v>+</v>
      </c>
      <c r="CQ49" s="45">
        <f t="shared" si="90"/>
        <v>121</v>
      </c>
      <c r="CR49" s="85"/>
      <c r="CS49" s="38">
        <v>600</v>
      </c>
      <c r="CT49" s="85">
        <v>2.4381944444444401</v>
      </c>
      <c r="CU49" s="38"/>
      <c r="CV49" s="91"/>
      <c r="CW49" s="95">
        <v>0.05</v>
      </c>
      <c r="CX49" s="42" t="str">
        <f t="shared" si="15"/>
        <v/>
      </c>
      <c r="CY49" s="38">
        <f t="shared" si="62"/>
        <v>0</v>
      </c>
      <c r="CZ49" s="43">
        <v>0.40902777777777777</v>
      </c>
      <c r="DA49" s="47"/>
      <c r="DB49" s="70">
        <v>115.3</v>
      </c>
      <c r="DC49" s="71">
        <f t="shared" si="63"/>
        <v>115.3</v>
      </c>
      <c r="DD49" s="72"/>
      <c r="DE49" s="43"/>
      <c r="DF49" s="43"/>
      <c r="DG49" s="39">
        <f t="shared" si="64"/>
        <v>2530.3000000000002</v>
      </c>
      <c r="DH49" s="46">
        <f t="shared" si="100"/>
        <v>6360</v>
      </c>
      <c r="DI49" s="40"/>
      <c r="DJ49" s="63">
        <f t="shared" si="65"/>
        <v>8890.2999999999993</v>
      </c>
      <c r="DK49" s="43"/>
      <c r="DL49" s="268" t="str">
        <f>'Стартовая ведомость'!J48</f>
        <v>абсолют</v>
      </c>
      <c r="DM49" s="269" t="str">
        <f>'Стартовая ведомость'!F48</f>
        <v>УАЗ-23638</v>
      </c>
      <c r="DN49" s="269" t="str">
        <f>'Стартовая ведомость'!G48</f>
        <v>полный</v>
      </c>
      <c r="DO49" s="269">
        <f>'Стартовая ведомость'!H48</f>
        <v>113</v>
      </c>
      <c r="DP49" s="269" t="str">
        <f>'Стартовая ведомость'!I48</f>
        <v>PRO|RALLY</v>
      </c>
      <c r="DQ49" s="56"/>
      <c r="DR49" s="56"/>
      <c r="DS49" s="36"/>
      <c r="DV49" s="41">
        <f t="shared" si="9"/>
        <v>1.1100000000000001</v>
      </c>
      <c r="DW49" s="41" t="s">
        <v>197</v>
      </c>
      <c r="DX49" s="41"/>
      <c r="DY49" s="151">
        <f t="shared" si="66"/>
        <v>238.98300000000003</v>
      </c>
      <c r="DZ49" s="41">
        <f t="shared" si="102"/>
        <v>238.98300000000003</v>
      </c>
      <c r="EA49" s="41">
        <f t="shared" si="67"/>
        <v>9999</v>
      </c>
      <c r="EB49" s="41">
        <f t="shared" si="16"/>
        <v>999999</v>
      </c>
      <c r="EC49" s="41">
        <f t="shared" si="17"/>
        <v>999999</v>
      </c>
      <c r="EG49" s="41">
        <f t="shared" si="18"/>
        <v>45</v>
      </c>
      <c r="EH49" s="195">
        <f t="shared" si="68"/>
        <v>0</v>
      </c>
      <c r="EI49" s="195">
        <f t="shared" si="101"/>
        <v>3000</v>
      </c>
      <c r="EJ49" s="196">
        <f t="shared" si="69"/>
        <v>100</v>
      </c>
      <c r="EK49" s="195">
        <f t="shared" si="70"/>
        <v>0</v>
      </c>
      <c r="EL49" s="195">
        <f t="shared" si="71"/>
        <v>0</v>
      </c>
      <c r="EM49" s="195">
        <f t="shared" si="72"/>
        <v>2188</v>
      </c>
      <c r="EN49" s="195">
        <f t="shared" si="73"/>
        <v>2760</v>
      </c>
      <c r="EO49" s="195">
        <f t="shared" si="74"/>
        <v>127</v>
      </c>
      <c r="EP49" s="195">
        <f t="shared" si="75"/>
        <v>600</v>
      </c>
      <c r="EQ49" s="195">
        <f t="shared" si="76"/>
        <v>115.3</v>
      </c>
      <c r="ER49" s="195" t="e">
        <f>#REF!</f>
        <v>#REF!</v>
      </c>
      <c r="ES49" s="195" t="e">
        <f>#REF!+#REF!</f>
        <v>#REF!</v>
      </c>
      <c r="ET49" s="195" t="e">
        <f>#REF!</f>
        <v>#REF!</v>
      </c>
      <c r="EU49" s="196" t="e">
        <f>#REF!+#REF!+#REF!</f>
        <v>#REF!</v>
      </c>
      <c r="EV49" s="195"/>
      <c r="EW49" s="195"/>
      <c r="EX49" s="195"/>
      <c r="EY49" s="195"/>
      <c r="EZ49" s="196"/>
      <c r="FA49" s="195"/>
      <c r="FC49" s="41">
        <f t="shared" si="19"/>
        <v>45</v>
      </c>
      <c r="FD49" s="195">
        <f t="shared" si="77"/>
        <v>0</v>
      </c>
      <c r="FE49" s="195">
        <f t="shared" si="78"/>
        <v>3000</v>
      </c>
      <c r="FF49" s="195">
        <f t="shared" si="79"/>
        <v>3100</v>
      </c>
      <c r="FG49" s="195">
        <f t="shared" si="80"/>
        <v>3100</v>
      </c>
      <c r="FH49" s="195">
        <f t="shared" si="81"/>
        <v>3100</v>
      </c>
      <c r="FI49" s="195">
        <f t="shared" si="82"/>
        <v>5288</v>
      </c>
      <c r="FJ49" s="195">
        <f t="shared" si="95"/>
        <v>8048</v>
      </c>
      <c r="FK49" s="195">
        <f t="shared" si="92"/>
        <v>8175</v>
      </c>
      <c r="FL49" s="195">
        <f t="shared" si="93"/>
        <v>8775</v>
      </c>
      <c r="FM49" s="195">
        <f t="shared" si="94"/>
        <v>8890.2999999999993</v>
      </c>
      <c r="FN49" s="195" t="e">
        <f t="shared" si="20"/>
        <v>#REF!</v>
      </c>
      <c r="FO49" s="195" t="e">
        <f t="shared" si="21"/>
        <v>#REF!</v>
      </c>
      <c r="FP49" s="195" t="e">
        <f t="shared" si="22"/>
        <v>#REF!</v>
      </c>
      <c r="FQ49" s="195" t="e">
        <f t="shared" si="23"/>
        <v>#REF!</v>
      </c>
      <c r="FR49" s="195" t="e">
        <f t="shared" si="24"/>
        <v>#REF!</v>
      </c>
      <c r="FS49" s="195" t="e">
        <f t="shared" si="25"/>
        <v>#REF!</v>
      </c>
      <c r="FT49" s="195" t="e">
        <f t="shared" si="26"/>
        <v>#REF!</v>
      </c>
      <c r="FU49" s="195" t="e">
        <f t="shared" si="27"/>
        <v>#REF!</v>
      </c>
      <c r="FV49" s="195" t="e">
        <f t="shared" si="28"/>
        <v>#REF!</v>
      </c>
    </row>
    <row r="50" spans="1:178" ht="13.5" thickBot="1" x14ac:dyDescent="0.25">
      <c r="A50" s="132"/>
      <c r="B50" s="34">
        <v>46</v>
      </c>
      <c r="C50" s="293">
        <f>'Стартовая ведомость'!D49</f>
        <v>46</v>
      </c>
      <c r="D50" s="260" t="str">
        <f>'Стартовая ведомость'!B49</f>
        <v>Фурлетов Юрий</v>
      </c>
      <c r="E50" s="260" t="str">
        <f>'Стартовая ведомость'!C49</f>
        <v>Агеев Роман</v>
      </c>
      <c r="F50" s="260" t="str">
        <f>'Стартовая ведомость'!F49</f>
        <v>Hyundai Solaris</v>
      </c>
      <c r="G50" s="43">
        <f>'Ведомость ТИ'!E49</f>
        <v>0.32361111111111102</v>
      </c>
      <c r="H50" s="47">
        <f t="shared" si="29"/>
        <v>0.32361111111111102</v>
      </c>
      <c r="I50" s="58" t="str">
        <f t="shared" si="30"/>
        <v/>
      </c>
      <c r="J50" s="52">
        <f t="shared" si="31"/>
        <v>0</v>
      </c>
      <c r="K50" s="43">
        <f>'Стартовая ведомость'!E49</f>
        <v>0.40694444444444439</v>
      </c>
      <c r="L50" s="47">
        <f t="shared" si="32"/>
        <v>0.40694444444444439</v>
      </c>
      <c r="M50" s="42" t="str">
        <f t="shared" si="33"/>
        <v/>
      </c>
      <c r="N50" s="38">
        <f t="shared" si="34"/>
        <v>0</v>
      </c>
      <c r="O50" s="85"/>
      <c r="P50" s="38">
        <v>600</v>
      </c>
      <c r="Q50" s="261"/>
      <c r="R50" s="85"/>
      <c r="S50" s="38">
        <f t="shared" si="35"/>
        <v>0</v>
      </c>
      <c r="T50" s="85">
        <v>0.46736111111111112</v>
      </c>
      <c r="U50" s="86"/>
      <c r="V50" s="52">
        <f t="shared" si="96"/>
        <v>0</v>
      </c>
      <c r="W50" s="85"/>
      <c r="X50" s="38">
        <v>600</v>
      </c>
      <c r="Y50" s="85"/>
      <c r="Z50" s="86"/>
      <c r="AA50" s="52">
        <v>600</v>
      </c>
      <c r="AB50" s="261"/>
      <c r="AC50" s="85"/>
      <c r="AD50" s="38">
        <v>600</v>
      </c>
      <c r="AE50" s="85" t="s">
        <v>308</v>
      </c>
      <c r="AF50" s="86"/>
      <c r="AG50" s="52">
        <v>600</v>
      </c>
      <c r="AH50" s="261"/>
      <c r="AI50" s="85"/>
      <c r="AJ50" s="38">
        <v>600</v>
      </c>
      <c r="AK50" s="73">
        <v>0.49722222222222223</v>
      </c>
      <c r="AL50" s="42" t="str">
        <f t="shared" si="98"/>
        <v/>
      </c>
      <c r="AM50" s="38">
        <f t="shared" si="99"/>
        <v>0</v>
      </c>
      <c r="AN50" s="43">
        <v>0.51458333333333328</v>
      </c>
      <c r="AO50" s="47">
        <v>0.52083333333333337</v>
      </c>
      <c r="AP50" s="70">
        <v>97.6</v>
      </c>
      <c r="AQ50" s="71">
        <f t="shared" si="14"/>
        <v>97.6</v>
      </c>
      <c r="AR50" s="72"/>
      <c r="AS50" s="49">
        <f t="shared" si="36"/>
        <v>0.53888888888888886</v>
      </c>
      <c r="AT50" s="42" t="str">
        <f t="shared" si="37"/>
        <v/>
      </c>
      <c r="AU50" s="280">
        <f t="shared" si="38"/>
        <v>0</v>
      </c>
      <c r="AV50" s="72"/>
      <c r="AW50" s="49">
        <v>0.5805555555555556</v>
      </c>
      <c r="AX50" s="42" t="str">
        <f t="shared" si="39"/>
        <v/>
      </c>
      <c r="AY50" s="38">
        <f t="shared" si="83"/>
        <v>0</v>
      </c>
      <c r="AZ50" s="53">
        <v>0.58263888888888882</v>
      </c>
      <c r="BA50" s="61"/>
      <c r="BB50" s="55">
        <v>0.58848379629629632</v>
      </c>
      <c r="BC50" s="35">
        <f t="shared" si="40"/>
        <v>5.8449074074075069E-3</v>
      </c>
      <c r="BD50" s="35">
        <f t="shared" si="41"/>
        <v>3.3564814814824803E-4</v>
      </c>
      <c r="BE50" s="44" t="str">
        <f t="shared" si="42"/>
        <v>+</v>
      </c>
      <c r="BF50" s="45">
        <f t="shared" si="43"/>
        <v>29</v>
      </c>
      <c r="BG50" s="55">
        <v>0.59686342592592589</v>
      </c>
      <c r="BH50" s="35">
        <f t="shared" si="44"/>
        <v>1.4224537037037077E-2</v>
      </c>
      <c r="BI50" s="35">
        <f t="shared" si="45"/>
        <v>8.1018518518522625E-4</v>
      </c>
      <c r="BJ50" s="44" t="str">
        <f t="shared" si="46"/>
        <v>+</v>
      </c>
      <c r="BK50" s="45">
        <f t="shared" si="47"/>
        <v>70</v>
      </c>
      <c r="BL50" s="55">
        <v>0.60070601851851857</v>
      </c>
      <c r="BM50" s="35">
        <f t="shared" si="48"/>
        <v>1.8067129629629752E-2</v>
      </c>
      <c r="BN50" s="35">
        <f t="shared" si="49"/>
        <v>7.9861111111123248E-4</v>
      </c>
      <c r="BO50" s="44" t="str">
        <f t="shared" si="50"/>
        <v>+</v>
      </c>
      <c r="BP50" s="45">
        <f t="shared" si="51"/>
        <v>69</v>
      </c>
      <c r="BQ50" s="55">
        <v>0.62130787037037039</v>
      </c>
      <c r="BR50" s="35">
        <f t="shared" si="52"/>
        <v>3.8668981481481568E-2</v>
      </c>
      <c r="BS50" s="35">
        <f t="shared" si="53"/>
        <v>6.7129629629630524E-3</v>
      </c>
      <c r="BT50" s="44" t="str">
        <f t="shared" si="54"/>
        <v>+</v>
      </c>
      <c r="BU50" s="45">
        <f t="shared" si="55"/>
        <v>580</v>
      </c>
      <c r="BV50" s="263"/>
      <c r="BW50" s="263"/>
      <c r="BX50" s="55">
        <v>0.60884259259259255</v>
      </c>
      <c r="BY50" s="35">
        <f t="shared" si="56"/>
        <v>2.6203703703703729E-2</v>
      </c>
      <c r="BZ50" s="35">
        <f t="shared" si="57"/>
        <v>1.4004629629629603E-2</v>
      </c>
      <c r="CA50" s="44" t="str">
        <f t="shared" si="58"/>
        <v>-</v>
      </c>
      <c r="CB50" s="45">
        <f t="shared" si="103"/>
        <v>1510</v>
      </c>
      <c r="CC50" s="49">
        <v>0.65277777777777779</v>
      </c>
      <c r="CD50" s="42" t="str">
        <f t="shared" si="60"/>
        <v>+</v>
      </c>
      <c r="CE50" s="38">
        <f t="shared" si="61"/>
        <v>360</v>
      </c>
      <c r="CF50" s="53">
        <v>0.66111111111111109</v>
      </c>
      <c r="CG50" s="61"/>
      <c r="CH50" s="55">
        <v>0.6713541666666667</v>
      </c>
      <c r="CI50" s="35">
        <f t="shared" si="84"/>
        <v>1.0243055555555602E-2</v>
      </c>
      <c r="CJ50" s="35">
        <f t="shared" si="7"/>
        <v>6.0185185185180484E-4</v>
      </c>
      <c r="CK50" s="44" t="str">
        <f t="shared" si="85"/>
        <v>-</v>
      </c>
      <c r="CL50" s="45">
        <f t="shared" si="86"/>
        <v>52</v>
      </c>
      <c r="CM50" s="55">
        <v>0.67729166666666663</v>
      </c>
      <c r="CN50" s="35">
        <f t="shared" si="87"/>
        <v>1.6180555555555531E-2</v>
      </c>
      <c r="CO50" s="35">
        <f t="shared" si="88"/>
        <v>6.7129629629631912E-4</v>
      </c>
      <c r="CP50" s="44" t="str">
        <f t="shared" si="89"/>
        <v>-</v>
      </c>
      <c r="CQ50" s="45">
        <f t="shared" si="90"/>
        <v>58</v>
      </c>
      <c r="CR50" s="85" t="s">
        <v>632</v>
      </c>
      <c r="CS50" s="38"/>
      <c r="CT50" s="85">
        <v>2.4798611111111102</v>
      </c>
      <c r="CU50" s="38"/>
      <c r="CV50" s="91"/>
      <c r="CW50" s="95">
        <v>0.05</v>
      </c>
      <c r="CX50" s="42" t="str">
        <f t="shared" si="15"/>
        <v/>
      </c>
      <c r="CY50" s="38">
        <f t="shared" si="62"/>
        <v>0</v>
      </c>
      <c r="CZ50" s="43">
        <v>0.40902777777777777</v>
      </c>
      <c r="DA50" s="47"/>
      <c r="DB50" s="70">
        <v>113.2</v>
      </c>
      <c r="DC50" s="71">
        <f t="shared" si="63"/>
        <v>113.2</v>
      </c>
      <c r="DD50" s="72"/>
      <c r="DE50" s="43"/>
      <c r="DF50" s="43"/>
      <c r="DG50" s="39">
        <f t="shared" si="64"/>
        <v>2578.7999999999997</v>
      </c>
      <c r="DH50" s="46">
        <f t="shared" si="100"/>
        <v>3960</v>
      </c>
      <c r="DI50" s="40"/>
      <c r="DJ50" s="63">
        <f t="shared" si="65"/>
        <v>6538.7999999999993</v>
      </c>
      <c r="DK50" s="43"/>
      <c r="DL50" s="268" t="str">
        <f>'Стартовая ведомость'!J49</f>
        <v>студент</v>
      </c>
      <c r="DM50" s="269" t="str">
        <f>'Стартовая ведомость'!F49</f>
        <v>Hyundai Solaris</v>
      </c>
      <c r="DN50" s="269" t="str">
        <f>'Стартовая ведомость'!G49</f>
        <v>передний</v>
      </c>
      <c r="DO50" s="269">
        <f>'Стартовая ведомость'!H49</f>
        <v>123</v>
      </c>
      <c r="DP50" s="269">
        <f>'Стартовая ведомость'!I49</f>
        <v>0</v>
      </c>
      <c r="DQ50" s="56"/>
      <c r="DR50" s="56"/>
      <c r="DS50" s="36"/>
      <c r="DV50" s="41">
        <f t="shared" si="9"/>
        <v>1.08</v>
      </c>
      <c r="DW50" s="41" t="s">
        <v>197</v>
      </c>
      <c r="DX50" s="41"/>
      <c r="DY50" s="151">
        <f t="shared" si="66"/>
        <v>227.66400000000002</v>
      </c>
      <c r="DZ50" s="41">
        <f t="shared" si="102"/>
        <v>227.66400000000002</v>
      </c>
      <c r="EA50" s="41">
        <f t="shared" si="67"/>
        <v>9999</v>
      </c>
      <c r="EB50" s="41">
        <f t="shared" si="16"/>
        <v>999999</v>
      </c>
      <c r="EC50" s="41">
        <f t="shared" si="17"/>
        <v>999999</v>
      </c>
      <c r="EG50" s="41">
        <f t="shared" si="18"/>
        <v>46</v>
      </c>
      <c r="EH50" s="195">
        <f t="shared" si="68"/>
        <v>0</v>
      </c>
      <c r="EI50" s="195">
        <f t="shared" si="101"/>
        <v>3600</v>
      </c>
      <c r="EJ50" s="196">
        <f t="shared" si="69"/>
        <v>97.6</v>
      </c>
      <c r="EK50" s="195">
        <f t="shared" si="70"/>
        <v>0</v>
      </c>
      <c r="EL50" s="195">
        <f t="shared" si="71"/>
        <v>0</v>
      </c>
      <c r="EM50" s="195">
        <f t="shared" si="72"/>
        <v>2258</v>
      </c>
      <c r="EN50" s="195">
        <f t="shared" si="73"/>
        <v>360</v>
      </c>
      <c r="EO50" s="195">
        <f t="shared" si="74"/>
        <v>110</v>
      </c>
      <c r="EP50" s="195">
        <f t="shared" si="75"/>
        <v>0</v>
      </c>
      <c r="EQ50" s="195">
        <f t="shared" si="76"/>
        <v>113.2</v>
      </c>
      <c r="ER50" s="195" t="e">
        <f>#REF!</f>
        <v>#REF!</v>
      </c>
      <c r="ES50" s="195" t="e">
        <f>#REF!+#REF!</f>
        <v>#REF!</v>
      </c>
      <c r="ET50" s="195" t="e">
        <f>#REF!</f>
        <v>#REF!</v>
      </c>
      <c r="EU50" s="196" t="e">
        <f>#REF!+#REF!+#REF!</f>
        <v>#REF!</v>
      </c>
      <c r="EV50" s="195"/>
      <c r="EW50" s="195"/>
      <c r="EX50" s="195"/>
      <c r="EY50" s="195"/>
      <c r="EZ50" s="196"/>
      <c r="FA50" s="195"/>
      <c r="FC50" s="41">
        <f t="shared" si="19"/>
        <v>46</v>
      </c>
      <c r="FD50" s="195">
        <f t="shared" si="77"/>
        <v>0</v>
      </c>
      <c r="FE50" s="195">
        <f t="shared" si="78"/>
        <v>3600</v>
      </c>
      <c r="FF50" s="195">
        <f t="shared" si="79"/>
        <v>3697.6</v>
      </c>
      <c r="FG50" s="195">
        <f t="shared" si="80"/>
        <v>3697.6</v>
      </c>
      <c r="FH50" s="195">
        <f t="shared" si="81"/>
        <v>3697.6</v>
      </c>
      <c r="FI50" s="195">
        <f t="shared" si="82"/>
        <v>5955.6</v>
      </c>
      <c r="FJ50" s="195">
        <f t="shared" si="95"/>
        <v>6315.6</v>
      </c>
      <c r="FK50" s="195">
        <f t="shared" si="92"/>
        <v>6425.6</v>
      </c>
      <c r="FL50" s="195">
        <f t="shared" si="93"/>
        <v>6425.6</v>
      </c>
      <c r="FM50" s="195">
        <f t="shared" si="94"/>
        <v>6538.8</v>
      </c>
      <c r="FN50" s="195" t="e">
        <f t="shared" si="20"/>
        <v>#REF!</v>
      </c>
      <c r="FO50" s="195" t="e">
        <f t="shared" si="21"/>
        <v>#REF!</v>
      </c>
      <c r="FP50" s="195" t="e">
        <f t="shared" si="22"/>
        <v>#REF!</v>
      </c>
      <c r="FQ50" s="195" t="e">
        <f t="shared" si="23"/>
        <v>#REF!</v>
      </c>
      <c r="FR50" s="195" t="e">
        <f t="shared" si="24"/>
        <v>#REF!</v>
      </c>
      <c r="FS50" s="195" t="e">
        <f t="shared" si="25"/>
        <v>#REF!</v>
      </c>
      <c r="FT50" s="195" t="e">
        <f t="shared" si="26"/>
        <v>#REF!</v>
      </c>
      <c r="FU50" s="195" t="e">
        <f t="shared" si="27"/>
        <v>#REF!</v>
      </c>
      <c r="FV50" s="195" t="e">
        <f t="shared" si="28"/>
        <v>#REF!</v>
      </c>
    </row>
    <row r="51" spans="1:178" ht="13.5" thickBot="1" x14ac:dyDescent="0.25">
      <c r="A51" s="132"/>
      <c r="B51" s="34">
        <v>47</v>
      </c>
      <c r="C51" s="293">
        <f>'Стартовая ведомость'!D50</f>
        <v>47</v>
      </c>
      <c r="D51" s="260" t="str">
        <f>'Стартовая ведомость'!B50</f>
        <v>Говоров Кирилл</v>
      </c>
      <c r="E51" s="260" t="str">
        <f>'Стартовая ведомость'!C50</f>
        <v>Лукьянов Александр</v>
      </c>
      <c r="F51" s="260" t="str">
        <f>'Стартовая ведомость'!F50</f>
        <v>ВАЗ-2106</v>
      </c>
      <c r="G51" s="43">
        <f>'Ведомость ТИ'!E50</f>
        <v>0.32430555555555546</v>
      </c>
      <c r="H51" s="47">
        <f t="shared" si="29"/>
        <v>0.32430555555555546</v>
      </c>
      <c r="I51" s="58" t="str">
        <f t="shared" si="30"/>
        <v/>
      </c>
      <c r="J51" s="52">
        <f t="shared" si="31"/>
        <v>0</v>
      </c>
      <c r="K51" s="43">
        <f>'Стартовая ведомость'!E50</f>
        <v>0.40763888888888883</v>
      </c>
      <c r="L51" s="47">
        <f t="shared" si="32"/>
        <v>0.40763888888888883</v>
      </c>
      <c r="M51" s="42" t="str">
        <f t="shared" si="33"/>
        <v/>
      </c>
      <c r="N51" s="38">
        <f t="shared" si="34"/>
        <v>0</v>
      </c>
      <c r="O51" s="85"/>
      <c r="P51" s="38">
        <v>600</v>
      </c>
      <c r="Q51" s="261"/>
      <c r="R51" s="85"/>
      <c r="S51" s="38">
        <f t="shared" si="35"/>
        <v>0</v>
      </c>
      <c r="T51" s="85" t="s">
        <v>308</v>
      </c>
      <c r="U51" s="86"/>
      <c r="V51" s="52">
        <f t="shared" si="96"/>
        <v>600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>
        <v>0.44861111111111113</v>
      </c>
      <c r="AF51" s="86"/>
      <c r="AG51" s="52">
        <f t="shared" si="97"/>
        <v>2940</v>
      </c>
      <c r="AH51" s="261"/>
      <c r="AI51" s="85"/>
      <c r="AJ51" s="38">
        <v>600</v>
      </c>
      <c r="AK51" s="73">
        <v>0.49722222222222223</v>
      </c>
      <c r="AL51" s="42" t="str">
        <f t="shared" si="98"/>
        <v>-</v>
      </c>
      <c r="AM51" s="38">
        <f t="shared" si="99"/>
        <v>60</v>
      </c>
      <c r="AN51" s="43">
        <v>0.52777777777777779</v>
      </c>
      <c r="AO51" s="47">
        <v>0.53888888888888886</v>
      </c>
      <c r="AP51" s="70">
        <v>112.3</v>
      </c>
      <c r="AQ51" s="71">
        <f t="shared" si="14"/>
        <v>112.3</v>
      </c>
      <c r="AR51" s="72"/>
      <c r="AS51" s="49">
        <f t="shared" si="36"/>
        <v>0.53888888888888886</v>
      </c>
      <c r="AT51" s="42" t="str">
        <f t="shared" si="37"/>
        <v/>
      </c>
      <c r="AU51" s="280">
        <f t="shared" si="38"/>
        <v>0</v>
      </c>
      <c r="AV51" s="72"/>
      <c r="AW51" s="49">
        <v>0.62222222222222223</v>
      </c>
      <c r="AX51" s="42" t="str">
        <f t="shared" si="39"/>
        <v>+</v>
      </c>
      <c r="AY51" s="38">
        <f t="shared" si="83"/>
        <v>2640</v>
      </c>
      <c r="AZ51" s="53">
        <v>0.625</v>
      </c>
      <c r="BA51" s="61"/>
      <c r="BB51" s="55">
        <v>0.63078703703703709</v>
      </c>
      <c r="BC51" s="35">
        <f t="shared" si="40"/>
        <v>5.7870370370370905E-3</v>
      </c>
      <c r="BD51" s="35">
        <f t="shared" si="41"/>
        <v>2.7777777777783161E-4</v>
      </c>
      <c r="BE51" s="44" t="str">
        <f t="shared" si="42"/>
        <v>+</v>
      </c>
      <c r="BF51" s="45">
        <f t="shared" si="43"/>
        <v>24</v>
      </c>
      <c r="BG51" s="55">
        <v>0.63928240740740738</v>
      </c>
      <c r="BH51" s="35">
        <f t="shared" si="44"/>
        <v>1.4282407407407383E-2</v>
      </c>
      <c r="BI51" s="35">
        <f t="shared" si="45"/>
        <v>8.6805555555553165E-4</v>
      </c>
      <c r="BJ51" s="44" t="str">
        <f t="shared" si="46"/>
        <v>+</v>
      </c>
      <c r="BK51" s="45">
        <f t="shared" si="47"/>
        <v>75</v>
      </c>
      <c r="BL51" s="55">
        <v>0.64471064814814816</v>
      </c>
      <c r="BM51" s="35">
        <f t="shared" si="48"/>
        <v>1.9710648148148158E-2</v>
      </c>
      <c r="BN51" s="35">
        <f t="shared" si="49"/>
        <v>2.4421296296296378E-3</v>
      </c>
      <c r="BO51" s="44" t="str">
        <f t="shared" si="50"/>
        <v>+</v>
      </c>
      <c r="BP51" s="45">
        <f t="shared" si="51"/>
        <v>211</v>
      </c>
      <c r="BQ51" s="55">
        <v>0.66800925925925936</v>
      </c>
      <c r="BR51" s="35">
        <f t="shared" si="52"/>
        <v>4.3009259259259358E-2</v>
      </c>
      <c r="BS51" s="35">
        <f t="shared" si="53"/>
        <v>1.1053240740740843E-2</v>
      </c>
      <c r="BT51" s="44" t="str">
        <f t="shared" si="54"/>
        <v>+</v>
      </c>
      <c r="BU51" s="45">
        <f t="shared" si="55"/>
        <v>955</v>
      </c>
      <c r="BV51" s="263"/>
      <c r="BW51" s="263"/>
      <c r="BX51" s="55">
        <v>0.65505787037037033</v>
      </c>
      <c r="BY51" s="35">
        <f t="shared" si="56"/>
        <v>3.0057870370370332E-2</v>
      </c>
      <c r="BZ51" s="35">
        <f t="shared" si="57"/>
        <v>1.0150462962963E-2</v>
      </c>
      <c r="CA51" s="44" t="str">
        <f t="shared" si="58"/>
        <v>-</v>
      </c>
      <c r="CB51" s="45">
        <f t="shared" si="103"/>
        <v>1177</v>
      </c>
      <c r="CC51" s="49">
        <v>0.70000000000000007</v>
      </c>
      <c r="CD51" s="42" t="str">
        <f t="shared" si="60"/>
        <v>+</v>
      </c>
      <c r="CE51" s="38">
        <f t="shared" si="61"/>
        <v>780</v>
      </c>
      <c r="CF51" s="53">
        <v>0.70416666666666661</v>
      </c>
      <c r="CG51" s="61"/>
      <c r="CH51" s="55">
        <v>0.71819444444444447</v>
      </c>
      <c r="CI51" s="35">
        <f t="shared" si="84"/>
        <v>1.4027777777777861E-2</v>
      </c>
      <c r="CJ51" s="35">
        <f t="shared" si="7"/>
        <v>3.1828703703704539E-3</v>
      </c>
      <c r="CK51" s="44" t="str">
        <f t="shared" si="85"/>
        <v>+</v>
      </c>
      <c r="CL51" s="45">
        <f t="shared" si="86"/>
        <v>275</v>
      </c>
      <c r="CM51" s="55">
        <v>0.72633101851851845</v>
      </c>
      <c r="CN51" s="35">
        <f t="shared" si="87"/>
        <v>2.2164351851851838E-2</v>
      </c>
      <c r="CO51" s="35">
        <f t="shared" si="88"/>
        <v>5.3124999999999874E-3</v>
      </c>
      <c r="CP51" s="44" t="str">
        <f t="shared" si="89"/>
        <v>+</v>
      </c>
      <c r="CQ51" s="45">
        <f t="shared" si="90"/>
        <v>459</v>
      </c>
      <c r="CR51" s="85"/>
      <c r="CS51" s="38">
        <v>600</v>
      </c>
      <c r="CT51" s="85">
        <v>2.5215277777777798</v>
      </c>
      <c r="CU51" s="38"/>
      <c r="CV51" s="91"/>
      <c r="CW51" s="95">
        <v>0.05</v>
      </c>
      <c r="CX51" s="42" t="str">
        <f t="shared" si="15"/>
        <v/>
      </c>
      <c r="CY51" s="38">
        <f t="shared" si="62"/>
        <v>0</v>
      </c>
      <c r="CZ51" s="43">
        <v>0.40902777777777777</v>
      </c>
      <c r="DA51" s="47"/>
      <c r="DB51" s="70">
        <v>154.6</v>
      </c>
      <c r="DC51" s="71">
        <f t="shared" si="63"/>
        <v>154.6</v>
      </c>
      <c r="DD51" s="72">
        <v>300</v>
      </c>
      <c r="DE51" s="43"/>
      <c r="DF51" s="43"/>
      <c r="DG51" s="39">
        <f t="shared" si="64"/>
        <v>3742.9</v>
      </c>
      <c r="DH51" s="46">
        <f t="shared" si="100"/>
        <v>10620</v>
      </c>
      <c r="DI51" s="40"/>
      <c r="DJ51" s="63">
        <f t="shared" si="65"/>
        <v>14362.9</v>
      </c>
      <c r="DK51" s="43"/>
      <c r="DL51" s="268" t="str">
        <f>'Стартовая ведомость'!J50</f>
        <v>выпускник</v>
      </c>
      <c r="DM51" s="269" t="str">
        <f>'Стартовая ведомость'!F50</f>
        <v>ВАЗ-2106</v>
      </c>
      <c r="DN51" s="269" t="str">
        <f>'Стартовая ведомость'!G50</f>
        <v>задний</v>
      </c>
      <c r="DO51" s="269">
        <f>'Стартовая ведомость'!H50</f>
        <v>75</v>
      </c>
      <c r="DP51" s="269">
        <f>'Стартовая ведомость'!I50</f>
        <v>0</v>
      </c>
      <c r="DQ51" s="56"/>
      <c r="DR51" s="56"/>
      <c r="DS51" s="36"/>
      <c r="DV51" s="41">
        <f t="shared" si="9"/>
        <v>1</v>
      </c>
      <c r="DW51" s="41" t="s">
        <v>197</v>
      </c>
      <c r="DX51" s="41"/>
      <c r="DY51" s="151">
        <f t="shared" si="66"/>
        <v>566.9</v>
      </c>
      <c r="DZ51" s="41">
        <f t="shared" si="102"/>
        <v>566.9</v>
      </c>
      <c r="EA51" s="41">
        <f t="shared" si="67"/>
        <v>9999</v>
      </c>
      <c r="EB51" s="41">
        <f t="shared" si="16"/>
        <v>999999</v>
      </c>
      <c r="EC51" s="41">
        <f t="shared" si="17"/>
        <v>14362.9</v>
      </c>
      <c r="EG51" s="41">
        <f t="shared" si="18"/>
        <v>47</v>
      </c>
      <c r="EH51" s="195">
        <f t="shared" si="68"/>
        <v>0</v>
      </c>
      <c r="EI51" s="195">
        <f t="shared" si="101"/>
        <v>6600</v>
      </c>
      <c r="EJ51" s="196">
        <f t="shared" si="69"/>
        <v>112.3</v>
      </c>
      <c r="EK51" s="195">
        <f t="shared" si="70"/>
        <v>0</v>
      </c>
      <c r="EL51" s="195">
        <f t="shared" si="71"/>
        <v>2640</v>
      </c>
      <c r="EM51" s="195">
        <f t="shared" si="72"/>
        <v>2442</v>
      </c>
      <c r="EN51" s="195">
        <f t="shared" si="73"/>
        <v>780</v>
      </c>
      <c r="EO51" s="195">
        <f t="shared" si="74"/>
        <v>734</v>
      </c>
      <c r="EP51" s="195">
        <f t="shared" si="75"/>
        <v>600</v>
      </c>
      <c r="EQ51" s="195">
        <f t="shared" si="76"/>
        <v>454.6</v>
      </c>
      <c r="ER51" s="195" t="e">
        <f>#REF!</f>
        <v>#REF!</v>
      </c>
      <c r="ES51" s="195" t="e">
        <f>#REF!+#REF!</f>
        <v>#REF!</v>
      </c>
      <c r="ET51" s="195" t="e">
        <f>#REF!</f>
        <v>#REF!</v>
      </c>
      <c r="EU51" s="196" t="e">
        <f>#REF!+#REF!+#REF!</f>
        <v>#REF!</v>
      </c>
      <c r="EV51" s="195"/>
      <c r="EW51" s="195"/>
      <c r="EX51" s="195"/>
      <c r="EY51" s="195"/>
      <c r="EZ51" s="196"/>
      <c r="FA51" s="195"/>
      <c r="FC51" s="41">
        <f t="shared" si="19"/>
        <v>47</v>
      </c>
      <c r="FD51" s="195">
        <f t="shared" si="77"/>
        <v>0</v>
      </c>
      <c r="FE51" s="195">
        <f t="shared" si="78"/>
        <v>6600</v>
      </c>
      <c r="FF51" s="195">
        <f t="shared" si="79"/>
        <v>6712.3</v>
      </c>
      <c r="FG51" s="195">
        <f t="shared" si="80"/>
        <v>6712.3</v>
      </c>
      <c r="FH51" s="195">
        <f t="shared" si="81"/>
        <v>9352.2999999999993</v>
      </c>
      <c r="FI51" s="195">
        <f t="shared" si="82"/>
        <v>11794.3</v>
      </c>
      <c r="FJ51" s="195">
        <f t="shared" si="95"/>
        <v>12574.3</v>
      </c>
      <c r="FK51" s="195">
        <f t="shared" si="92"/>
        <v>13308.3</v>
      </c>
      <c r="FL51" s="195">
        <f t="shared" si="93"/>
        <v>13908.3</v>
      </c>
      <c r="FM51" s="195">
        <f t="shared" si="94"/>
        <v>14362.9</v>
      </c>
      <c r="FN51" s="195" t="e">
        <f t="shared" si="20"/>
        <v>#REF!</v>
      </c>
      <c r="FO51" s="195" t="e">
        <f t="shared" si="21"/>
        <v>#REF!</v>
      </c>
      <c r="FP51" s="195" t="e">
        <f t="shared" si="22"/>
        <v>#REF!</v>
      </c>
      <c r="FQ51" s="195" t="e">
        <f t="shared" si="23"/>
        <v>#REF!</v>
      </c>
      <c r="FR51" s="195" t="e">
        <f t="shared" si="24"/>
        <v>#REF!</v>
      </c>
      <c r="FS51" s="195" t="e">
        <f t="shared" si="25"/>
        <v>#REF!</v>
      </c>
      <c r="FT51" s="195" t="e">
        <f t="shared" si="26"/>
        <v>#REF!</v>
      </c>
      <c r="FU51" s="195" t="e">
        <f t="shared" si="27"/>
        <v>#REF!</v>
      </c>
      <c r="FV51" s="195" t="e">
        <f t="shared" si="28"/>
        <v>#REF!</v>
      </c>
    </row>
    <row r="52" spans="1:178" ht="13.5" thickBot="1" x14ac:dyDescent="0.25">
      <c r="A52" s="132"/>
      <c r="B52" s="34">
        <v>48</v>
      </c>
      <c r="C52" s="293">
        <f>'Стартовая ведомость'!D51</f>
        <v>48</v>
      </c>
      <c r="D52" s="260" t="str">
        <f>'Стартовая ведомость'!B51</f>
        <v>Андреев Максим</v>
      </c>
      <c r="E52" s="260" t="str">
        <f>'Стартовая ведомость'!C51</f>
        <v>Андреева Мария</v>
      </c>
      <c r="F52" s="260" t="str">
        <f>'Стартовая ведомость'!F51</f>
        <v>KIA Sorento</v>
      </c>
      <c r="G52" s="43">
        <f>'Ведомость ТИ'!E51</f>
        <v>0.3249999999999999</v>
      </c>
      <c r="H52" s="47">
        <f t="shared" si="29"/>
        <v>0.3249999999999999</v>
      </c>
      <c r="I52" s="58" t="str">
        <f t="shared" si="30"/>
        <v/>
      </c>
      <c r="J52" s="52">
        <f t="shared" si="31"/>
        <v>0</v>
      </c>
      <c r="K52" s="43">
        <f>'Стартовая ведомость'!E51</f>
        <v>0.40833333333333327</v>
      </c>
      <c r="L52" s="47">
        <f t="shared" si="32"/>
        <v>0.40833333333333327</v>
      </c>
      <c r="M52" s="42" t="str">
        <f t="shared" si="33"/>
        <v/>
      </c>
      <c r="N52" s="38">
        <f t="shared" si="34"/>
        <v>0</v>
      </c>
      <c r="O52" s="85"/>
      <c r="P52" s="38">
        <v>600</v>
      </c>
      <c r="Q52" s="261"/>
      <c r="R52" s="85">
        <v>0.4375</v>
      </c>
      <c r="S52" s="38">
        <f t="shared" si="35"/>
        <v>300</v>
      </c>
      <c r="T52" s="85">
        <v>0.44236111111111115</v>
      </c>
      <c r="U52" s="86"/>
      <c r="V52" s="52">
        <f t="shared" si="96"/>
        <v>0</v>
      </c>
      <c r="W52" s="85">
        <v>0.4694444444444445</v>
      </c>
      <c r="X52" s="38"/>
      <c r="Y52" s="85">
        <v>0.47013888888888888</v>
      </c>
      <c r="Z52" s="86"/>
      <c r="AA52" s="52">
        <f>IF(Y52=0,0,IF(Y52="нет",900,IF(Y52&lt;(L52+Z$3),MINUTE(ABS(Y52-(L52+Z$3)))*60,0)))</f>
        <v>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0.49861111111111112</v>
      </c>
      <c r="AL52" s="42" t="str">
        <f t="shared" si="98"/>
        <v/>
      </c>
      <c r="AM52" s="38">
        <f t="shared" si="99"/>
        <v>0</v>
      </c>
      <c r="AN52" s="43">
        <v>0.4993055555555555</v>
      </c>
      <c r="AO52" s="47">
        <v>0.5229166666666667</v>
      </c>
      <c r="AP52" s="70">
        <v>100.6</v>
      </c>
      <c r="AQ52" s="71">
        <f t="shared" si="14"/>
        <v>100.6</v>
      </c>
      <c r="AR52" s="72"/>
      <c r="AS52" s="49">
        <f t="shared" si="36"/>
        <v>0.54027777777777775</v>
      </c>
      <c r="AT52" s="42" t="str">
        <f t="shared" si="37"/>
        <v/>
      </c>
      <c r="AU52" s="280">
        <f t="shared" si="38"/>
        <v>0</v>
      </c>
      <c r="AV52" s="72"/>
      <c r="AW52" s="49">
        <v>0.59791666666666665</v>
      </c>
      <c r="AX52" s="42" t="str">
        <f t="shared" si="39"/>
        <v/>
      </c>
      <c r="AY52" s="38">
        <f t="shared" si="83"/>
        <v>0</v>
      </c>
      <c r="AZ52" s="53">
        <v>0.6</v>
      </c>
      <c r="BA52" s="61"/>
      <c r="BB52" s="55">
        <v>0.60521990740740739</v>
      </c>
      <c r="BC52" s="35">
        <f t="shared" si="40"/>
        <v>5.2199074074074092E-3</v>
      </c>
      <c r="BD52" s="35">
        <f t="shared" si="41"/>
        <v>2.8935185185184967E-4</v>
      </c>
      <c r="BE52" s="44" t="str">
        <f t="shared" si="42"/>
        <v>-</v>
      </c>
      <c r="BF52" s="45">
        <f t="shared" si="43"/>
        <v>25</v>
      </c>
      <c r="BG52" s="55">
        <v>0.61267361111111118</v>
      </c>
      <c r="BH52" s="35">
        <f t="shared" si="44"/>
        <v>1.2673611111111205E-2</v>
      </c>
      <c r="BI52" s="35">
        <f t="shared" si="45"/>
        <v>7.4074074074064605E-4</v>
      </c>
      <c r="BJ52" s="44" t="str">
        <f t="shared" si="46"/>
        <v>-</v>
      </c>
      <c r="BK52" s="45">
        <f t="shared" si="47"/>
        <v>64</v>
      </c>
      <c r="BL52" s="55">
        <v>0.61711805555555554</v>
      </c>
      <c r="BM52" s="35">
        <f t="shared" si="48"/>
        <v>1.7118055555555567E-2</v>
      </c>
      <c r="BN52" s="35">
        <f t="shared" si="49"/>
        <v>1.5046296296295295E-4</v>
      </c>
      <c r="BO52" s="44" t="str">
        <f t="shared" si="50"/>
        <v>-</v>
      </c>
      <c r="BP52" s="45">
        <f t="shared" si="51"/>
        <v>13</v>
      </c>
      <c r="BQ52" s="55">
        <v>0.63629629629629625</v>
      </c>
      <c r="BR52" s="35">
        <f t="shared" si="52"/>
        <v>3.6296296296296271E-2</v>
      </c>
      <c r="BS52" s="35">
        <f t="shared" si="53"/>
        <v>4.3402777777777554E-3</v>
      </c>
      <c r="BT52" s="44" t="str">
        <f t="shared" si="54"/>
        <v>+</v>
      </c>
      <c r="BU52" s="45">
        <f t="shared" si="55"/>
        <v>375</v>
      </c>
      <c r="BV52" s="263"/>
      <c r="BW52" s="263"/>
      <c r="BX52" s="55">
        <v>0.62572916666666667</v>
      </c>
      <c r="BY52" s="35">
        <f t="shared" si="56"/>
        <v>2.5729166666666692E-2</v>
      </c>
      <c r="BZ52" s="35">
        <f t="shared" si="57"/>
        <v>1.447916666666664E-2</v>
      </c>
      <c r="CA52" s="44" t="str">
        <f t="shared" si="58"/>
        <v>-</v>
      </c>
      <c r="CB52" s="45">
        <f t="shared" si="103"/>
        <v>1551</v>
      </c>
      <c r="CC52" s="49">
        <v>0.71388888888888891</v>
      </c>
      <c r="CD52" s="42" t="str">
        <f t="shared" si="60"/>
        <v>+</v>
      </c>
      <c r="CE52" s="38">
        <f t="shared" si="61"/>
        <v>540</v>
      </c>
      <c r="CF52" s="53">
        <v>0.71597222222222223</v>
      </c>
      <c r="CG52" s="61"/>
      <c r="CH52" s="55">
        <v>0.72725694444444444</v>
      </c>
      <c r="CI52" s="35">
        <f t="shared" si="84"/>
        <v>1.128472222222221E-2</v>
      </c>
      <c r="CJ52" s="35">
        <f t="shared" si="7"/>
        <v>4.3981481481480261E-4</v>
      </c>
      <c r="CK52" s="44" t="str">
        <f t="shared" si="85"/>
        <v>+</v>
      </c>
      <c r="CL52" s="45">
        <f t="shared" si="86"/>
        <v>38</v>
      </c>
      <c r="CM52" s="55">
        <v>0.73460648148148155</v>
      </c>
      <c r="CN52" s="35">
        <f t="shared" si="87"/>
        <v>1.8634259259259323E-2</v>
      </c>
      <c r="CO52" s="35">
        <f t="shared" si="88"/>
        <v>1.7824074074074721E-3</v>
      </c>
      <c r="CP52" s="44" t="str">
        <f t="shared" si="89"/>
        <v>+</v>
      </c>
      <c r="CQ52" s="45">
        <f t="shared" si="90"/>
        <v>154</v>
      </c>
      <c r="CR52" s="85" t="s">
        <v>632</v>
      </c>
      <c r="CS52" s="38"/>
      <c r="CT52" s="85">
        <v>2.5631944444444401</v>
      </c>
      <c r="CU52" s="38"/>
      <c r="CV52" s="91"/>
      <c r="CW52" s="95">
        <v>0.05</v>
      </c>
      <c r="CX52" s="42" t="str">
        <f t="shared" si="15"/>
        <v/>
      </c>
      <c r="CY52" s="38">
        <f t="shared" si="62"/>
        <v>0</v>
      </c>
      <c r="CZ52" s="43">
        <v>0.40902777777777777</v>
      </c>
      <c r="DA52" s="47"/>
      <c r="DB52" s="70">
        <v>105.2</v>
      </c>
      <c r="DC52" s="71">
        <f t="shared" si="63"/>
        <v>105.2</v>
      </c>
      <c r="DD52" s="72"/>
      <c r="DE52" s="43"/>
      <c r="DF52" s="43"/>
      <c r="DG52" s="39">
        <f t="shared" si="64"/>
        <v>2425.7999999999997</v>
      </c>
      <c r="DH52" s="46">
        <f t="shared" si="100"/>
        <v>3240</v>
      </c>
      <c r="DI52" s="40"/>
      <c r="DJ52" s="63">
        <f t="shared" si="65"/>
        <v>5665.7999999999993</v>
      </c>
      <c r="DK52" s="43"/>
      <c r="DL52" s="268" t="str">
        <f>'Стартовая ведомость'!J51</f>
        <v>выпускник</v>
      </c>
      <c r="DM52" s="269" t="str">
        <f>'Стартовая ведомость'!F51</f>
        <v>KIA Sorento</v>
      </c>
      <c r="DN52" s="269" t="str">
        <f>'Стартовая ведомость'!G51</f>
        <v>полный</v>
      </c>
      <c r="DO52" s="269">
        <f>'Стартовая ведомость'!H51</f>
        <v>174</v>
      </c>
      <c r="DP52" s="269">
        <f>'Стартовая ведомость'!I51</f>
        <v>0</v>
      </c>
      <c r="DQ52" s="56"/>
      <c r="DR52" s="56"/>
      <c r="DS52" s="36"/>
      <c r="DV52" s="41">
        <f t="shared" si="9"/>
        <v>1.1299999999999999</v>
      </c>
      <c r="DW52" s="41" t="s">
        <v>197</v>
      </c>
      <c r="DX52" s="41"/>
      <c r="DY52" s="151">
        <f t="shared" si="66"/>
        <v>232.554</v>
      </c>
      <c r="DZ52" s="41">
        <f t="shared" si="102"/>
        <v>232.554</v>
      </c>
      <c r="EA52" s="41">
        <f t="shared" si="67"/>
        <v>9999</v>
      </c>
      <c r="EB52" s="41">
        <f t="shared" si="16"/>
        <v>999999</v>
      </c>
      <c r="EC52" s="41">
        <f t="shared" si="17"/>
        <v>999999</v>
      </c>
      <c r="EG52" s="41">
        <f t="shared" si="18"/>
        <v>48</v>
      </c>
      <c r="EH52" s="195">
        <f t="shared" si="68"/>
        <v>0</v>
      </c>
      <c r="EI52" s="195">
        <f t="shared" si="101"/>
        <v>2700</v>
      </c>
      <c r="EJ52" s="196">
        <f t="shared" si="69"/>
        <v>100.6</v>
      </c>
      <c r="EK52" s="195">
        <f t="shared" si="70"/>
        <v>0</v>
      </c>
      <c r="EL52" s="195">
        <f t="shared" si="71"/>
        <v>0</v>
      </c>
      <c r="EM52" s="195">
        <f t="shared" si="72"/>
        <v>2028</v>
      </c>
      <c r="EN52" s="195">
        <f t="shared" si="73"/>
        <v>540</v>
      </c>
      <c r="EO52" s="195">
        <f t="shared" si="74"/>
        <v>192</v>
      </c>
      <c r="EP52" s="195">
        <f t="shared" si="75"/>
        <v>0</v>
      </c>
      <c r="EQ52" s="195">
        <f t="shared" si="76"/>
        <v>105.2</v>
      </c>
      <c r="ER52" s="195" t="e">
        <f>#REF!</f>
        <v>#REF!</v>
      </c>
      <c r="ES52" s="196" t="s">
        <v>316</v>
      </c>
      <c r="ET52" s="195" t="e">
        <f>#REF!</f>
        <v>#REF!</v>
      </c>
      <c r="EU52" s="196" t="s">
        <v>316</v>
      </c>
      <c r="EV52" s="195"/>
      <c r="EW52" s="195"/>
      <c r="EX52" s="195"/>
      <c r="EY52" s="195"/>
      <c r="EZ52" s="196"/>
      <c r="FA52" s="195"/>
      <c r="FC52" s="41">
        <f t="shared" si="19"/>
        <v>48</v>
      </c>
      <c r="FD52" s="195">
        <f t="shared" si="77"/>
        <v>0</v>
      </c>
      <c r="FE52" s="195">
        <f t="shared" si="78"/>
        <v>2700</v>
      </c>
      <c r="FF52" s="195">
        <f t="shared" si="79"/>
        <v>2800.6</v>
      </c>
      <c r="FG52" s="195">
        <f t="shared" si="80"/>
        <v>2800.6</v>
      </c>
      <c r="FH52" s="195">
        <f t="shared" si="81"/>
        <v>2800.6</v>
      </c>
      <c r="FI52" s="195">
        <f t="shared" si="82"/>
        <v>4828.6000000000004</v>
      </c>
      <c r="FJ52" s="195">
        <f t="shared" si="95"/>
        <v>5368.6</v>
      </c>
      <c r="FK52" s="195">
        <f t="shared" si="92"/>
        <v>5560.6</v>
      </c>
      <c r="FL52" s="195">
        <f t="shared" si="93"/>
        <v>5560.6</v>
      </c>
      <c r="FM52" s="195">
        <f t="shared" si="94"/>
        <v>5665.8</v>
      </c>
      <c r="FN52" s="195" t="e">
        <f t="shared" si="20"/>
        <v>#VALUE!</v>
      </c>
      <c r="FO52" s="195" t="e">
        <f t="shared" si="21"/>
        <v>#VALUE!</v>
      </c>
      <c r="FP52" s="195" t="e">
        <f t="shared" si="22"/>
        <v>#VALUE!</v>
      </c>
      <c r="FQ52" s="195" t="e">
        <f t="shared" si="23"/>
        <v>#VALUE!</v>
      </c>
      <c r="FR52" s="195" t="e">
        <f t="shared" si="24"/>
        <v>#VALUE!</v>
      </c>
      <c r="FS52" s="195" t="e">
        <f t="shared" si="25"/>
        <v>#VALUE!</v>
      </c>
      <c r="FT52" s="195" t="e">
        <f t="shared" si="26"/>
        <v>#VALUE!</v>
      </c>
      <c r="FU52" s="195" t="e">
        <f t="shared" si="27"/>
        <v>#VALUE!</v>
      </c>
      <c r="FV52" s="195" t="e">
        <f t="shared" si="28"/>
        <v>#VALUE!</v>
      </c>
    </row>
    <row r="53" spans="1:178" ht="15.75" customHeight="1" thickBot="1" x14ac:dyDescent="0.25">
      <c r="A53" s="132"/>
      <c r="B53" s="34">
        <v>49</v>
      </c>
      <c r="C53" s="293">
        <f>'Стартовая ведомость'!D52</f>
        <v>49</v>
      </c>
      <c r="D53" s="260" t="str">
        <f>'Стартовая ведомость'!B52</f>
        <v>Журавлёв Александр </v>
      </c>
      <c r="E53" s="260" t="str">
        <f>'Стартовая ведомость'!C52</f>
        <v>Конакчиев Игорь</v>
      </c>
      <c r="F53" s="260" t="str">
        <f>'Стартовая ведомость'!F52</f>
        <v>ВАЗ-111960 Калина</v>
      </c>
      <c r="G53" s="43">
        <f>'Ведомость ТИ'!E52</f>
        <v>0.32569444444444434</v>
      </c>
      <c r="H53" s="47">
        <f t="shared" si="29"/>
        <v>0.32569444444444434</v>
      </c>
      <c r="I53" s="58" t="str">
        <f t="shared" si="30"/>
        <v/>
      </c>
      <c r="J53" s="52">
        <f t="shared" si="31"/>
        <v>0</v>
      </c>
      <c r="K53" s="43">
        <f>'Стартовая ведомость'!E52</f>
        <v>0.40902777777777771</v>
      </c>
      <c r="L53" s="47">
        <f t="shared" si="32"/>
        <v>0.40902777777777771</v>
      </c>
      <c r="M53" s="42" t="str">
        <f t="shared" si="33"/>
        <v/>
      </c>
      <c r="N53" s="38">
        <f t="shared" si="34"/>
        <v>0</v>
      </c>
      <c r="O53" s="85">
        <v>0.41597222222222219</v>
      </c>
      <c r="P53" s="38"/>
      <c r="Q53" s="261"/>
      <c r="R53" s="85"/>
      <c r="S53" s="38">
        <f t="shared" si="35"/>
        <v>0</v>
      </c>
      <c r="T53" s="85" t="s">
        <v>308</v>
      </c>
      <c r="U53" s="86"/>
      <c r="V53" s="52">
        <f t="shared" si="96"/>
        <v>600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>
        <v>0.45347222222222222</v>
      </c>
      <c r="AF53" s="86"/>
      <c r="AG53" s="52">
        <f t="shared" si="97"/>
        <v>2640</v>
      </c>
      <c r="AH53" s="261"/>
      <c r="AI53" s="85"/>
      <c r="AJ53" s="38">
        <v>600</v>
      </c>
      <c r="AK53" s="73">
        <v>0.4993055555555555</v>
      </c>
      <c r="AL53" s="42" t="str">
        <f t="shared" si="98"/>
        <v/>
      </c>
      <c r="AM53" s="38">
        <f t="shared" si="99"/>
        <v>0</v>
      </c>
      <c r="AN53" s="43">
        <v>0.52708333333333335</v>
      </c>
      <c r="AO53" s="47">
        <v>0.53263888888888888</v>
      </c>
      <c r="AP53" s="70">
        <v>89.3</v>
      </c>
      <c r="AQ53" s="71">
        <f t="shared" si="14"/>
        <v>89.3</v>
      </c>
      <c r="AR53" s="72"/>
      <c r="AS53" s="49">
        <f t="shared" si="36"/>
        <v>0.54097222222222219</v>
      </c>
      <c r="AT53" s="42" t="str">
        <f t="shared" si="37"/>
        <v/>
      </c>
      <c r="AU53" s="280">
        <f t="shared" si="38"/>
        <v>0</v>
      </c>
      <c r="AV53" s="72"/>
      <c r="AW53" s="49">
        <v>0.58263888888888882</v>
      </c>
      <c r="AX53" s="42" t="str">
        <f t="shared" si="39"/>
        <v/>
      </c>
      <c r="AY53" s="38">
        <f t="shared" si="83"/>
        <v>0</v>
      </c>
      <c r="AZ53" s="53">
        <v>0.5854166666666667</v>
      </c>
      <c r="BA53" s="61"/>
      <c r="BB53" s="55">
        <v>0.5910185185185185</v>
      </c>
      <c r="BC53" s="35">
        <f t="shared" si="40"/>
        <v>5.6018518518518023E-3</v>
      </c>
      <c r="BD53" s="35">
        <f t="shared" si="41"/>
        <v>9.259259259254346E-5</v>
      </c>
      <c r="BE53" s="44" t="str">
        <f t="shared" si="42"/>
        <v>+</v>
      </c>
      <c r="BF53" s="45">
        <f t="shared" si="43"/>
        <v>8</v>
      </c>
      <c r="BG53" s="55">
        <v>0.59878472222222223</v>
      </c>
      <c r="BH53" s="35">
        <f t="shared" si="44"/>
        <v>1.3368055555555536E-2</v>
      </c>
      <c r="BI53" s="35">
        <f t="shared" si="45"/>
        <v>4.6296296296315098E-5</v>
      </c>
      <c r="BJ53" s="44" t="str">
        <f t="shared" si="46"/>
        <v>-</v>
      </c>
      <c r="BK53" s="45">
        <f t="shared" si="47"/>
        <v>4</v>
      </c>
      <c r="BL53" s="55">
        <v>0.60337962962962965</v>
      </c>
      <c r="BM53" s="35">
        <f t="shared" si="48"/>
        <v>1.7962962962962958E-2</v>
      </c>
      <c r="BN53" s="35">
        <f t="shared" si="49"/>
        <v>6.9444444444443851E-4</v>
      </c>
      <c r="BO53" s="44" t="str">
        <f t="shared" si="50"/>
        <v>+</v>
      </c>
      <c r="BP53" s="45">
        <f t="shared" si="51"/>
        <v>60</v>
      </c>
      <c r="BQ53" s="55">
        <v>0.62252314814814813</v>
      </c>
      <c r="BR53" s="35">
        <f t="shared" si="52"/>
        <v>3.7106481481481435E-2</v>
      </c>
      <c r="BS53" s="35">
        <f t="shared" si="53"/>
        <v>5.1504629629629192E-3</v>
      </c>
      <c r="BT53" s="44" t="str">
        <f t="shared" si="54"/>
        <v>+</v>
      </c>
      <c r="BU53" s="45">
        <f t="shared" si="55"/>
        <v>445</v>
      </c>
      <c r="BV53" s="263"/>
      <c r="BW53" s="263"/>
      <c r="BX53" s="55">
        <v>0.61275462962962968</v>
      </c>
      <c r="BY53" s="35">
        <f t="shared" si="56"/>
        <v>2.7337962962962981E-2</v>
      </c>
      <c r="BZ53" s="35">
        <f t="shared" si="57"/>
        <v>1.2870370370370351E-2</v>
      </c>
      <c r="CA53" s="44" t="str">
        <f t="shared" si="58"/>
        <v>-</v>
      </c>
      <c r="CB53" s="45">
        <f t="shared" si="103"/>
        <v>1412</v>
      </c>
      <c r="CC53" s="49">
        <v>0.65625</v>
      </c>
      <c r="CD53" s="42" t="str">
        <f t="shared" si="60"/>
        <v>+</v>
      </c>
      <c r="CE53" s="38">
        <f t="shared" si="61"/>
        <v>420</v>
      </c>
      <c r="CF53" s="53">
        <v>0.66388888888888886</v>
      </c>
      <c r="CG53" s="61"/>
      <c r="CH53" s="55">
        <v>0.67775462962962962</v>
      </c>
      <c r="CI53" s="35">
        <f t="shared" si="84"/>
        <v>1.3865740740740762E-2</v>
      </c>
      <c r="CJ53" s="35">
        <f t="shared" si="7"/>
        <v>3.0208333333333545E-3</v>
      </c>
      <c r="CK53" s="44" t="str">
        <f t="shared" si="85"/>
        <v>+</v>
      </c>
      <c r="CL53" s="45">
        <f t="shared" si="86"/>
        <v>261</v>
      </c>
      <c r="CM53" s="55">
        <v>0.68422453703703701</v>
      </c>
      <c r="CN53" s="35">
        <f t="shared" si="87"/>
        <v>2.0335648148148144E-2</v>
      </c>
      <c r="CO53" s="35">
        <f t="shared" si="88"/>
        <v>3.4837962962962939E-3</v>
      </c>
      <c r="CP53" s="44" t="str">
        <f t="shared" si="89"/>
        <v>+</v>
      </c>
      <c r="CQ53" s="45">
        <f t="shared" si="90"/>
        <v>301</v>
      </c>
      <c r="CR53" s="85" t="s">
        <v>632</v>
      </c>
      <c r="CS53" s="38">
        <v>300</v>
      </c>
      <c r="CT53" s="85">
        <v>2.6048611111111102</v>
      </c>
      <c r="CU53" s="38"/>
      <c r="CV53" s="91"/>
      <c r="CW53" s="95">
        <v>0.05</v>
      </c>
      <c r="CX53" s="42" t="str">
        <f t="shared" si="15"/>
        <v/>
      </c>
      <c r="CY53" s="38">
        <f t="shared" si="62"/>
        <v>0</v>
      </c>
      <c r="CZ53" s="43">
        <v>0.40902777777777777</v>
      </c>
      <c r="DA53" s="47"/>
      <c r="DB53" s="70">
        <v>106.6</v>
      </c>
      <c r="DC53" s="71">
        <f t="shared" si="63"/>
        <v>106.6</v>
      </c>
      <c r="DD53" s="72">
        <v>10</v>
      </c>
      <c r="DE53" s="43"/>
      <c r="DF53" s="43"/>
      <c r="DG53" s="39">
        <f t="shared" si="64"/>
        <v>2696.9</v>
      </c>
      <c r="DH53" s="46">
        <f t="shared" si="100"/>
        <v>6360</v>
      </c>
      <c r="DI53" s="40"/>
      <c r="DJ53" s="63">
        <f t="shared" si="65"/>
        <v>9056.9</v>
      </c>
      <c r="DK53" s="43"/>
      <c r="DL53" s="268" t="str">
        <f>'Стартовая ведомость'!J52</f>
        <v>абсолют</v>
      </c>
      <c r="DM53" s="269" t="str">
        <f>'Стартовая ведомость'!F52</f>
        <v>ВАЗ-111960 Калина</v>
      </c>
      <c r="DN53" s="269" t="str">
        <f>'Стартовая ведомость'!G52</f>
        <v>передний</v>
      </c>
      <c r="DO53" s="269">
        <f>'Стартовая ведомость'!H52</f>
        <v>98</v>
      </c>
      <c r="DP53" s="269">
        <f>'Стартовая ведомость'!I52</f>
        <v>0</v>
      </c>
      <c r="DQ53" s="56"/>
      <c r="DR53" s="56"/>
      <c r="DS53" s="36"/>
      <c r="DV53" s="41">
        <f t="shared" si="9"/>
        <v>1.05</v>
      </c>
      <c r="DW53" s="41" t="s">
        <v>197</v>
      </c>
      <c r="DX53" s="41"/>
      <c r="DY53" s="151">
        <f t="shared" si="66"/>
        <v>216.19499999999999</v>
      </c>
      <c r="DZ53" s="41">
        <f t="shared" si="102"/>
        <v>216.19499999999999</v>
      </c>
      <c r="EA53" s="41">
        <f t="shared" si="67"/>
        <v>9999</v>
      </c>
      <c r="EB53" s="41">
        <f t="shared" si="16"/>
        <v>999999</v>
      </c>
      <c r="EC53" s="41">
        <f t="shared" si="17"/>
        <v>999999</v>
      </c>
      <c r="EG53" s="41">
        <f t="shared" si="18"/>
        <v>49</v>
      </c>
      <c r="EH53" s="195">
        <f t="shared" si="68"/>
        <v>0</v>
      </c>
      <c r="EI53" s="195">
        <f t="shared" si="101"/>
        <v>5640</v>
      </c>
      <c r="EJ53" s="196">
        <f t="shared" si="69"/>
        <v>89.3</v>
      </c>
      <c r="EK53" s="195">
        <f t="shared" si="70"/>
        <v>0</v>
      </c>
      <c r="EL53" s="195">
        <f t="shared" si="71"/>
        <v>0</v>
      </c>
      <c r="EM53" s="195">
        <f t="shared" si="72"/>
        <v>1929</v>
      </c>
      <c r="EN53" s="195">
        <f t="shared" si="73"/>
        <v>420</v>
      </c>
      <c r="EO53" s="195">
        <f t="shared" si="74"/>
        <v>562</v>
      </c>
      <c r="EP53" s="195">
        <f t="shared" si="75"/>
        <v>300</v>
      </c>
      <c r="EQ53" s="195">
        <f t="shared" si="76"/>
        <v>116.6</v>
      </c>
      <c r="ER53" s="195" t="e">
        <f>#REF!</f>
        <v>#REF!</v>
      </c>
      <c r="ES53" s="195" t="e">
        <f>#REF!+#REF!</f>
        <v>#REF!</v>
      </c>
      <c r="ET53" s="195" t="e">
        <f>#REF!</f>
        <v>#REF!</v>
      </c>
      <c r="EU53" s="196" t="e">
        <f>#REF!+#REF!+#REF!</f>
        <v>#REF!</v>
      </c>
      <c r="EV53" s="195"/>
      <c r="EW53" s="195"/>
      <c r="EX53" s="195"/>
      <c r="EY53" s="195"/>
      <c r="EZ53" s="196"/>
      <c r="FA53" s="195"/>
      <c r="FC53" s="41">
        <f t="shared" si="19"/>
        <v>49</v>
      </c>
      <c r="FD53" s="195">
        <f t="shared" si="77"/>
        <v>0</v>
      </c>
      <c r="FE53" s="195">
        <f t="shared" si="78"/>
        <v>5640</v>
      </c>
      <c r="FF53" s="195">
        <f t="shared" si="79"/>
        <v>5729.3</v>
      </c>
      <c r="FG53" s="195">
        <f t="shared" si="80"/>
        <v>5729.3</v>
      </c>
      <c r="FH53" s="195">
        <f t="shared" si="81"/>
        <v>5729.3</v>
      </c>
      <c r="FI53" s="195">
        <f t="shared" si="82"/>
        <v>7658.3</v>
      </c>
      <c r="FJ53" s="195">
        <f t="shared" si="95"/>
        <v>8078.3</v>
      </c>
      <c r="FK53" s="195">
        <f t="shared" si="92"/>
        <v>8640.2999999999993</v>
      </c>
      <c r="FL53" s="195">
        <f t="shared" si="93"/>
        <v>8940.2999999999993</v>
      </c>
      <c r="FM53" s="195">
        <f t="shared" si="94"/>
        <v>9056.9</v>
      </c>
      <c r="FN53" s="195" t="e">
        <f t="shared" si="20"/>
        <v>#REF!</v>
      </c>
      <c r="FO53" s="195" t="e">
        <f t="shared" si="21"/>
        <v>#REF!</v>
      </c>
      <c r="FP53" s="195" t="e">
        <f t="shared" si="22"/>
        <v>#REF!</v>
      </c>
      <c r="FQ53" s="195" t="e">
        <f t="shared" si="23"/>
        <v>#REF!</v>
      </c>
      <c r="FR53" s="195" t="e">
        <f t="shared" si="24"/>
        <v>#REF!</v>
      </c>
      <c r="FS53" s="195" t="e">
        <f t="shared" si="25"/>
        <v>#REF!</v>
      </c>
      <c r="FT53" s="195" t="e">
        <f t="shared" si="26"/>
        <v>#REF!</v>
      </c>
      <c r="FU53" s="195" t="e">
        <f t="shared" si="27"/>
        <v>#REF!</v>
      </c>
      <c r="FV53" s="195" t="e">
        <f t="shared" si="28"/>
        <v>#REF!</v>
      </c>
    </row>
    <row r="54" spans="1:178" ht="13.5" thickBot="1" x14ac:dyDescent="0.25">
      <c r="A54" s="132"/>
      <c r="B54" s="34">
        <v>50</v>
      </c>
      <c r="C54" s="293">
        <f>'Стартовая ведомость'!D53</f>
        <v>50</v>
      </c>
      <c r="D54" s="260" t="str">
        <f>'Стартовая ведомость'!B53</f>
        <v>Иванова Ирина</v>
      </c>
      <c r="E54" s="260" t="str">
        <f>'Стартовая ведомость'!C53</f>
        <v>Шевченко Николай</v>
      </c>
      <c r="F54" s="260" t="str">
        <f>'Стартовая ведомость'!F53</f>
        <v>Subaru Impreza</v>
      </c>
      <c r="G54" s="43">
        <f>'Ведомость ТИ'!E53</f>
        <v>0.32638888888888878</v>
      </c>
      <c r="H54" s="47">
        <v>0.33055555555555555</v>
      </c>
      <c r="I54" s="58" t="str">
        <f t="shared" si="30"/>
        <v>+</v>
      </c>
      <c r="J54" s="52">
        <f t="shared" si="31"/>
        <v>360</v>
      </c>
      <c r="K54" s="43">
        <f>'Стартовая ведомость'!E53</f>
        <v>0.40972222222222215</v>
      </c>
      <c r="L54" s="47">
        <f t="shared" si="32"/>
        <v>0.40972222222222215</v>
      </c>
      <c r="M54" s="42" t="str">
        <f t="shared" si="33"/>
        <v/>
      </c>
      <c r="N54" s="38">
        <f t="shared" si="34"/>
        <v>0</v>
      </c>
      <c r="O54" s="85">
        <v>0.4201388888888889</v>
      </c>
      <c r="P54" s="38"/>
      <c r="Q54" s="261"/>
      <c r="R54" s="85">
        <v>0.45416666666666666</v>
      </c>
      <c r="S54" s="38">
        <f t="shared" si="35"/>
        <v>300</v>
      </c>
      <c r="T54" s="85">
        <v>0.47916666666666669</v>
      </c>
      <c r="U54" s="86"/>
      <c r="V54" s="52">
        <f t="shared" si="96"/>
        <v>0</v>
      </c>
      <c r="W54" s="85"/>
      <c r="X54" s="38">
        <v>600</v>
      </c>
      <c r="Y54" s="85"/>
      <c r="Z54" s="86"/>
      <c r="AA54" s="52">
        <v>600</v>
      </c>
      <c r="AB54" s="261"/>
      <c r="AC54" s="85">
        <v>0.51180555555555551</v>
      </c>
      <c r="AD54" s="38"/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0.52361111111111114</v>
      </c>
      <c r="AL54" s="42" t="str">
        <f t="shared" si="98"/>
        <v>+</v>
      </c>
      <c r="AM54" s="38">
        <f t="shared" si="99"/>
        <v>2040</v>
      </c>
      <c r="AN54" s="43">
        <v>0.57500000000000007</v>
      </c>
      <c r="AO54" s="47">
        <v>0.57986111111111105</v>
      </c>
      <c r="AP54" s="70">
        <v>92.8</v>
      </c>
      <c r="AQ54" s="71">
        <f t="shared" si="14"/>
        <v>92.8</v>
      </c>
      <c r="AR54" s="72"/>
      <c r="AS54" s="49">
        <f t="shared" si="36"/>
        <v>0.56527777777777777</v>
      </c>
      <c r="AT54" s="42" t="str">
        <f t="shared" si="37"/>
        <v/>
      </c>
      <c r="AU54" s="280">
        <f t="shared" si="38"/>
        <v>0</v>
      </c>
      <c r="AV54" s="72"/>
      <c r="AW54" s="49" t="s">
        <v>308</v>
      </c>
      <c r="AX54" s="42" t="str">
        <f t="shared" si="39"/>
        <v>+</v>
      </c>
      <c r="AY54" s="38">
        <f t="shared" si="83"/>
        <v>1800</v>
      </c>
      <c r="AZ54" s="53"/>
      <c r="BA54" s="61"/>
      <c r="BB54" s="55"/>
      <c r="BC54" s="35">
        <f t="shared" si="40"/>
        <v>0</v>
      </c>
      <c r="BD54" s="35">
        <f t="shared" si="41"/>
        <v>5.5092592592592589E-3</v>
      </c>
      <c r="BE54" s="44"/>
      <c r="BF54" s="45">
        <v>600</v>
      </c>
      <c r="BG54" s="55"/>
      <c r="BH54" s="35">
        <f t="shared" si="44"/>
        <v>0</v>
      </c>
      <c r="BI54" s="35">
        <f t="shared" si="45"/>
        <v>1.3414351851851851E-2</v>
      </c>
      <c r="BJ54" s="44"/>
      <c r="BK54" s="45">
        <v>600</v>
      </c>
      <c r="BL54" s="55"/>
      <c r="BM54" s="35">
        <f t="shared" si="48"/>
        <v>0</v>
      </c>
      <c r="BN54" s="35">
        <f t="shared" si="49"/>
        <v>1.726851851851852E-2</v>
      </c>
      <c r="BO54" s="44"/>
      <c r="BP54" s="45">
        <v>600</v>
      </c>
      <c r="BQ54" s="55"/>
      <c r="BR54" s="35">
        <f t="shared" si="52"/>
        <v>0</v>
      </c>
      <c r="BS54" s="35">
        <f t="shared" si="53"/>
        <v>3.1956018518518516E-2</v>
      </c>
      <c r="BT54" s="44"/>
      <c r="BU54" s="45">
        <v>600</v>
      </c>
      <c r="BV54" s="263"/>
      <c r="BW54" s="263"/>
      <c r="BX54" s="55"/>
      <c r="BY54" s="35">
        <f t="shared" si="56"/>
        <v>0</v>
      </c>
      <c r="BZ54" s="35">
        <f t="shared" si="57"/>
        <v>4.0208333333333332E-2</v>
      </c>
      <c r="CA54" s="44" t="str">
        <f t="shared" si="58"/>
        <v>-</v>
      </c>
      <c r="CB54" s="45">
        <f t="shared" si="59"/>
        <v>3474</v>
      </c>
      <c r="CC54" s="49"/>
      <c r="CD54" s="42" t="str">
        <f t="shared" si="60"/>
        <v/>
      </c>
      <c r="CE54" s="38">
        <v>1800</v>
      </c>
      <c r="CF54" s="53"/>
      <c r="CG54" s="61"/>
      <c r="CH54" s="55"/>
      <c r="CI54" s="35">
        <f t="shared" si="84"/>
        <v>0</v>
      </c>
      <c r="CJ54" s="35">
        <f t="shared" si="7"/>
        <v>1.0844907407407407E-2</v>
      </c>
      <c r="CK54" s="44" t="str">
        <f t="shared" si="85"/>
        <v/>
      </c>
      <c r="CL54" s="45"/>
      <c r="CM54" s="55"/>
      <c r="CN54" s="35">
        <f t="shared" si="87"/>
        <v>0</v>
      </c>
      <c r="CO54" s="35">
        <f t="shared" si="88"/>
        <v>1.6851851851851851E-2</v>
      </c>
      <c r="CP54" s="44"/>
      <c r="CQ54" s="45">
        <v>1800</v>
      </c>
      <c r="CR54" s="85"/>
      <c r="CS54" s="38">
        <v>600</v>
      </c>
      <c r="CT54" s="85">
        <v>2.6465277777777798</v>
      </c>
      <c r="CU54" s="38"/>
      <c r="CV54" s="91"/>
      <c r="CW54" s="95">
        <v>0.05</v>
      </c>
      <c r="CX54" s="42" t="str">
        <f t="shared" si="15"/>
        <v/>
      </c>
      <c r="CY54" s="38">
        <f t="shared" si="62"/>
        <v>0</v>
      </c>
      <c r="CZ54" s="43">
        <v>0.40902777777777777</v>
      </c>
      <c r="DA54" s="47"/>
      <c r="DB54" s="70"/>
      <c r="DC54" s="71">
        <v>1800</v>
      </c>
      <c r="DD54" s="72"/>
      <c r="DE54" s="43"/>
      <c r="DF54" s="43"/>
      <c r="DG54" s="39">
        <f t="shared" si="64"/>
        <v>9566.7999999999993</v>
      </c>
      <c r="DH54" s="46">
        <f t="shared" si="100"/>
        <v>9300</v>
      </c>
      <c r="DI54" s="40"/>
      <c r="DJ54" s="63" t="s">
        <v>316</v>
      </c>
      <c r="DK54" s="43"/>
      <c r="DL54" s="268" t="str">
        <f>'Стартовая ведомость'!J53</f>
        <v>выпускник</v>
      </c>
      <c r="DM54" s="269" t="str">
        <f>'Стартовая ведомость'!F53</f>
        <v>Subaru Impreza</v>
      </c>
      <c r="DN54" s="269" t="str">
        <f>'Стартовая ведомость'!G53</f>
        <v>полный</v>
      </c>
      <c r="DO54" s="269">
        <f>'Стартовая ведомость'!H53</f>
        <v>280</v>
      </c>
      <c r="DP54" s="269">
        <f>'Стартовая ведомость'!I53</f>
        <v>0</v>
      </c>
      <c r="DQ54" s="56"/>
      <c r="DR54" s="56"/>
      <c r="DS54" s="36"/>
      <c r="DV54" s="41">
        <f t="shared" si="9"/>
        <v>1.1299999999999999</v>
      </c>
      <c r="DW54" s="41" t="s">
        <v>198</v>
      </c>
      <c r="DX54" s="41"/>
      <c r="DY54" s="63" t="s">
        <v>316</v>
      </c>
      <c r="DZ54" s="63" t="s">
        <v>316</v>
      </c>
      <c r="EA54" s="41" t="str">
        <f t="shared" si="67"/>
        <v>Сход</v>
      </c>
      <c r="EB54" s="63" t="s">
        <v>316</v>
      </c>
      <c r="EC54" s="63" t="s">
        <v>316</v>
      </c>
      <c r="EG54" s="41">
        <f t="shared" si="18"/>
        <v>50</v>
      </c>
      <c r="EH54" s="63" t="s">
        <v>316</v>
      </c>
      <c r="EI54" s="63" t="s">
        <v>316</v>
      </c>
      <c r="EJ54" s="63" t="s">
        <v>316</v>
      </c>
      <c r="EK54" s="63" t="s">
        <v>316</v>
      </c>
      <c r="EL54" s="63" t="s">
        <v>316</v>
      </c>
      <c r="EM54" s="63" t="s">
        <v>316</v>
      </c>
      <c r="EN54" s="63" t="s">
        <v>316</v>
      </c>
      <c r="EO54" s="63" t="s">
        <v>316</v>
      </c>
      <c r="EP54" s="63" t="s">
        <v>316</v>
      </c>
      <c r="EQ54" s="63" t="s">
        <v>316</v>
      </c>
      <c r="ER54" s="195" t="e">
        <f>#REF!</f>
        <v>#REF!</v>
      </c>
      <c r="ES54" s="195" t="e">
        <f>#REF!+#REF!</f>
        <v>#REF!</v>
      </c>
      <c r="ET54" s="195" t="e">
        <f>#REF!</f>
        <v>#REF!</v>
      </c>
      <c r="EU54" s="196" t="e">
        <f>#REF!+#REF!+#REF!</f>
        <v>#REF!</v>
      </c>
      <c r="EV54" s="195"/>
      <c r="EW54" s="195"/>
      <c r="EX54" s="195"/>
      <c r="EY54" s="195"/>
      <c r="EZ54" s="196"/>
      <c r="FA54" s="195"/>
      <c r="FC54" s="41">
        <f t="shared" si="19"/>
        <v>50</v>
      </c>
      <c r="FD54" s="195" t="str">
        <f t="shared" si="77"/>
        <v>Сход</v>
      </c>
      <c r="FE54" s="63" t="s">
        <v>316</v>
      </c>
      <c r="FF54" s="63" t="s">
        <v>316</v>
      </c>
      <c r="FG54" s="63" t="s">
        <v>316</v>
      </c>
      <c r="FH54" s="63" t="s">
        <v>316</v>
      </c>
      <c r="FI54" s="63" t="s">
        <v>316</v>
      </c>
      <c r="FJ54" s="63" t="s">
        <v>316</v>
      </c>
      <c r="FK54" s="63" t="s">
        <v>316</v>
      </c>
      <c r="FL54" s="63" t="s">
        <v>316</v>
      </c>
      <c r="FM54" s="63" t="s">
        <v>316</v>
      </c>
      <c r="FN54" s="195" t="e">
        <f t="shared" si="20"/>
        <v>#VALUE!</v>
      </c>
      <c r="FO54" s="195" t="e">
        <f t="shared" si="21"/>
        <v>#VALUE!</v>
      </c>
      <c r="FP54" s="195" t="e">
        <f t="shared" si="22"/>
        <v>#VALUE!</v>
      </c>
      <c r="FQ54" s="195" t="e">
        <f t="shared" si="23"/>
        <v>#VALUE!</v>
      </c>
      <c r="FR54" s="195" t="e">
        <f t="shared" si="24"/>
        <v>#VALUE!</v>
      </c>
      <c r="FS54" s="195" t="e">
        <f t="shared" si="25"/>
        <v>#VALUE!</v>
      </c>
      <c r="FT54" s="195" t="e">
        <f t="shared" si="26"/>
        <v>#VALUE!</v>
      </c>
      <c r="FU54" s="195" t="e">
        <f t="shared" si="27"/>
        <v>#VALUE!</v>
      </c>
      <c r="FV54" s="195" t="e">
        <f t="shared" si="28"/>
        <v>#VALUE!</v>
      </c>
    </row>
    <row r="55" spans="1:178" ht="14.25" customHeight="1" thickBot="1" x14ac:dyDescent="0.25">
      <c r="A55" s="132"/>
      <c r="B55" s="34">
        <v>51</v>
      </c>
      <c r="C55" s="293">
        <f>'Стартовая ведомость'!D54</f>
        <v>52</v>
      </c>
      <c r="D55" s="260" t="str">
        <f>'Стартовая ведомость'!B54</f>
        <v>Браговская Яна</v>
      </c>
      <c r="E55" s="260" t="str">
        <f>'Стартовая ведомость'!C54</f>
        <v>Сальников Евгений</v>
      </c>
      <c r="F55" s="260" t="str">
        <f>'Стартовая ведомость'!F54</f>
        <v>Suzuki Grand Vitara</v>
      </c>
      <c r="G55" s="43">
        <f>'Ведомость ТИ'!E54</f>
        <v>0.32708333333333323</v>
      </c>
      <c r="H55" s="47">
        <f t="shared" si="29"/>
        <v>0.32708333333333323</v>
      </c>
      <c r="I55" s="58" t="str">
        <f t="shared" si="30"/>
        <v/>
      </c>
      <c r="J55" s="52">
        <f t="shared" si="31"/>
        <v>0</v>
      </c>
      <c r="K55" s="43">
        <f>'Стартовая ведомость'!E54</f>
        <v>0.4104166666666666</v>
      </c>
      <c r="L55" s="47">
        <f t="shared" si="32"/>
        <v>0.4104166666666666</v>
      </c>
      <c r="M55" s="42" t="str">
        <f t="shared" si="33"/>
        <v/>
      </c>
      <c r="N55" s="38">
        <f t="shared" si="34"/>
        <v>0</v>
      </c>
      <c r="O55" s="85">
        <v>0.41180555555555554</v>
      </c>
      <c r="P55" s="38"/>
      <c r="Q55" s="261"/>
      <c r="R55" s="85"/>
      <c r="S55" s="38">
        <f t="shared" si="35"/>
        <v>0</v>
      </c>
      <c r="T55" s="85">
        <v>0.4861111111111111</v>
      </c>
      <c r="U55" s="86"/>
      <c r="V55" s="52">
        <f t="shared" si="96"/>
        <v>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 t="s">
        <v>308</v>
      </c>
      <c r="AF55" s="86"/>
      <c r="AG55" s="52">
        <v>600</v>
      </c>
      <c r="AH55" s="261"/>
      <c r="AI55" s="85"/>
      <c r="AJ55" s="38">
        <v>600</v>
      </c>
      <c r="AK55" s="73">
        <v>0.52013888888888882</v>
      </c>
      <c r="AL55" s="42" t="str">
        <f t="shared" si="98"/>
        <v>+</v>
      </c>
      <c r="AM55" s="38">
        <f t="shared" si="99"/>
        <v>1680</v>
      </c>
      <c r="AN55" s="43">
        <v>0.54861111111111105</v>
      </c>
      <c r="AO55" s="47">
        <v>0.5541666666666667</v>
      </c>
      <c r="AP55" s="70">
        <v>111.1</v>
      </c>
      <c r="AQ55" s="71">
        <f t="shared" si="14"/>
        <v>111.1</v>
      </c>
      <c r="AR55" s="72"/>
      <c r="AS55" s="49">
        <f t="shared" si="36"/>
        <v>0.56180555555555545</v>
      </c>
      <c r="AT55" s="42" t="str">
        <f t="shared" si="37"/>
        <v/>
      </c>
      <c r="AU55" s="280">
        <f t="shared" si="38"/>
        <v>0</v>
      </c>
      <c r="AV55" s="72"/>
      <c r="AW55" s="49" t="s">
        <v>308</v>
      </c>
      <c r="AX55" s="42" t="str">
        <f t="shared" si="39"/>
        <v>+</v>
      </c>
      <c r="AY55" s="38">
        <f t="shared" si="83"/>
        <v>1800</v>
      </c>
      <c r="AZ55" s="53"/>
      <c r="BA55" s="61"/>
      <c r="BB55" s="55"/>
      <c r="BC55" s="35">
        <f t="shared" si="40"/>
        <v>0</v>
      </c>
      <c r="BD55" s="35">
        <f t="shared" si="41"/>
        <v>5.5092592592592589E-3</v>
      </c>
      <c r="BE55" s="44"/>
      <c r="BF55" s="45">
        <v>600</v>
      </c>
      <c r="BG55" s="55"/>
      <c r="BH55" s="35">
        <f t="shared" si="44"/>
        <v>0</v>
      </c>
      <c r="BI55" s="35">
        <f t="shared" si="45"/>
        <v>1.3414351851851851E-2</v>
      </c>
      <c r="BJ55" s="44"/>
      <c r="BK55" s="45">
        <v>600</v>
      </c>
      <c r="BL55" s="55"/>
      <c r="BM55" s="35">
        <f t="shared" si="48"/>
        <v>0</v>
      </c>
      <c r="BN55" s="35">
        <f t="shared" si="49"/>
        <v>1.726851851851852E-2</v>
      </c>
      <c r="BO55" s="44"/>
      <c r="BP55" s="45">
        <v>600</v>
      </c>
      <c r="BQ55" s="55"/>
      <c r="BR55" s="35">
        <f t="shared" si="52"/>
        <v>0</v>
      </c>
      <c r="BS55" s="35">
        <f t="shared" si="53"/>
        <v>3.1956018518518516E-2</v>
      </c>
      <c r="BT55" s="44"/>
      <c r="BU55" s="45">
        <v>600</v>
      </c>
      <c r="BV55" s="263"/>
      <c r="BW55" s="263"/>
      <c r="BX55" s="55"/>
      <c r="BY55" s="35">
        <f t="shared" si="56"/>
        <v>0</v>
      </c>
      <c r="BZ55" s="35">
        <f t="shared" si="57"/>
        <v>4.0208333333333332E-2</v>
      </c>
      <c r="CA55" s="44" t="str">
        <f t="shared" si="58"/>
        <v>-</v>
      </c>
      <c r="CB55" s="45">
        <f t="shared" si="59"/>
        <v>3474</v>
      </c>
      <c r="CC55" s="49"/>
      <c r="CD55" s="42" t="str">
        <f t="shared" si="60"/>
        <v/>
      </c>
      <c r="CE55" s="38">
        <v>1800</v>
      </c>
      <c r="CF55" s="53"/>
      <c r="CG55" s="61"/>
      <c r="CH55" s="55"/>
      <c r="CI55" s="35">
        <f t="shared" si="84"/>
        <v>0</v>
      </c>
      <c r="CJ55" s="35">
        <f t="shared" si="7"/>
        <v>1.0844907407407407E-2</v>
      </c>
      <c r="CK55" s="44" t="str">
        <f t="shared" si="85"/>
        <v/>
      </c>
      <c r="CL55" s="45"/>
      <c r="CM55" s="55"/>
      <c r="CN55" s="35">
        <f t="shared" si="87"/>
        <v>0</v>
      </c>
      <c r="CO55" s="35">
        <f t="shared" si="88"/>
        <v>1.6851851851851851E-2</v>
      </c>
      <c r="CP55" s="44"/>
      <c r="CQ55" s="45">
        <v>1800</v>
      </c>
      <c r="CR55" s="85"/>
      <c r="CS55" s="38">
        <v>600</v>
      </c>
      <c r="CT55" s="85">
        <v>2.6881944444444401</v>
      </c>
      <c r="CU55" s="38"/>
      <c r="CV55" s="91"/>
      <c r="CW55" s="95">
        <v>0.05</v>
      </c>
      <c r="CX55" s="42" t="str">
        <f t="shared" si="15"/>
        <v/>
      </c>
      <c r="CY55" s="38">
        <f t="shared" si="62"/>
        <v>0</v>
      </c>
      <c r="CZ55" s="43">
        <v>0.40902777777777777</v>
      </c>
      <c r="DA55" s="47"/>
      <c r="DB55" s="70"/>
      <c r="DC55" s="71">
        <v>1800</v>
      </c>
      <c r="DD55" s="72"/>
      <c r="DE55" s="43"/>
      <c r="DF55" s="43"/>
      <c r="DG55" s="39">
        <f t="shared" si="64"/>
        <v>9585.1</v>
      </c>
      <c r="DH55" s="46">
        <f t="shared" si="100"/>
        <v>8880</v>
      </c>
      <c r="DI55" s="40"/>
      <c r="DJ55" s="63" t="s">
        <v>316</v>
      </c>
      <c r="DK55" s="43"/>
      <c r="DL55" s="268" t="str">
        <f>'Стартовая ведомость'!J54</f>
        <v>абсолют</v>
      </c>
      <c r="DM55" s="269" t="str">
        <f>'Стартовая ведомость'!F54</f>
        <v>Suzuki Grand Vitara</v>
      </c>
      <c r="DN55" s="269" t="str">
        <f>'Стартовая ведомость'!G54</f>
        <v>полный</v>
      </c>
      <c r="DO55" s="269">
        <f>'Стартовая ведомость'!H54</f>
        <v>140</v>
      </c>
      <c r="DP55" s="269">
        <f>'Стартовая ведомость'!I54</f>
        <v>0</v>
      </c>
      <c r="DQ55" s="56"/>
      <c r="DR55" s="56"/>
      <c r="DS55" s="36"/>
      <c r="DV55" s="41">
        <f t="shared" si="9"/>
        <v>1.1100000000000001</v>
      </c>
      <c r="DW55" s="41" t="s">
        <v>198</v>
      </c>
      <c r="DX55" s="41"/>
      <c r="DY55" s="63" t="s">
        <v>316</v>
      </c>
      <c r="DZ55" s="63" t="s">
        <v>316</v>
      </c>
      <c r="EA55" s="41" t="str">
        <f t="shared" si="67"/>
        <v>Сход</v>
      </c>
      <c r="EB55" s="63" t="s">
        <v>316</v>
      </c>
      <c r="EC55" s="63" t="s">
        <v>316</v>
      </c>
      <c r="EG55" s="41">
        <f t="shared" si="18"/>
        <v>52</v>
      </c>
      <c r="EH55" s="63" t="s">
        <v>316</v>
      </c>
      <c r="EI55" s="63" t="s">
        <v>316</v>
      </c>
      <c r="EJ55" s="63" t="s">
        <v>316</v>
      </c>
      <c r="EK55" s="63" t="s">
        <v>316</v>
      </c>
      <c r="EL55" s="63" t="s">
        <v>316</v>
      </c>
      <c r="EM55" s="63" t="s">
        <v>316</v>
      </c>
      <c r="EN55" s="63" t="s">
        <v>316</v>
      </c>
      <c r="EO55" s="63" t="s">
        <v>316</v>
      </c>
      <c r="EP55" s="63" t="s">
        <v>316</v>
      </c>
      <c r="EQ55" s="63" t="s">
        <v>316</v>
      </c>
      <c r="ER55" s="195" t="e">
        <f>#REF!</f>
        <v>#REF!</v>
      </c>
      <c r="ES55" s="195" t="e">
        <f>#REF!+#REF!</f>
        <v>#REF!</v>
      </c>
      <c r="ET55" s="195" t="e">
        <f>#REF!</f>
        <v>#REF!</v>
      </c>
      <c r="EU55" s="196" t="e">
        <f>#REF!+#REF!+#REF!</f>
        <v>#REF!</v>
      </c>
      <c r="EV55" s="195"/>
      <c r="EW55" s="195"/>
      <c r="EX55" s="195"/>
      <c r="EY55" s="195"/>
      <c r="EZ55" s="196"/>
      <c r="FA55" s="195"/>
      <c r="FC55" s="41">
        <f t="shared" si="19"/>
        <v>52</v>
      </c>
      <c r="FD55" s="195" t="str">
        <f t="shared" si="77"/>
        <v>Сход</v>
      </c>
      <c r="FE55" s="63" t="s">
        <v>316</v>
      </c>
      <c r="FF55" s="63" t="s">
        <v>316</v>
      </c>
      <c r="FG55" s="63" t="s">
        <v>316</v>
      </c>
      <c r="FH55" s="63" t="s">
        <v>316</v>
      </c>
      <c r="FI55" s="63" t="s">
        <v>316</v>
      </c>
      <c r="FJ55" s="63" t="s">
        <v>316</v>
      </c>
      <c r="FK55" s="63" t="s">
        <v>316</v>
      </c>
      <c r="FL55" s="63" t="s">
        <v>316</v>
      </c>
      <c r="FM55" s="63" t="s">
        <v>316</v>
      </c>
      <c r="FN55" s="195" t="e">
        <f t="shared" si="20"/>
        <v>#VALUE!</v>
      </c>
      <c r="FO55" s="195" t="e">
        <f t="shared" si="21"/>
        <v>#VALUE!</v>
      </c>
      <c r="FP55" s="195" t="e">
        <f t="shared" si="22"/>
        <v>#VALUE!</v>
      </c>
      <c r="FQ55" s="195" t="e">
        <f t="shared" si="23"/>
        <v>#VALUE!</v>
      </c>
      <c r="FR55" s="195" t="e">
        <f t="shared" si="24"/>
        <v>#VALUE!</v>
      </c>
      <c r="FS55" s="195" t="e">
        <f t="shared" si="25"/>
        <v>#VALUE!</v>
      </c>
      <c r="FT55" s="195" t="e">
        <f t="shared" si="26"/>
        <v>#VALUE!</v>
      </c>
      <c r="FU55" s="195" t="e">
        <f t="shared" si="27"/>
        <v>#VALUE!</v>
      </c>
      <c r="FV55" s="195" t="e">
        <f t="shared" si="28"/>
        <v>#VALUE!</v>
      </c>
    </row>
    <row r="56" spans="1:178" ht="13.5" thickBot="1" x14ac:dyDescent="0.25">
      <c r="A56" s="132"/>
      <c r="B56" s="34">
        <v>52</v>
      </c>
      <c r="C56" s="293">
        <f>'Стартовая ведомость'!D55</f>
        <v>53</v>
      </c>
      <c r="D56" s="260" t="str">
        <f>'Стартовая ведомость'!B55</f>
        <v>Марков Олег</v>
      </c>
      <c r="E56" s="260" t="str">
        <f>'Стартовая ведомость'!C55</f>
        <v>Алябушев Иван</v>
      </c>
      <c r="F56" s="260" t="str">
        <f>'Стартовая ведомость'!F55</f>
        <v>Hyundai Solaris</v>
      </c>
      <c r="G56" s="43">
        <f>'Ведомость ТИ'!E55</f>
        <v>0.32777777777777767</v>
      </c>
      <c r="H56" s="47">
        <f t="shared" si="29"/>
        <v>0.32777777777777767</v>
      </c>
      <c r="I56" s="58" t="str">
        <f t="shared" si="30"/>
        <v/>
      </c>
      <c r="J56" s="52">
        <f t="shared" si="31"/>
        <v>0</v>
      </c>
      <c r="K56" s="43">
        <f>'Стартовая ведомость'!E55</f>
        <v>0.41111111111111104</v>
      </c>
      <c r="L56" s="47">
        <f t="shared" si="32"/>
        <v>0.41111111111111104</v>
      </c>
      <c r="M56" s="42" t="str">
        <f t="shared" si="33"/>
        <v/>
      </c>
      <c r="N56" s="38">
        <f t="shared" si="34"/>
        <v>0</v>
      </c>
      <c r="O56" s="85">
        <v>0.41250000000000003</v>
      </c>
      <c r="P56" s="38"/>
      <c r="Q56" s="261"/>
      <c r="R56" s="85">
        <v>0.47916666666666669</v>
      </c>
      <c r="S56" s="38">
        <f t="shared" si="35"/>
        <v>300</v>
      </c>
      <c r="T56" s="85" t="s">
        <v>308</v>
      </c>
      <c r="U56" s="86"/>
      <c r="V56" s="52">
        <f t="shared" si="96"/>
        <v>600</v>
      </c>
      <c r="W56" s="85"/>
      <c r="X56" s="38">
        <v>600</v>
      </c>
      <c r="Y56" s="85"/>
      <c r="Z56" s="86"/>
      <c r="AA56" s="52">
        <v>600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0.52847222222222223</v>
      </c>
      <c r="AL56" s="42" t="str">
        <f t="shared" si="98"/>
        <v>+</v>
      </c>
      <c r="AM56" s="38">
        <f t="shared" si="99"/>
        <v>2340</v>
      </c>
      <c r="AN56" s="43">
        <v>0.57430555555555551</v>
      </c>
      <c r="AO56" s="47">
        <v>0.57708333333333328</v>
      </c>
      <c r="AP56" s="70">
        <v>115.3</v>
      </c>
      <c r="AQ56" s="71">
        <f t="shared" si="14"/>
        <v>115.3</v>
      </c>
      <c r="AR56" s="72"/>
      <c r="AS56" s="49">
        <f t="shared" si="36"/>
        <v>0.57013888888888886</v>
      </c>
      <c r="AT56" s="42" t="str">
        <f t="shared" si="37"/>
        <v/>
      </c>
      <c r="AU56" s="280">
        <f t="shared" si="38"/>
        <v>0</v>
      </c>
      <c r="AV56" s="72"/>
      <c r="AW56" s="49">
        <v>0.6381944444444444</v>
      </c>
      <c r="AX56" s="42" t="str">
        <f t="shared" si="39"/>
        <v>+</v>
      </c>
      <c r="AY56" s="38">
        <f t="shared" si="83"/>
        <v>2040</v>
      </c>
      <c r="AZ56" s="53">
        <v>0.64027777777777783</v>
      </c>
      <c r="BA56" s="61"/>
      <c r="BB56" s="55">
        <v>0.64651620370370366</v>
      </c>
      <c r="BC56" s="35">
        <f t="shared" si="40"/>
        <v>6.2384259259258279E-3</v>
      </c>
      <c r="BD56" s="35">
        <f t="shared" si="41"/>
        <v>7.2916666666656901E-4</v>
      </c>
      <c r="BE56" s="44" t="str">
        <f t="shared" si="42"/>
        <v>+</v>
      </c>
      <c r="BF56" s="45">
        <f t="shared" si="43"/>
        <v>63</v>
      </c>
      <c r="BG56" s="55">
        <v>0.65547453703703706</v>
      </c>
      <c r="BH56" s="35">
        <f t="shared" si="44"/>
        <v>1.5196759259259229E-2</v>
      </c>
      <c r="BI56" s="35">
        <f t="shared" si="45"/>
        <v>1.7824074074073784E-3</v>
      </c>
      <c r="BJ56" s="44" t="str">
        <f t="shared" si="46"/>
        <v>+</v>
      </c>
      <c r="BK56" s="45">
        <f t="shared" si="47"/>
        <v>154</v>
      </c>
      <c r="BL56" s="55">
        <v>0.66118055555555555</v>
      </c>
      <c r="BM56" s="35">
        <f t="shared" si="48"/>
        <v>2.0902777777777715E-2</v>
      </c>
      <c r="BN56" s="35">
        <f t="shared" si="49"/>
        <v>3.6342592592591948E-3</v>
      </c>
      <c r="BO56" s="44" t="str">
        <f t="shared" si="50"/>
        <v>+</v>
      </c>
      <c r="BP56" s="45">
        <f t="shared" si="51"/>
        <v>314</v>
      </c>
      <c r="BQ56" s="55">
        <v>0.68521990740740746</v>
      </c>
      <c r="BR56" s="35">
        <f t="shared" si="52"/>
        <v>4.4942129629629624E-2</v>
      </c>
      <c r="BS56" s="35">
        <f t="shared" si="53"/>
        <v>1.2986111111111108E-2</v>
      </c>
      <c r="BT56" s="44" t="str">
        <f t="shared" si="54"/>
        <v>+</v>
      </c>
      <c r="BU56" s="45">
        <f t="shared" si="55"/>
        <v>1122</v>
      </c>
      <c r="BV56" s="263"/>
      <c r="BW56" s="263"/>
      <c r="BX56" s="55">
        <v>0.67222222222222217</v>
      </c>
      <c r="BY56" s="35">
        <f t="shared" si="56"/>
        <v>3.1944444444444331E-2</v>
      </c>
      <c r="BZ56" s="35">
        <f t="shared" si="57"/>
        <v>8.2638888888890011E-3</v>
      </c>
      <c r="CA56" s="44" t="str">
        <f t="shared" si="58"/>
        <v>-</v>
      </c>
      <c r="CB56" s="45">
        <f>IF(BZ56=0,0,HOUR(BZ56)*3600+MINUTE(BZ56)*60+SECOND(BZ56))+300</f>
        <v>1014</v>
      </c>
      <c r="CC56" s="49">
        <v>0.75</v>
      </c>
      <c r="CD56" s="42" t="str">
        <f t="shared" si="60"/>
        <v>+</v>
      </c>
      <c r="CE56" s="38">
        <f t="shared" si="61"/>
        <v>180</v>
      </c>
      <c r="CF56" s="53"/>
      <c r="CG56" s="61"/>
      <c r="CH56" s="55"/>
      <c r="CI56" s="35">
        <f t="shared" si="84"/>
        <v>0</v>
      </c>
      <c r="CJ56" s="35">
        <f t="shared" si="7"/>
        <v>1.0844907407407407E-2</v>
      </c>
      <c r="CK56" s="44" t="str">
        <f t="shared" si="85"/>
        <v/>
      </c>
      <c r="CL56" s="45"/>
      <c r="CM56" s="55"/>
      <c r="CN56" s="35">
        <f t="shared" si="87"/>
        <v>0</v>
      </c>
      <c r="CO56" s="35">
        <f t="shared" si="88"/>
        <v>1.6851851851851851E-2</v>
      </c>
      <c r="CP56" s="44"/>
      <c r="CQ56" s="45">
        <v>1800</v>
      </c>
      <c r="CR56" s="85"/>
      <c r="CS56" s="38">
        <v>600</v>
      </c>
      <c r="CT56" s="85">
        <v>2.7298611111111102</v>
      </c>
      <c r="CU56" s="38"/>
      <c r="CV56" s="91"/>
      <c r="CW56" s="95">
        <v>0.05</v>
      </c>
      <c r="CX56" s="42" t="str">
        <f t="shared" si="15"/>
        <v/>
      </c>
      <c r="CY56" s="38">
        <f t="shared" si="62"/>
        <v>0</v>
      </c>
      <c r="CZ56" s="43">
        <v>0.40902777777777777</v>
      </c>
      <c r="DA56" s="47"/>
      <c r="DB56" s="70"/>
      <c r="DC56" s="71">
        <v>1800</v>
      </c>
      <c r="DD56" s="72"/>
      <c r="DE56" s="43"/>
      <c r="DF56" s="43"/>
      <c r="DG56" s="39">
        <f t="shared" si="64"/>
        <v>6382.3</v>
      </c>
      <c r="DH56" s="46">
        <f t="shared" si="100"/>
        <v>9060</v>
      </c>
      <c r="DI56" s="40"/>
      <c r="DJ56" s="63">
        <f t="shared" si="65"/>
        <v>15442.3</v>
      </c>
      <c r="DK56" s="43"/>
      <c r="DL56" s="268" t="str">
        <f>'Стартовая ведомость'!J55</f>
        <v>студент</v>
      </c>
      <c r="DM56" s="269" t="str">
        <f>'Стартовая ведомость'!F55</f>
        <v>Hyundai Solaris</v>
      </c>
      <c r="DN56" s="269" t="str">
        <f>'Стартовая ведомость'!G55</f>
        <v>передний</v>
      </c>
      <c r="DO56" s="269">
        <f>'Стартовая ведомость'!H55</f>
        <v>114</v>
      </c>
      <c r="DP56" s="269">
        <f>'Стартовая ведомость'!I55</f>
        <v>0</v>
      </c>
      <c r="DQ56" s="56"/>
      <c r="DR56" s="56"/>
      <c r="DS56" s="36"/>
      <c r="DV56" s="41">
        <f t="shared" si="9"/>
        <v>1.08</v>
      </c>
      <c r="DW56" s="41" t="s">
        <v>197</v>
      </c>
      <c r="DX56" s="41"/>
      <c r="DY56" s="151">
        <f t="shared" si="66"/>
        <v>2068.5239999999999</v>
      </c>
      <c r="DZ56" s="41">
        <f t="shared" ref="DZ56:DZ70" si="104">IF(DW56=$DZ$4,DY56,9999)</f>
        <v>2068.5239999999999</v>
      </c>
      <c r="EA56" s="41">
        <f t="shared" si="67"/>
        <v>9999</v>
      </c>
      <c r="EB56" s="41">
        <f t="shared" si="16"/>
        <v>999999</v>
      </c>
      <c r="EC56" s="41">
        <f t="shared" si="17"/>
        <v>999999</v>
      </c>
      <c r="EG56" s="41">
        <f t="shared" si="18"/>
        <v>53</v>
      </c>
      <c r="EH56" s="195">
        <f t="shared" si="68"/>
        <v>0</v>
      </c>
      <c r="EI56" s="195">
        <f t="shared" si="101"/>
        <v>6240</v>
      </c>
      <c r="EJ56" s="196">
        <f t="shared" si="69"/>
        <v>115.3</v>
      </c>
      <c r="EK56" s="195">
        <f t="shared" si="70"/>
        <v>0</v>
      </c>
      <c r="EL56" s="195">
        <f t="shared" si="71"/>
        <v>2040</v>
      </c>
      <c r="EM56" s="195">
        <f t="shared" si="72"/>
        <v>2667</v>
      </c>
      <c r="EN56" s="195">
        <f t="shared" si="73"/>
        <v>180</v>
      </c>
      <c r="EO56" s="195">
        <f t="shared" si="74"/>
        <v>1800</v>
      </c>
      <c r="EP56" s="195">
        <f t="shared" si="75"/>
        <v>600</v>
      </c>
      <c r="EQ56" s="195">
        <f t="shared" si="76"/>
        <v>1800</v>
      </c>
      <c r="ER56" s="195" t="e">
        <f>#REF!</f>
        <v>#REF!</v>
      </c>
      <c r="ES56" s="195" t="e">
        <f>#REF!+#REF!</f>
        <v>#REF!</v>
      </c>
      <c r="ET56" s="195" t="e">
        <f>#REF!</f>
        <v>#REF!</v>
      </c>
      <c r="EU56" s="196" t="e">
        <f>#REF!+#REF!+#REF!</f>
        <v>#REF!</v>
      </c>
      <c r="EV56" s="195"/>
      <c r="EW56" s="195"/>
      <c r="EX56" s="195"/>
      <c r="EY56" s="195"/>
      <c r="EZ56" s="196"/>
      <c r="FA56" s="195"/>
      <c r="FC56" s="41">
        <f t="shared" si="19"/>
        <v>53</v>
      </c>
      <c r="FD56" s="195">
        <f t="shared" si="77"/>
        <v>0</v>
      </c>
      <c r="FE56" s="195">
        <f t="shared" si="78"/>
        <v>6240</v>
      </c>
      <c r="FF56" s="195">
        <f t="shared" si="79"/>
        <v>6355.3</v>
      </c>
      <c r="FG56" s="195">
        <f t="shared" si="80"/>
        <v>6355.3</v>
      </c>
      <c r="FH56" s="195">
        <f t="shared" si="81"/>
        <v>8395.2999999999993</v>
      </c>
      <c r="FI56" s="195">
        <f t="shared" si="82"/>
        <v>11062.3</v>
      </c>
      <c r="FJ56" s="195">
        <f t="shared" si="95"/>
        <v>11242.3</v>
      </c>
      <c r="FK56" s="195">
        <f t="shared" si="92"/>
        <v>13042.3</v>
      </c>
      <c r="FL56" s="195">
        <f t="shared" si="93"/>
        <v>13642.3</v>
      </c>
      <c r="FM56" s="195">
        <f t="shared" si="94"/>
        <v>15442.3</v>
      </c>
      <c r="FN56" s="195" t="e">
        <f t="shared" si="20"/>
        <v>#REF!</v>
      </c>
      <c r="FO56" s="195" t="e">
        <f t="shared" si="21"/>
        <v>#REF!</v>
      </c>
      <c r="FP56" s="195" t="e">
        <f t="shared" si="22"/>
        <v>#REF!</v>
      </c>
      <c r="FQ56" s="195" t="e">
        <f t="shared" si="23"/>
        <v>#REF!</v>
      </c>
      <c r="FR56" s="195" t="e">
        <f t="shared" si="24"/>
        <v>#REF!</v>
      </c>
      <c r="FS56" s="195" t="e">
        <f t="shared" si="25"/>
        <v>#REF!</v>
      </c>
      <c r="FT56" s="195" t="e">
        <f t="shared" si="26"/>
        <v>#REF!</v>
      </c>
      <c r="FU56" s="195" t="e">
        <f t="shared" si="27"/>
        <v>#REF!</v>
      </c>
      <c r="FV56" s="195" t="e">
        <f t="shared" si="28"/>
        <v>#REF!</v>
      </c>
    </row>
    <row r="57" spans="1:178" ht="13.5" thickBot="1" x14ac:dyDescent="0.25">
      <c r="A57" s="132"/>
      <c r="B57" s="34">
        <v>53</v>
      </c>
      <c r="C57" s="293">
        <f>'Стартовая ведомость'!D56</f>
        <v>54</v>
      </c>
      <c r="D57" s="260" t="str">
        <f>'Стартовая ведомость'!B56</f>
        <v>Минаев Евгений</v>
      </c>
      <c r="E57" s="260" t="str">
        <f>'Стартовая ведомость'!C56</f>
        <v>Суриков Иван</v>
      </c>
      <c r="F57" s="260" t="str">
        <f>'Стартовая ведомость'!F56</f>
        <v>Ford Fusion</v>
      </c>
      <c r="G57" s="43">
        <f>'Ведомость ТИ'!E56</f>
        <v>0.32847222222222211</v>
      </c>
      <c r="H57" s="47">
        <f t="shared" si="29"/>
        <v>0.32847222222222211</v>
      </c>
      <c r="I57" s="58" t="str">
        <f t="shared" si="30"/>
        <v/>
      </c>
      <c r="J57" s="52">
        <f t="shared" si="31"/>
        <v>0</v>
      </c>
      <c r="K57" s="43">
        <f>'Стартовая ведомость'!E56</f>
        <v>0.41180555555555548</v>
      </c>
      <c r="L57" s="47">
        <f t="shared" si="32"/>
        <v>0.41180555555555548</v>
      </c>
      <c r="M57" s="42" t="str">
        <f t="shared" si="33"/>
        <v/>
      </c>
      <c r="N57" s="38">
        <f t="shared" si="34"/>
        <v>0</v>
      </c>
      <c r="O57" s="85">
        <v>0.41319444444444442</v>
      </c>
      <c r="P57" s="38"/>
      <c r="Q57" s="261"/>
      <c r="R57" s="85"/>
      <c r="S57" s="38">
        <f t="shared" si="35"/>
        <v>0</v>
      </c>
      <c r="T57" s="85">
        <v>0.4513888888888889</v>
      </c>
      <c r="U57" s="86"/>
      <c r="V57" s="52">
        <f t="shared" si="96"/>
        <v>0</v>
      </c>
      <c r="W57" s="85">
        <v>0.4694444444444445</v>
      </c>
      <c r="X57" s="38"/>
      <c r="Y57" s="85">
        <v>0.47013888888888888</v>
      </c>
      <c r="Z57" s="86"/>
      <c r="AA57" s="52">
        <f>IF(Y57=0,0,IF(Y57="нет",900,IF(Y57&lt;(L57+Z$3),MINUTE(ABS(Y57-(L57+Z$3)))*60,0)))</f>
        <v>0</v>
      </c>
      <c r="AB57" s="261"/>
      <c r="AC57" s="85"/>
      <c r="AD57" s="38">
        <v>600</v>
      </c>
      <c r="AE57" s="85" t="s">
        <v>308</v>
      </c>
      <c r="AF57" s="86"/>
      <c r="AG57" s="52">
        <v>600</v>
      </c>
      <c r="AH57" s="261"/>
      <c r="AI57" s="85"/>
      <c r="AJ57" s="38">
        <v>600</v>
      </c>
      <c r="AK57" s="73">
        <v>0.52152777777777781</v>
      </c>
      <c r="AL57" s="42" t="str">
        <f t="shared" si="98"/>
        <v>+</v>
      </c>
      <c r="AM57" s="38">
        <f t="shared" si="99"/>
        <v>1680</v>
      </c>
      <c r="AN57" s="43">
        <v>0.52500000000000002</v>
      </c>
      <c r="AO57" s="47">
        <v>0.56805555555555554</v>
      </c>
      <c r="AP57" s="70">
        <v>94.5</v>
      </c>
      <c r="AQ57" s="71">
        <f t="shared" si="14"/>
        <v>94.5</v>
      </c>
      <c r="AR57" s="72"/>
      <c r="AS57" s="49">
        <f t="shared" si="36"/>
        <v>0.56319444444444444</v>
      </c>
      <c r="AT57" s="42" t="str">
        <f t="shared" si="37"/>
        <v/>
      </c>
      <c r="AU57" s="280">
        <f t="shared" si="38"/>
        <v>0</v>
      </c>
      <c r="AV57" s="72"/>
      <c r="AW57" s="49">
        <v>0.61805555555555558</v>
      </c>
      <c r="AX57" s="42" t="str">
        <f t="shared" si="39"/>
        <v/>
      </c>
      <c r="AY57" s="38">
        <f t="shared" si="83"/>
        <v>0</v>
      </c>
      <c r="AZ57" s="53">
        <v>0.62083333333333335</v>
      </c>
      <c r="BA57" s="61"/>
      <c r="BB57" s="55">
        <v>0.62634259259259262</v>
      </c>
      <c r="BC57" s="35">
        <f t="shared" si="40"/>
        <v>5.5092592592592693E-3</v>
      </c>
      <c r="BD57" s="35">
        <f t="shared" si="41"/>
        <v>1.0408340855860843E-17</v>
      </c>
      <c r="BE57" s="44" t="str">
        <f t="shared" si="42"/>
        <v/>
      </c>
      <c r="BF57" s="45">
        <f t="shared" si="43"/>
        <v>0</v>
      </c>
      <c r="BG57" s="55">
        <v>0.63424768518518515</v>
      </c>
      <c r="BH57" s="35">
        <f t="shared" si="44"/>
        <v>1.3414351851851802E-2</v>
      </c>
      <c r="BI57" s="35">
        <f t="shared" si="45"/>
        <v>4.8572257327350599E-17</v>
      </c>
      <c r="BJ57" s="44" t="str">
        <f t="shared" si="46"/>
        <v/>
      </c>
      <c r="BK57" s="45">
        <f t="shared" si="47"/>
        <v>0</v>
      </c>
      <c r="BL57" s="55">
        <v>0.64493055555555556</v>
      </c>
      <c r="BM57" s="35">
        <f t="shared" si="48"/>
        <v>2.4097222222222214E-2</v>
      </c>
      <c r="BN57" s="35">
        <f t="shared" si="49"/>
        <v>6.8287037037036945E-3</v>
      </c>
      <c r="BO57" s="44" t="str">
        <f t="shared" si="50"/>
        <v>+</v>
      </c>
      <c r="BP57" s="45">
        <f t="shared" si="51"/>
        <v>590</v>
      </c>
      <c r="BQ57" s="55">
        <v>0.66057870370370375</v>
      </c>
      <c r="BR57" s="35">
        <f t="shared" si="52"/>
        <v>3.9745370370370403E-2</v>
      </c>
      <c r="BS57" s="35">
        <f t="shared" si="53"/>
        <v>7.7893518518518876E-3</v>
      </c>
      <c r="BT57" s="44" t="str">
        <f t="shared" si="54"/>
        <v>+</v>
      </c>
      <c r="BU57" s="45">
        <f t="shared" si="55"/>
        <v>673</v>
      </c>
      <c r="BV57" s="263"/>
      <c r="BW57" s="263"/>
      <c r="BX57" s="55">
        <v>0.67256944444444444</v>
      </c>
      <c r="BY57" s="35">
        <f t="shared" si="56"/>
        <v>5.1736111111111094E-2</v>
      </c>
      <c r="BZ57" s="35">
        <f t="shared" si="57"/>
        <v>1.1527777777777762E-2</v>
      </c>
      <c r="CA57" s="44" t="str">
        <f t="shared" si="58"/>
        <v>+</v>
      </c>
      <c r="CB57" s="45">
        <f t="shared" si="59"/>
        <v>996</v>
      </c>
      <c r="CC57" s="49">
        <v>0.68958333333333333</v>
      </c>
      <c r="CD57" s="42" t="str">
        <f t="shared" si="60"/>
        <v>+</v>
      </c>
      <c r="CE57" s="38">
        <f t="shared" si="61"/>
        <v>240</v>
      </c>
      <c r="CF57" s="53">
        <v>0.69166666666666676</v>
      </c>
      <c r="CG57" s="61"/>
      <c r="CH57" s="55">
        <v>0.70253472222222213</v>
      </c>
      <c r="CI57" s="35">
        <f t="shared" si="84"/>
        <v>1.0868055555555367E-2</v>
      </c>
      <c r="CJ57" s="35">
        <f t="shared" si="7"/>
        <v>2.3148148147959791E-5</v>
      </c>
      <c r="CK57" s="44" t="str">
        <f t="shared" si="85"/>
        <v>+</v>
      </c>
      <c r="CL57" s="45">
        <f t="shared" si="86"/>
        <v>2</v>
      </c>
      <c r="CM57" s="55">
        <v>0.70865740740740746</v>
      </c>
      <c r="CN57" s="35">
        <f t="shared" si="87"/>
        <v>1.6990740740740695E-2</v>
      </c>
      <c r="CO57" s="35">
        <f t="shared" si="88"/>
        <v>1.3888888888884468E-4</v>
      </c>
      <c r="CP57" s="44" t="str">
        <f t="shared" si="89"/>
        <v>+</v>
      </c>
      <c r="CQ57" s="45">
        <f t="shared" si="90"/>
        <v>12</v>
      </c>
      <c r="CR57" s="85" t="s">
        <v>632</v>
      </c>
      <c r="CS57" s="38">
        <v>300</v>
      </c>
      <c r="CT57" s="85">
        <v>2.7715277777777798</v>
      </c>
      <c r="CU57" s="38"/>
      <c r="CV57" s="91"/>
      <c r="CW57" s="95">
        <v>0.05</v>
      </c>
      <c r="CX57" s="42" t="str">
        <f t="shared" si="15"/>
        <v/>
      </c>
      <c r="CY57" s="38">
        <f t="shared" si="62"/>
        <v>0</v>
      </c>
      <c r="CZ57" s="43">
        <v>0.40902777777777777</v>
      </c>
      <c r="DA57" s="47"/>
      <c r="DB57" s="70">
        <v>108.5</v>
      </c>
      <c r="DC57" s="71">
        <f t="shared" si="63"/>
        <v>108.5</v>
      </c>
      <c r="DD57" s="72"/>
      <c r="DE57" s="43"/>
      <c r="DF57" s="43"/>
      <c r="DG57" s="39">
        <f t="shared" si="64"/>
        <v>2476</v>
      </c>
      <c r="DH57" s="46">
        <f t="shared" si="100"/>
        <v>4020</v>
      </c>
      <c r="DI57" s="40"/>
      <c r="DJ57" s="63">
        <f t="shared" si="65"/>
        <v>6496</v>
      </c>
      <c r="DK57" s="43"/>
      <c r="DL57" s="268" t="str">
        <f>'Стартовая ведомость'!J56</f>
        <v>абсолют</v>
      </c>
      <c r="DM57" s="269" t="str">
        <f>'Стартовая ведомость'!F56</f>
        <v>Ford Fusion</v>
      </c>
      <c r="DN57" s="269" t="str">
        <f>'Стартовая ведомость'!G56</f>
        <v>передний</v>
      </c>
      <c r="DO57" s="269">
        <f>'Стартовая ведомость'!H56</f>
        <v>101</v>
      </c>
      <c r="DP57" s="269" t="str">
        <f>'Стартовая ведомость'!I56</f>
        <v>Товарищи</v>
      </c>
      <c r="DQ57" s="56"/>
      <c r="DR57" s="56"/>
      <c r="DS57" s="36"/>
      <c r="DV57" s="41">
        <f t="shared" si="9"/>
        <v>1.08</v>
      </c>
      <c r="DW57" s="41" t="s">
        <v>197</v>
      </c>
      <c r="DX57" s="41"/>
      <c r="DY57" s="151">
        <f t="shared" si="66"/>
        <v>219.24</v>
      </c>
      <c r="DZ57" s="41">
        <f t="shared" si="104"/>
        <v>219.24</v>
      </c>
      <c r="EA57" s="41">
        <f t="shared" si="67"/>
        <v>9999</v>
      </c>
      <c r="EB57" s="41">
        <f t="shared" si="16"/>
        <v>999999</v>
      </c>
      <c r="EC57" s="41">
        <f t="shared" si="17"/>
        <v>999999</v>
      </c>
      <c r="EG57" s="41">
        <f t="shared" si="18"/>
        <v>54</v>
      </c>
      <c r="EH57" s="195">
        <f t="shared" si="68"/>
        <v>0</v>
      </c>
      <c r="EI57" s="195">
        <f t="shared" si="101"/>
        <v>3480</v>
      </c>
      <c r="EJ57" s="196">
        <f t="shared" si="69"/>
        <v>94.5</v>
      </c>
      <c r="EK57" s="195">
        <f t="shared" si="70"/>
        <v>0</v>
      </c>
      <c r="EL57" s="195">
        <f t="shared" si="71"/>
        <v>0</v>
      </c>
      <c r="EM57" s="195">
        <f t="shared" si="72"/>
        <v>2259</v>
      </c>
      <c r="EN57" s="195">
        <f t="shared" si="73"/>
        <v>240</v>
      </c>
      <c r="EO57" s="195">
        <f t="shared" si="74"/>
        <v>14</v>
      </c>
      <c r="EP57" s="195">
        <f t="shared" si="75"/>
        <v>300</v>
      </c>
      <c r="EQ57" s="195">
        <f t="shared" si="76"/>
        <v>108.5</v>
      </c>
      <c r="ER57" s="195" t="e">
        <f>#REF!</f>
        <v>#REF!</v>
      </c>
      <c r="ES57" s="195" t="e">
        <f>#REF!+#REF!</f>
        <v>#REF!</v>
      </c>
      <c r="ET57" s="195" t="e">
        <f>#REF!</f>
        <v>#REF!</v>
      </c>
      <c r="EU57" s="196" t="e">
        <f>#REF!+#REF!+#REF!</f>
        <v>#REF!</v>
      </c>
      <c r="EV57" s="195"/>
      <c r="EW57" s="195"/>
      <c r="EX57" s="195"/>
      <c r="EY57" s="195"/>
      <c r="EZ57" s="196"/>
      <c r="FA57" s="195"/>
      <c r="FC57" s="41">
        <f t="shared" si="19"/>
        <v>54</v>
      </c>
      <c r="FD57" s="195">
        <f t="shared" si="77"/>
        <v>0</v>
      </c>
      <c r="FE57" s="195">
        <f t="shared" si="78"/>
        <v>3480</v>
      </c>
      <c r="FF57" s="195">
        <f t="shared" si="79"/>
        <v>3574.5</v>
      </c>
      <c r="FG57" s="195">
        <f t="shared" si="80"/>
        <v>3574.5</v>
      </c>
      <c r="FH57" s="195">
        <f t="shared" si="81"/>
        <v>3574.5</v>
      </c>
      <c r="FI57" s="195">
        <f t="shared" si="82"/>
        <v>5833.5</v>
      </c>
      <c r="FJ57" s="195">
        <f t="shared" si="95"/>
        <v>6073.5</v>
      </c>
      <c r="FK57" s="195">
        <f t="shared" si="92"/>
        <v>6087.5</v>
      </c>
      <c r="FL57" s="195">
        <f t="shared" si="93"/>
        <v>6387.5</v>
      </c>
      <c r="FM57" s="195">
        <f t="shared" si="94"/>
        <v>6496</v>
      </c>
      <c r="FN57" s="195" t="e">
        <f t="shared" si="20"/>
        <v>#REF!</v>
      </c>
      <c r="FO57" s="195" t="e">
        <f t="shared" si="21"/>
        <v>#REF!</v>
      </c>
      <c r="FP57" s="195" t="e">
        <f t="shared" si="22"/>
        <v>#REF!</v>
      </c>
      <c r="FQ57" s="195" t="e">
        <f t="shared" si="23"/>
        <v>#REF!</v>
      </c>
      <c r="FR57" s="195" t="e">
        <f t="shared" si="24"/>
        <v>#REF!</v>
      </c>
      <c r="FS57" s="195" t="e">
        <f t="shared" si="25"/>
        <v>#REF!</v>
      </c>
      <c r="FT57" s="195" t="e">
        <f t="shared" si="26"/>
        <v>#REF!</v>
      </c>
      <c r="FU57" s="195" t="e">
        <f t="shared" si="27"/>
        <v>#REF!</v>
      </c>
      <c r="FV57" s="195" t="e">
        <f t="shared" si="28"/>
        <v>#REF!</v>
      </c>
    </row>
    <row r="58" spans="1:178" ht="13.5" thickBot="1" x14ac:dyDescent="0.25">
      <c r="A58" s="132"/>
      <c r="B58" s="34">
        <v>54</v>
      </c>
      <c r="C58" s="293">
        <f>'Стартовая ведомость'!D57</f>
        <v>55</v>
      </c>
      <c r="D58" s="260" t="str">
        <f>'Стартовая ведомость'!B57</f>
        <v>Кирилюк Алексей</v>
      </c>
      <c r="E58" s="260" t="str">
        <f>'Стартовая ведомость'!C57</f>
        <v>Сергеев Сергей</v>
      </c>
      <c r="F58" s="260" t="str">
        <f>'Стартовая ведомость'!F57</f>
        <v>Hyundai Getz</v>
      </c>
      <c r="G58" s="43">
        <f>'Ведомость ТИ'!E57</f>
        <v>0.32916666666666655</v>
      </c>
      <c r="H58" s="47">
        <f t="shared" si="29"/>
        <v>0.32916666666666655</v>
      </c>
      <c r="I58" s="58" t="str">
        <f t="shared" si="30"/>
        <v/>
      </c>
      <c r="J58" s="52">
        <f t="shared" si="31"/>
        <v>0</v>
      </c>
      <c r="K58" s="43">
        <f>'Стартовая ведомость'!E57</f>
        <v>0.41249999999999992</v>
      </c>
      <c r="L58" s="47">
        <f t="shared" si="32"/>
        <v>0.41249999999999992</v>
      </c>
      <c r="M58" s="42" t="str">
        <f t="shared" si="33"/>
        <v/>
      </c>
      <c r="N58" s="38">
        <f t="shared" si="34"/>
        <v>0</v>
      </c>
      <c r="O58" s="85">
        <v>0.41597222222222219</v>
      </c>
      <c r="P58" s="38"/>
      <c r="Q58" s="261">
        <v>300</v>
      </c>
      <c r="R58" s="85"/>
      <c r="S58" s="38">
        <f t="shared" si="35"/>
        <v>0</v>
      </c>
      <c r="T58" s="85">
        <v>0.46388888888888885</v>
      </c>
      <c r="U58" s="86"/>
      <c r="V58" s="52">
        <f t="shared" si="96"/>
        <v>0</v>
      </c>
      <c r="W58" s="85"/>
      <c r="X58" s="38">
        <v>600</v>
      </c>
      <c r="Y58" s="85"/>
      <c r="Z58" s="86"/>
      <c r="AA58" s="52">
        <v>600</v>
      </c>
      <c r="AB58" s="261"/>
      <c r="AC58" s="85"/>
      <c r="AD58" s="38">
        <v>600</v>
      </c>
      <c r="AE58" s="85" t="s">
        <v>308</v>
      </c>
      <c r="AF58" s="86"/>
      <c r="AG58" s="52">
        <v>600</v>
      </c>
      <c r="AH58" s="261"/>
      <c r="AI58" s="85"/>
      <c r="AJ58" s="38">
        <v>600</v>
      </c>
      <c r="AK58" s="73">
        <v>0.50277777777777777</v>
      </c>
      <c r="AL58" s="42" t="str">
        <f t="shared" si="98"/>
        <v/>
      </c>
      <c r="AM58" s="38">
        <f t="shared" si="99"/>
        <v>0</v>
      </c>
      <c r="AN58" s="43">
        <v>0.52777777777777779</v>
      </c>
      <c r="AO58" s="47">
        <v>0.5444444444444444</v>
      </c>
      <c r="AP58" s="70">
        <v>95</v>
      </c>
      <c r="AQ58" s="71">
        <f t="shared" si="14"/>
        <v>95</v>
      </c>
      <c r="AR58" s="72"/>
      <c r="AS58" s="49">
        <f t="shared" si="36"/>
        <v>0.5444444444444444</v>
      </c>
      <c r="AT58" s="42" t="str">
        <f t="shared" si="37"/>
        <v/>
      </c>
      <c r="AU58" s="280">
        <f t="shared" si="38"/>
        <v>0</v>
      </c>
      <c r="AV58" s="72"/>
      <c r="AW58" s="49">
        <v>0.60277777777777775</v>
      </c>
      <c r="AX58" s="42" t="str">
        <f t="shared" si="39"/>
        <v/>
      </c>
      <c r="AY58" s="38">
        <f t="shared" si="83"/>
        <v>0</v>
      </c>
      <c r="AZ58" s="53">
        <v>0.60416666666666663</v>
      </c>
      <c r="BA58" s="61"/>
      <c r="BB58" s="55">
        <v>0.60971064814814813</v>
      </c>
      <c r="BC58" s="35">
        <f t="shared" si="40"/>
        <v>5.5439814814814969E-3</v>
      </c>
      <c r="BD58" s="35">
        <f t="shared" si="41"/>
        <v>3.4722222222238058E-5</v>
      </c>
      <c r="BE58" s="44" t="str">
        <f t="shared" si="42"/>
        <v>+</v>
      </c>
      <c r="BF58" s="45">
        <f t="shared" si="43"/>
        <v>3</v>
      </c>
      <c r="BG58" s="55">
        <v>0.6208217592592592</v>
      </c>
      <c r="BH58" s="35">
        <f t="shared" si="44"/>
        <v>1.6655092592592569E-2</v>
      </c>
      <c r="BI58" s="35">
        <f t="shared" si="45"/>
        <v>3.2407407407407177E-3</v>
      </c>
      <c r="BJ58" s="44" t="str">
        <f t="shared" si="46"/>
        <v>+</v>
      </c>
      <c r="BK58" s="45">
        <f t="shared" si="47"/>
        <v>280</v>
      </c>
      <c r="BL58" s="55">
        <v>0.62613425925925925</v>
      </c>
      <c r="BM58" s="35">
        <f t="shared" si="48"/>
        <v>2.1967592592592622E-2</v>
      </c>
      <c r="BN58" s="35">
        <f t="shared" si="49"/>
        <v>4.699074074074102E-3</v>
      </c>
      <c r="BO58" s="44" t="str">
        <f t="shared" si="50"/>
        <v>+</v>
      </c>
      <c r="BP58" s="45">
        <f t="shared" si="51"/>
        <v>406</v>
      </c>
      <c r="BQ58" s="55">
        <v>0.64541666666666664</v>
      </c>
      <c r="BR58" s="35">
        <f t="shared" si="52"/>
        <v>4.1250000000000009E-2</v>
      </c>
      <c r="BS58" s="35">
        <f t="shared" si="53"/>
        <v>9.2939814814814933E-3</v>
      </c>
      <c r="BT58" s="44" t="str">
        <f t="shared" si="54"/>
        <v>+</v>
      </c>
      <c r="BU58" s="45">
        <f t="shared" si="55"/>
        <v>803</v>
      </c>
      <c r="BV58" s="263"/>
      <c r="BW58" s="263"/>
      <c r="BX58" s="55">
        <v>0.63561342592592596</v>
      </c>
      <c r="BY58" s="35">
        <f t="shared" si="56"/>
        <v>3.1446759259259327E-2</v>
      </c>
      <c r="BZ58" s="35">
        <f t="shared" si="57"/>
        <v>8.761574074074005E-3</v>
      </c>
      <c r="CA58" s="44" t="str">
        <f t="shared" si="58"/>
        <v>-</v>
      </c>
      <c r="CB58" s="45">
        <f>IF(BZ58=0,0,HOUR(BZ58)*3600+MINUTE(BZ58)*60+SECOND(BZ58))+300</f>
        <v>1057</v>
      </c>
      <c r="CC58" s="49">
        <v>0.69791666666666663</v>
      </c>
      <c r="CD58" s="42" t="str">
        <f t="shared" si="60"/>
        <v>+</v>
      </c>
      <c r="CE58" s="38">
        <f t="shared" si="61"/>
        <v>2400</v>
      </c>
      <c r="CF58" s="53">
        <v>0.70208333333333339</v>
      </c>
      <c r="CG58" s="61"/>
      <c r="CH58" s="55">
        <v>0.71262731481481489</v>
      </c>
      <c r="CI58" s="35">
        <f t="shared" si="84"/>
        <v>1.0543981481481501E-2</v>
      </c>
      <c r="CJ58" s="35">
        <f t="shared" si="7"/>
        <v>3.0092592592590589E-4</v>
      </c>
      <c r="CK58" s="44" t="str">
        <f t="shared" si="85"/>
        <v>-</v>
      </c>
      <c r="CL58" s="45">
        <f t="shared" si="86"/>
        <v>26</v>
      </c>
      <c r="CM58" s="55">
        <v>0.71965277777777781</v>
      </c>
      <c r="CN58" s="35">
        <f t="shared" si="87"/>
        <v>1.7569444444444415E-2</v>
      </c>
      <c r="CO58" s="35">
        <f t="shared" si="88"/>
        <v>7.1759259259256483E-4</v>
      </c>
      <c r="CP58" s="44" t="str">
        <f t="shared" si="89"/>
        <v>+</v>
      </c>
      <c r="CQ58" s="45">
        <f t="shared" si="90"/>
        <v>62</v>
      </c>
      <c r="CR58" s="85"/>
      <c r="CS58" s="38">
        <v>600</v>
      </c>
      <c r="CT58" s="85">
        <v>2.8131944444444401</v>
      </c>
      <c r="CU58" s="38"/>
      <c r="CV58" s="91"/>
      <c r="CW58" s="95">
        <v>0.05</v>
      </c>
      <c r="CX58" s="42" t="str">
        <f t="shared" si="15"/>
        <v/>
      </c>
      <c r="CY58" s="38">
        <f t="shared" si="62"/>
        <v>0</v>
      </c>
      <c r="CZ58" s="43">
        <v>0.40902777777777777</v>
      </c>
      <c r="DA58" s="47"/>
      <c r="DB58" s="70">
        <v>116.6</v>
      </c>
      <c r="DC58" s="71">
        <f t="shared" si="63"/>
        <v>116.6</v>
      </c>
      <c r="DD58" s="72"/>
      <c r="DE58" s="43"/>
      <c r="DF58" s="43"/>
      <c r="DG58" s="39">
        <f t="shared" si="64"/>
        <v>2848.6</v>
      </c>
      <c r="DH58" s="46">
        <f t="shared" si="100"/>
        <v>6300</v>
      </c>
      <c r="DI58" s="40"/>
      <c r="DJ58" s="63">
        <f t="shared" si="65"/>
        <v>9148.6</v>
      </c>
      <c r="DK58" s="43"/>
      <c r="DL58" s="268" t="str">
        <f>'Стартовая ведомость'!J57</f>
        <v>выпускник</v>
      </c>
      <c r="DM58" s="269" t="str">
        <f>'Стартовая ведомость'!F57</f>
        <v>Hyundai Getz</v>
      </c>
      <c r="DN58" s="269" t="str">
        <f>'Стартовая ведомость'!G57</f>
        <v>передний</v>
      </c>
      <c r="DO58" s="269">
        <f>'Стартовая ведомость'!H57</f>
        <v>87</v>
      </c>
      <c r="DP58" s="269" t="str">
        <f>'Стартовая ведомость'!I57</f>
        <v>DREAM TEAM</v>
      </c>
      <c r="DQ58" s="56"/>
      <c r="DR58" s="56"/>
      <c r="DS58" s="36"/>
      <c r="DV58" s="41">
        <f t="shared" si="9"/>
        <v>1.05</v>
      </c>
      <c r="DW58" s="41" t="s">
        <v>197</v>
      </c>
      <c r="DX58" s="41"/>
      <c r="DY58" s="151">
        <f t="shared" si="66"/>
        <v>222.18</v>
      </c>
      <c r="DZ58" s="41">
        <f t="shared" si="104"/>
        <v>222.18</v>
      </c>
      <c r="EA58" s="41">
        <f t="shared" si="67"/>
        <v>9999</v>
      </c>
      <c r="EB58" s="41">
        <f t="shared" si="16"/>
        <v>999999</v>
      </c>
      <c r="EC58" s="41">
        <f t="shared" si="17"/>
        <v>999999</v>
      </c>
      <c r="EG58" s="41">
        <f t="shared" si="18"/>
        <v>55</v>
      </c>
      <c r="EH58" s="195">
        <f t="shared" si="68"/>
        <v>0</v>
      </c>
      <c r="EI58" s="195">
        <f t="shared" si="101"/>
        <v>3300</v>
      </c>
      <c r="EJ58" s="196">
        <f t="shared" si="69"/>
        <v>95</v>
      </c>
      <c r="EK58" s="195">
        <f t="shared" si="70"/>
        <v>0</v>
      </c>
      <c r="EL58" s="195">
        <f t="shared" si="71"/>
        <v>0</v>
      </c>
      <c r="EM58" s="195">
        <f t="shared" si="72"/>
        <v>2549</v>
      </c>
      <c r="EN58" s="195">
        <f t="shared" si="73"/>
        <v>2400</v>
      </c>
      <c r="EO58" s="195">
        <f t="shared" si="74"/>
        <v>88</v>
      </c>
      <c r="EP58" s="195">
        <f t="shared" si="75"/>
        <v>600</v>
      </c>
      <c r="EQ58" s="195">
        <f t="shared" si="76"/>
        <v>116.6</v>
      </c>
      <c r="ER58" s="195" t="e">
        <f>#REF!</f>
        <v>#REF!</v>
      </c>
      <c r="ES58" s="195" t="e">
        <f>#REF!+#REF!</f>
        <v>#REF!</v>
      </c>
      <c r="ET58" s="195" t="e">
        <f>#REF!</f>
        <v>#REF!</v>
      </c>
      <c r="EU58" s="196" t="e">
        <f>#REF!+#REF!+#REF!</f>
        <v>#REF!</v>
      </c>
      <c r="EV58" s="195"/>
      <c r="EW58" s="195"/>
      <c r="EX58" s="195"/>
      <c r="EY58" s="195"/>
      <c r="EZ58" s="196"/>
      <c r="FA58" s="195"/>
      <c r="FC58" s="41">
        <f t="shared" si="19"/>
        <v>55</v>
      </c>
      <c r="FD58" s="195">
        <f t="shared" si="77"/>
        <v>0</v>
      </c>
      <c r="FE58" s="195">
        <f t="shared" si="78"/>
        <v>3300</v>
      </c>
      <c r="FF58" s="195">
        <f t="shared" si="79"/>
        <v>3395</v>
      </c>
      <c r="FG58" s="195">
        <f t="shared" si="80"/>
        <v>3395</v>
      </c>
      <c r="FH58" s="195">
        <f t="shared" si="81"/>
        <v>3395</v>
      </c>
      <c r="FI58" s="195">
        <f t="shared" si="82"/>
        <v>5944</v>
      </c>
      <c r="FJ58" s="195">
        <f t="shared" si="95"/>
        <v>8344</v>
      </c>
      <c r="FK58" s="195">
        <f t="shared" si="92"/>
        <v>8432</v>
      </c>
      <c r="FL58" s="195">
        <f t="shared" si="93"/>
        <v>9032</v>
      </c>
      <c r="FM58" s="195">
        <f t="shared" si="94"/>
        <v>9148.6</v>
      </c>
      <c r="FN58" s="195" t="e">
        <f t="shared" si="20"/>
        <v>#REF!</v>
      </c>
      <c r="FO58" s="195" t="e">
        <f t="shared" si="21"/>
        <v>#REF!</v>
      </c>
      <c r="FP58" s="195" t="e">
        <f t="shared" si="22"/>
        <v>#REF!</v>
      </c>
      <c r="FQ58" s="195" t="e">
        <f t="shared" si="23"/>
        <v>#REF!</v>
      </c>
      <c r="FR58" s="195" t="e">
        <f t="shared" si="24"/>
        <v>#REF!</v>
      </c>
      <c r="FS58" s="195" t="e">
        <f t="shared" si="25"/>
        <v>#REF!</v>
      </c>
      <c r="FT58" s="195" t="e">
        <f t="shared" si="26"/>
        <v>#REF!</v>
      </c>
      <c r="FU58" s="195" t="e">
        <f t="shared" si="27"/>
        <v>#REF!</v>
      </c>
      <c r="FV58" s="195" t="e">
        <f t="shared" si="28"/>
        <v>#REF!</v>
      </c>
    </row>
    <row r="59" spans="1:178" ht="13.5" thickBot="1" x14ac:dyDescent="0.25">
      <c r="A59" s="132"/>
      <c r="B59" s="34">
        <v>55</v>
      </c>
      <c r="C59" s="293">
        <f>'Стартовая ведомость'!D58</f>
        <v>60</v>
      </c>
      <c r="D59" s="260" t="str">
        <f>'Стартовая ведомость'!B58</f>
        <v>Подобедов Дмитрий</v>
      </c>
      <c r="E59" s="260" t="str">
        <f>'Стартовая ведомость'!C58</f>
        <v>Овчинников Алексей</v>
      </c>
      <c r="F59" s="260" t="str">
        <f>'Стартовая ведомость'!F58</f>
        <v>Mazda 3</v>
      </c>
      <c r="G59" s="43">
        <f>'Ведомость ТИ'!E58</f>
        <v>0.32986111111111099</v>
      </c>
      <c r="H59" s="47">
        <f t="shared" si="29"/>
        <v>0.32986111111111099</v>
      </c>
      <c r="I59" s="58" t="str">
        <f t="shared" si="30"/>
        <v/>
      </c>
      <c r="J59" s="52">
        <f t="shared" si="31"/>
        <v>0</v>
      </c>
      <c r="K59" s="43">
        <f>'Стартовая ведомость'!E58</f>
        <v>0.41319444444444436</v>
      </c>
      <c r="L59" s="47">
        <f t="shared" si="32"/>
        <v>0.41319444444444436</v>
      </c>
      <c r="M59" s="42" t="str">
        <f t="shared" si="33"/>
        <v/>
      </c>
      <c r="N59" s="38">
        <f t="shared" si="34"/>
        <v>0</v>
      </c>
      <c r="O59" s="85"/>
      <c r="P59" s="38">
        <v>600</v>
      </c>
      <c r="Q59" s="261"/>
      <c r="R59" s="85"/>
      <c r="S59" s="38">
        <f t="shared" si="35"/>
        <v>0</v>
      </c>
      <c r="T59" s="85" t="s">
        <v>308</v>
      </c>
      <c r="U59" s="86"/>
      <c r="V59" s="52">
        <f t="shared" si="96"/>
        <v>600</v>
      </c>
      <c r="W59" s="85"/>
      <c r="X59" s="38">
        <v>600</v>
      </c>
      <c r="Y59" s="85"/>
      <c r="Z59" s="86"/>
      <c r="AA59" s="52">
        <v>600</v>
      </c>
      <c r="AB59" s="261"/>
      <c r="AC59" s="85"/>
      <c r="AD59" s="38">
        <v>600</v>
      </c>
      <c r="AE59" s="85">
        <v>0.49513888888888885</v>
      </c>
      <c r="AF59" s="86"/>
      <c r="AG59" s="52">
        <f t="shared" si="97"/>
        <v>0</v>
      </c>
      <c r="AH59" s="261">
        <f>300+300</f>
        <v>600</v>
      </c>
      <c r="AI59" s="85"/>
      <c r="AJ59" s="38">
        <v>600</v>
      </c>
      <c r="AK59" s="73">
        <v>0.54791666666666672</v>
      </c>
      <c r="AL59" s="42" t="str">
        <f t="shared" si="98"/>
        <v>+</v>
      </c>
      <c r="AM59" s="38">
        <f>IF(AK59=0,0,IF(AK59="нет",900,IF(AK59&lt;L59+AL$3,MINUTE(ABS(AK59-(L59+AL$3)))*60,IF(AK59&gt;L59+AL$3,MINUTE(ABS(AK59-(L59+AL$3)))*60,0))))+3600</f>
        <v>3840</v>
      </c>
      <c r="AN59" s="43">
        <v>0.55486111111111114</v>
      </c>
      <c r="AO59" s="47">
        <v>0.5625</v>
      </c>
      <c r="AP59" s="70">
        <v>101.7</v>
      </c>
      <c r="AQ59" s="71">
        <f t="shared" si="14"/>
        <v>101.7</v>
      </c>
      <c r="AR59" s="72"/>
      <c r="AS59" s="49">
        <f t="shared" si="36"/>
        <v>0.58958333333333335</v>
      </c>
      <c r="AT59" s="42" t="str">
        <f t="shared" si="37"/>
        <v/>
      </c>
      <c r="AU59" s="280">
        <f t="shared" si="38"/>
        <v>0</v>
      </c>
      <c r="AV59" s="72"/>
      <c r="AW59" s="49" t="s">
        <v>308</v>
      </c>
      <c r="AX59" s="42" t="str">
        <f t="shared" si="39"/>
        <v>+</v>
      </c>
      <c r="AY59" s="38">
        <f t="shared" si="83"/>
        <v>1800</v>
      </c>
      <c r="AZ59" s="53"/>
      <c r="BA59" s="61"/>
      <c r="BB59" s="55">
        <v>0.67163194444444452</v>
      </c>
      <c r="BC59" s="35">
        <f t="shared" si="40"/>
        <v>0.67163194444444452</v>
      </c>
      <c r="BD59" s="35">
        <f t="shared" si="41"/>
        <v>0.66612268518518525</v>
      </c>
      <c r="BE59" s="44"/>
      <c r="BF59" s="45"/>
      <c r="BG59" s="55"/>
      <c r="BH59" s="35">
        <f t="shared" si="44"/>
        <v>0</v>
      </c>
      <c r="BI59" s="35">
        <f t="shared" si="45"/>
        <v>1.3414351851851851E-2</v>
      </c>
      <c r="BJ59" s="44"/>
      <c r="BK59" s="45"/>
      <c r="BL59" s="55"/>
      <c r="BM59" s="35">
        <f t="shared" si="48"/>
        <v>0</v>
      </c>
      <c r="BN59" s="35">
        <f t="shared" si="49"/>
        <v>1.726851851851852E-2</v>
      </c>
      <c r="BO59" s="44"/>
      <c r="BP59" s="45"/>
      <c r="BQ59" s="55">
        <v>0.7101736111111111</v>
      </c>
      <c r="BR59" s="35">
        <f t="shared" si="52"/>
        <v>0.7101736111111111</v>
      </c>
      <c r="BS59" s="35">
        <f t="shared" si="53"/>
        <v>0.67821759259259262</v>
      </c>
      <c r="BT59" s="44"/>
      <c r="BU59" s="45"/>
      <c r="BV59" s="263"/>
      <c r="BW59" s="263"/>
      <c r="BX59" s="55">
        <v>0.69967592592592587</v>
      </c>
      <c r="BY59" s="35">
        <f t="shared" si="56"/>
        <v>0.69967592592592587</v>
      </c>
      <c r="BZ59" s="35">
        <f t="shared" si="57"/>
        <v>0.65946759259259258</v>
      </c>
      <c r="CA59" s="44"/>
      <c r="CB59" s="45">
        <v>1800</v>
      </c>
      <c r="CC59" s="49"/>
      <c r="CD59" s="42" t="str">
        <f t="shared" si="60"/>
        <v/>
      </c>
      <c r="CE59" s="38">
        <v>1800</v>
      </c>
      <c r="CF59" s="53">
        <v>0.75555555555555554</v>
      </c>
      <c r="CG59" s="61"/>
      <c r="CH59" s="55">
        <v>0.76819444444444451</v>
      </c>
      <c r="CI59" s="35">
        <f t="shared" si="84"/>
        <v>1.2638888888888977E-2</v>
      </c>
      <c r="CJ59" s="35">
        <f t="shared" si="7"/>
        <v>1.7939814814815699E-3</v>
      </c>
      <c r="CK59" s="44" t="str">
        <f t="shared" si="85"/>
        <v>+</v>
      </c>
      <c r="CL59" s="45">
        <f t="shared" si="86"/>
        <v>155</v>
      </c>
      <c r="CM59" s="55">
        <v>0.77633101851851849</v>
      </c>
      <c r="CN59" s="35">
        <f t="shared" si="87"/>
        <v>2.0775462962962954E-2</v>
      </c>
      <c r="CO59" s="35">
        <f t="shared" si="88"/>
        <v>3.9236111111111034E-3</v>
      </c>
      <c r="CP59" s="44" t="str">
        <f t="shared" si="89"/>
        <v>+</v>
      </c>
      <c r="CQ59" s="45">
        <f t="shared" si="90"/>
        <v>339</v>
      </c>
      <c r="CR59" s="85"/>
      <c r="CS59" s="38">
        <v>600</v>
      </c>
      <c r="CT59" s="85">
        <v>2.8548611111111102</v>
      </c>
      <c r="CU59" s="38"/>
      <c r="CV59" s="91"/>
      <c r="CW59" s="95">
        <v>0.05</v>
      </c>
      <c r="CX59" s="42" t="str">
        <f t="shared" si="15"/>
        <v/>
      </c>
      <c r="CY59" s="38">
        <f t="shared" si="62"/>
        <v>0</v>
      </c>
      <c r="CZ59" s="43">
        <v>0.40902777777777777</v>
      </c>
      <c r="DA59" s="47"/>
      <c r="DB59" s="70">
        <v>120.5</v>
      </c>
      <c r="DC59" s="71">
        <f t="shared" si="63"/>
        <v>120.5</v>
      </c>
      <c r="DD59" s="72"/>
      <c r="DE59" s="43"/>
      <c r="DF59" s="43"/>
      <c r="DG59" s="39">
        <f t="shared" si="64"/>
        <v>2516.1999999999998</v>
      </c>
      <c r="DH59" s="46">
        <f t="shared" si="100"/>
        <v>12240</v>
      </c>
      <c r="DI59" s="40"/>
      <c r="DJ59" s="63">
        <f t="shared" si="65"/>
        <v>14756.2</v>
      </c>
      <c r="DK59" s="43"/>
      <c r="DL59" s="268" t="str">
        <f>'Стартовая ведомость'!J58</f>
        <v>абсолют</v>
      </c>
      <c r="DM59" s="269" t="str">
        <f>'Стартовая ведомость'!F58</f>
        <v>Mazda 3</v>
      </c>
      <c r="DN59" s="269" t="str">
        <f>'Стартовая ведомость'!G58</f>
        <v>передний</v>
      </c>
      <c r="DO59" s="269">
        <f>'Стартовая ведомость'!H58</f>
        <v>108</v>
      </c>
      <c r="DP59" s="269">
        <f>'Стартовая ведомость'!I58</f>
        <v>0</v>
      </c>
      <c r="DQ59" s="56"/>
      <c r="DR59" s="56"/>
      <c r="DS59" s="36"/>
      <c r="DV59" s="41">
        <f t="shared" si="9"/>
        <v>1.08</v>
      </c>
      <c r="DW59" s="41" t="s">
        <v>197</v>
      </c>
      <c r="DX59" s="41"/>
      <c r="DY59" s="151">
        <f t="shared" si="66"/>
        <v>239.976</v>
      </c>
      <c r="DZ59" s="41">
        <f t="shared" si="104"/>
        <v>239.976</v>
      </c>
      <c r="EA59" s="41">
        <f t="shared" si="67"/>
        <v>9999</v>
      </c>
      <c r="EB59" s="41">
        <f t="shared" si="16"/>
        <v>999999</v>
      </c>
      <c r="EC59" s="41">
        <f t="shared" si="17"/>
        <v>999999</v>
      </c>
      <c r="EG59" s="41">
        <f t="shared" si="18"/>
        <v>60</v>
      </c>
      <c r="EH59" s="195">
        <f t="shared" si="68"/>
        <v>0</v>
      </c>
      <c r="EI59" s="195">
        <f t="shared" si="101"/>
        <v>8040</v>
      </c>
      <c r="EJ59" s="196">
        <f t="shared" si="69"/>
        <v>101.7</v>
      </c>
      <c r="EK59" s="195">
        <f t="shared" si="70"/>
        <v>0</v>
      </c>
      <c r="EL59" s="195">
        <f t="shared" si="71"/>
        <v>1800</v>
      </c>
      <c r="EM59" s="195">
        <f t="shared" si="72"/>
        <v>1800</v>
      </c>
      <c r="EN59" s="195">
        <f t="shared" si="73"/>
        <v>1800</v>
      </c>
      <c r="EO59" s="195">
        <f t="shared" si="74"/>
        <v>494</v>
      </c>
      <c r="EP59" s="195">
        <f t="shared" si="75"/>
        <v>600</v>
      </c>
      <c r="EQ59" s="195">
        <f t="shared" si="76"/>
        <v>120.5</v>
      </c>
      <c r="ER59" s="195" t="e">
        <f>#REF!</f>
        <v>#REF!</v>
      </c>
      <c r="ES59" s="196" t="s">
        <v>316</v>
      </c>
      <c r="ET59" s="195" t="e">
        <f>#REF!</f>
        <v>#REF!</v>
      </c>
      <c r="EU59" s="196" t="s">
        <v>316</v>
      </c>
      <c r="EV59" s="195"/>
      <c r="EW59" s="195"/>
      <c r="EX59" s="195"/>
      <c r="EY59" s="195"/>
      <c r="EZ59" s="196"/>
      <c r="FA59" s="195"/>
      <c r="FC59" s="41">
        <f t="shared" si="19"/>
        <v>60</v>
      </c>
      <c r="FD59" s="195">
        <f t="shared" si="77"/>
        <v>0</v>
      </c>
      <c r="FE59" s="195">
        <f t="shared" si="78"/>
        <v>8040</v>
      </c>
      <c r="FF59" s="195">
        <f t="shared" si="79"/>
        <v>8141.7</v>
      </c>
      <c r="FG59" s="195">
        <f t="shared" si="80"/>
        <v>8141.7</v>
      </c>
      <c r="FH59" s="195">
        <f t="shared" si="81"/>
        <v>9941.7000000000007</v>
      </c>
      <c r="FI59" s="195">
        <f t="shared" si="82"/>
        <v>11741.7</v>
      </c>
      <c r="FJ59" s="195">
        <f t="shared" si="95"/>
        <v>13541.7</v>
      </c>
      <c r="FK59" s="195">
        <f t="shared" si="92"/>
        <v>14035.7</v>
      </c>
      <c r="FL59" s="195">
        <f t="shared" si="93"/>
        <v>14635.7</v>
      </c>
      <c r="FM59" s="195">
        <f t="shared" si="94"/>
        <v>14756.2</v>
      </c>
      <c r="FN59" s="195" t="e">
        <f t="shared" si="20"/>
        <v>#VALUE!</v>
      </c>
      <c r="FO59" s="195" t="e">
        <f t="shared" si="21"/>
        <v>#VALUE!</v>
      </c>
      <c r="FP59" s="195" t="e">
        <f t="shared" si="22"/>
        <v>#VALUE!</v>
      </c>
      <c r="FQ59" s="195" t="e">
        <f t="shared" si="23"/>
        <v>#VALUE!</v>
      </c>
      <c r="FR59" s="195" t="e">
        <f t="shared" si="24"/>
        <v>#VALUE!</v>
      </c>
      <c r="FS59" s="195" t="e">
        <f t="shared" si="25"/>
        <v>#VALUE!</v>
      </c>
      <c r="FT59" s="195" t="e">
        <f t="shared" si="26"/>
        <v>#VALUE!</v>
      </c>
      <c r="FU59" s="195" t="e">
        <f t="shared" si="27"/>
        <v>#VALUE!</v>
      </c>
      <c r="FV59" s="195" t="e">
        <f t="shared" si="28"/>
        <v>#VALUE!</v>
      </c>
    </row>
    <row r="60" spans="1:178" ht="13.5" thickBot="1" x14ac:dyDescent="0.25">
      <c r="A60" s="132"/>
      <c r="B60" s="34">
        <v>56</v>
      </c>
      <c r="C60" s="293">
        <f>'Стартовая ведомость'!D59</f>
        <v>61</v>
      </c>
      <c r="D60" s="260" t="str">
        <f>'Стартовая ведомость'!B59</f>
        <v>Гусев Александр</v>
      </c>
      <c r="E60" s="260" t="str">
        <f>'Стартовая ведомость'!C59</f>
        <v>Финогеев Андрей</v>
      </c>
      <c r="F60" s="260" t="str">
        <f>'Стартовая ведомость'!F59</f>
        <v>ВАЗ-2115</v>
      </c>
      <c r="G60" s="43">
        <f>'Ведомость ТИ'!E59</f>
        <v>0.33055555555555544</v>
      </c>
      <c r="H60" s="47">
        <f t="shared" si="29"/>
        <v>0.33055555555555544</v>
      </c>
      <c r="I60" s="58" t="str">
        <f t="shared" si="30"/>
        <v/>
      </c>
      <c r="J60" s="52">
        <f t="shared" si="31"/>
        <v>0</v>
      </c>
      <c r="K60" s="43">
        <f>'Стартовая ведомость'!E59</f>
        <v>0.41388888888888881</v>
      </c>
      <c r="L60" s="47">
        <f t="shared" si="32"/>
        <v>0.41388888888888881</v>
      </c>
      <c r="M60" s="42" t="str">
        <f t="shared" si="33"/>
        <v/>
      </c>
      <c r="N60" s="38">
        <f t="shared" si="34"/>
        <v>0</v>
      </c>
      <c r="O60" s="85"/>
      <c r="P60" s="38">
        <v>600</v>
      </c>
      <c r="Q60" s="261"/>
      <c r="R60" s="85">
        <v>0.44861111111111113</v>
      </c>
      <c r="S60" s="38">
        <f t="shared" si="35"/>
        <v>300</v>
      </c>
      <c r="T60" s="85">
        <v>0.4548611111111111</v>
      </c>
      <c r="U60" s="86"/>
      <c r="V60" s="52">
        <f t="shared" si="96"/>
        <v>0</v>
      </c>
      <c r="W60" s="85">
        <v>0.47361111111111115</v>
      </c>
      <c r="X60" s="38"/>
      <c r="Y60" s="85">
        <v>0.47500000000000003</v>
      </c>
      <c r="Z60" s="86"/>
      <c r="AA60" s="52">
        <f>IF(Y60=0,0,IF(Y60="нет",900,IF(Y60&lt;(L60+Z$3),MINUTE(ABS(Y60-(L60+Z$3)))*60,0)))</f>
        <v>0</v>
      </c>
      <c r="AB60" s="261"/>
      <c r="AC60" s="85"/>
      <c r="AD60" s="38">
        <v>600</v>
      </c>
      <c r="AE60" s="85" t="s">
        <v>308</v>
      </c>
      <c r="AF60" s="86"/>
      <c r="AG60" s="52">
        <v>600</v>
      </c>
      <c r="AH60" s="261"/>
      <c r="AI60" s="85"/>
      <c r="AJ60" s="38">
        <v>600</v>
      </c>
      <c r="AK60" s="73">
        <v>0.51180555555555551</v>
      </c>
      <c r="AL60" s="42" t="str">
        <f t="shared" si="98"/>
        <v>+</v>
      </c>
      <c r="AM60" s="38">
        <f t="shared" si="99"/>
        <v>660</v>
      </c>
      <c r="AN60" s="43">
        <v>0.52500000000000002</v>
      </c>
      <c r="AO60" s="47">
        <v>0.55972222222222223</v>
      </c>
      <c r="AP60" s="70">
        <v>98</v>
      </c>
      <c r="AQ60" s="71">
        <f t="shared" si="14"/>
        <v>98</v>
      </c>
      <c r="AR60" s="72"/>
      <c r="AS60" s="49">
        <f t="shared" si="36"/>
        <v>0.55347222222222214</v>
      </c>
      <c r="AT60" s="42" t="str">
        <f t="shared" si="37"/>
        <v/>
      </c>
      <c r="AU60" s="280">
        <f t="shared" si="38"/>
        <v>0</v>
      </c>
      <c r="AV60" s="72"/>
      <c r="AW60" s="49">
        <v>0.61597222222222225</v>
      </c>
      <c r="AX60" s="42" t="str">
        <f t="shared" si="39"/>
        <v/>
      </c>
      <c r="AY60" s="38">
        <f t="shared" si="83"/>
        <v>0</v>
      </c>
      <c r="AZ60" s="53">
        <v>0.61875000000000002</v>
      </c>
      <c r="BA60" s="61"/>
      <c r="BB60" s="55">
        <v>0.62446759259259255</v>
      </c>
      <c r="BC60" s="35">
        <f t="shared" si="40"/>
        <v>5.7175925925925242E-3</v>
      </c>
      <c r="BD60" s="35">
        <f t="shared" si="41"/>
        <v>2.0833333333326529E-4</v>
      </c>
      <c r="BE60" s="44" t="str">
        <f t="shared" si="42"/>
        <v>+</v>
      </c>
      <c r="BF60" s="45">
        <f t="shared" si="43"/>
        <v>18</v>
      </c>
      <c r="BG60" s="55">
        <v>0.63339120370370372</v>
      </c>
      <c r="BH60" s="35">
        <f t="shared" si="44"/>
        <v>1.4641203703703698E-2</v>
      </c>
      <c r="BI60" s="35">
        <f t="shared" si="45"/>
        <v>1.226851851851847E-3</v>
      </c>
      <c r="BJ60" s="44" t="str">
        <f t="shared" si="46"/>
        <v>+</v>
      </c>
      <c r="BK60" s="45">
        <f t="shared" si="47"/>
        <v>106</v>
      </c>
      <c r="BL60" s="55">
        <v>0.63848379629629626</v>
      </c>
      <c r="BM60" s="35">
        <f t="shared" si="48"/>
        <v>1.9733796296296235E-2</v>
      </c>
      <c r="BN60" s="35">
        <f t="shared" si="49"/>
        <v>2.4652777777777156E-3</v>
      </c>
      <c r="BO60" s="44" t="str">
        <f t="shared" si="50"/>
        <v>+</v>
      </c>
      <c r="BP60" s="45">
        <f t="shared" si="51"/>
        <v>213</v>
      </c>
      <c r="BQ60" s="55">
        <v>0.66196759259259264</v>
      </c>
      <c r="BR60" s="35">
        <f t="shared" si="52"/>
        <v>4.3217592592592613E-2</v>
      </c>
      <c r="BS60" s="35">
        <f t="shared" si="53"/>
        <v>1.1261574074074097E-2</v>
      </c>
      <c r="BT60" s="44" t="str">
        <f t="shared" si="54"/>
        <v>+</v>
      </c>
      <c r="BU60" s="45">
        <f t="shared" si="55"/>
        <v>973</v>
      </c>
      <c r="BV60" s="263"/>
      <c r="BW60" s="263"/>
      <c r="BX60" s="55">
        <v>0.64697916666666666</v>
      </c>
      <c r="BY60" s="35">
        <f t="shared" si="56"/>
        <v>2.8229166666666639E-2</v>
      </c>
      <c r="BZ60" s="35">
        <f t="shared" si="57"/>
        <v>1.1979166666666693E-2</v>
      </c>
      <c r="CA60" s="44" t="str">
        <f t="shared" si="58"/>
        <v>-</v>
      </c>
      <c r="CB60" s="45">
        <f t="shared" si="59"/>
        <v>1035</v>
      </c>
      <c r="CC60" s="49">
        <v>0.6972222222222223</v>
      </c>
      <c r="CD60" s="42" t="str">
        <f t="shared" si="60"/>
        <v>+</v>
      </c>
      <c r="CE60" s="38">
        <f t="shared" si="61"/>
        <v>1080</v>
      </c>
      <c r="CF60" s="53">
        <v>0.70000000000000007</v>
      </c>
      <c r="CG60" s="61"/>
      <c r="CH60" s="55">
        <v>0.71171296296296294</v>
      </c>
      <c r="CI60" s="35">
        <f t="shared" si="84"/>
        <v>1.171296296296287E-2</v>
      </c>
      <c r="CJ60" s="35">
        <f t="shared" si="7"/>
        <v>8.6805555555546227E-4</v>
      </c>
      <c r="CK60" s="44" t="str">
        <f t="shared" si="85"/>
        <v>+</v>
      </c>
      <c r="CL60" s="45">
        <f t="shared" si="86"/>
        <v>75</v>
      </c>
      <c r="CM60" s="55">
        <v>0.71800925925925929</v>
      </c>
      <c r="CN60" s="35">
        <f t="shared" si="87"/>
        <v>1.8009259259259225E-2</v>
      </c>
      <c r="CO60" s="35">
        <f t="shared" si="88"/>
        <v>1.1574074074073744E-3</v>
      </c>
      <c r="CP60" s="44" t="str">
        <f t="shared" si="89"/>
        <v>+</v>
      </c>
      <c r="CQ60" s="45">
        <f t="shared" si="90"/>
        <v>100</v>
      </c>
      <c r="CR60" s="85"/>
      <c r="CS60" s="38">
        <v>600</v>
      </c>
      <c r="CT60" s="85">
        <v>2.8965277777777798</v>
      </c>
      <c r="CU60" s="38"/>
      <c r="CV60" s="91"/>
      <c r="CW60" s="95">
        <v>0.05</v>
      </c>
      <c r="CX60" s="42" t="str">
        <f t="shared" si="15"/>
        <v/>
      </c>
      <c r="CY60" s="38">
        <f t="shared" si="62"/>
        <v>0</v>
      </c>
      <c r="CZ60" s="43">
        <v>0.40902777777777777</v>
      </c>
      <c r="DA60" s="47"/>
      <c r="DB60" s="70">
        <v>106.4</v>
      </c>
      <c r="DC60" s="71">
        <f t="shared" si="63"/>
        <v>106.4</v>
      </c>
      <c r="DD60" s="72"/>
      <c r="DE60" s="43"/>
      <c r="DF60" s="43"/>
      <c r="DG60" s="39">
        <f t="shared" si="64"/>
        <v>2724.4</v>
      </c>
      <c r="DH60" s="46">
        <f t="shared" si="100"/>
        <v>5040</v>
      </c>
      <c r="DI60" s="40"/>
      <c r="DJ60" s="63">
        <f t="shared" si="65"/>
        <v>7764.4</v>
      </c>
      <c r="DK60" s="43"/>
      <c r="DL60" s="268" t="str">
        <f>'Стартовая ведомость'!J59</f>
        <v>студент</v>
      </c>
      <c r="DM60" s="269" t="str">
        <f>'Стартовая ведомость'!F59</f>
        <v>ВАЗ-2115</v>
      </c>
      <c r="DN60" s="269" t="str">
        <f>'Стартовая ведомость'!G59</f>
        <v>передний</v>
      </c>
      <c r="DO60" s="269">
        <f>'Стартовая ведомость'!H59</f>
        <v>82</v>
      </c>
      <c r="DP60" s="269" t="str">
        <f>'Стартовая ведомость'!I59</f>
        <v>Юный Автомобилист</v>
      </c>
      <c r="DQ60" s="56"/>
      <c r="DR60" s="56"/>
      <c r="DS60" s="36"/>
      <c r="DV60" s="41">
        <f t="shared" si="9"/>
        <v>1.05</v>
      </c>
      <c r="DW60" s="41" t="s">
        <v>197</v>
      </c>
      <c r="DX60" s="41"/>
      <c r="DY60" s="151">
        <f t="shared" si="66"/>
        <v>214.62</v>
      </c>
      <c r="DZ60" s="41">
        <f t="shared" si="104"/>
        <v>214.62</v>
      </c>
      <c r="EA60" s="41">
        <f t="shared" si="67"/>
        <v>9999</v>
      </c>
      <c r="EB60" s="41">
        <f t="shared" si="16"/>
        <v>999999</v>
      </c>
      <c r="EC60" s="41">
        <f t="shared" si="17"/>
        <v>999999</v>
      </c>
      <c r="EG60" s="41">
        <f t="shared" si="18"/>
        <v>61</v>
      </c>
      <c r="EH60" s="195">
        <f t="shared" si="68"/>
        <v>0</v>
      </c>
      <c r="EI60" s="195">
        <f t="shared" si="101"/>
        <v>3360</v>
      </c>
      <c r="EJ60" s="196">
        <f t="shared" si="69"/>
        <v>98</v>
      </c>
      <c r="EK60" s="195">
        <f t="shared" si="70"/>
        <v>0</v>
      </c>
      <c r="EL60" s="195">
        <f t="shared" si="71"/>
        <v>0</v>
      </c>
      <c r="EM60" s="195">
        <f t="shared" si="72"/>
        <v>2345</v>
      </c>
      <c r="EN60" s="195">
        <f t="shared" si="73"/>
        <v>1080</v>
      </c>
      <c r="EO60" s="195">
        <f t="shared" si="74"/>
        <v>175</v>
      </c>
      <c r="EP60" s="195">
        <f t="shared" si="75"/>
        <v>600</v>
      </c>
      <c r="EQ60" s="195">
        <f t="shared" si="76"/>
        <v>106.4</v>
      </c>
      <c r="ER60" s="195" t="e">
        <f>#REF!</f>
        <v>#REF!</v>
      </c>
      <c r="ES60" s="195" t="e">
        <f>#REF!+#REF!</f>
        <v>#REF!</v>
      </c>
      <c r="ET60" s="195" t="e">
        <f>#REF!</f>
        <v>#REF!</v>
      </c>
      <c r="EU60" s="196" t="s">
        <v>316</v>
      </c>
      <c r="EV60" s="195"/>
      <c r="EW60" s="195"/>
      <c r="EX60" s="195"/>
      <c r="EY60" s="195"/>
      <c r="EZ60" s="196"/>
      <c r="FA60" s="195"/>
      <c r="FC60" s="41">
        <f t="shared" si="19"/>
        <v>61</v>
      </c>
      <c r="FD60" s="195">
        <f t="shared" si="77"/>
        <v>0</v>
      </c>
      <c r="FE60" s="195">
        <f t="shared" si="78"/>
        <v>3360</v>
      </c>
      <c r="FF60" s="195">
        <f t="shared" si="79"/>
        <v>3458</v>
      </c>
      <c r="FG60" s="195">
        <f t="shared" si="80"/>
        <v>3458</v>
      </c>
      <c r="FH60" s="195">
        <f t="shared" si="81"/>
        <v>3458</v>
      </c>
      <c r="FI60" s="195">
        <f t="shared" si="82"/>
        <v>5803</v>
      </c>
      <c r="FJ60" s="195">
        <f t="shared" si="95"/>
        <v>6883</v>
      </c>
      <c r="FK60" s="195">
        <f t="shared" si="92"/>
        <v>7058</v>
      </c>
      <c r="FL60" s="195">
        <f t="shared" si="93"/>
        <v>7658</v>
      </c>
      <c r="FM60" s="195">
        <f t="shared" si="94"/>
        <v>7764.4</v>
      </c>
      <c r="FN60" s="195" t="e">
        <f t="shared" si="20"/>
        <v>#REF!</v>
      </c>
      <c r="FO60" s="195" t="e">
        <f t="shared" si="21"/>
        <v>#REF!</v>
      </c>
      <c r="FP60" s="195" t="e">
        <f t="shared" si="22"/>
        <v>#REF!</v>
      </c>
      <c r="FQ60" s="195" t="e">
        <f t="shared" si="23"/>
        <v>#REF!</v>
      </c>
      <c r="FR60" s="195" t="e">
        <f t="shared" si="24"/>
        <v>#REF!</v>
      </c>
      <c r="FS60" s="195" t="e">
        <f t="shared" si="25"/>
        <v>#REF!</v>
      </c>
      <c r="FT60" s="195" t="e">
        <f t="shared" si="26"/>
        <v>#REF!</v>
      </c>
      <c r="FU60" s="195" t="e">
        <f t="shared" si="27"/>
        <v>#REF!</v>
      </c>
      <c r="FV60" s="195" t="e">
        <f t="shared" si="28"/>
        <v>#REF!</v>
      </c>
    </row>
    <row r="61" spans="1:178" ht="26.25" thickBot="1" x14ac:dyDescent="0.25">
      <c r="A61" s="132"/>
      <c r="B61" s="34">
        <v>57</v>
      </c>
      <c r="C61" s="293">
        <f>'Стартовая ведомость'!D60</f>
        <v>62</v>
      </c>
      <c r="D61" s="260" t="str">
        <f>'Стартовая ведомость'!B60</f>
        <v>Рылов Кирилл</v>
      </c>
      <c r="E61" s="260" t="str">
        <f>'Стартовая ведомость'!C60</f>
        <v>Щукин Михаил</v>
      </c>
      <c r="F61" s="260" t="str">
        <f>'Стартовая ведомость'!F60</f>
        <v>Subaru Forester</v>
      </c>
      <c r="G61" s="43">
        <f>'Ведомость ТИ'!E60</f>
        <v>0.33124999999999988</v>
      </c>
      <c r="H61" s="47">
        <f t="shared" si="29"/>
        <v>0.33124999999999988</v>
      </c>
      <c r="I61" s="58" t="str">
        <f t="shared" si="30"/>
        <v/>
      </c>
      <c r="J61" s="52">
        <f t="shared" si="31"/>
        <v>0</v>
      </c>
      <c r="K61" s="43">
        <f>'Стартовая ведомость'!E60</f>
        <v>0.41458333333333325</v>
      </c>
      <c r="L61" s="47">
        <f t="shared" si="32"/>
        <v>0.41458333333333325</v>
      </c>
      <c r="M61" s="42" t="str">
        <f t="shared" si="33"/>
        <v/>
      </c>
      <c r="N61" s="38">
        <f t="shared" si="34"/>
        <v>0</v>
      </c>
      <c r="O61" s="85">
        <v>0.41666666666666669</v>
      </c>
      <c r="P61" s="38"/>
      <c r="Q61" s="261"/>
      <c r="R61" s="85"/>
      <c r="S61" s="38">
        <f t="shared" si="35"/>
        <v>0</v>
      </c>
      <c r="T61" s="85">
        <v>0.45555555555555555</v>
      </c>
      <c r="U61" s="86"/>
      <c r="V61" s="52">
        <f t="shared" si="96"/>
        <v>0</v>
      </c>
      <c r="W61" s="85">
        <v>0.47430555555555554</v>
      </c>
      <c r="X61" s="38"/>
      <c r="Y61" s="85">
        <v>0.47569444444444442</v>
      </c>
      <c r="Z61" s="86"/>
      <c r="AA61" s="52">
        <f>IF(Y61=0,0,IF(Y61="нет",900,IF(Y61&lt;(L61+Z$3),MINUTE(ABS(Y61-(L61+Z$3)))*60,0)))</f>
        <v>0</v>
      </c>
      <c r="AB61" s="261"/>
      <c r="AC61" s="85">
        <v>0.4777777777777778</v>
      </c>
      <c r="AD61" s="38"/>
      <c r="AE61" s="85">
        <v>0.50416666666666665</v>
      </c>
      <c r="AF61" s="86"/>
      <c r="AG61" s="52">
        <f t="shared" si="97"/>
        <v>0</v>
      </c>
      <c r="AH61" s="261"/>
      <c r="AI61" s="85">
        <v>0.50972222222222219</v>
      </c>
      <c r="AJ61" s="38"/>
      <c r="AK61" s="73">
        <v>0.51041666666666663</v>
      </c>
      <c r="AL61" s="42" t="str">
        <f t="shared" si="98"/>
        <v>+</v>
      </c>
      <c r="AM61" s="38">
        <f t="shared" si="99"/>
        <v>480</v>
      </c>
      <c r="AN61" s="43">
        <v>0.5229166666666667</v>
      </c>
      <c r="AO61" s="47">
        <v>0.52638888888888891</v>
      </c>
      <c r="AP61" s="70">
        <v>96.8</v>
      </c>
      <c r="AQ61" s="71">
        <f t="shared" si="14"/>
        <v>96.8</v>
      </c>
      <c r="AR61" s="72"/>
      <c r="AS61" s="49">
        <f t="shared" si="36"/>
        <v>0.55208333333333326</v>
      </c>
      <c r="AT61" s="42" t="str">
        <f t="shared" si="37"/>
        <v/>
      </c>
      <c r="AU61" s="280">
        <f t="shared" si="38"/>
        <v>0</v>
      </c>
      <c r="AV61" s="72"/>
      <c r="AW61" s="49">
        <v>0.59791666666666665</v>
      </c>
      <c r="AX61" s="42" t="str">
        <f t="shared" si="39"/>
        <v>+</v>
      </c>
      <c r="AY61" s="38">
        <f t="shared" si="83"/>
        <v>60</v>
      </c>
      <c r="AZ61" s="53">
        <v>0.60138888888888886</v>
      </c>
      <c r="BA61" s="61"/>
      <c r="BB61" s="55">
        <v>0.60652777777777778</v>
      </c>
      <c r="BC61" s="35">
        <f t="shared" si="40"/>
        <v>5.138888888888915E-3</v>
      </c>
      <c r="BD61" s="35">
        <f t="shared" si="41"/>
        <v>3.7037037037034384E-4</v>
      </c>
      <c r="BE61" s="44" t="str">
        <f t="shared" si="42"/>
        <v>-</v>
      </c>
      <c r="BF61" s="45">
        <f t="shared" si="43"/>
        <v>32</v>
      </c>
      <c r="BG61" s="55">
        <v>0.61375000000000002</v>
      </c>
      <c r="BH61" s="35">
        <f t="shared" si="44"/>
        <v>1.2361111111111156E-2</v>
      </c>
      <c r="BI61" s="35">
        <f t="shared" si="45"/>
        <v>1.0532407407406949E-3</v>
      </c>
      <c r="BJ61" s="44" t="str">
        <f t="shared" si="46"/>
        <v>-</v>
      </c>
      <c r="BK61" s="45">
        <f t="shared" si="47"/>
        <v>91</v>
      </c>
      <c r="BL61" s="55">
        <v>0.61792824074074071</v>
      </c>
      <c r="BM61" s="35">
        <f t="shared" si="48"/>
        <v>1.6539351851851847E-2</v>
      </c>
      <c r="BN61" s="35">
        <f t="shared" si="49"/>
        <v>7.291666666666731E-4</v>
      </c>
      <c r="BO61" s="44" t="str">
        <f t="shared" si="50"/>
        <v>-</v>
      </c>
      <c r="BP61" s="45">
        <f t="shared" si="51"/>
        <v>63</v>
      </c>
      <c r="BQ61" s="55">
        <v>0.63521990740740741</v>
      </c>
      <c r="BR61" s="35">
        <f t="shared" si="52"/>
        <v>3.3831018518518552E-2</v>
      </c>
      <c r="BS61" s="35">
        <f t="shared" si="53"/>
        <v>1.8750000000000364E-3</v>
      </c>
      <c r="BT61" s="44" t="str">
        <f t="shared" si="54"/>
        <v>+</v>
      </c>
      <c r="BU61" s="45">
        <f t="shared" si="55"/>
        <v>162</v>
      </c>
      <c r="BV61" s="263"/>
      <c r="BW61" s="263"/>
      <c r="BX61" s="55">
        <v>0.62642361111111111</v>
      </c>
      <c r="BY61" s="35">
        <f t="shared" si="56"/>
        <v>2.503472222222225E-2</v>
      </c>
      <c r="BZ61" s="35">
        <f t="shared" si="57"/>
        <v>1.5173611111111082E-2</v>
      </c>
      <c r="CA61" s="44" t="str">
        <f t="shared" si="58"/>
        <v>-</v>
      </c>
      <c r="CB61" s="45">
        <f>IF(BZ61=0,0,HOUR(BZ61)*3600+MINUTE(BZ61)*60+SECOND(BZ61))+300</f>
        <v>1611</v>
      </c>
      <c r="CC61" s="49">
        <v>0.66736111111111107</v>
      </c>
      <c r="CD61" s="42" t="str">
        <f t="shared" si="60"/>
        <v/>
      </c>
      <c r="CE61" s="38">
        <f t="shared" si="61"/>
        <v>0</v>
      </c>
      <c r="CF61" s="53">
        <v>0.6694444444444444</v>
      </c>
      <c r="CG61" s="61"/>
      <c r="CH61" s="55">
        <v>0.68012731481481481</v>
      </c>
      <c r="CI61" s="35">
        <f t="shared" si="84"/>
        <v>1.0682870370370412E-2</v>
      </c>
      <c r="CJ61" s="35">
        <f t="shared" si="7"/>
        <v>1.6203703703699529E-4</v>
      </c>
      <c r="CK61" s="44" t="str">
        <f t="shared" si="85"/>
        <v>-</v>
      </c>
      <c r="CL61" s="45">
        <f t="shared" si="86"/>
        <v>14</v>
      </c>
      <c r="CM61" s="55">
        <v>0.68884259259259262</v>
      </c>
      <c r="CN61" s="35">
        <f t="shared" si="87"/>
        <v>1.939814814814822E-2</v>
      </c>
      <c r="CO61" s="35">
        <f t="shared" si="88"/>
        <v>2.5462962962963694E-3</v>
      </c>
      <c r="CP61" s="44" t="str">
        <f t="shared" si="89"/>
        <v>+</v>
      </c>
      <c r="CQ61" s="45">
        <f t="shared" si="90"/>
        <v>220</v>
      </c>
      <c r="CR61" s="85" t="s">
        <v>632</v>
      </c>
      <c r="CS61" s="38"/>
      <c r="CT61" s="85">
        <v>2.9381944444444401</v>
      </c>
      <c r="CU61" s="38"/>
      <c r="CV61" s="91"/>
      <c r="CW61" s="95">
        <v>0.05</v>
      </c>
      <c r="CX61" s="42" t="str">
        <f t="shared" si="15"/>
        <v/>
      </c>
      <c r="CY61" s="38">
        <f t="shared" si="62"/>
        <v>0</v>
      </c>
      <c r="CZ61" s="43">
        <v>0.40902777777777777</v>
      </c>
      <c r="DA61" s="47"/>
      <c r="DB61" s="70">
        <v>108.4</v>
      </c>
      <c r="DC61" s="71">
        <f t="shared" si="63"/>
        <v>108.4</v>
      </c>
      <c r="DD61" s="72">
        <v>10</v>
      </c>
      <c r="DE61" s="43"/>
      <c r="DF61" s="43"/>
      <c r="DG61" s="39">
        <f t="shared" si="64"/>
        <v>2408.2000000000003</v>
      </c>
      <c r="DH61" s="46">
        <f t="shared" si="100"/>
        <v>540</v>
      </c>
      <c r="DI61" s="40"/>
      <c r="DJ61" s="63">
        <f t="shared" si="65"/>
        <v>2948.2000000000003</v>
      </c>
      <c r="DK61" s="43"/>
      <c r="DL61" s="268" t="str">
        <f>'Стартовая ведомость'!J60</f>
        <v>выпускник</v>
      </c>
      <c r="DM61" s="269" t="str">
        <f>'Стартовая ведомость'!F60</f>
        <v>Subaru Forester</v>
      </c>
      <c r="DN61" s="269" t="str">
        <f>'Стартовая ведомость'!G60</f>
        <v>полный</v>
      </c>
      <c r="DO61" s="269">
        <f>'Стартовая ведомость'!H60</f>
        <v>158</v>
      </c>
      <c r="DP61" s="269" t="str">
        <f>'Стартовая ведомость'!I60</f>
        <v>Команда Факультета АТ</v>
      </c>
      <c r="DQ61" s="56"/>
      <c r="DR61" s="56"/>
      <c r="DS61" s="36"/>
      <c r="DV61" s="41">
        <f t="shared" si="9"/>
        <v>1.1299999999999999</v>
      </c>
      <c r="DW61" s="41" t="s">
        <v>197</v>
      </c>
      <c r="DX61" s="41"/>
      <c r="DY61" s="151">
        <f t="shared" si="66"/>
        <v>243.17599999999996</v>
      </c>
      <c r="DZ61" s="41">
        <f t="shared" si="104"/>
        <v>243.17599999999996</v>
      </c>
      <c r="EA61" s="41">
        <f t="shared" si="67"/>
        <v>9999</v>
      </c>
      <c r="EB61" s="41">
        <f t="shared" si="16"/>
        <v>999999</v>
      </c>
      <c r="EC61" s="41">
        <f t="shared" si="17"/>
        <v>999999</v>
      </c>
      <c r="EG61" s="41">
        <f t="shared" si="18"/>
        <v>62</v>
      </c>
      <c r="EH61" s="195">
        <f t="shared" si="68"/>
        <v>0</v>
      </c>
      <c r="EI61" s="195">
        <f t="shared" si="101"/>
        <v>480</v>
      </c>
      <c r="EJ61" s="196">
        <f t="shared" si="69"/>
        <v>96.8</v>
      </c>
      <c r="EK61" s="195">
        <f t="shared" si="70"/>
        <v>0</v>
      </c>
      <c r="EL61" s="195">
        <f t="shared" si="71"/>
        <v>60</v>
      </c>
      <c r="EM61" s="195">
        <f t="shared" si="72"/>
        <v>1959</v>
      </c>
      <c r="EN61" s="195">
        <f t="shared" si="73"/>
        <v>0</v>
      </c>
      <c r="EO61" s="195">
        <f t="shared" si="74"/>
        <v>234</v>
      </c>
      <c r="EP61" s="195">
        <f t="shared" si="75"/>
        <v>0</v>
      </c>
      <c r="EQ61" s="195">
        <f t="shared" si="76"/>
        <v>118.4</v>
      </c>
      <c r="ER61" s="195" t="e">
        <f>#REF!</f>
        <v>#REF!</v>
      </c>
      <c r="ES61" s="195" t="e">
        <f>#REF!+#REF!</f>
        <v>#REF!</v>
      </c>
      <c r="ET61" s="195" t="e">
        <f>#REF!</f>
        <v>#REF!</v>
      </c>
      <c r="EU61" s="196" t="e">
        <f>#REF!+#REF!+#REF!</f>
        <v>#REF!</v>
      </c>
      <c r="EV61" s="195"/>
      <c r="EW61" s="195"/>
      <c r="EX61" s="195"/>
      <c r="EY61" s="195"/>
      <c r="EZ61" s="196"/>
      <c r="FA61" s="195"/>
      <c r="FC61" s="41">
        <f t="shared" si="19"/>
        <v>62</v>
      </c>
      <c r="FD61" s="195">
        <f t="shared" si="77"/>
        <v>0</v>
      </c>
      <c r="FE61" s="195">
        <f t="shared" si="78"/>
        <v>480</v>
      </c>
      <c r="FF61" s="195">
        <f t="shared" si="79"/>
        <v>576.79999999999995</v>
      </c>
      <c r="FG61" s="195">
        <f t="shared" si="80"/>
        <v>576.79999999999995</v>
      </c>
      <c r="FH61" s="195">
        <f t="shared" si="81"/>
        <v>636.79999999999995</v>
      </c>
      <c r="FI61" s="195">
        <f t="shared" si="82"/>
        <v>2595.8000000000002</v>
      </c>
      <c r="FJ61" s="195">
        <f t="shared" si="95"/>
        <v>2595.8000000000002</v>
      </c>
      <c r="FK61" s="195">
        <f t="shared" si="92"/>
        <v>2829.8</v>
      </c>
      <c r="FL61" s="195">
        <f t="shared" si="93"/>
        <v>2829.8</v>
      </c>
      <c r="FM61" s="195">
        <f t="shared" si="94"/>
        <v>2948.2000000000003</v>
      </c>
      <c r="FN61" s="195" t="e">
        <f t="shared" si="20"/>
        <v>#REF!</v>
      </c>
      <c r="FO61" s="195" t="e">
        <f t="shared" si="21"/>
        <v>#REF!</v>
      </c>
      <c r="FP61" s="195" t="e">
        <f t="shared" si="22"/>
        <v>#REF!</v>
      </c>
      <c r="FQ61" s="195" t="e">
        <f t="shared" si="23"/>
        <v>#REF!</v>
      </c>
      <c r="FR61" s="195" t="e">
        <f t="shared" si="24"/>
        <v>#REF!</v>
      </c>
      <c r="FS61" s="195" t="e">
        <f t="shared" si="25"/>
        <v>#REF!</v>
      </c>
      <c r="FT61" s="195" t="e">
        <f t="shared" si="26"/>
        <v>#REF!</v>
      </c>
      <c r="FU61" s="195" t="e">
        <f t="shared" si="27"/>
        <v>#REF!</v>
      </c>
      <c r="FV61" s="195" t="e">
        <f t="shared" si="28"/>
        <v>#REF!</v>
      </c>
    </row>
    <row r="62" spans="1:178" ht="13.5" thickBot="1" x14ac:dyDescent="0.25">
      <c r="A62" s="132"/>
      <c r="B62" s="34">
        <v>58</v>
      </c>
      <c r="C62" s="293">
        <f>'Стартовая ведомость'!D61</f>
        <v>66</v>
      </c>
      <c r="D62" s="260" t="str">
        <f>'Стартовая ведомость'!B61</f>
        <v>Меандров Алексей</v>
      </c>
      <c r="E62" s="260" t="str">
        <f>'Стартовая ведомость'!C61</f>
        <v>Родин Алексей</v>
      </c>
      <c r="F62" s="260" t="str">
        <f>'Стартовая ведомость'!F61</f>
        <v>ВАЗ-21093</v>
      </c>
      <c r="G62" s="43">
        <f>'Ведомость ТИ'!E61</f>
        <v>0.33194444444444432</v>
      </c>
      <c r="H62" s="47">
        <f t="shared" si="29"/>
        <v>0.33194444444444432</v>
      </c>
      <c r="I62" s="58" t="str">
        <f t="shared" si="30"/>
        <v/>
      </c>
      <c r="J62" s="52">
        <f t="shared" si="31"/>
        <v>0</v>
      </c>
      <c r="K62" s="43">
        <f>'Стартовая ведомость'!E61</f>
        <v>0.41527777777777769</v>
      </c>
      <c r="L62" s="47">
        <f t="shared" si="32"/>
        <v>0.41527777777777769</v>
      </c>
      <c r="M62" s="42" t="str">
        <f t="shared" si="33"/>
        <v/>
      </c>
      <c r="N62" s="38">
        <f t="shared" si="34"/>
        <v>0</v>
      </c>
      <c r="O62" s="85">
        <v>0.41944444444444445</v>
      </c>
      <c r="P62" s="38"/>
      <c r="Q62" s="261"/>
      <c r="R62" s="85">
        <v>0.45347222222222222</v>
      </c>
      <c r="S62" s="38">
        <f t="shared" si="35"/>
        <v>300</v>
      </c>
      <c r="T62" s="85">
        <v>0.46875</v>
      </c>
      <c r="U62" s="86"/>
      <c r="V62" s="52">
        <f t="shared" si="96"/>
        <v>0</v>
      </c>
      <c r="W62" s="85"/>
      <c r="X62" s="38">
        <v>600</v>
      </c>
      <c r="Y62" s="85"/>
      <c r="Z62" s="86"/>
      <c r="AA62" s="52">
        <v>600</v>
      </c>
      <c r="AB62" s="261"/>
      <c r="AC62" s="85"/>
      <c r="AD62" s="38">
        <v>600</v>
      </c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>
        <v>0.50486111111111109</v>
      </c>
      <c r="AL62" s="42" t="str">
        <f t="shared" si="98"/>
        <v>-</v>
      </c>
      <c r="AM62" s="38">
        <f t="shared" si="99"/>
        <v>60</v>
      </c>
      <c r="AN62" s="43">
        <v>0.50763888888888886</v>
      </c>
      <c r="AO62" s="47">
        <v>0.53541666666666665</v>
      </c>
      <c r="AP62" s="70">
        <v>102</v>
      </c>
      <c r="AQ62" s="71">
        <f t="shared" si="14"/>
        <v>102</v>
      </c>
      <c r="AR62" s="72"/>
      <c r="AS62" s="49">
        <f t="shared" si="36"/>
        <v>0.54652777777777772</v>
      </c>
      <c r="AT62" s="42" t="str">
        <f t="shared" si="37"/>
        <v/>
      </c>
      <c r="AU62" s="280">
        <f t="shared" si="38"/>
        <v>0</v>
      </c>
      <c r="AV62" s="72"/>
      <c r="AW62" s="49">
        <v>0.58333333333333337</v>
      </c>
      <c r="AX62" s="42" t="str">
        <f t="shared" si="39"/>
        <v>-</v>
      </c>
      <c r="AY62" s="38">
        <f t="shared" si="83"/>
        <v>420</v>
      </c>
      <c r="AZ62" s="53">
        <v>0.58611111111111114</v>
      </c>
      <c r="BA62" s="61"/>
      <c r="BB62" s="55">
        <v>0.59201388888888895</v>
      </c>
      <c r="BC62" s="35">
        <f t="shared" si="40"/>
        <v>5.9027777777778123E-3</v>
      </c>
      <c r="BD62" s="35">
        <f t="shared" si="41"/>
        <v>3.9351851851855343E-4</v>
      </c>
      <c r="BE62" s="44" t="str">
        <f t="shared" si="42"/>
        <v>+</v>
      </c>
      <c r="BF62" s="45">
        <f t="shared" si="43"/>
        <v>34</v>
      </c>
      <c r="BG62" s="55">
        <v>0.59969907407407408</v>
      </c>
      <c r="BH62" s="35">
        <f t="shared" si="44"/>
        <v>1.3587962962962941E-2</v>
      </c>
      <c r="BI62" s="35">
        <f t="shared" si="45"/>
        <v>1.7361111111108968E-4</v>
      </c>
      <c r="BJ62" s="44" t="str">
        <f t="shared" si="46"/>
        <v>+</v>
      </c>
      <c r="BK62" s="45">
        <f t="shared" si="47"/>
        <v>15</v>
      </c>
      <c r="BL62" s="55">
        <v>0.60427083333333331</v>
      </c>
      <c r="BM62" s="35">
        <f t="shared" si="48"/>
        <v>1.8159722222222174E-2</v>
      </c>
      <c r="BN62" s="35">
        <f t="shared" si="49"/>
        <v>8.9120370370365451E-4</v>
      </c>
      <c r="BO62" s="44" t="str">
        <f t="shared" si="50"/>
        <v>+</v>
      </c>
      <c r="BP62" s="45">
        <f t="shared" si="51"/>
        <v>77</v>
      </c>
      <c r="BQ62" s="55">
        <v>0.62258101851851855</v>
      </c>
      <c r="BR62" s="35">
        <f t="shared" si="52"/>
        <v>3.6469907407407409E-2</v>
      </c>
      <c r="BS62" s="35">
        <f t="shared" si="53"/>
        <v>4.5138888888888937E-3</v>
      </c>
      <c r="BT62" s="44" t="str">
        <f t="shared" si="54"/>
        <v>+</v>
      </c>
      <c r="BU62" s="45">
        <f t="shared" si="55"/>
        <v>390</v>
      </c>
      <c r="BV62" s="263"/>
      <c r="BW62" s="263"/>
      <c r="BX62" s="55">
        <v>0.61305555555555558</v>
      </c>
      <c r="BY62" s="35">
        <f t="shared" si="56"/>
        <v>2.6944444444444438E-2</v>
      </c>
      <c r="BZ62" s="35">
        <f t="shared" si="57"/>
        <v>1.3263888888888895E-2</v>
      </c>
      <c r="CA62" s="44" t="str">
        <f t="shared" si="58"/>
        <v>-</v>
      </c>
      <c r="CB62" s="45">
        <f>IF(BZ62=0,0,HOUR(BZ62)*3600+MINUTE(BZ62)*60+SECOND(BZ62))+300</f>
        <v>1446</v>
      </c>
      <c r="CC62" s="49">
        <v>0.64930555555555558</v>
      </c>
      <c r="CD62" s="42" t="str">
        <f t="shared" si="60"/>
        <v>-</v>
      </c>
      <c r="CE62" s="38">
        <f t="shared" si="61"/>
        <v>240</v>
      </c>
      <c r="CF62" s="53">
        <v>0.65902777777777777</v>
      </c>
      <c r="CG62" s="61"/>
      <c r="CH62" s="55">
        <v>0.66913194444444446</v>
      </c>
      <c r="CI62" s="35">
        <f t="shared" si="84"/>
        <v>1.0104166666666692E-2</v>
      </c>
      <c r="CJ62" s="35">
        <f t="shared" si="7"/>
        <v>7.4074074074071544E-4</v>
      </c>
      <c r="CK62" s="44" t="str">
        <f t="shared" si="85"/>
        <v>-</v>
      </c>
      <c r="CL62" s="45">
        <f t="shared" si="86"/>
        <v>64</v>
      </c>
      <c r="CM62" s="55">
        <v>0.67545138888888889</v>
      </c>
      <c r="CN62" s="35">
        <f t="shared" si="87"/>
        <v>1.6423611111111125E-2</v>
      </c>
      <c r="CO62" s="35">
        <f t="shared" si="88"/>
        <v>4.2824074074072557E-4</v>
      </c>
      <c r="CP62" s="44" t="str">
        <f t="shared" si="89"/>
        <v>-</v>
      </c>
      <c r="CQ62" s="45">
        <f t="shared" si="90"/>
        <v>37</v>
      </c>
      <c r="CR62" s="85" t="s">
        <v>632</v>
      </c>
      <c r="CS62" s="38"/>
      <c r="CT62" s="85">
        <v>2.9798611111111102</v>
      </c>
      <c r="CU62" s="38"/>
      <c r="CV62" s="91"/>
      <c r="CW62" s="95">
        <v>0.05</v>
      </c>
      <c r="CX62" s="42" t="str">
        <f t="shared" si="15"/>
        <v/>
      </c>
      <c r="CY62" s="38">
        <f t="shared" si="62"/>
        <v>0</v>
      </c>
      <c r="CZ62" s="43">
        <v>0.40902777777777777</v>
      </c>
      <c r="DA62" s="47"/>
      <c r="DB62" s="70">
        <v>110.5</v>
      </c>
      <c r="DC62" s="71">
        <f t="shared" si="63"/>
        <v>110.5</v>
      </c>
      <c r="DD62" s="72">
        <v>300</v>
      </c>
      <c r="DE62" s="43"/>
      <c r="DF62" s="43"/>
      <c r="DG62" s="39">
        <f t="shared" si="64"/>
        <v>2575.5</v>
      </c>
      <c r="DH62" s="46">
        <f t="shared" si="100"/>
        <v>4020</v>
      </c>
      <c r="DI62" s="40"/>
      <c r="DJ62" s="63">
        <f t="shared" si="65"/>
        <v>6595.5</v>
      </c>
      <c r="DK62" s="43"/>
      <c r="DL62" s="268" t="str">
        <f>'Стартовая ведомость'!J61</f>
        <v>студент</v>
      </c>
      <c r="DM62" s="269" t="str">
        <f>'Стартовая ведомость'!F61</f>
        <v>ВАЗ-21093</v>
      </c>
      <c r="DN62" s="269" t="str">
        <f>'Стартовая ведомость'!G61</f>
        <v>передний</v>
      </c>
      <c r="DO62" s="269">
        <f>'Стартовая ведомость'!H61</f>
        <v>77</v>
      </c>
      <c r="DP62" s="269">
        <f>'Стартовая ведомость'!I61</f>
        <v>0</v>
      </c>
      <c r="DQ62" s="56"/>
      <c r="DR62" s="56"/>
      <c r="DS62" s="36"/>
      <c r="DV62" s="41">
        <f t="shared" si="9"/>
        <v>1.05</v>
      </c>
      <c r="DW62" s="41" t="s">
        <v>197</v>
      </c>
      <c r="DX62" s="41"/>
      <c r="DY62" s="151">
        <f t="shared" si="66"/>
        <v>538.125</v>
      </c>
      <c r="DZ62" s="41">
        <f t="shared" si="104"/>
        <v>538.125</v>
      </c>
      <c r="EA62" s="41">
        <f t="shared" si="67"/>
        <v>9999</v>
      </c>
      <c r="EB62" s="41">
        <f t="shared" si="16"/>
        <v>999999</v>
      </c>
      <c r="EC62" s="41">
        <f t="shared" si="17"/>
        <v>999999</v>
      </c>
      <c r="EG62" s="41">
        <f t="shared" si="18"/>
        <v>66</v>
      </c>
      <c r="EH62" s="195">
        <f t="shared" si="68"/>
        <v>0</v>
      </c>
      <c r="EI62" s="195">
        <f t="shared" si="101"/>
        <v>3360</v>
      </c>
      <c r="EJ62" s="196">
        <f t="shared" si="69"/>
        <v>102</v>
      </c>
      <c r="EK62" s="195">
        <f t="shared" si="70"/>
        <v>0</v>
      </c>
      <c r="EL62" s="195">
        <f t="shared" si="71"/>
        <v>420</v>
      </c>
      <c r="EM62" s="195">
        <f t="shared" si="72"/>
        <v>1962</v>
      </c>
      <c r="EN62" s="195">
        <f t="shared" si="73"/>
        <v>240</v>
      </c>
      <c r="EO62" s="195">
        <f t="shared" si="74"/>
        <v>101</v>
      </c>
      <c r="EP62" s="195">
        <f t="shared" si="75"/>
        <v>0</v>
      </c>
      <c r="EQ62" s="195">
        <f t="shared" si="76"/>
        <v>410.5</v>
      </c>
      <c r="ER62" s="195" t="e">
        <f>#REF!</f>
        <v>#REF!</v>
      </c>
      <c r="ES62" s="195" t="e">
        <f>#REF!+#REF!</f>
        <v>#REF!</v>
      </c>
      <c r="ET62" s="195" t="e">
        <f>#REF!</f>
        <v>#REF!</v>
      </c>
      <c r="EU62" s="196" t="s">
        <v>316</v>
      </c>
      <c r="EV62" s="195"/>
      <c r="EW62" s="195"/>
      <c r="EX62" s="195"/>
      <c r="EY62" s="195"/>
      <c r="EZ62" s="196"/>
      <c r="FA62" s="195"/>
      <c r="FC62" s="41">
        <f t="shared" si="19"/>
        <v>66</v>
      </c>
      <c r="FD62" s="195">
        <f t="shared" si="77"/>
        <v>0</v>
      </c>
      <c r="FE62" s="195">
        <f t="shared" si="78"/>
        <v>3360</v>
      </c>
      <c r="FF62" s="195">
        <f t="shared" si="79"/>
        <v>3462</v>
      </c>
      <c r="FG62" s="195">
        <f t="shared" si="80"/>
        <v>3462</v>
      </c>
      <c r="FH62" s="195">
        <f t="shared" si="81"/>
        <v>3882</v>
      </c>
      <c r="FI62" s="195">
        <f t="shared" si="82"/>
        <v>5844</v>
      </c>
      <c r="FJ62" s="195">
        <f t="shared" si="95"/>
        <v>6084</v>
      </c>
      <c r="FK62" s="195">
        <f t="shared" si="92"/>
        <v>6185</v>
      </c>
      <c r="FL62" s="195">
        <f t="shared" si="93"/>
        <v>6185</v>
      </c>
      <c r="FM62" s="195">
        <f t="shared" si="94"/>
        <v>6595.5</v>
      </c>
      <c r="FN62" s="195" t="e">
        <f t="shared" si="20"/>
        <v>#REF!</v>
      </c>
      <c r="FO62" s="195" t="e">
        <f t="shared" si="21"/>
        <v>#REF!</v>
      </c>
      <c r="FP62" s="195" t="e">
        <f t="shared" si="22"/>
        <v>#REF!</v>
      </c>
      <c r="FQ62" s="195" t="e">
        <f t="shared" si="23"/>
        <v>#REF!</v>
      </c>
      <c r="FR62" s="195" t="e">
        <f t="shared" si="24"/>
        <v>#REF!</v>
      </c>
      <c r="FS62" s="195" t="e">
        <f t="shared" si="25"/>
        <v>#REF!</v>
      </c>
      <c r="FT62" s="195" t="e">
        <f t="shared" si="26"/>
        <v>#REF!</v>
      </c>
      <c r="FU62" s="195" t="e">
        <f t="shared" si="27"/>
        <v>#REF!</v>
      </c>
      <c r="FV62" s="195" t="e">
        <f t="shared" si="28"/>
        <v>#REF!</v>
      </c>
    </row>
    <row r="63" spans="1:178" ht="12.75" customHeight="1" thickBot="1" x14ac:dyDescent="0.25">
      <c r="A63" s="133"/>
      <c r="B63" s="34">
        <v>59</v>
      </c>
      <c r="C63" s="293">
        <f>'Стартовая ведомость'!D62</f>
        <v>68</v>
      </c>
      <c r="D63" s="260" t="str">
        <f>'Стартовая ведомость'!B62</f>
        <v>Посёлов Алексей</v>
      </c>
      <c r="E63" s="260" t="str">
        <f>'Стартовая ведомость'!C62</f>
        <v>Фадеева Дарья</v>
      </c>
      <c r="F63" s="260" t="str">
        <f>'Стартовая ведомость'!F62</f>
        <v>Toyota Land Cruiser Prado</v>
      </c>
      <c r="G63" s="43">
        <f>'Ведомость ТИ'!E62</f>
        <v>0.33263888888888876</v>
      </c>
      <c r="H63" s="47">
        <f t="shared" si="29"/>
        <v>0.33263888888888876</v>
      </c>
      <c r="I63" s="58" t="str">
        <f t="shared" si="30"/>
        <v/>
      </c>
      <c r="J63" s="52">
        <f t="shared" si="31"/>
        <v>0</v>
      </c>
      <c r="K63" s="43">
        <f>'Стартовая ведомость'!E62</f>
        <v>0.41597222222222213</v>
      </c>
      <c r="L63" s="47">
        <f t="shared" si="32"/>
        <v>0.41597222222222213</v>
      </c>
      <c r="M63" s="42" t="str">
        <f t="shared" si="33"/>
        <v/>
      </c>
      <c r="N63" s="38">
        <f t="shared" si="34"/>
        <v>0</v>
      </c>
      <c r="O63" s="85">
        <v>0.41666666666666669</v>
      </c>
      <c r="P63" s="38"/>
      <c r="Q63" s="261"/>
      <c r="R63" s="85">
        <v>0.45</v>
      </c>
      <c r="S63" s="38">
        <f t="shared" si="35"/>
        <v>300</v>
      </c>
      <c r="T63" s="85">
        <v>0.45555555555555555</v>
      </c>
      <c r="U63" s="86"/>
      <c r="V63" s="52">
        <f t="shared" si="96"/>
        <v>0</v>
      </c>
      <c r="W63" s="85">
        <v>0.4826388888888889</v>
      </c>
      <c r="X63" s="38"/>
      <c r="Y63" s="85">
        <v>0.49305555555555558</v>
      </c>
      <c r="Z63" s="86"/>
      <c r="AA63" s="52">
        <f>IF(Y63=0,0,IF(Y63="нет",900,IF(Y63&lt;(L63+Z$3),MINUTE(ABS(Y63-(L63+Z$3)))*60,0)))</f>
        <v>0</v>
      </c>
      <c r="AB63" s="261"/>
      <c r="AC63" s="85">
        <v>0.49513888888888885</v>
      </c>
      <c r="AD63" s="38"/>
      <c r="AE63" s="85">
        <v>0.51597222222222217</v>
      </c>
      <c r="AF63" s="86"/>
      <c r="AG63" s="52">
        <f t="shared" si="97"/>
        <v>0</v>
      </c>
      <c r="AH63" s="261"/>
      <c r="AI63" s="85"/>
      <c r="AJ63" s="38">
        <v>600</v>
      </c>
      <c r="AK63" s="73">
        <v>0.52222222222222225</v>
      </c>
      <c r="AL63" s="42" t="str">
        <f t="shared" si="98"/>
        <v>+</v>
      </c>
      <c r="AM63" s="38">
        <f t="shared" si="99"/>
        <v>1380</v>
      </c>
      <c r="AN63" s="43">
        <v>0.54027777777777775</v>
      </c>
      <c r="AO63" s="47">
        <v>0.54166666666666663</v>
      </c>
      <c r="AP63" s="70">
        <v>101.8</v>
      </c>
      <c r="AQ63" s="71">
        <f t="shared" si="14"/>
        <v>101.8</v>
      </c>
      <c r="AR63" s="72"/>
      <c r="AS63" s="49">
        <f t="shared" si="36"/>
        <v>0.56388888888888888</v>
      </c>
      <c r="AT63" s="42" t="str">
        <f t="shared" si="37"/>
        <v/>
      </c>
      <c r="AU63" s="280">
        <f t="shared" si="38"/>
        <v>0</v>
      </c>
      <c r="AV63" s="72"/>
      <c r="AW63" s="49">
        <v>0.59513888888888888</v>
      </c>
      <c r="AX63" s="42" t="str">
        <f t="shared" si="39"/>
        <v>-</v>
      </c>
      <c r="AY63" s="38">
        <f t="shared" si="83"/>
        <v>900</v>
      </c>
      <c r="AZ63" s="53">
        <v>0.59652777777777777</v>
      </c>
      <c r="BA63" s="61"/>
      <c r="BB63" s="55">
        <v>0.60209490740740745</v>
      </c>
      <c r="BC63" s="35">
        <f t="shared" si="40"/>
        <v>5.5671296296296857E-3</v>
      </c>
      <c r="BD63" s="35">
        <f t="shared" si="41"/>
        <v>5.7870370370426832E-5</v>
      </c>
      <c r="BE63" s="44" t="str">
        <f t="shared" si="42"/>
        <v>+</v>
      </c>
      <c r="BF63" s="45">
        <f t="shared" si="43"/>
        <v>5</v>
      </c>
      <c r="BG63" s="55">
        <v>0.60968750000000005</v>
      </c>
      <c r="BH63" s="35">
        <f t="shared" si="44"/>
        <v>1.3159722222222281E-2</v>
      </c>
      <c r="BI63" s="35">
        <f t="shared" si="45"/>
        <v>2.5462962962956998E-4</v>
      </c>
      <c r="BJ63" s="44" t="str">
        <f t="shared" si="46"/>
        <v>-</v>
      </c>
      <c r="BK63" s="45">
        <f t="shared" si="47"/>
        <v>22</v>
      </c>
      <c r="BL63" s="55">
        <v>0.61427083333333332</v>
      </c>
      <c r="BM63" s="35">
        <f t="shared" si="48"/>
        <v>1.7743055555555554E-2</v>
      </c>
      <c r="BN63" s="35">
        <f t="shared" si="49"/>
        <v>4.7453703703703373E-4</v>
      </c>
      <c r="BO63" s="44" t="str">
        <f t="shared" si="50"/>
        <v>+</v>
      </c>
      <c r="BP63" s="45">
        <f t="shared" si="51"/>
        <v>41</v>
      </c>
      <c r="BQ63" s="55">
        <v>0.66054398148148141</v>
      </c>
      <c r="BR63" s="35">
        <f t="shared" si="52"/>
        <v>6.4016203703703645E-2</v>
      </c>
      <c r="BS63" s="35">
        <f t="shared" si="53"/>
        <v>3.2060185185185129E-2</v>
      </c>
      <c r="BT63" s="44" t="str">
        <f t="shared" si="54"/>
        <v>+</v>
      </c>
      <c r="BU63" s="45">
        <f>IF(BS63=0,0,HOUR(BS63)*3600+MINUTE(BS63)*60+SECOND(BS63))+300</f>
        <v>3070</v>
      </c>
      <c r="BV63" s="263"/>
      <c r="BW63" s="263"/>
      <c r="BX63" s="55">
        <v>0.62458333333333338</v>
      </c>
      <c r="BY63" s="35">
        <f t="shared" si="56"/>
        <v>2.8055555555555611E-2</v>
      </c>
      <c r="BZ63" s="35">
        <f t="shared" si="57"/>
        <v>1.2152777777777721E-2</v>
      </c>
      <c r="CA63" s="44" t="str">
        <f t="shared" si="58"/>
        <v>-</v>
      </c>
      <c r="CB63" s="45">
        <f>IF(BZ63=0,0,HOUR(BZ63)*3600+MINUTE(BZ63)*60+SECOND(BZ63))+300</f>
        <v>1350</v>
      </c>
      <c r="CC63" s="49">
        <v>0.7055555555555556</v>
      </c>
      <c r="CD63" s="42" t="str">
        <f t="shared" si="60"/>
        <v>+</v>
      </c>
      <c r="CE63" s="38">
        <f t="shared" si="61"/>
        <v>120</v>
      </c>
      <c r="CF63" s="53">
        <v>0.70763888888888893</v>
      </c>
      <c r="CG63" s="61"/>
      <c r="CH63" s="55">
        <v>0.71930555555555553</v>
      </c>
      <c r="CI63" s="35">
        <f t="shared" si="84"/>
        <v>1.1666666666666603E-2</v>
      </c>
      <c r="CJ63" s="35">
        <f t="shared" si="7"/>
        <v>8.2175925925919574E-4</v>
      </c>
      <c r="CK63" s="44" t="str">
        <f t="shared" si="85"/>
        <v>+</v>
      </c>
      <c r="CL63" s="45">
        <f t="shared" si="86"/>
        <v>71</v>
      </c>
      <c r="CM63" s="55">
        <v>0.72636574074074067</v>
      </c>
      <c r="CN63" s="35">
        <f t="shared" si="87"/>
        <v>1.8726851851851745E-2</v>
      </c>
      <c r="CO63" s="35">
        <f t="shared" si="88"/>
        <v>1.8749999999998941E-3</v>
      </c>
      <c r="CP63" s="44" t="str">
        <f t="shared" si="89"/>
        <v>+</v>
      </c>
      <c r="CQ63" s="45">
        <f t="shared" si="90"/>
        <v>162</v>
      </c>
      <c r="CR63" s="85" t="s">
        <v>632</v>
      </c>
      <c r="CS63" s="38">
        <v>300</v>
      </c>
      <c r="CT63" s="85">
        <v>3.0215277777777798</v>
      </c>
      <c r="CU63" s="38"/>
      <c r="CV63" s="91"/>
      <c r="CW63" s="95">
        <v>0.05</v>
      </c>
      <c r="CX63" s="42" t="str">
        <f t="shared" si="15"/>
        <v/>
      </c>
      <c r="CY63" s="38">
        <f t="shared" si="62"/>
        <v>0</v>
      </c>
      <c r="CZ63" s="43">
        <v>0.40902777777777777</v>
      </c>
      <c r="DA63" s="47"/>
      <c r="DB63" s="70">
        <v>109</v>
      </c>
      <c r="DC63" s="71">
        <f t="shared" si="63"/>
        <v>109</v>
      </c>
      <c r="DD63" s="72"/>
      <c r="DE63" s="43"/>
      <c r="DF63" s="43"/>
      <c r="DG63" s="39">
        <f t="shared" si="64"/>
        <v>4931.8</v>
      </c>
      <c r="DH63" s="46">
        <f t="shared" si="100"/>
        <v>3600</v>
      </c>
      <c r="DI63" s="40"/>
      <c r="DJ63" s="63">
        <f t="shared" si="65"/>
        <v>8531.7999999999993</v>
      </c>
      <c r="DK63" s="43"/>
      <c r="DL63" s="268" t="str">
        <f>'Стартовая ведомость'!J62</f>
        <v>выпускник</v>
      </c>
      <c r="DM63" s="269" t="str">
        <f>'Стартовая ведомость'!F62</f>
        <v>Toyota Land Cruiser Prado</v>
      </c>
      <c r="DN63" s="269" t="str">
        <f>'Стартовая ведомость'!G62</f>
        <v>полный</v>
      </c>
      <c r="DO63" s="269">
        <f>'Стартовая ведомость'!H62</f>
        <v>125</v>
      </c>
      <c r="DP63" s="269">
        <f>'Стартовая ведомость'!I62</f>
        <v>0</v>
      </c>
      <c r="DQ63" s="56"/>
      <c r="DR63" s="56"/>
      <c r="DS63" s="36"/>
      <c r="DV63" s="41">
        <f t="shared" si="9"/>
        <v>1.1100000000000001</v>
      </c>
      <c r="DW63" s="41" t="s">
        <v>197</v>
      </c>
      <c r="DX63" s="41"/>
      <c r="DY63" s="151">
        <f t="shared" si="66"/>
        <v>233.98800000000003</v>
      </c>
      <c r="DZ63" s="41">
        <f t="shared" si="104"/>
        <v>233.98800000000003</v>
      </c>
      <c r="EA63" s="41">
        <f t="shared" si="67"/>
        <v>9999</v>
      </c>
      <c r="EB63" s="41">
        <f t="shared" si="16"/>
        <v>999999</v>
      </c>
      <c r="EC63" s="41">
        <f t="shared" si="17"/>
        <v>999999</v>
      </c>
      <c r="EG63" s="41">
        <f>C63</f>
        <v>68</v>
      </c>
      <c r="EH63" s="195">
        <f t="shared" si="68"/>
        <v>0</v>
      </c>
      <c r="EI63" s="195">
        <f t="shared" si="101"/>
        <v>2280</v>
      </c>
      <c r="EJ63" s="196">
        <f t="shared" si="69"/>
        <v>101.8</v>
      </c>
      <c r="EK63" s="195">
        <f t="shared" si="70"/>
        <v>0</v>
      </c>
      <c r="EL63" s="195">
        <f t="shared" si="71"/>
        <v>900</v>
      </c>
      <c r="EM63" s="195">
        <f t="shared" si="72"/>
        <v>4488</v>
      </c>
      <c r="EN63" s="195">
        <f t="shared" si="73"/>
        <v>120</v>
      </c>
      <c r="EO63" s="195">
        <f t="shared" si="74"/>
        <v>233</v>
      </c>
      <c r="EP63" s="195">
        <f t="shared" si="75"/>
        <v>300</v>
      </c>
      <c r="EQ63" s="195">
        <f t="shared" si="76"/>
        <v>109</v>
      </c>
      <c r="ER63" s="195" t="e">
        <f>#REF!</f>
        <v>#REF!</v>
      </c>
      <c r="ES63" s="195" t="e">
        <f>#REF!+#REF!</f>
        <v>#REF!</v>
      </c>
      <c r="ET63" s="195" t="e">
        <f>#REF!</f>
        <v>#REF!</v>
      </c>
      <c r="EU63" s="196" t="e">
        <f>#REF!+#REF!+#REF!</f>
        <v>#REF!</v>
      </c>
      <c r="EV63" s="195"/>
      <c r="EW63" s="195"/>
      <c r="EX63" s="195"/>
      <c r="EY63" s="195"/>
      <c r="EZ63" s="196"/>
      <c r="FA63" s="195"/>
      <c r="FC63" s="41">
        <f>EG63</f>
        <v>68</v>
      </c>
      <c r="FD63" s="195">
        <f t="shared" si="77"/>
        <v>0</v>
      </c>
      <c r="FE63" s="195">
        <f t="shared" si="78"/>
        <v>2280</v>
      </c>
      <c r="FF63" s="195">
        <f t="shared" si="79"/>
        <v>2381.8000000000002</v>
      </c>
      <c r="FG63" s="195">
        <f t="shared" si="80"/>
        <v>2381.8000000000002</v>
      </c>
      <c r="FH63" s="195">
        <f t="shared" si="81"/>
        <v>3281.8</v>
      </c>
      <c r="FI63" s="195">
        <f t="shared" si="82"/>
        <v>7769.8</v>
      </c>
      <c r="FJ63" s="195">
        <f t="shared" si="95"/>
        <v>7889.8</v>
      </c>
      <c r="FK63" s="195">
        <f t="shared" si="92"/>
        <v>8122.8</v>
      </c>
      <c r="FL63" s="195">
        <f t="shared" si="93"/>
        <v>8422.7999999999993</v>
      </c>
      <c r="FM63" s="195">
        <f t="shared" si="94"/>
        <v>8531.7999999999993</v>
      </c>
      <c r="FN63" s="195" t="e">
        <f>FM63+ES63</f>
        <v>#REF!</v>
      </c>
      <c r="FO63" s="195" t="e">
        <f t="shared" ref="FO63:FV63" si="105">FN63+ET63</f>
        <v>#REF!</v>
      </c>
      <c r="FP63" s="195" t="e">
        <f t="shared" si="105"/>
        <v>#REF!</v>
      </c>
      <c r="FQ63" s="195" t="e">
        <f t="shared" si="105"/>
        <v>#REF!</v>
      </c>
      <c r="FR63" s="195" t="e">
        <f t="shared" si="105"/>
        <v>#REF!</v>
      </c>
      <c r="FS63" s="195" t="e">
        <f t="shared" si="105"/>
        <v>#REF!</v>
      </c>
      <c r="FT63" s="195" t="e">
        <f t="shared" si="105"/>
        <v>#REF!</v>
      </c>
      <c r="FU63" s="195" t="e">
        <f t="shared" si="105"/>
        <v>#REF!</v>
      </c>
      <c r="FV63" s="195" t="e">
        <f t="shared" si="105"/>
        <v>#REF!</v>
      </c>
    </row>
    <row r="64" spans="1:178" ht="13.5" thickBot="1" x14ac:dyDescent="0.25">
      <c r="B64" s="34">
        <v>60</v>
      </c>
      <c r="C64" s="293">
        <f>'Стартовая ведомость'!D63</f>
        <v>69</v>
      </c>
      <c r="D64" s="260" t="str">
        <f>'Стартовая ведомость'!B63</f>
        <v>Жбанов Дмитрий</v>
      </c>
      <c r="E64" s="260" t="str">
        <f>'Стартовая ведомость'!C63</f>
        <v>Ильяшенко Евгения</v>
      </c>
      <c r="F64" s="260" t="str">
        <f>'Стартовая ведомость'!F63</f>
        <v>ВАЗ-21053</v>
      </c>
      <c r="G64" s="43">
        <f>'Ведомость ТИ'!E63</f>
        <v>0.3333333333333332</v>
      </c>
      <c r="H64" s="47">
        <f t="shared" si="29"/>
        <v>0.3333333333333332</v>
      </c>
      <c r="I64" s="58" t="str">
        <f t="shared" si="30"/>
        <v/>
      </c>
      <c r="J64" s="52">
        <f t="shared" si="31"/>
        <v>0</v>
      </c>
      <c r="K64" s="43">
        <f>'Стартовая ведомость'!E63</f>
        <v>0.41666666666666657</v>
      </c>
      <c r="L64" s="47">
        <f t="shared" si="32"/>
        <v>0.41666666666666657</v>
      </c>
      <c r="M64" s="42" t="str">
        <f t="shared" si="33"/>
        <v/>
      </c>
      <c r="N64" s="38">
        <f t="shared" si="34"/>
        <v>0</v>
      </c>
      <c r="O64" s="85">
        <v>0.41736111111111113</v>
      </c>
      <c r="P64" s="38"/>
      <c r="Q64" s="261"/>
      <c r="R64" s="85"/>
      <c r="S64" s="38">
        <f t="shared" si="35"/>
        <v>0</v>
      </c>
      <c r="T64" s="85">
        <v>0.4548611111111111</v>
      </c>
      <c r="U64" s="86"/>
      <c r="V64" s="52">
        <f t="shared" si="96"/>
        <v>0</v>
      </c>
      <c r="W64" s="85">
        <v>0.47430555555555554</v>
      </c>
      <c r="X64" s="38"/>
      <c r="Y64" s="85">
        <v>0.47569444444444442</v>
      </c>
      <c r="Z64" s="86"/>
      <c r="AA64" s="52">
        <f>IF(Y64=0,0,IF(Y64="нет",900,IF(Y64&lt;(L64+Z$3),MINUTE(ABS(Y64-(L64+Z$3)))*60,0)))</f>
        <v>0</v>
      </c>
      <c r="AB64" s="261"/>
      <c r="AC64" s="85">
        <v>0.4777777777777778</v>
      </c>
      <c r="AD64" s="38"/>
      <c r="AE64" s="85">
        <v>0.5</v>
      </c>
      <c r="AF64" s="86"/>
      <c r="AG64" s="52">
        <f t="shared" si="97"/>
        <v>0</v>
      </c>
      <c r="AH64" s="261"/>
      <c r="AI64" s="85"/>
      <c r="AJ64" s="38">
        <v>600</v>
      </c>
      <c r="AK64" s="73">
        <v>0.51111111111111118</v>
      </c>
      <c r="AL64" s="42" t="str">
        <f t="shared" si="98"/>
        <v>+</v>
      </c>
      <c r="AM64" s="38">
        <f t="shared" si="99"/>
        <v>360</v>
      </c>
      <c r="AN64" s="43">
        <v>0.51458333333333328</v>
      </c>
      <c r="AO64" s="47">
        <v>0.55694444444444446</v>
      </c>
      <c r="AP64" s="70">
        <v>94</v>
      </c>
      <c r="AQ64" s="71">
        <f t="shared" si="14"/>
        <v>94</v>
      </c>
      <c r="AR64" s="72">
        <v>10</v>
      </c>
      <c r="AS64" s="49">
        <f t="shared" si="36"/>
        <v>0.55277777777777781</v>
      </c>
      <c r="AT64" s="42" t="str">
        <f t="shared" si="37"/>
        <v/>
      </c>
      <c r="AU64" s="280">
        <f t="shared" si="38"/>
        <v>0</v>
      </c>
      <c r="AV64" s="72"/>
      <c r="AW64" s="49">
        <v>0.60555555555555551</v>
      </c>
      <c r="AX64" s="42" t="str">
        <f t="shared" si="39"/>
        <v/>
      </c>
      <c r="AY64" s="38">
        <f t="shared" si="83"/>
        <v>0</v>
      </c>
      <c r="AZ64" s="53">
        <v>0.60833333333333328</v>
      </c>
      <c r="BA64" s="61"/>
      <c r="BB64" s="55">
        <v>0.61341435185185189</v>
      </c>
      <c r="BC64" s="35">
        <f t="shared" si="40"/>
        <v>5.0810185185186096E-3</v>
      </c>
      <c r="BD64" s="35">
        <f t="shared" si="41"/>
        <v>4.2824074074064924E-4</v>
      </c>
      <c r="BE64" s="44" t="str">
        <f t="shared" si="42"/>
        <v>-</v>
      </c>
      <c r="BF64" s="45">
        <f t="shared" si="43"/>
        <v>37</v>
      </c>
      <c r="BG64" s="55">
        <v>0.6209027777777778</v>
      </c>
      <c r="BH64" s="35">
        <f t="shared" si="44"/>
        <v>1.2569444444444522E-2</v>
      </c>
      <c r="BI64" s="35">
        <f t="shared" si="45"/>
        <v>8.44907407407329E-4</v>
      </c>
      <c r="BJ64" s="44" t="str">
        <f t="shared" si="46"/>
        <v>-</v>
      </c>
      <c r="BK64" s="45">
        <f t="shared" si="47"/>
        <v>73</v>
      </c>
      <c r="BL64" s="55">
        <v>0.62577546296296294</v>
      </c>
      <c r="BM64" s="35">
        <f t="shared" si="48"/>
        <v>1.7442129629629655E-2</v>
      </c>
      <c r="BN64" s="35">
        <f t="shared" si="49"/>
        <v>1.7361111111113478E-4</v>
      </c>
      <c r="BO64" s="44" t="str">
        <f t="shared" si="50"/>
        <v>+</v>
      </c>
      <c r="BP64" s="45">
        <f t="shared" si="51"/>
        <v>15</v>
      </c>
      <c r="BQ64" s="55">
        <v>0.65060185185185182</v>
      </c>
      <c r="BR64" s="35">
        <f t="shared" si="52"/>
        <v>4.2268518518518539E-2</v>
      </c>
      <c r="BS64" s="35">
        <f t="shared" si="53"/>
        <v>1.0312500000000023E-2</v>
      </c>
      <c r="BT64" s="44" t="str">
        <f t="shared" si="54"/>
        <v>+</v>
      </c>
      <c r="BU64" s="45">
        <f t="shared" si="55"/>
        <v>891</v>
      </c>
      <c r="BV64" s="263"/>
      <c r="BW64" s="263"/>
      <c r="BX64" s="55">
        <v>0.63517361111111115</v>
      </c>
      <c r="BY64" s="35">
        <f t="shared" si="56"/>
        <v>2.6840277777777866E-2</v>
      </c>
      <c r="BZ64" s="35">
        <f t="shared" si="57"/>
        <v>1.3368055555555466E-2</v>
      </c>
      <c r="CA64" s="44" t="str">
        <f t="shared" si="58"/>
        <v>-</v>
      </c>
      <c r="CB64" s="45">
        <f>IF(BZ64=0,0,HOUR(BZ64)*3600+MINUTE(BZ64)*60+SECOND(BZ64))+300</f>
        <v>1455</v>
      </c>
      <c r="CC64" s="49">
        <v>0.68402777777777779</v>
      </c>
      <c r="CD64" s="42" t="str">
        <f t="shared" si="60"/>
        <v>+</v>
      </c>
      <c r="CE64" s="38">
        <f t="shared" si="61"/>
        <v>840</v>
      </c>
      <c r="CF64" s="53">
        <v>0.68611111111111101</v>
      </c>
      <c r="CG64" s="61"/>
      <c r="CH64" s="55">
        <v>0.6963773148148148</v>
      </c>
      <c r="CI64" s="35">
        <f t="shared" si="84"/>
        <v>1.0266203703703791E-2</v>
      </c>
      <c r="CJ64" s="35">
        <f t="shared" si="7"/>
        <v>5.7870370370361607E-4</v>
      </c>
      <c r="CK64" s="44" t="str">
        <f t="shared" si="85"/>
        <v>-</v>
      </c>
      <c r="CL64" s="45">
        <f t="shared" si="86"/>
        <v>50</v>
      </c>
      <c r="CM64" s="55">
        <v>0.70402777777777781</v>
      </c>
      <c r="CN64" s="35">
        <f t="shared" si="87"/>
        <v>1.7916666666666803E-2</v>
      </c>
      <c r="CO64" s="35">
        <f t="shared" si="88"/>
        <v>1.0648148148149524E-3</v>
      </c>
      <c r="CP64" s="44" t="str">
        <f t="shared" si="89"/>
        <v>+</v>
      </c>
      <c r="CQ64" s="45">
        <f t="shared" si="90"/>
        <v>92</v>
      </c>
      <c r="CR64" s="85" t="s">
        <v>632</v>
      </c>
      <c r="CS64" s="38"/>
      <c r="CT64" s="85">
        <v>3.0631944444444401</v>
      </c>
      <c r="CU64" s="38"/>
      <c r="CV64" s="91"/>
      <c r="CW64" s="95">
        <v>0.05</v>
      </c>
      <c r="CX64" s="42" t="str">
        <f t="shared" si="15"/>
        <v/>
      </c>
      <c r="CY64" s="38">
        <f t="shared" si="62"/>
        <v>0</v>
      </c>
      <c r="CZ64" s="43">
        <v>0.40902777777777777</v>
      </c>
      <c r="DA64" s="47"/>
      <c r="DB64" s="70">
        <v>112.3</v>
      </c>
      <c r="DC64" s="71">
        <f t="shared" si="63"/>
        <v>112.3</v>
      </c>
      <c r="DD64" s="72"/>
      <c r="DE64" s="43"/>
      <c r="DF64" s="43"/>
      <c r="DG64" s="39">
        <f t="shared" si="64"/>
        <v>2829.3</v>
      </c>
      <c r="DH64" s="46">
        <f t="shared" si="100"/>
        <v>1800</v>
      </c>
      <c r="DI64" s="40"/>
      <c r="DJ64" s="63">
        <f t="shared" si="65"/>
        <v>4629.3</v>
      </c>
      <c r="DK64" s="43"/>
      <c r="DL64" s="268" t="str">
        <f>'Стартовая ведомость'!J63</f>
        <v>абсолют</v>
      </c>
      <c r="DM64" s="269" t="str">
        <f>'Стартовая ведомость'!F63</f>
        <v>ВАЗ-21053</v>
      </c>
      <c r="DN64" s="269" t="str">
        <f>'Стартовая ведомость'!G63</f>
        <v>задний</v>
      </c>
      <c r="DO64" s="269">
        <f>'Стартовая ведомость'!H63</f>
        <v>71</v>
      </c>
      <c r="DP64" s="269" t="str">
        <f>'Стартовая ведомость'!I63</f>
        <v>PRO|RALLY</v>
      </c>
      <c r="DQ64" s="56"/>
      <c r="DR64" s="56"/>
      <c r="DS64" s="36"/>
      <c r="DV64" s="41">
        <f t="shared" si="9"/>
        <v>1</v>
      </c>
      <c r="DW64" s="41" t="s">
        <v>197</v>
      </c>
      <c r="DX64" s="41"/>
      <c r="DY64" s="151">
        <f t="shared" si="66"/>
        <v>216.3</v>
      </c>
      <c r="DZ64" s="41">
        <f t="shared" si="104"/>
        <v>216.3</v>
      </c>
      <c r="EA64" s="41">
        <f t="shared" si="67"/>
        <v>9999</v>
      </c>
      <c r="EB64" s="41">
        <f t="shared" si="16"/>
        <v>999999</v>
      </c>
      <c r="EC64" s="41">
        <f t="shared" si="17"/>
        <v>4629.3</v>
      </c>
      <c r="EG64" s="41">
        <f t="shared" ref="EG64:EG82" si="106">C64</f>
        <v>69</v>
      </c>
      <c r="EH64" s="195">
        <f t="shared" si="68"/>
        <v>0</v>
      </c>
      <c r="EI64" s="195">
        <f t="shared" si="101"/>
        <v>960</v>
      </c>
      <c r="EJ64" s="196">
        <f t="shared" si="69"/>
        <v>104</v>
      </c>
      <c r="EK64" s="195">
        <f t="shared" si="70"/>
        <v>0</v>
      </c>
      <c r="EL64" s="195">
        <f t="shared" si="71"/>
        <v>0</v>
      </c>
      <c r="EM64" s="195">
        <f t="shared" si="72"/>
        <v>2471</v>
      </c>
      <c r="EN64" s="195">
        <f t="shared" si="73"/>
        <v>840</v>
      </c>
      <c r="EO64" s="195">
        <f t="shared" si="74"/>
        <v>142</v>
      </c>
      <c r="EP64" s="195">
        <f t="shared" si="75"/>
        <v>0</v>
      </c>
      <c r="EQ64" s="195">
        <f t="shared" si="76"/>
        <v>112.3</v>
      </c>
      <c r="FC64" s="41">
        <f t="shared" si="19"/>
        <v>69</v>
      </c>
      <c r="FD64" s="195">
        <f t="shared" si="77"/>
        <v>0</v>
      </c>
      <c r="FE64" s="195">
        <f t="shared" si="78"/>
        <v>960</v>
      </c>
      <c r="FF64" s="195">
        <f t="shared" si="79"/>
        <v>1064</v>
      </c>
      <c r="FG64" s="195">
        <f t="shared" si="80"/>
        <v>1064</v>
      </c>
      <c r="FH64" s="195">
        <f t="shared" si="81"/>
        <v>1064</v>
      </c>
      <c r="FI64" s="195">
        <f t="shared" si="82"/>
        <v>3535</v>
      </c>
      <c r="FJ64" s="195">
        <f t="shared" si="95"/>
        <v>4375</v>
      </c>
      <c r="FK64" s="195">
        <f t="shared" si="92"/>
        <v>4517</v>
      </c>
      <c r="FL64" s="195">
        <f t="shared" si="93"/>
        <v>4517</v>
      </c>
      <c r="FM64" s="195">
        <f t="shared" si="94"/>
        <v>4629.3</v>
      </c>
    </row>
    <row r="65" spans="2:169" ht="13.5" thickBot="1" x14ac:dyDescent="0.25">
      <c r="B65" s="34">
        <v>61</v>
      </c>
      <c r="C65" s="293">
        <f>'Стартовая ведомость'!D64</f>
        <v>70</v>
      </c>
      <c r="D65" s="260" t="str">
        <f>'Стартовая ведомость'!B64</f>
        <v>Фролов Алексей</v>
      </c>
      <c r="E65" s="260" t="str">
        <f>'Стартовая ведомость'!C64</f>
        <v>Козлов Роман</v>
      </c>
      <c r="F65" s="260" t="str">
        <f>'Стартовая ведомость'!F64</f>
        <v>ВАЗ-2107</v>
      </c>
      <c r="G65" s="43">
        <f>'Ведомость ТИ'!E64</f>
        <v>0.33402777777777765</v>
      </c>
      <c r="H65" s="47">
        <f t="shared" si="29"/>
        <v>0.33402777777777765</v>
      </c>
      <c r="I65" s="58" t="str">
        <f t="shared" si="30"/>
        <v/>
      </c>
      <c r="J65" s="52">
        <f t="shared" si="31"/>
        <v>0</v>
      </c>
      <c r="K65" s="43">
        <f>'Стартовая ведомость'!E64</f>
        <v>0.41736111111111102</v>
      </c>
      <c r="L65" s="47">
        <f t="shared" si="32"/>
        <v>0.41736111111111102</v>
      </c>
      <c r="M65" s="42" t="str">
        <f t="shared" si="33"/>
        <v/>
      </c>
      <c r="N65" s="38">
        <f t="shared" si="34"/>
        <v>0</v>
      </c>
      <c r="O65" s="85">
        <v>0.4236111111111111</v>
      </c>
      <c r="P65" s="38">
        <v>300</v>
      </c>
      <c r="Q65" s="261"/>
      <c r="R65" s="85">
        <v>0.42638888888888887</v>
      </c>
      <c r="S65" s="38">
        <f t="shared" si="35"/>
        <v>300</v>
      </c>
      <c r="T65" s="85">
        <v>0.47569444444444442</v>
      </c>
      <c r="U65" s="86"/>
      <c r="V65" s="52">
        <f t="shared" si="96"/>
        <v>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 t="s">
        <v>308</v>
      </c>
      <c r="AF65" s="86"/>
      <c r="AG65" s="52">
        <v>600</v>
      </c>
      <c r="AH65" s="261"/>
      <c r="AI65" s="85"/>
      <c r="AJ65" s="38">
        <v>600</v>
      </c>
      <c r="AK65" s="73">
        <v>0.51458333333333328</v>
      </c>
      <c r="AL65" s="42" t="str">
        <f t="shared" si="98"/>
        <v>+</v>
      </c>
      <c r="AM65" s="38">
        <f t="shared" si="99"/>
        <v>600</v>
      </c>
      <c r="AN65" s="43">
        <v>0.52777777777777779</v>
      </c>
      <c r="AO65" s="47">
        <v>0.55694444444444446</v>
      </c>
      <c r="AP65" s="70">
        <v>112.1</v>
      </c>
      <c r="AQ65" s="71">
        <f t="shared" si="14"/>
        <v>112.1</v>
      </c>
      <c r="AR65" s="72">
        <v>10</v>
      </c>
      <c r="AS65" s="49">
        <f t="shared" si="36"/>
        <v>0.55624999999999991</v>
      </c>
      <c r="AT65" s="42" t="str">
        <f t="shared" si="37"/>
        <v/>
      </c>
      <c r="AU65" s="280">
        <f t="shared" si="38"/>
        <v>0</v>
      </c>
      <c r="AV65" s="72"/>
      <c r="AW65" s="49">
        <v>0.61388888888888882</v>
      </c>
      <c r="AX65" s="42" t="str">
        <f t="shared" si="39"/>
        <v/>
      </c>
      <c r="AY65" s="38">
        <f t="shared" si="83"/>
        <v>0</v>
      </c>
      <c r="AZ65" s="53">
        <v>0.6166666666666667</v>
      </c>
      <c r="BA65" s="61"/>
      <c r="BB65" s="55">
        <v>0.62640046296296303</v>
      </c>
      <c r="BC65" s="35">
        <f t="shared" si="40"/>
        <v>9.7337962962963376E-3</v>
      </c>
      <c r="BD65" s="35">
        <f t="shared" si="41"/>
        <v>4.2245370370370787E-3</v>
      </c>
      <c r="BE65" s="44" t="str">
        <f t="shared" si="42"/>
        <v>+</v>
      </c>
      <c r="BF65" s="45">
        <f t="shared" si="43"/>
        <v>365</v>
      </c>
      <c r="BG65" s="55">
        <v>0.63434027777777779</v>
      </c>
      <c r="BH65" s="35">
        <f t="shared" si="44"/>
        <v>1.7673611111111098E-2</v>
      </c>
      <c r="BI65" s="35">
        <f t="shared" si="45"/>
        <v>4.2592592592592474E-3</v>
      </c>
      <c r="BJ65" s="44" t="str">
        <f t="shared" si="46"/>
        <v>+</v>
      </c>
      <c r="BK65" s="45">
        <f t="shared" si="47"/>
        <v>368</v>
      </c>
      <c r="BL65" s="55"/>
      <c r="BM65" s="35">
        <f t="shared" si="48"/>
        <v>-0.6166666666666667</v>
      </c>
      <c r="BN65" s="35">
        <f t="shared" si="49"/>
        <v>0.63393518518518521</v>
      </c>
      <c r="BO65" s="44"/>
      <c r="BP65" s="45">
        <v>600</v>
      </c>
      <c r="BQ65" s="55">
        <v>0.69885416666666667</v>
      </c>
      <c r="BR65" s="35">
        <f t="shared" si="52"/>
        <v>8.2187499999999969E-2</v>
      </c>
      <c r="BS65" s="35">
        <f t="shared" si="53"/>
        <v>5.0231481481481453E-2</v>
      </c>
      <c r="BT65" s="44" t="str">
        <f t="shared" si="54"/>
        <v>+</v>
      </c>
      <c r="BU65" s="45">
        <f t="shared" si="55"/>
        <v>4340</v>
      </c>
      <c r="BV65" s="263"/>
      <c r="BW65" s="263"/>
      <c r="BX65" s="55">
        <v>0.68663194444444453</v>
      </c>
      <c r="BY65" s="35">
        <f t="shared" si="56"/>
        <v>6.9965277777777835E-2</v>
      </c>
      <c r="BZ65" s="35">
        <f t="shared" si="57"/>
        <v>2.9756944444444502E-2</v>
      </c>
      <c r="CA65" s="44" t="str">
        <f t="shared" si="58"/>
        <v>+</v>
      </c>
      <c r="CB65" s="45">
        <f>IF(BZ65=0,0,HOUR(BZ65)*3600+MINUTE(BZ65)*60+SECOND(BZ65))+300</f>
        <v>2871</v>
      </c>
      <c r="CC65" s="49"/>
      <c r="CD65" s="42" t="str">
        <f t="shared" si="60"/>
        <v/>
      </c>
      <c r="CE65" s="38">
        <v>1800</v>
      </c>
      <c r="CF65" s="53"/>
      <c r="CG65" s="61"/>
      <c r="CH65" s="55"/>
      <c r="CI65" s="35">
        <f t="shared" si="84"/>
        <v>0</v>
      </c>
      <c r="CJ65" s="35">
        <f t="shared" si="7"/>
        <v>1.0844907407407407E-2</v>
      </c>
      <c r="CK65" s="44" t="str">
        <f t="shared" si="85"/>
        <v/>
      </c>
      <c r="CL65" s="45"/>
      <c r="CM65" s="55"/>
      <c r="CN65" s="35">
        <f t="shared" si="87"/>
        <v>0</v>
      </c>
      <c r="CO65" s="35">
        <f t="shared" si="88"/>
        <v>1.6851851851851851E-2</v>
      </c>
      <c r="CP65" s="44"/>
      <c r="CQ65" s="45">
        <v>1800</v>
      </c>
      <c r="CR65" s="85" t="s">
        <v>632</v>
      </c>
      <c r="CS65" s="38"/>
      <c r="CT65" s="85">
        <v>3.1048611111111102</v>
      </c>
      <c r="CU65" s="38"/>
      <c r="CV65" s="91"/>
      <c r="CW65" s="95">
        <v>0.05</v>
      </c>
      <c r="CX65" s="42" t="str">
        <f t="shared" si="15"/>
        <v/>
      </c>
      <c r="CY65" s="38">
        <f t="shared" si="62"/>
        <v>0</v>
      </c>
      <c r="CZ65" s="43">
        <v>0.40902777777777777</v>
      </c>
      <c r="DA65" s="47"/>
      <c r="DB65" s="70">
        <v>118</v>
      </c>
      <c r="DC65" s="71">
        <f t="shared" si="63"/>
        <v>118</v>
      </c>
      <c r="DD65" s="72"/>
      <c r="DE65" s="43"/>
      <c r="DF65" s="43"/>
      <c r="DG65" s="39">
        <f t="shared" si="64"/>
        <v>10584.1</v>
      </c>
      <c r="DH65" s="46">
        <f t="shared" si="100"/>
        <v>6000</v>
      </c>
      <c r="DI65" s="40"/>
      <c r="DJ65" s="63">
        <f t="shared" si="65"/>
        <v>16584.099999999999</v>
      </c>
      <c r="DK65" s="43"/>
      <c r="DL65" s="268" t="str">
        <f>'Стартовая ведомость'!J64</f>
        <v>абсолют</v>
      </c>
      <c r="DM65" s="269" t="str">
        <f>'Стартовая ведомость'!F64</f>
        <v>ВАЗ-2107</v>
      </c>
      <c r="DN65" s="269" t="str">
        <f>'Стартовая ведомость'!G64</f>
        <v>задний</v>
      </c>
      <c r="DO65" s="269">
        <f>'Стартовая ведомость'!H64</f>
        <v>74</v>
      </c>
      <c r="DP65" s="269">
        <f>'Стартовая ведомость'!I64</f>
        <v>0</v>
      </c>
      <c r="DQ65" s="56"/>
      <c r="DR65" s="56"/>
      <c r="DS65" s="36"/>
      <c r="DV65" s="41">
        <f t="shared" si="9"/>
        <v>1</v>
      </c>
      <c r="DW65" s="41" t="s">
        <v>197</v>
      </c>
      <c r="DX65" s="41"/>
      <c r="DY65" s="151">
        <f t="shared" si="66"/>
        <v>240.1</v>
      </c>
      <c r="DZ65" s="41">
        <f t="shared" si="104"/>
        <v>240.1</v>
      </c>
      <c r="EA65" s="41">
        <f t="shared" si="67"/>
        <v>9999</v>
      </c>
      <c r="EB65" s="41">
        <f t="shared" si="16"/>
        <v>999999</v>
      </c>
      <c r="EC65" s="41">
        <f t="shared" si="17"/>
        <v>16584.099999999999</v>
      </c>
      <c r="EG65" s="41">
        <f t="shared" si="106"/>
        <v>70</v>
      </c>
      <c r="EH65" s="195">
        <f t="shared" si="68"/>
        <v>0</v>
      </c>
      <c r="EI65" s="195">
        <f t="shared" si="101"/>
        <v>4200</v>
      </c>
      <c r="EJ65" s="196">
        <f t="shared" si="69"/>
        <v>122.1</v>
      </c>
      <c r="EK65" s="195">
        <f t="shared" si="70"/>
        <v>0</v>
      </c>
      <c r="EL65" s="195">
        <f t="shared" si="71"/>
        <v>0</v>
      </c>
      <c r="EM65" s="195">
        <f t="shared" si="72"/>
        <v>8544</v>
      </c>
      <c r="EN65" s="195">
        <f t="shared" si="73"/>
        <v>1800</v>
      </c>
      <c r="EO65" s="195">
        <f t="shared" si="74"/>
        <v>1800</v>
      </c>
      <c r="EP65" s="195">
        <f t="shared" si="75"/>
        <v>0</v>
      </c>
      <c r="EQ65" s="195">
        <f t="shared" si="76"/>
        <v>118</v>
      </c>
      <c r="FC65" s="41">
        <f t="shared" si="19"/>
        <v>70</v>
      </c>
      <c r="FD65" s="195">
        <f t="shared" si="77"/>
        <v>0</v>
      </c>
      <c r="FE65" s="195">
        <f t="shared" si="78"/>
        <v>4200</v>
      </c>
      <c r="FF65" s="195">
        <f t="shared" si="79"/>
        <v>4322.1000000000004</v>
      </c>
      <c r="FG65" s="195">
        <f t="shared" si="80"/>
        <v>4322.1000000000004</v>
      </c>
      <c r="FH65" s="195">
        <f t="shared" si="81"/>
        <v>4322.1000000000004</v>
      </c>
      <c r="FI65" s="195">
        <f t="shared" si="82"/>
        <v>12866.1</v>
      </c>
      <c r="FJ65" s="195">
        <f t="shared" si="95"/>
        <v>14666.1</v>
      </c>
      <c r="FK65" s="195">
        <f t="shared" si="92"/>
        <v>16466.099999999999</v>
      </c>
      <c r="FL65" s="195">
        <f t="shared" si="93"/>
        <v>16466.099999999999</v>
      </c>
      <c r="FM65" s="195">
        <f t="shared" si="94"/>
        <v>16584.099999999999</v>
      </c>
    </row>
    <row r="66" spans="2:169" ht="13.5" thickBot="1" x14ac:dyDescent="0.25">
      <c r="B66" s="34">
        <v>62</v>
      </c>
      <c r="C66" s="293">
        <f>'Стартовая ведомость'!D65</f>
        <v>71</v>
      </c>
      <c r="D66" s="260" t="str">
        <f>'Стартовая ведомость'!B65</f>
        <v>Арапов Григорий</v>
      </c>
      <c r="E66" s="260" t="str">
        <f>'Стартовая ведомость'!C65</f>
        <v>Маругина Ольга</v>
      </c>
      <c r="F66" s="260" t="str">
        <f>'Стартовая ведомость'!F65</f>
        <v>ВАЗ-21083</v>
      </c>
      <c r="G66" s="43">
        <f>'Ведомость ТИ'!E65</f>
        <v>0.33472222222222209</v>
      </c>
      <c r="H66" s="47">
        <f t="shared" si="29"/>
        <v>0.33472222222222209</v>
      </c>
      <c r="I66" s="58" t="str">
        <f t="shared" si="30"/>
        <v/>
      </c>
      <c r="J66" s="52">
        <f t="shared" si="31"/>
        <v>0</v>
      </c>
      <c r="K66" s="43">
        <f>'Стартовая ведомость'!E65</f>
        <v>0.41805555555555546</v>
      </c>
      <c r="L66" s="47">
        <f t="shared" si="32"/>
        <v>0.41805555555555546</v>
      </c>
      <c r="M66" s="42" t="str">
        <f t="shared" si="33"/>
        <v/>
      </c>
      <c r="N66" s="38">
        <f t="shared" si="34"/>
        <v>0</v>
      </c>
      <c r="O66" s="85">
        <v>0.41875000000000001</v>
      </c>
      <c r="P66" s="38"/>
      <c r="Q66" s="261"/>
      <c r="R66" s="85"/>
      <c r="S66" s="38">
        <f t="shared" si="35"/>
        <v>0</v>
      </c>
      <c r="T66" s="85">
        <v>0.45416666666666666</v>
      </c>
      <c r="U66" s="86"/>
      <c r="V66" s="52">
        <f t="shared" si="96"/>
        <v>0</v>
      </c>
      <c r="W66" s="85">
        <v>0.47361111111111115</v>
      </c>
      <c r="X66" s="38"/>
      <c r="Y66" s="85">
        <v>0.47430555555555554</v>
      </c>
      <c r="Z66" s="86"/>
      <c r="AA66" s="52">
        <f>IF(Y66=0,0,IF(Y66="нет",900,IF(Y66&lt;(L66+Z$3),MINUTE(ABS(Y66-(L66+Z$3)))*60,0)))</f>
        <v>0</v>
      </c>
      <c r="AB66" s="261"/>
      <c r="AC66" s="85">
        <v>0.49513888888888885</v>
      </c>
      <c r="AD66" s="38"/>
      <c r="AE66" s="85">
        <v>0.50972222222222219</v>
      </c>
      <c r="AF66" s="86"/>
      <c r="AG66" s="52">
        <f t="shared" si="97"/>
        <v>0</v>
      </c>
      <c r="AH66" s="261"/>
      <c r="AI66" s="85"/>
      <c r="AJ66" s="38">
        <v>600</v>
      </c>
      <c r="AK66" s="73">
        <v>0.51527777777777783</v>
      </c>
      <c r="AL66" s="42" t="str">
        <f t="shared" si="98"/>
        <v>+</v>
      </c>
      <c r="AM66" s="38">
        <f t="shared" si="99"/>
        <v>600</v>
      </c>
      <c r="AN66" s="43">
        <v>0.51666666666666672</v>
      </c>
      <c r="AO66" s="47">
        <v>0.54861111111111105</v>
      </c>
      <c r="AP66" s="70">
        <v>88.9</v>
      </c>
      <c r="AQ66" s="71">
        <f t="shared" si="14"/>
        <v>88.9</v>
      </c>
      <c r="AR66" s="72">
        <v>10</v>
      </c>
      <c r="AS66" s="49">
        <f t="shared" si="36"/>
        <v>0.55694444444444446</v>
      </c>
      <c r="AT66" s="42" t="str">
        <f t="shared" si="37"/>
        <v/>
      </c>
      <c r="AU66" s="280">
        <f t="shared" si="38"/>
        <v>0</v>
      </c>
      <c r="AV66" s="72"/>
      <c r="AW66" s="49">
        <v>0.60277777777777775</v>
      </c>
      <c r="AX66" s="42" t="str">
        <f t="shared" si="39"/>
        <v/>
      </c>
      <c r="AY66" s="38">
        <f t="shared" si="83"/>
        <v>0</v>
      </c>
      <c r="AZ66" s="53">
        <v>0.60486111111111118</v>
      </c>
      <c r="BA66" s="61"/>
      <c r="BB66" s="55">
        <v>0.6103587962962963</v>
      </c>
      <c r="BC66" s="35">
        <f t="shared" si="40"/>
        <v>5.4976851851851194E-3</v>
      </c>
      <c r="BD66" s="35">
        <f t="shared" si="41"/>
        <v>1.157407407413949E-5</v>
      </c>
      <c r="BE66" s="44" t="str">
        <f t="shared" si="42"/>
        <v>-</v>
      </c>
      <c r="BF66" s="45">
        <f t="shared" si="43"/>
        <v>1</v>
      </c>
      <c r="BG66" s="55">
        <v>0.61826388888888884</v>
      </c>
      <c r="BH66" s="35">
        <f t="shared" si="44"/>
        <v>1.3402777777777652E-2</v>
      </c>
      <c r="BI66" s="35">
        <f t="shared" si="45"/>
        <v>1.157407407419847E-5</v>
      </c>
      <c r="BJ66" s="44" t="str">
        <f t="shared" si="46"/>
        <v>-</v>
      </c>
      <c r="BK66" s="45">
        <f t="shared" si="47"/>
        <v>1</v>
      </c>
      <c r="BL66" s="55">
        <v>0.62230324074074073</v>
      </c>
      <c r="BM66" s="35">
        <f>BL66-AZ66</f>
        <v>1.7442129629629544E-2</v>
      </c>
      <c r="BN66" s="35">
        <f t="shared" si="49"/>
        <v>1.7361111111102376E-4</v>
      </c>
      <c r="BO66" s="44" t="str">
        <f t="shared" si="50"/>
        <v>+</v>
      </c>
      <c r="BP66" s="45">
        <f t="shared" si="51"/>
        <v>15</v>
      </c>
      <c r="BQ66" s="55">
        <v>0.63721064814814821</v>
      </c>
      <c r="BR66" s="35">
        <f t="shared" si="52"/>
        <v>3.2349537037037024E-2</v>
      </c>
      <c r="BS66" s="35">
        <f t="shared" si="53"/>
        <v>3.9351851851850833E-4</v>
      </c>
      <c r="BT66" s="44" t="str">
        <f t="shared" si="54"/>
        <v>+</v>
      </c>
      <c r="BU66" s="45">
        <f t="shared" si="55"/>
        <v>34</v>
      </c>
      <c r="BV66" s="263"/>
      <c r="BW66" s="263"/>
      <c r="BX66" s="55">
        <v>0.64550925925925928</v>
      </c>
      <c r="BY66" s="35">
        <f t="shared" si="56"/>
        <v>4.06481481481481E-2</v>
      </c>
      <c r="BZ66" s="35">
        <f t="shared" si="57"/>
        <v>4.3981481481476792E-4</v>
      </c>
      <c r="CA66" s="44" t="str">
        <f t="shared" si="58"/>
        <v>+</v>
      </c>
      <c r="CB66" s="45">
        <f t="shared" si="59"/>
        <v>38</v>
      </c>
      <c r="CC66" s="49">
        <v>0.67083333333333339</v>
      </c>
      <c r="CD66" s="42" t="str">
        <f t="shared" si="60"/>
        <v/>
      </c>
      <c r="CE66" s="38">
        <f t="shared" si="61"/>
        <v>0</v>
      </c>
      <c r="CF66" s="53">
        <v>0.67291666666666661</v>
      </c>
      <c r="CG66" s="61"/>
      <c r="CH66" s="55">
        <v>0.68372685185185178</v>
      </c>
      <c r="CI66" s="35">
        <f t="shared" si="84"/>
        <v>1.0810185185185173E-2</v>
      </c>
      <c r="CJ66" s="35">
        <f t="shared" si="7"/>
        <v>3.4722222222234589E-5</v>
      </c>
      <c r="CK66" s="44" t="str">
        <f t="shared" si="85"/>
        <v>-</v>
      </c>
      <c r="CL66" s="45">
        <f t="shared" si="86"/>
        <v>3</v>
      </c>
      <c r="CM66" s="55">
        <v>0.68984953703703711</v>
      </c>
      <c r="CN66" s="35">
        <f t="shared" si="87"/>
        <v>1.6932870370370501E-2</v>
      </c>
      <c r="CO66" s="35">
        <f t="shared" si="88"/>
        <v>8.1018518518650301E-5</v>
      </c>
      <c r="CP66" s="44" t="str">
        <f t="shared" si="89"/>
        <v>+</v>
      </c>
      <c r="CQ66" s="45">
        <f t="shared" si="90"/>
        <v>7</v>
      </c>
      <c r="CR66" s="85" t="s">
        <v>632</v>
      </c>
      <c r="CS66" s="38"/>
      <c r="CT66" s="85">
        <v>3.1465277777777798</v>
      </c>
      <c r="CU66" s="38"/>
      <c r="CV66" s="91"/>
      <c r="CW66" s="95">
        <v>0.05</v>
      </c>
      <c r="CX66" s="42" t="str">
        <f t="shared" si="15"/>
        <v/>
      </c>
      <c r="CY66" s="38">
        <f t="shared" si="62"/>
        <v>0</v>
      </c>
      <c r="CZ66" s="43">
        <v>0.40902777777777777</v>
      </c>
      <c r="DA66" s="47"/>
      <c r="DB66" s="70">
        <v>100.1</v>
      </c>
      <c r="DC66" s="71">
        <f t="shared" si="63"/>
        <v>100.1</v>
      </c>
      <c r="DD66" s="72"/>
      <c r="DE66" s="43"/>
      <c r="DF66" s="43"/>
      <c r="DG66" s="39">
        <f t="shared" si="64"/>
        <v>298</v>
      </c>
      <c r="DH66" s="46">
        <f t="shared" si="100"/>
        <v>1200</v>
      </c>
      <c r="DI66" s="40"/>
      <c r="DJ66" s="63">
        <f t="shared" si="65"/>
        <v>1498</v>
      </c>
      <c r="DK66" s="43"/>
      <c r="DL66" s="268" t="str">
        <f>'Стартовая ведомость'!J65</f>
        <v>абсолют</v>
      </c>
      <c r="DM66" s="269" t="str">
        <f>'Стартовая ведомость'!F65</f>
        <v>ВАЗ-21083</v>
      </c>
      <c r="DN66" s="269" t="str">
        <f>'Стартовая ведомость'!G65</f>
        <v>передний</v>
      </c>
      <c r="DO66" s="269">
        <f>'Стартовая ведомость'!H65</f>
        <v>78</v>
      </c>
      <c r="DP66" s="269" t="str">
        <f>'Стартовая ведомость'!I65</f>
        <v>Очки</v>
      </c>
      <c r="DQ66" s="56"/>
      <c r="DR66" s="56"/>
      <c r="DS66" s="36"/>
      <c r="DV66" s="41">
        <f t="shared" si="9"/>
        <v>1.05</v>
      </c>
      <c r="DW66" s="41" t="s">
        <v>197</v>
      </c>
      <c r="DX66" s="41"/>
      <c r="DY66" s="151">
        <f t="shared" si="66"/>
        <v>208.95000000000002</v>
      </c>
      <c r="DZ66" s="41">
        <f t="shared" si="104"/>
        <v>208.95000000000002</v>
      </c>
      <c r="EA66" s="41">
        <f t="shared" si="67"/>
        <v>9999</v>
      </c>
      <c r="EB66" s="41">
        <f t="shared" si="16"/>
        <v>999999</v>
      </c>
      <c r="EC66" s="41">
        <f t="shared" si="17"/>
        <v>999999</v>
      </c>
      <c r="EG66" s="41">
        <f t="shared" si="106"/>
        <v>71</v>
      </c>
      <c r="EH66" s="195">
        <f t="shared" si="68"/>
        <v>0</v>
      </c>
      <c r="EI66" s="195">
        <f t="shared" si="101"/>
        <v>1200</v>
      </c>
      <c r="EJ66" s="196">
        <f t="shared" si="69"/>
        <v>98.9</v>
      </c>
      <c r="EK66" s="195">
        <f t="shared" si="70"/>
        <v>0</v>
      </c>
      <c r="EL66" s="195">
        <f t="shared" si="71"/>
        <v>0</v>
      </c>
      <c r="EM66" s="195">
        <f t="shared" si="72"/>
        <v>89</v>
      </c>
      <c r="EN66" s="195">
        <f t="shared" si="73"/>
        <v>0</v>
      </c>
      <c r="EO66" s="195">
        <f t="shared" si="74"/>
        <v>10</v>
      </c>
      <c r="EP66" s="195">
        <f t="shared" si="75"/>
        <v>0</v>
      </c>
      <c r="EQ66" s="195">
        <f t="shared" si="76"/>
        <v>100.1</v>
      </c>
      <c r="FC66" s="41">
        <f t="shared" si="19"/>
        <v>71</v>
      </c>
      <c r="FD66" s="195">
        <f t="shared" si="77"/>
        <v>0</v>
      </c>
      <c r="FE66" s="195">
        <f t="shared" si="78"/>
        <v>1200</v>
      </c>
      <c r="FF66" s="195">
        <f t="shared" si="79"/>
        <v>1298.9000000000001</v>
      </c>
      <c r="FG66" s="195">
        <f t="shared" si="80"/>
        <v>1298.9000000000001</v>
      </c>
      <c r="FH66" s="195">
        <f t="shared" si="81"/>
        <v>1298.9000000000001</v>
      </c>
      <c r="FI66" s="195">
        <f t="shared" si="82"/>
        <v>1387.9</v>
      </c>
      <c r="FJ66" s="195">
        <f t="shared" si="95"/>
        <v>1387.9</v>
      </c>
      <c r="FK66" s="195">
        <f t="shared" si="92"/>
        <v>1397.9</v>
      </c>
      <c r="FL66" s="195">
        <f t="shared" si="93"/>
        <v>1397.9</v>
      </c>
      <c r="FM66" s="195">
        <f t="shared" si="94"/>
        <v>1498</v>
      </c>
    </row>
    <row r="67" spans="2:169" ht="13.5" thickBot="1" x14ac:dyDescent="0.25">
      <c r="B67" s="34">
        <v>63</v>
      </c>
      <c r="C67" s="293">
        <f>'Стартовая ведомость'!D66</f>
        <v>72</v>
      </c>
      <c r="D67" s="260" t="str">
        <f>'Стартовая ведомость'!B66</f>
        <v>Мартынюк Виталий</v>
      </c>
      <c r="E67" s="260" t="str">
        <f>'Стартовая ведомость'!C66</f>
        <v>Питерцева Виктория</v>
      </c>
      <c r="F67" s="260" t="str">
        <f>'Стартовая ведомость'!F66</f>
        <v>Ford Focus</v>
      </c>
      <c r="G67" s="43">
        <f>'Ведомость ТИ'!E66</f>
        <v>0.33541666666666653</v>
      </c>
      <c r="H67" s="47"/>
      <c r="I67" s="58"/>
      <c r="J67" s="52" t="s">
        <v>630</v>
      </c>
      <c r="K67" s="43">
        <f>'Стартовая ведомость'!E66</f>
        <v>0.4187499999999999</v>
      </c>
      <c r="L67" s="47">
        <f t="shared" si="32"/>
        <v>0.4187499999999999</v>
      </c>
      <c r="M67" s="42" t="str">
        <f t="shared" si="33"/>
        <v/>
      </c>
      <c r="N67" s="38">
        <f t="shared" si="34"/>
        <v>0</v>
      </c>
      <c r="O67" s="85"/>
      <c r="P67" s="38"/>
      <c r="Q67" s="261"/>
      <c r="R67" s="85"/>
      <c r="S67" s="38">
        <f t="shared" si="35"/>
        <v>0</v>
      </c>
      <c r="T67" s="85"/>
      <c r="U67" s="86"/>
      <c r="V67" s="52">
        <f t="shared" si="96"/>
        <v>0</v>
      </c>
      <c r="W67" s="85"/>
      <c r="X67" s="38"/>
      <c r="Y67" s="85"/>
      <c r="Z67" s="86"/>
      <c r="AA67" s="52">
        <f>IF(Y67=0,0,IF(Y67="нет",900,IF(Y67&lt;(L67+Z$3),MINUTE(ABS(Y67-(L67+Z$3)))*60,0)))</f>
        <v>0</v>
      </c>
      <c r="AB67" s="261"/>
      <c r="AC67" s="85"/>
      <c r="AD67" s="38"/>
      <c r="AE67" s="85"/>
      <c r="AF67" s="86"/>
      <c r="AG67" s="52">
        <f t="shared" si="97"/>
        <v>0</v>
      </c>
      <c r="AH67" s="261"/>
      <c r="AI67" s="85"/>
      <c r="AJ67" s="38"/>
      <c r="AK67" s="73"/>
      <c r="AL67" s="42" t="str">
        <f t="shared" si="98"/>
        <v/>
      </c>
      <c r="AM67" s="38">
        <f t="shared" si="99"/>
        <v>0</v>
      </c>
      <c r="AN67" s="43"/>
      <c r="AO67" s="47"/>
      <c r="AP67" s="70"/>
      <c r="AQ67" s="71">
        <f t="shared" si="14"/>
        <v>0</v>
      </c>
      <c r="AR67" s="72"/>
      <c r="AS67" s="49">
        <f t="shared" si="36"/>
        <v>4.1666666666666664E-2</v>
      </c>
      <c r="AT67" s="42" t="str">
        <f t="shared" si="37"/>
        <v/>
      </c>
      <c r="AU67" s="280">
        <f t="shared" si="38"/>
        <v>0</v>
      </c>
      <c r="AV67" s="72"/>
      <c r="AW67" s="49"/>
      <c r="AX67" s="42" t="str">
        <f t="shared" si="39"/>
        <v/>
      </c>
      <c r="AY67" s="38">
        <f t="shared" si="83"/>
        <v>0</v>
      </c>
      <c r="AZ67" s="53"/>
      <c r="BA67" s="61"/>
      <c r="BB67" s="55"/>
      <c r="BC67" s="35">
        <f t="shared" si="40"/>
        <v>0</v>
      </c>
      <c r="BD67" s="35">
        <f t="shared" si="41"/>
        <v>5.5092592592592589E-3</v>
      </c>
      <c r="BE67" s="44" t="str">
        <f t="shared" si="42"/>
        <v>-</v>
      </c>
      <c r="BF67" s="45">
        <f t="shared" si="43"/>
        <v>476</v>
      </c>
      <c r="BG67" s="55"/>
      <c r="BH67" s="35">
        <f t="shared" si="44"/>
        <v>0</v>
      </c>
      <c r="BI67" s="35">
        <f t="shared" si="45"/>
        <v>1.3414351851851851E-2</v>
      </c>
      <c r="BJ67" s="44" t="str">
        <f t="shared" si="46"/>
        <v>-</v>
      </c>
      <c r="BK67" s="45">
        <f t="shared" si="47"/>
        <v>1159</v>
      </c>
      <c r="BL67" s="55"/>
      <c r="BM67" s="35">
        <f t="shared" si="48"/>
        <v>0</v>
      </c>
      <c r="BN67" s="35">
        <f t="shared" si="49"/>
        <v>1.726851851851852E-2</v>
      </c>
      <c r="BO67" s="44" t="str">
        <f t="shared" si="50"/>
        <v>-</v>
      </c>
      <c r="BP67" s="45">
        <f t="shared" si="51"/>
        <v>1492</v>
      </c>
      <c r="BQ67" s="55"/>
      <c r="BR67" s="35">
        <f t="shared" si="52"/>
        <v>0</v>
      </c>
      <c r="BS67" s="35">
        <f t="shared" si="53"/>
        <v>3.1956018518518516E-2</v>
      </c>
      <c r="BT67" s="44" t="str">
        <f t="shared" si="54"/>
        <v>-</v>
      </c>
      <c r="BU67" s="45">
        <f t="shared" si="55"/>
        <v>2761</v>
      </c>
      <c r="BV67" s="263"/>
      <c r="BW67" s="263"/>
      <c r="BX67" s="55"/>
      <c r="BY67" s="35">
        <f t="shared" si="56"/>
        <v>0</v>
      </c>
      <c r="BZ67" s="35">
        <f t="shared" si="57"/>
        <v>4.0208333333333332E-2</v>
      </c>
      <c r="CA67" s="44" t="str">
        <f t="shared" si="58"/>
        <v>-</v>
      </c>
      <c r="CB67" s="45">
        <f t="shared" si="59"/>
        <v>3474</v>
      </c>
      <c r="CC67" s="49"/>
      <c r="CD67" s="42" t="str">
        <f t="shared" si="60"/>
        <v/>
      </c>
      <c r="CE67" s="38">
        <f t="shared" si="61"/>
        <v>0</v>
      </c>
      <c r="CF67" s="53"/>
      <c r="CG67" s="61"/>
      <c r="CH67" s="55"/>
      <c r="CI67" s="35">
        <f t="shared" si="84"/>
        <v>0</v>
      </c>
      <c r="CJ67" s="35">
        <f t="shared" si="7"/>
        <v>1.0844907407407407E-2</v>
      </c>
      <c r="CK67" s="44" t="str">
        <f t="shared" si="85"/>
        <v>-</v>
      </c>
      <c r="CL67" s="45">
        <f t="shared" si="86"/>
        <v>937</v>
      </c>
      <c r="CM67" s="55"/>
      <c r="CN67" s="35">
        <f t="shared" si="87"/>
        <v>0</v>
      </c>
      <c r="CO67" s="35">
        <f t="shared" si="88"/>
        <v>1.6851851851851851E-2</v>
      </c>
      <c r="CP67" s="44" t="str">
        <f t="shared" si="89"/>
        <v>-</v>
      </c>
      <c r="CQ67" s="45">
        <f t="shared" si="90"/>
        <v>1456</v>
      </c>
      <c r="CR67" s="85"/>
      <c r="CS67" s="38"/>
      <c r="CT67" s="85">
        <v>3.1881944444444401</v>
      </c>
      <c r="CU67" s="38"/>
      <c r="CV67" s="91"/>
      <c r="CW67" s="95">
        <v>0.05</v>
      </c>
      <c r="CX67" s="42" t="str">
        <f t="shared" si="15"/>
        <v/>
      </c>
      <c r="CY67" s="38">
        <f t="shared" si="62"/>
        <v>0</v>
      </c>
      <c r="CZ67" s="43">
        <v>0.40902777777777777</v>
      </c>
      <c r="DA67" s="47"/>
      <c r="DB67" s="70"/>
      <c r="DC67" s="71">
        <f t="shared" si="63"/>
        <v>0</v>
      </c>
      <c r="DD67" s="72"/>
      <c r="DE67" s="43"/>
      <c r="DF67" s="43"/>
      <c r="DG67" s="39">
        <f t="shared" si="64"/>
        <v>11755</v>
      </c>
      <c r="DH67" s="46">
        <v>0</v>
      </c>
      <c r="DI67" s="40"/>
      <c r="DJ67" s="63" t="s">
        <v>631</v>
      </c>
      <c r="DK67" s="43"/>
      <c r="DL67" s="268" t="str">
        <f>'Стартовая ведомость'!J66</f>
        <v>выпускник</v>
      </c>
      <c r="DM67" s="269" t="str">
        <f>'Стартовая ведомость'!F66</f>
        <v>Ford Focus</v>
      </c>
      <c r="DN67" s="269" t="str">
        <f>'Стартовая ведомость'!G66</f>
        <v>передний</v>
      </c>
      <c r="DO67" s="269">
        <f>'Стартовая ведомость'!H66</f>
        <v>104</v>
      </c>
      <c r="DP67" s="269" t="str">
        <f>'Стартовая ведомость'!I66</f>
        <v>Юный Автомобилист</v>
      </c>
      <c r="DQ67" s="56"/>
      <c r="DR67" s="56"/>
      <c r="DS67" s="36"/>
      <c r="DV67" s="41">
        <f t="shared" si="9"/>
        <v>1.08</v>
      </c>
      <c r="DW67" s="41" t="s">
        <v>197</v>
      </c>
      <c r="DX67" s="41"/>
      <c r="DY67" s="63" t="s">
        <v>631</v>
      </c>
      <c r="DZ67" s="41" t="str">
        <f t="shared" si="104"/>
        <v>Отказв старте</v>
      </c>
      <c r="EA67" s="63" t="s">
        <v>631</v>
      </c>
      <c r="EB67" s="63" t="s">
        <v>631</v>
      </c>
      <c r="EC67" s="63" t="s">
        <v>631</v>
      </c>
      <c r="EG67" s="41">
        <f t="shared" si="106"/>
        <v>72</v>
      </c>
      <c r="EH67" s="63" t="s">
        <v>631</v>
      </c>
      <c r="EI67" s="63" t="s">
        <v>631</v>
      </c>
      <c r="EJ67" s="63" t="s">
        <v>631</v>
      </c>
      <c r="EK67" s="63" t="s">
        <v>631</v>
      </c>
      <c r="EL67" s="63" t="s">
        <v>631</v>
      </c>
      <c r="EM67" s="63" t="s">
        <v>631</v>
      </c>
      <c r="EN67" s="63" t="s">
        <v>631</v>
      </c>
      <c r="EO67" s="63" t="s">
        <v>631</v>
      </c>
      <c r="EP67" s="63" t="s">
        <v>631</v>
      </c>
      <c r="EQ67" s="63" t="s">
        <v>631</v>
      </c>
      <c r="FC67" s="41">
        <f t="shared" si="19"/>
        <v>72</v>
      </c>
      <c r="FD67" s="195" t="str">
        <f t="shared" si="77"/>
        <v>Отказв старте</v>
      </c>
      <c r="FE67" s="63" t="s">
        <v>631</v>
      </c>
      <c r="FF67" s="63" t="s">
        <v>631</v>
      </c>
      <c r="FG67" s="63" t="s">
        <v>631</v>
      </c>
      <c r="FH67" s="63" t="s">
        <v>631</v>
      </c>
      <c r="FI67" s="63" t="s">
        <v>631</v>
      </c>
      <c r="FJ67" s="63" t="s">
        <v>631</v>
      </c>
      <c r="FK67" s="63" t="s">
        <v>631</v>
      </c>
      <c r="FL67" s="63" t="s">
        <v>631</v>
      </c>
      <c r="FM67" s="63" t="s">
        <v>631</v>
      </c>
    </row>
    <row r="68" spans="2:169" ht="13.5" thickBot="1" x14ac:dyDescent="0.25">
      <c r="B68" s="34">
        <v>64</v>
      </c>
      <c r="C68" s="293">
        <f>'Стартовая ведомость'!D67</f>
        <v>73</v>
      </c>
      <c r="D68" s="260" t="str">
        <f>'Стартовая ведомость'!B67</f>
        <v>Суромкина Зоя</v>
      </c>
      <c r="E68" s="260" t="str">
        <f>'Стартовая ведомость'!C67</f>
        <v>Питерцева Виктория</v>
      </c>
      <c r="F68" s="260" t="str">
        <f>'Стартовая ведомость'!F67</f>
        <v>ВАЗ-2113</v>
      </c>
      <c r="G68" s="43">
        <f>'Ведомость ТИ'!E67</f>
        <v>0.33611111111111097</v>
      </c>
      <c r="H68" s="47">
        <f t="shared" si="29"/>
        <v>0.33611111111111097</v>
      </c>
      <c r="I68" s="58" t="str">
        <f t="shared" si="30"/>
        <v/>
      </c>
      <c r="J68" s="52">
        <f t="shared" si="31"/>
        <v>0</v>
      </c>
      <c r="K68" s="43">
        <f>'Стартовая ведомость'!E67</f>
        <v>0.41944444444444434</v>
      </c>
      <c r="L68" s="47">
        <f t="shared" si="32"/>
        <v>0.41944444444444434</v>
      </c>
      <c r="M68" s="42" t="str">
        <f t="shared" si="33"/>
        <v/>
      </c>
      <c r="N68" s="38">
        <f t="shared" si="34"/>
        <v>0</v>
      </c>
      <c r="O68" s="85">
        <v>0.4201388888888889</v>
      </c>
      <c r="P68" s="38"/>
      <c r="Q68" s="261"/>
      <c r="R68" s="85"/>
      <c r="S68" s="38">
        <f t="shared" si="35"/>
        <v>0</v>
      </c>
      <c r="T68" s="85">
        <v>0.4597222222222222</v>
      </c>
      <c r="U68" s="86"/>
      <c r="V68" s="52">
        <f t="shared" si="96"/>
        <v>0</v>
      </c>
      <c r="W68" s="85">
        <v>0.49236111111111108</v>
      </c>
      <c r="X68" s="38"/>
      <c r="Y68" s="85">
        <v>0.49374999999999997</v>
      </c>
      <c r="Z68" s="86"/>
      <c r="AA68" s="52">
        <f>IF(Y68=0,0,IF(Y68="нет",900,IF(Y68&lt;(L68+Z$3),MINUTE(ABS(Y68-(L68+Z$3)))*60,0)))</f>
        <v>0</v>
      </c>
      <c r="AB68" s="261"/>
      <c r="AC68" s="85">
        <v>0.49583333333333335</v>
      </c>
      <c r="AD68" s="38"/>
      <c r="AE68" s="85">
        <v>0.52500000000000002</v>
      </c>
      <c r="AF68" s="86"/>
      <c r="AG68" s="52">
        <f t="shared" si="97"/>
        <v>0</v>
      </c>
      <c r="AH68" s="261"/>
      <c r="AI68" s="85">
        <v>0.53125</v>
      </c>
      <c r="AJ68" s="38"/>
      <c r="AK68" s="73">
        <v>0.53263888888888888</v>
      </c>
      <c r="AL68" s="42" t="str">
        <f t="shared" si="98"/>
        <v>+</v>
      </c>
      <c r="AM68" s="38">
        <f t="shared" si="99"/>
        <v>1980</v>
      </c>
      <c r="AN68" s="43">
        <v>0.53541666666666665</v>
      </c>
      <c r="AO68" s="47">
        <v>0.55972222222222223</v>
      </c>
      <c r="AP68" s="70">
        <v>92.1</v>
      </c>
      <c r="AQ68" s="71">
        <f t="shared" si="14"/>
        <v>92.1</v>
      </c>
      <c r="AR68" s="72"/>
      <c r="AS68" s="49">
        <f t="shared" si="36"/>
        <v>0.57430555555555551</v>
      </c>
      <c r="AT68" s="42" t="str">
        <f t="shared" si="37"/>
        <v/>
      </c>
      <c r="AU68" s="280">
        <f t="shared" si="38"/>
        <v>0</v>
      </c>
      <c r="AV68" s="72"/>
      <c r="AW68" s="49">
        <v>0.62152777777777779</v>
      </c>
      <c r="AX68" s="42" t="str">
        <f t="shared" si="39"/>
        <v/>
      </c>
      <c r="AY68" s="38">
        <f t="shared" si="83"/>
        <v>0</v>
      </c>
      <c r="AZ68" s="53">
        <v>0.62291666666666667</v>
      </c>
      <c r="BA68" s="61"/>
      <c r="BB68" s="55">
        <v>0.62825231481481481</v>
      </c>
      <c r="BC68" s="35">
        <f t="shared" si="40"/>
        <v>5.335648148148131E-3</v>
      </c>
      <c r="BD68" s="35">
        <f t="shared" si="41"/>
        <v>1.7361111111112784E-4</v>
      </c>
      <c r="BE68" s="44" t="str">
        <f t="shared" si="42"/>
        <v>-</v>
      </c>
      <c r="BF68" s="45">
        <f t="shared" si="43"/>
        <v>15</v>
      </c>
      <c r="BG68" s="55">
        <v>0.63739583333333327</v>
      </c>
      <c r="BH68" s="35">
        <f t="shared" si="44"/>
        <v>1.4479166666666599E-2</v>
      </c>
      <c r="BI68" s="35">
        <f t="shared" si="45"/>
        <v>1.0648148148147477E-3</v>
      </c>
      <c r="BJ68" s="44" t="str">
        <f t="shared" si="46"/>
        <v>+</v>
      </c>
      <c r="BK68" s="45">
        <f t="shared" si="47"/>
        <v>92</v>
      </c>
      <c r="BL68" s="55">
        <v>0.64226851851851852</v>
      </c>
      <c r="BM68" s="35">
        <f t="shared" si="48"/>
        <v>1.9351851851851842E-2</v>
      </c>
      <c r="BN68" s="35">
        <f t="shared" si="49"/>
        <v>2.0833333333333225E-3</v>
      </c>
      <c r="BO68" s="44" t="str">
        <f t="shared" si="50"/>
        <v>+</v>
      </c>
      <c r="BP68" s="45">
        <f t="shared" si="51"/>
        <v>180</v>
      </c>
      <c r="BQ68" s="55">
        <v>0.66041666666666665</v>
      </c>
      <c r="BR68" s="35">
        <f t="shared" si="52"/>
        <v>3.7499999999999978E-2</v>
      </c>
      <c r="BS68" s="35">
        <f t="shared" si="53"/>
        <v>5.5439814814814622E-3</v>
      </c>
      <c r="BT68" s="44" t="str">
        <f t="shared" si="54"/>
        <v>+</v>
      </c>
      <c r="BU68" s="45">
        <f t="shared" si="55"/>
        <v>479</v>
      </c>
      <c r="BV68" s="263"/>
      <c r="BW68" s="263"/>
      <c r="BX68" s="55">
        <v>0.67249999999999999</v>
      </c>
      <c r="BY68" s="35">
        <f t="shared" si="56"/>
        <v>4.9583333333333313E-2</v>
      </c>
      <c r="BZ68" s="35">
        <f t="shared" si="57"/>
        <v>9.3749999999999806E-3</v>
      </c>
      <c r="CA68" s="44" t="str">
        <f t="shared" si="58"/>
        <v>+</v>
      </c>
      <c r="CB68" s="45">
        <f t="shared" si="59"/>
        <v>810</v>
      </c>
      <c r="CC68" s="49">
        <v>0.69027777777777777</v>
      </c>
      <c r="CD68" s="42" t="str">
        <f t="shared" si="60"/>
        <v>+</v>
      </c>
      <c r="CE68" s="38">
        <f t="shared" si="61"/>
        <v>120</v>
      </c>
      <c r="CF68" s="53">
        <v>0.69305555555555554</v>
      </c>
      <c r="CG68" s="61"/>
      <c r="CH68" s="55">
        <v>0.7047106481481481</v>
      </c>
      <c r="CI68" s="35">
        <f t="shared" si="84"/>
        <v>1.1655092592592564E-2</v>
      </c>
      <c r="CJ68" s="35">
        <f t="shared" si="7"/>
        <v>8.1018518518515686E-4</v>
      </c>
      <c r="CK68" s="44" t="str">
        <f t="shared" si="85"/>
        <v>+</v>
      </c>
      <c r="CL68" s="45">
        <f t="shared" si="86"/>
        <v>70</v>
      </c>
      <c r="CM68" s="55">
        <v>0.71148148148148149</v>
      </c>
      <c r="CN68" s="35">
        <f t="shared" si="87"/>
        <v>1.8425925925925957E-2</v>
      </c>
      <c r="CO68" s="35">
        <f t="shared" si="88"/>
        <v>1.5740740740741062E-3</v>
      </c>
      <c r="CP68" s="44" t="str">
        <f t="shared" si="89"/>
        <v>+</v>
      </c>
      <c r="CQ68" s="45">
        <f t="shared" si="90"/>
        <v>136</v>
      </c>
      <c r="CR68" s="85" t="s">
        <v>632</v>
      </c>
      <c r="CS68" s="38"/>
      <c r="CT68" s="85">
        <v>3.2298611111111102</v>
      </c>
      <c r="CU68" s="38"/>
      <c r="CV68" s="91"/>
      <c r="CW68" s="95">
        <v>0.05</v>
      </c>
      <c r="CX68" s="42" t="str">
        <f t="shared" si="15"/>
        <v/>
      </c>
      <c r="CY68" s="38">
        <f t="shared" si="62"/>
        <v>0</v>
      </c>
      <c r="CZ68" s="43">
        <v>0.40902777777777777</v>
      </c>
      <c r="DA68" s="47"/>
      <c r="DB68" s="70">
        <v>113</v>
      </c>
      <c r="DC68" s="71">
        <f t="shared" si="63"/>
        <v>113</v>
      </c>
      <c r="DD68" s="72"/>
      <c r="DE68" s="43"/>
      <c r="DF68" s="43"/>
      <c r="DG68" s="39">
        <f t="shared" si="64"/>
        <v>1987.1</v>
      </c>
      <c r="DH68" s="46">
        <f t="shared" si="100"/>
        <v>2100</v>
      </c>
      <c r="DI68" s="40"/>
      <c r="DJ68" s="63">
        <f t="shared" si="65"/>
        <v>4087.1</v>
      </c>
      <c r="DK68" s="43"/>
      <c r="DL68" s="268" t="str">
        <f>'Стартовая ведомость'!J67</f>
        <v>выпускник</v>
      </c>
      <c r="DM68" s="269" t="str">
        <f>'Стартовая ведомость'!F67</f>
        <v>ВАЗ-2113</v>
      </c>
      <c r="DN68" s="269" t="str">
        <f>'Стартовая ведомость'!G67</f>
        <v>передний</v>
      </c>
      <c r="DO68" s="269">
        <f>'Стартовая ведомость'!H67</f>
        <v>81</v>
      </c>
      <c r="DP68" s="269" t="str">
        <f>'Стартовая ведомость'!I67</f>
        <v>Юный Автомобилист</v>
      </c>
      <c r="DQ68" s="56"/>
      <c r="DR68" s="56"/>
      <c r="DS68" s="36"/>
      <c r="DV68" s="41">
        <f t="shared" si="9"/>
        <v>1.05</v>
      </c>
      <c r="DW68" s="41" t="s">
        <v>198</v>
      </c>
      <c r="DX68" s="41"/>
      <c r="DY68" s="151">
        <f t="shared" si="66"/>
        <v>215.35499999999999</v>
      </c>
      <c r="DZ68" s="41">
        <f t="shared" si="104"/>
        <v>9999</v>
      </c>
      <c r="EA68" s="41">
        <f t="shared" si="67"/>
        <v>215.35499999999999</v>
      </c>
      <c r="EB68" s="41">
        <f t="shared" si="16"/>
        <v>999999</v>
      </c>
      <c r="EC68" s="41">
        <f t="shared" si="17"/>
        <v>999999</v>
      </c>
      <c r="EG68" s="41">
        <f t="shared" si="106"/>
        <v>73</v>
      </c>
      <c r="EH68" s="195">
        <f t="shared" si="68"/>
        <v>0</v>
      </c>
      <c r="EI68" s="195">
        <f t="shared" si="101"/>
        <v>1980</v>
      </c>
      <c r="EJ68" s="196">
        <f t="shared" si="69"/>
        <v>92.1</v>
      </c>
      <c r="EK68" s="195">
        <f t="shared" si="70"/>
        <v>0</v>
      </c>
      <c r="EL68" s="195">
        <f t="shared" si="71"/>
        <v>0</v>
      </c>
      <c r="EM68" s="195">
        <f t="shared" si="72"/>
        <v>1576</v>
      </c>
      <c r="EN68" s="195">
        <f t="shared" si="73"/>
        <v>120</v>
      </c>
      <c r="EO68" s="195">
        <f t="shared" si="74"/>
        <v>206</v>
      </c>
      <c r="EP68" s="195">
        <f t="shared" si="75"/>
        <v>0</v>
      </c>
      <c r="EQ68" s="195">
        <f t="shared" si="76"/>
        <v>113</v>
      </c>
      <c r="FC68" s="41">
        <f t="shared" si="19"/>
        <v>73</v>
      </c>
      <c r="FD68" s="195">
        <f t="shared" si="77"/>
        <v>0</v>
      </c>
      <c r="FE68" s="195">
        <f t="shared" si="78"/>
        <v>1980</v>
      </c>
      <c r="FF68" s="195">
        <f t="shared" si="79"/>
        <v>2072.1</v>
      </c>
      <c r="FG68" s="195">
        <f t="shared" si="80"/>
        <v>2072.1</v>
      </c>
      <c r="FH68" s="195">
        <f t="shared" si="81"/>
        <v>2072.1</v>
      </c>
      <c r="FI68" s="195">
        <f t="shared" si="82"/>
        <v>3648.1</v>
      </c>
      <c r="FJ68" s="195">
        <f t="shared" si="95"/>
        <v>3768.1</v>
      </c>
      <c r="FK68" s="195">
        <f t="shared" si="92"/>
        <v>3974.1</v>
      </c>
      <c r="FL68" s="195">
        <f t="shared" si="93"/>
        <v>3974.1</v>
      </c>
      <c r="FM68" s="195">
        <f t="shared" si="94"/>
        <v>4087.1</v>
      </c>
    </row>
    <row r="69" spans="2:169" ht="13.5" thickBot="1" x14ac:dyDescent="0.25">
      <c r="B69" s="34">
        <v>65</v>
      </c>
      <c r="C69" s="293">
        <f>'Стартовая ведомость'!D68</f>
        <v>74</v>
      </c>
      <c r="D69" s="260" t="str">
        <f>'Стартовая ведомость'!B68</f>
        <v>Максим Беликов</v>
      </c>
      <c r="E69" s="260" t="str">
        <f>'Стартовая ведомость'!C68</f>
        <v>Андрей Никитченко</v>
      </c>
      <c r="F69" s="260" t="str">
        <f>'Стартовая ведомость'!F68</f>
        <v>ВАЗ-2108</v>
      </c>
      <c r="G69" s="43">
        <f>'Ведомость ТИ'!E68</f>
        <v>0.33680555555555541</v>
      </c>
      <c r="H69" s="47">
        <f t="shared" si="29"/>
        <v>0.33680555555555541</v>
      </c>
      <c r="I69" s="58" t="str">
        <f t="shared" si="30"/>
        <v/>
      </c>
      <c r="J69" s="52">
        <f t="shared" si="31"/>
        <v>0</v>
      </c>
      <c r="K69" s="43">
        <f>'Стартовая ведомость'!E68</f>
        <v>0.42013888888888878</v>
      </c>
      <c r="L69" s="47">
        <f t="shared" si="32"/>
        <v>0.42013888888888878</v>
      </c>
      <c r="M69" s="42" t="str">
        <f t="shared" si="33"/>
        <v/>
      </c>
      <c r="N69" s="38">
        <f t="shared" si="34"/>
        <v>0</v>
      </c>
      <c r="O69" s="85">
        <v>0.42152777777777778</v>
      </c>
      <c r="P69" s="38">
        <v>300</v>
      </c>
      <c r="Q69" s="261"/>
      <c r="R69" s="85"/>
      <c r="S69" s="38">
        <f t="shared" si="35"/>
        <v>0</v>
      </c>
      <c r="T69" s="85">
        <v>0.4680555555555555</v>
      </c>
      <c r="U69" s="86"/>
      <c r="V69" s="52">
        <f t="shared" si="96"/>
        <v>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 t="s">
        <v>308</v>
      </c>
      <c r="AF69" s="86"/>
      <c r="AG69" s="52">
        <v>600</v>
      </c>
      <c r="AH69" s="261"/>
      <c r="AI69" s="85"/>
      <c r="AJ69" s="38">
        <v>600</v>
      </c>
      <c r="AK69" s="73">
        <v>0.51180555555555551</v>
      </c>
      <c r="AL69" s="42" t="str">
        <f t="shared" ref="AL69:AL82" si="107">IF(OR(AM69=0,L69=0,AK69=0,AK69="нет"),"",IF((L69+AL$3)&lt;AK69,"+","-"))</f>
        <v>+</v>
      </c>
      <c r="AM69" s="38">
        <f t="shared" ref="AM69:AM81" si="108">IF(AK69=0,0,IF(AK69="нет",900,IF(AK69&lt;L69+AL$3,MINUTE(ABS(AK69-(L69+AL$3)))*60,IF(AK69&gt;L69+AL$3,MINUTE(ABS(AK69-(L69+AL$3)))*60,0))))</f>
        <v>120</v>
      </c>
      <c r="AN69" s="43">
        <v>0.51250000000000007</v>
      </c>
      <c r="AO69" s="47">
        <v>0.56527777777777777</v>
      </c>
      <c r="AP69" s="70">
        <v>100.5</v>
      </c>
      <c r="AQ69" s="71">
        <f t="shared" si="14"/>
        <v>100.5</v>
      </c>
      <c r="AR69" s="72">
        <v>10</v>
      </c>
      <c r="AS69" s="49">
        <f t="shared" si="36"/>
        <v>0.55347222222222214</v>
      </c>
      <c r="AT69" s="42" t="str">
        <f t="shared" si="37"/>
        <v/>
      </c>
      <c r="AU69" s="280">
        <f t="shared" si="38"/>
        <v>0</v>
      </c>
      <c r="AV69" s="72"/>
      <c r="AW69" s="49">
        <v>0.61319444444444449</v>
      </c>
      <c r="AX69" s="42" t="str">
        <f t="shared" si="39"/>
        <v/>
      </c>
      <c r="AY69" s="38">
        <f t="shared" si="83"/>
        <v>0</v>
      </c>
      <c r="AZ69" s="53">
        <v>0.61597222222222225</v>
      </c>
      <c r="BA69" s="61"/>
      <c r="BB69" s="55">
        <v>0.62118055555555551</v>
      </c>
      <c r="BC69" s="35">
        <f>BB69-AZ69</f>
        <v>5.2083333333332593E-3</v>
      </c>
      <c r="BD69" s="35">
        <f t="shared" si="41"/>
        <v>3.0092592592599957E-4</v>
      </c>
      <c r="BE69" s="44" t="str">
        <f t="shared" si="42"/>
        <v>-</v>
      </c>
      <c r="BF69" s="45">
        <f t="shared" si="43"/>
        <v>26</v>
      </c>
      <c r="BG69" s="55">
        <v>0.62775462962962958</v>
      </c>
      <c r="BH69" s="35">
        <f t="shared" si="44"/>
        <v>1.1782407407407325E-2</v>
      </c>
      <c r="BI69" s="35">
        <f t="shared" si="45"/>
        <v>1.6319444444445261E-3</v>
      </c>
      <c r="BJ69" s="44" t="str">
        <f t="shared" si="46"/>
        <v>-</v>
      </c>
      <c r="BK69" s="45">
        <f t="shared" si="47"/>
        <v>141</v>
      </c>
      <c r="BL69" s="55">
        <v>0.63156250000000003</v>
      </c>
      <c r="BM69" s="35">
        <f t="shared" si="48"/>
        <v>1.5590277777777772E-2</v>
      </c>
      <c r="BN69" s="35">
        <f t="shared" si="49"/>
        <v>1.6782407407407475E-3</v>
      </c>
      <c r="BO69" s="44" t="str">
        <f t="shared" si="50"/>
        <v>-</v>
      </c>
      <c r="BP69" s="45">
        <f t="shared" si="51"/>
        <v>145</v>
      </c>
      <c r="BQ69" s="55">
        <v>0.65188657407407413</v>
      </c>
      <c r="BR69" s="35">
        <f t="shared" si="52"/>
        <v>3.5914351851851878E-2</v>
      </c>
      <c r="BS69" s="35">
        <f t="shared" si="53"/>
        <v>3.9583333333333623E-3</v>
      </c>
      <c r="BT69" s="44" t="str">
        <f t="shared" si="54"/>
        <v>+</v>
      </c>
      <c r="BU69" s="45">
        <f t="shared" si="55"/>
        <v>342</v>
      </c>
      <c r="BV69" s="263"/>
      <c r="BW69" s="263"/>
      <c r="BX69" s="55">
        <v>0.63972222222222219</v>
      </c>
      <c r="BY69" s="35">
        <f t="shared" si="56"/>
        <v>2.3749999999999938E-2</v>
      </c>
      <c r="BZ69" s="35">
        <f t="shared" si="57"/>
        <v>1.6458333333333394E-2</v>
      </c>
      <c r="CA69" s="44" t="str">
        <f t="shared" si="58"/>
        <v>-</v>
      </c>
      <c r="CB69" s="45">
        <f>IF(BZ69=0,0,HOUR(BZ69)*3600+MINUTE(BZ69)*60+SECOND(BZ69))+300</f>
        <v>1722</v>
      </c>
      <c r="CC69" s="49">
        <v>0.7055555555555556</v>
      </c>
      <c r="CD69" s="42" t="str">
        <f t="shared" si="60"/>
        <v>+</v>
      </c>
      <c r="CE69" s="38">
        <f t="shared" si="61"/>
        <v>2040</v>
      </c>
      <c r="CF69" s="53">
        <v>0.70833333333333337</v>
      </c>
      <c r="CG69" s="61"/>
      <c r="CH69" s="55">
        <v>0.72020833333333334</v>
      </c>
      <c r="CI69" s="35">
        <f t="shared" si="84"/>
        <v>1.1874999999999969E-2</v>
      </c>
      <c r="CJ69" s="35">
        <f t="shared" si="7"/>
        <v>1.0300925925925616E-3</v>
      </c>
      <c r="CK69" s="44" t="str">
        <f t="shared" si="85"/>
        <v>+</v>
      </c>
      <c r="CL69" s="45">
        <f t="shared" si="86"/>
        <v>89</v>
      </c>
      <c r="CM69" s="55">
        <v>0.72637731481481482</v>
      </c>
      <c r="CN69" s="35">
        <f t="shared" si="87"/>
        <v>1.8043981481481453E-2</v>
      </c>
      <c r="CO69" s="35">
        <f t="shared" si="88"/>
        <v>1.192129629629602E-3</v>
      </c>
      <c r="CP69" s="44" t="str">
        <f t="shared" si="89"/>
        <v>+</v>
      </c>
      <c r="CQ69" s="45">
        <f t="shared" si="90"/>
        <v>103</v>
      </c>
      <c r="CR69" s="85" t="s">
        <v>632</v>
      </c>
      <c r="CS69" s="38"/>
      <c r="CT69" s="85">
        <v>3.2715277777777798</v>
      </c>
      <c r="CU69" s="38"/>
      <c r="CV69" s="91"/>
      <c r="CW69" s="95">
        <v>0.05</v>
      </c>
      <c r="CX69" s="42" t="str">
        <f t="shared" si="15"/>
        <v/>
      </c>
      <c r="CY69" s="38">
        <f t="shared" si="62"/>
        <v>0</v>
      </c>
      <c r="CZ69" s="43">
        <v>0.40902777777777777</v>
      </c>
      <c r="DA69" s="47"/>
      <c r="DB69" s="70">
        <v>106.4</v>
      </c>
      <c r="DC69" s="71">
        <f t="shared" si="63"/>
        <v>106.4</v>
      </c>
      <c r="DD69" s="72">
        <v>10</v>
      </c>
      <c r="DE69" s="43"/>
      <c r="DF69" s="43"/>
      <c r="DG69" s="39">
        <f t="shared" si="64"/>
        <v>2794.9</v>
      </c>
      <c r="DH69" s="46">
        <f t="shared" ref="DH69:DH82" si="109">J69+N69+P69+S69+V69+Q69+X69+AA69+AB69+AD69+AG69+AH69+AJ69+AM69+AU69+AV69+AY69+CE69+CS69+CU69+CY69</f>
        <v>5460</v>
      </c>
      <c r="DI69" s="40"/>
      <c r="DJ69" s="63">
        <f t="shared" si="65"/>
        <v>8254.9</v>
      </c>
      <c r="DK69" s="43"/>
      <c r="DL69" s="268" t="str">
        <f>'Стартовая ведомость'!J68</f>
        <v>выпускник</v>
      </c>
      <c r="DM69" s="269" t="str">
        <f>'Стартовая ведомость'!F68</f>
        <v>ВАЗ-2108</v>
      </c>
      <c r="DN69" s="269" t="str">
        <f>'Стартовая ведомость'!G68</f>
        <v>передний</v>
      </c>
      <c r="DO69" s="269">
        <f>'Стартовая ведомость'!H68</f>
        <v>71</v>
      </c>
      <c r="DP69" s="269" t="str">
        <f>'Стартовая ведомость'!I68</f>
        <v>Очки</v>
      </c>
      <c r="DQ69" s="56"/>
      <c r="DR69" s="56"/>
      <c r="DS69" s="36"/>
      <c r="DV69" s="41">
        <f t="shared" ref="DV69:DV82" si="110">IF(DN69="задний",IF(DO69&lt;=100,1,1.03),IF(DN69="передний",IF(DO69&lt;=100,1.05,IF(DO69&lt;=200,1.08,1.11)),IF(DN69="полный",IF(DO69&lt;=140,1.11,1.13),0)))</f>
        <v>1.05</v>
      </c>
      <c r="DW69" s="41" t="s">
        <v>197</v>
      </c>
      <c r="DX69" s="41"/>
      <c r="DY69" s="151">
        <f t="shared" si="66"/>
        <v>238.245</v>
      </c>
      <c r="DZ69" s="41">
        <f t="shared" si="104"/>
        <v>238.245</v>
      </c>
      <c r="EA69" s="41">
        <f t="shared" si="67"/>
        <v>9999</v>
      </c>
      <c r="EB69" s="41">
        <f t="shared" si="16"/>
        <v>999999</v>
      </c>
      <c r="EC69" s="41">
        <f t="shared" si="17"/>
        <v>999999</v>
      </c>
      <c r="EG69" s="41">
        <f t="shared" si="106"/>
        <v>74</v>
      </c>
      <c r="EH69" s="195">
        <f t="shared" si="68"/>
        <v>0</v>
      </c>
      <c r="EI69" s="195">
        <f t="shared" ref="EI69:EI82" si="111">P69+S69+V69+Q69+X69+AA69+AB69+AD69+AG69+AH69+AJ69+AM69</f>
        <v>3420</v>
      </c>
      <c r="EJ69" s="196">
        <f t="shared" si="69"/>
        <v>110.5</v>
      </c>
      <c r="EK69" s="195">
        <f t="shared" si="70"/>
        <v>0</v>
      </c>
      <c r="EL69" s="195">
        <f t="shared" si="71"/>
        <v>0</v>
      </c>
      <c r="EM69" s="195">
        <f t="shared" si="72"/>
        <v>2376</v>
      </c>
      <c r="EN69" s="195">
        <f t="shared" si="73"/>
        <v>2040</v>
      </c>
      <c r="EO69" s="195">
        <f t="shared" si="74"/>
        <v>192</v>
      </c>
      <c r="EP69" s="195">
        <f t="shared" si="75"/>
        <v>0</v>
      </c>
      <c r="EQ69" s="195">
        <f t="shared" si="76"/>
        <v>116.4</v>
      </c>
      <c r="FC69" s="41">
        <f t="shared" si="19"/>
        <v>74</v>
      </c>
      <c r="FD69" s="195">
        <f t="shared" si="77"/>
        <v>0</v>
      </c>
      <c r="FE69" s="195">
        <f t="shared" si="78"/>
        <v>3420</v>
      </c>
      <c r="FF69" s="195">
        <f t="shared" si="79"/>
        <v>3530.5</v>
      </c>
      <c r="FG69" s="195">
        <f t="shared" si="80"/>
        <v>3530.5</v>
      </c>
      <c r="FH69" s="195">
        <f t="shared" si="81"/>
        <v>3530.5</v>
      </c>
      <c r="FI69" s="195">
        <f t="shared" si="82"/>
        <v>5906.5</v>
      </c>
      <c r="FJ69" s="195">
        <f t="shared" si="95"/>
        <v>7946.5</v>
      </c>
      <c r="FK69" s="195">
        <f t="shared" si="92"/>
        <v>8138.5</v>
      </c>
      <c r="FL69" s="195">
        <f t="shared" si="93"/>
        <v>8138.5</v>
      </c>
      <c r="FM69" s="195">
        <f t="shared" si="94"/>
        <v>8254.9</v>
      </c>
    </row>
    <row r="70" spans="2:169" ht="13.5" thickBot="1" x14ac:dyDescent="0.25">
      <c r="B70" s="34">
        <v>66</v>
      </c>
      <c r="C70" s="293">
        <f>'Стартовая ведомость'!D69</f>
        <v>76</v>
      </c>
      <c r="D70" s="260" t="str">
        <f>'Стартовая ведомость'!B69</f>
        <v>Гришина Анна</v>
      </c>
      <c r="E70" s="260" t="str">
        <f>'Стартовая ведомость'!C69</f>
        <v>Добровольская Дарья</v>
      </c>
      <c r="F70" s="260" t="str">
        <f>'Стартовая ведомость'!F69</f>
        <v>Renault Symbol</v>
      </c>
      <c r="G70" s="43">
        <f>'Ведомость ТИ'!E69</f>
        <v>0.33749999999999986</v>
      </c>
      <c r="H70" s="47">
        <f t="shared" si="29"/>
        <v>0.33749999999999986</v>
      </c>
      <c r="I70" s="58" t="str">
        <f t="shared" si="30"/>
        <v/>
      </c>
      <c r="J70" s="52">
        <f t="shared" si="31"/>
        <v>0</v>
      </c>
      <c r="K70" s="43">
        <f>'Стартовая ведомость'!E69</f>
        <v>0.42083333333333323</v>
      </c>
      <c r="L70" s="47">
        <f t="shared" si="32"/>
        <v>0.42083333333333323</v>
      </c>
      <c r="M70" s="42" t="str">
        <f t="shared" si="33"/>
        <v/>
      </c>
      <c r="N70" s="38">
        <f t="shared" si="34"/>
        <v>0</v>
      </c>
      <c r="O70" s="85"/>
      <c r="P70" s="38">
        <v>600</v>
      </c>
      <c r="Q70" s="261"/>
      <c r="R70" s="85"/>
      <c r="S70" s="38">
        <f t="shared" si="35"/>
        <v>0</v>
      </c>
      <c r="T70" s="85">
        <v>0.46875</v>
      </c>
      <c r="U70" s="86"/>
      <c r="V70" s="52">
        <f t="shared" si="96"/>
        <v>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 t="s">
        <v>308</v>
      </c>
      <c r="AF70" s="86"/>
      <c r="AG70" s="52">
        <v>600</v>
      </c>
      <c r="AH70" s="261"/>
      <c r="AI70" s="85"/>
      <c r="AJ70" s="38">
        <v>600</v>
      </c>
      <c r="AK70" s="73">
        <v>0.52152777777777781</v>
      </c>
      <c r="AL70" s="42" t="str">
        <f t="shared" si="107"/>
        <v>+</v>
      </c>
      <c r="AM70" s="38">
        <f t="shared" si="108"/>
        <v>900</v>
      </c>
      <c r="AN70" s="43">
        <v>0.52361111111111114</v>
      </c>
      <c r="AO70" s="47">
        <v>0.5625</v>
      </c>
      <c r="AP70" s="70">
        <v>110.8</v>
      </c>
      <c r="AQ70" s="71">
        <f t="shared" si="14"/>
        <v>110.8</v>
      </c>
      <c r="AR70" s="72"/>
      <c r="AS70" s="49">
        <f t="shared" si="36"/>
        <v>0.56319444444444444</v>
      </c>
      <c r="AT70" s="42" t="str">
        <f t="shared" si="37"/>
        <v/>
      </c>
      <c r="AU70" s="280">
        <f t="shared" si="38"/>
        <v>0</v>
      </c>
      <c r="AV70" s="72"/>
      <c r="AW70" s="49">
        <v>0.61597222222222225</v>
      </c>
      <c r="AX70" s="42" t="str">
        <f t="shared" si="39"/>
        <v/>
      </c>
      <c r="AY70" s="38">
        <f t="shared" si="83"/>
        <v>0</v>
      </c>
      <c r="AZ70" s="53">
        <v>0.61805555555555558</v>
      </c>
      <c r="BA70" s="61"/>
      <c r="BB70" s="55">
        <v>0.62422453703703706</v>
      </c>
      <c r="BC70" s="35">
        <f t="shared" si="40"/>
        <v>6.1689814814814836E-3</v>
      </c>
      <c r="BD70" s="35">
        <f t="shared" si="41"/>
        <v>6.5972222222222474E-4</v>
      </c>
      <c r="BE70" s="44" t="str">
        <f t="shared" si="42"/>
        <v>+</v>
      </c>
      <c r="BF70" s="45">
        <f t="shared" si="43"/>
        <v>57</v>
      </c>
      <c r="BG70" s="55">
        <v>0.63436342592592598</v>
      </c>
      <c r="BH70" s="35">
        <f t="shared" si="44"/>
        <v>1.6307870370370403E-2</v>
      </c>
      <c r="BI70" s="35">
        <f t="shared" si="45"/>
        <v>2.8935185185185522E-3</v>
      </c>
      <c r="BJ70" s="44" t="str">
        <f t="shared" si="46"/>
        <v>+</v>
      </c>
      <c r="BK70" s="45">
        <f t="shared" si="47"/>
        <v>250</v>
      </c>
      <c r="BL70" s="55"/>
      <c r="BM70" s="35">
        <f t="shared" si="48"/>
        <v>-0.61805555555555558</v>
      </c>
      <c r="BN70" s="35">
        <f t="shared" si="49"/>
        <v>0.6353240740740741</v>
      </c>
      <c r="BO70" s="44"/>
      <c r="BP70" s="45">
        <v>600</v>
      </c>
      <c r="BQ70" s="55">
        <v>0.69739583333333333</v>
      </c>
      <c r="BR70" s="35">
        <f t="shared" si="52"/>
        <v>7.9340277777777746E-2</v>
      </c>
      <c r="BS70" s="35">
        <f t="shared" si="53"/>
        <v>4.738425925925923E-2</v>
      </c>
      <c r="BT70" s="44" t="str">
        <f t="shared" si="54"/>
        <v>+</v>
      </c>
      <c r="BU70" s="45">
        <f t="shared" si="55"/>
        <v>4094</v>
      </c>
      <c r="BV70" s="263"/>
      <c r="BW70" s="263"/>
      <c r="BX70" s="55">
        <v>0.66113425925925928</v>
      </c>
      <c r="BY70" s="35">
        <f t="shared" si="56"/>
        <v>4.3078703703703702E-2</v>
      </c>
      <c r="BZ70" s="35">
        <f t="shared" si="57"/>
        <v>2.8703703703703703E-3</v>
      </c>
      <c r="CA70" s="44" t="str">
        <f t="shared" si="58"/>
        <v>+</v>
      </c>
      <c r="CB70" s="45">
        <f>IF(BZ70=0,0,HOUR(BZ70)*3600+MINUTE(BZ70)*60+SECOND(BZ70))+300+300</f>
        <v>848</v>
      </c>
      <c r="CC70" s="49">
        <v>0.7368055555555556</v>
      </c>
      <c r="CD70" s="42" t="str">
        <f t="shared" si="60"/>
        <v>+</v>
      </c>
      <c r="CE70" s="38">
        <f t="shared" si="61"/>
        <v>960</v>
      </c>
      <c r="CF70" s="53">
        <v>0.73888888888888893</v>
      </c>
      <c r="CG70" s="61"/>
      <c r="CH70" s="55"/>
      <c r="CI70" s="35">
        <f t="shared" si="84"/>
        <v>-0.73888888888888893</v>
      </c>
      <c r="CJ70" s="35">
        <f t="shared" si="7"/>
        <v>0.74973379629629633</v>
      </c>
      <c r="CK70" s="44" t="str">
        <f t="shared" si="85"/>
        <v/>
      </c>
      <c r="CL70" s="45"/>
      <c r="CM70" s="55"/>
      <c r="CN70" s="35">
        <f t="shared" si="87"/>
        <v>-0.73888888888888893</v>
      </c>
      <c r="CO70" s="35">
        <f t="shared" si="88"/>
        <v>0.75574074074074082</v>
      </c>
      <c r="CP70" s="44"/>
      <c r="CQ70" s="45">
        <v>1800</v>
      </c>
      <c r="CR70" s="85"/>
      <c r="CS70" s="38">
        <v>600</v>
      </c>
      <c r="CT70" s="85">
        <v>3.3131944444444401</v>
      </c>
      <c r="CU70" s="38"/>
      <c r="CV70" s="91"/>
      <c r="CW70" s="95">
        <v>0.05</v>
      </c>
      <c r="CX70" s="42" t="str">
        <f t="shared" ref="CX70:CX82" si="112">IF(CY70=0,"",IF(CV70&gt;CF70+CX$3,"+",IF(CV70&lt;CF70+CX$3-CW70,"-","")))</f>
        <v/>
      </c>
      <c r="CY70" s="38">
        <f t="shared" ref="CY70:CY82" si="113">IF(CV70="",0,IF(CV70&gt;CF70+CX$3,IF(CV70-(CF70+$CX$3)&lt;=(CM70-CM70),0,MINUTE(ABS(CV70-(CF70+CX$3)-(CM70-CM70)))*60),IF(CV70&lt;CF70+CX$3-CW70,MINUTE(ABS(CV70-(CF70+CX$3-CW70)))*60,0)))</f>
        <v>0</v>
      </c>
      <c r="CZ70" s="43">
        <v>0.40902777777777777</v>
      </c>
      <c r="DA70" s="47"/>
      <c r="DB70" s="70">
        <v>127.6</v>
      </c>
      <c r="DC70" s="71">
        <f t="shared" si="63"/>
        <v>127.6</v>
      </c>
      <c r="DD70" s="72">
        <v>300</v>
      </c>
      <c r="DE70" s="43"/>
      <c r="DF70" s="43"/>
      <c r="DG70" s="39">
        <f t="shared" si="64"/>
        <v>8187.4000000000005</v>
      </c>
      <c r="DH70" s="46">
        <f t="shared" si="109"/>
        <v>6060</v>
      </c>
      <c r="DI70" s="40"/>
      <c r="DJ70" s="63">
        <f t="shared" si="65"/>
        <v>14247.400000000001</v>
      </c>
      <c r="DK70" s="43"/>
      <c r="DL70" s="268" t="str">
        <f>'Стартовая ведомость'!J69</f>
        <v>студент</v>
      </c>
      <c r="DM70" s="269" t="str">
        <f>'Стартовая ведомость'!F69</f>
        <v>Renault Symbol</v>
      </c>
      <c r="DN70" s="269" t="str">
        <f>'Стартовая ведомость'!G69</f>
        <v>передний</v>
      </c>
      <c r="DO70" s="269">
        <f>'Стартовая ведомость'!H69</f>
        <v>75</v>
      </c>
      <c r="DP70" s="269">
        <f>'Стартовая ведомость'!I69</f>
        <v>0</v>
      </c>
      <c r="DQ70" s="56"/>
      <c r="DR70" s="56"/>
      <c r="DS70" s="36"/>
      <c r="DV70" s="41">
        <f t="shared" si="110"/>
        <v>1.05</v>
      </c>
      <c r="DW70" s="41" t="s">
        <v>198</v>
      </c>
      <c r="DX70" s="41"/>
      <c r="DY70" s="151">
        <f t="shared" si="66"/>
        <v>565.32000000000005</v>
      </c>
      <c r="DZ70" s="41">
        <f t="shared" si="104"/>
        <v>9999</v>
      </c>
      <c r="EA70" s="41">
        <f t="shared" si="67"/>
        <v>565.32000000000005</v>
      </c>
      <c r="EB70" s="41">
        <f t="shared" ref="EB70:EB82" si="114">IF(DX70=$EB$4,DJ70,999999)</f>
        <v>999999</v>
      </c>
      <c r="EC70" s="41">
        <f t="shared" ref="EC70:EC82" si="115">IF(DN70=$EC$4,DJ70,999999)</f>
        <v>999999</v>
      </c>
      <c r="EG70" s="41">
        <f t="shared" si="106"/>
        <v>76</v>
      </c>
      <c r="EH70" s="195">
        <f t="shared" si="68"/>
        <v>0</v>
      </c>
      <c r="EI70" s="195">
        <f t="shared" si="111"/>
        <v>4500</v>
      </c>
      <c r="EJ70" s="196">
        <f t="shared" si="69"/>
        <v>110.8</v>
      </c>
      <c r="EK70" s="195">
        <f t="shared" si="70"/>
        <v>0</v>
      </c>
      <c r="EL70" s="195">
        <f t="shared" si="71"/>
        <v>0</v>
      </c>
      <c r="EM70" s="195">
        <f t="shared" si="72"/>
        <v>5849</v>
      </c>
      <c r="EN70" s="195">
        <f t="shared" si="73"/>
        <v>960</v>
      </c>
      <c r="EO70" s="195">
        <f t="shared" si="74"/>
        <v>1800</v>
      </c>
      <c r="EP70" s="195">
        <f t="shared" si="75"/>
        <v>600</v>
      </c>
      <c r="EQ70" s="195">
        <f t="shared" si="76"/>
        <v>427.6</v>
      </c>
      <c r="FC70" s="41">
        <f t="shared" ref="FC70:FC82" si="116">EG70</f>
        <v>76</v>
      </c>
      <c r="FD70" s="195">
        <f t="shared" si="77"/>
        <v>0</v>
      </c>
      <c r="FE70" s="195">
        <f t="shared" si="78"/>
        <v>4500</v>
      </c>
      <c r="FF70" s="195">
        <f t="shared" si="79"/>
        <v>4610.8</v>
      </c>
      <c r="FG70" s="195">
        <f t="shared" si="80"/>
        <v>4610.8</v>
      </c>
      <c r="FH70" s="195">
        <f t="shared" si="81"/>
        <v>4610.8</v>
      </c>
      <c r="FI70" s="195">
        <f t="shared" si="82"/>
        <v>10459.799999999999</v>
      </c>
      <c r="FJ70" s="195">
        <f t="shared" si="95"/>
        <v>11419.8</v>
      </c>
      <c r="FK70" s="195">
        <f t="shared" si="92"/>
        <v>13219.8</v>
      </c>
      <c r="FL70" s="195">
        <f t="shared" si="93"/>
        <v>13819.8</v>
      </c>
      <c r="FM70" s="195">
        <f t="shared" si="94"/>
        <v>14247.4</v>
      </c>
    </row>
    <row r="71" spans="2:169" ht="13.5" thickBot="1" x14ac:dyDescent="0.25">
      <c r="B71" s="34">
        <v>67</v>
      </c>
      <c r="C71" s="293">
        <f>'Стартовая ведомость'!D70</f>
        <v>77</v>
      </c>
      <c r="D71" s="260" t="str">
        <f>'Стартовая ведомость'!B70</f>
        <v>Картусова Алина</v>
      </c>
      <c r="E71" s="260" t="str">
        <f>'Стартовая ведомость'!C70</f>
        <v>Пономарёв Игорь</v>
      </c>
      <c r="F71" s="260" t="str">
        <f>'Стартовая ведомость'!F70</f>
        <v>Chevrolet Aveo</v>
      </c>
      <c r="G71" s="43">
        <f>'Ведомость ТИ'!E70</f>
        <v>0.3381944444444443</v>
      </c>
      <c r="H71" s="47">
        <v>0.3444444444444445</v>
      </c>
      <c r="I71" s="58" t="str">
        <f t="shared" ref="I71:I82" si="117">IF(J71=0,"",IF(G71&lt;H71,"+","-"))</f>
        <v>+</v>
      </c>
      <c r="J71" s="52">
        <f t="shared" ref="J71:J82" si="118">IF(H71=0,0,MINUTE(ABS(H71-G71))*60)</f>
        <v>540</v>
      </c>
      <c r="K71" s="43">
        <f>'Стартовая ведомость'!E70</f>
        <v>0.42152777777777767</v>
      </c>
      <c r="L71" s="47">
        <f t="shared" ref="L71:L82" si="119">K71</f>
        <v>0.42152777777777767</v>
      </c>
      <c r="M71" s="42" t="str">
        <f t="shared" ref="M71:M82" si="120">IF(OR(N71=0,L71=0),"",IF(K71&lt;L71,"+","-"))</f>
        <v/>
      </c>
      <c r="N71" s="38">
        <f t="shared" ref="N71:N82" si="121">IF(L71=0,0,IF(L71="нет",1800,IF(L71=0,"",MINUTE(ABS(L71-K71))*60)))</f>
        <v>0</v>
      </c>
      <c r="O71" s="85">
        <v>0.42222222222222222</v>
      </c>
      <c r="P71" s="38"/>
      <c r="Q71" s="261"/>
      <c r="R71" s="85"/>
      <c r="S71" s="38">
        <f t="shared" ref="S71:S82" si="122">IF(R71&lt;&gt;"",300,0)</f>
        <v>0</v>
      </c>
      <c r="T71" s="85">
        <v>0.4680555555555555</v>
      </c>
      <c r="U71" s="86"/>
      <c r="V71" s="52">
        <f t="shared" si="96"/>
        <v>0</v>
      </c>
      <c r="W71" s="85"/>
      <c r="X71" s="38">
        <v>600</v>
      </c>
      <c r="Y71" s="85"/>
      <c r="Z71" s="86"/>
      <c r="AA71" s="52">
        <v>600</v>
      </c>
      <c r="AB71" s="261"/>
      <c r="AC71" s="85"/>
      <c r="AD71" s="38">
        <v>600</v>
      </c>
      <c r="AE71" s="85" t="s">
        <v>308</v>
      </c>
      <c r="AF71" s="86"/>
      <c r="AG71" s="52">
        <v>600</v>
      </c>
      <c r="AH71" s="261"/>
      <c r="AI71" s="85"/>
      <c r="AJ71" s="38">
        <v>600</v>
      </c>
      <c r="AK71" s="73" t="s">
        <v>308</v>
      </c>
      <c r="AL71" s="42" t="str">
        <f t="shared" si="107"/>
        <v/>
      </c>
      <c r="AM71" s="38">
        <f>IF(AK71=0,0,IF(AK71="нет",1800,IF(AK71&lt;L71+AL$3,MINUTE(ABS(AK71-(L71+AL$3)))*60,IF(AK71&gt;L71+AL$3,MINUTE(ABS(AK71-(L71+AL$3)))*60,0))))</f>
        <v>1800</v>
      </c>
      <c r="AN71" s="43">
        <v>0.57222222222222219</v>
      </c>
      <c r="AO71" s="47">
        <v>0.59027777777777779</v>
      </c>
      <c r="AP71" s="70">
        <v>99.7</v>
      </c>
      <c r="AQ71" s="71">
        <f t="shared" ref="AQ71:AQ82" si="123">AP71*1</f>
        <v>99.7</v>
      </c>
      <c r="AR71" s="72"/>
      <c r="AS71" s="49" t="e">
        <f t="shared" ref="AS71:AS82" si="124">AK71+$AT$3</f>
        <v>#VALUE!</v>
      </c>
      <c r="AT71" s="42"/>
      <c r="AU71" s="280">
        <v>0</v>
      </c>
      <c r="AV71" s="72"/>
      <c r="AW71" s="49">
        <v>0.65486111111111112</v>
      </c>
      <c r="AX71" s="42"/>
      <c r="AY71" s="38">
        <v>0</v>
      </c>
      <c r="AZ71" s="53">
        <v>0.65625</v>
      </c>
      <c r="BA71" s="61"/>
      <c r="BB71" s="55">
        <v>0.66141203703703699</v>
      </c>
      <c r="BC71" s="35">
        <f t="shared" ref="BC71:BC82" si="125">BB71-AZ71</f>
        <v>5.1620370370369928E-3</v>
      </c>
      <c r="BD71" s="35">
        <f t="shared" ref="BD71:BD82" si="126">ABS(BE$3-BC71)</f>
        <v>3.4722222222226609E-4</v>
      </c>
      <c r="BE71" s="44" t="str">
        <f t="shared" ref="BE71:BE82" si="127">IF(BF71=0,"",IF(BC71&gt;BE$3,"+","-"))</f>
        <v>-</v>
      </c>
      <c r="BF71" s="45">
        <f t="shared" ref="BF71:BF82" si="128">IF(BD71=0,0,HOUR(BD71)*3600+MINUTE(BD71)*60+SECOND(BD71))</f>
        <v>30</v>
      </c>
      <c r="BG71" s="55">
        <v>0.67335648148148142</v>
      </c>
      <c r="BH71" s="35">
        <f t="shared" ref="BH71:BH82" si="129">BG71-AZ71</f>
        <v>1.7106481481481417E-2</v>
      </c>
      <c r="BI71" s="35">
        <f t="shared" ref="BI71:BI82" si="130">ABS(BJ$3-BH71)</f>
        <v>3.6921296296295661E-3</v>
      </c>
      <c r="BJ71" s="44" t="str">
        <f t="shared" ref="BJ71:BJ82" si="131">IF(BK71=0,"",IF(BH71&gt;BJ$3,"+","-"))</f>
        <v>+</v>
      </c>
      <c r="BK71" s="45">
        <f t="shared" ref="BK71:BK82" si="132">IF(BI71=0,0,HOUR(BI71)*3600+MINUTE(BI71)*60+SECOND(BI71))</f>
        <v>319</v>
      </c>
      <c r="BL71" s="55">
        <v>0.6790046296296296</v>
      </c>
      <c r="BM71" s="35">
        <f t="shared" ref="BM71:BM82" si="133">BL71-AZ71</f>
        <v>2.2754629629629597E-2</v>
      </c>
      <c r="BN71" s="35">
        <f t="shared" ref="BN71:BN82" si="134">ABS(BO$3-BM71)</f>
        <v>5.486111111111077E-3</v>
      </c>
      <c r="BO71" s="44" t="str">
        <f t="shared" ref="BO71:BO82" si="135">IF(BP71=0,"",IF(BM71&gt;BO$3,"+","-"))</f>
        <v>+</v>
      </c>
      <c r="BP71" s="45">
        <f t="shared" ref="BP71:BP82" si="136">IF(BN71=0,0,HOUR(BN71)*3600+MINUTE(BN71)*60+SECOND(BN71))</f>
        <v>474</v>
      </c>
      <c r="BQ71" s="55">
        <v>0.70077546296296289</v>
      </c>
      <c r="BR71" s="35">
        <f t="shared" ref="BR71:BR82" si="137">BQ71-AZ71</f>
        <v>4.4525462962962892E-2</v>
      </c>
      <c r="BS71" s="35">
        <f t="shared" ref="BS71:BS82" si="138">ABS(BT$3-BR71)</f>
        <v>1.2569444444444376E-2</v>
      </c>
      <c r="BT71" s="44" t="str">
        <f t="shared" ref="BT71:BT82" si="139">IF(BU71=0,"",IF(BR71&gt;BT$3,"+","-"))</f>
        <v>+</v>
      </c>
      <c r="BU71" s="45">
        <f t="shared" ref="BU71:BU82" si="140">IF(BS71=0,0,HOUR(BS71)*3600+MINUTE(BS71)*60+SECOND(BS71))</f>
        <v>1086</v>
      </c>
      <c r="BV71" s="263"/>
      <c r="BW71" s="263"/>
      <c r="BX71" s="55">
        <v>0.6903125</v>
      </c>
      <c r="BY71" s="35">
        <f t="shared" ref="BY71:BY82" si="141">BX71-AZ71</f>
        <v>3.4062499999999996E-2</v>
      </c>
      <c r="BZ71" s="35">
        <f t="shared" ref="BZ71:BZ82" si="142">ABS(CA$3-BY71)</f>
        <v>6.1458333333333365E-3</v>
      </c>
      <c r="CA71" s="44" t="str">
        <f t="shared" ref="CA71:CA82" si="143">IF(CB71=0,"",IF(BY71&gt;CA$3,"+","-"))</f>
        <v>-</v>
      </c>
      <c r="CB71" s="45">
        <f>IF(BZ71=0,0,HOUR(BZ71)*3600+MINUTE(BZ71)*60+SECOND(BZ71))+300</f>
        <v>831</v>
      </c>
      <c r="CC71" s="49">
        <v>0.73958333333333337</v>
      </c>
      <c r="CD71" s="42" t="str">
        <f t="shared" ref="CD71:CD82" si="144">IF(OR(CE71=0,AZ71=0,CC71=0,CC71="нет"),"",IF((AZ71+CD$3)&lt;CC71,"+","-"))</f>
        <v>+</v>
      </c>
      <c r="CE71" s="38">
        <f t="shared" ref="CE71:CE82" si="145">IF(CC71=0,0,IF(CC71="нет",900,IF(CC71&lt;AZ71+CD$3,MINUTE(ABS(CC71-(AZ71+CD$3)))*60,IF(CC71&gt;AZ71+CD$3,IF(CC71-(AZ71+CD$3)&lt;=(BY71-BY71),0,MINUTE(ABS(CC71-(AZ71+CD$3)))*60),0))))</f>
        <v>1500</v>
      </c>
      <c r="CF71" s="53">
        <v>0.74236111111111114</v>
      </c>
      <c r="CG71" s="61"/>
      <c r="CH71" s="55">
        <v>0.75629629629629624</v>
      </c>
      <c r="CI71" s="35">
        <f t="shared" si="84"/>
        <v>1.3935185185185106E-2</v>
      </c>
      <c r="CJ71" s="35">
        <f t="shared" ref="CJ71:CJ82" si="146">ABS(CK$3-CI71)</f>
        <v>3.0902777777776988E-3</v>
      </c>
      <c r="CK71" s="44" t="str">
        <f t="shared" si="85"/>
        <v>+</v>
      </c>
      <c r="CL71" s="45">
        <f t="shared" si="86"/>
        <v>267</v>
      </c>
      <c r="CM71" s="55">
        <v>0.76362268518518517</v>
      </c>
      <c r="CN71" s="35">
        <f t="shared" si="87"/>
        <v>2.126157407407403E-2</v>
      </c>
      <c r="CO71" s="35">
        <f t="shared" si="88"/>
        <v>4.4097222222221795E-3</v>
      </c>
      <c r="CP71" s="44" t="str">
        <f t="shared" si="89"/>
        <v>+</v>
      </c>
      <c r="CQ71" s="45">
        <f t="shared" si="90"/>
        <v>381</v>
      </c>
      <c r="CR71" s="85"/>
      <c r="CS71" s="38">
        <v>600</v>
      </c>
      <c r="CT71" s="85">
        <v>3.3548611111111102</v>
      </c>
      <c r="CU71" s="38"/>
      <c r="CV71" s="91"/>
      <c r="CW71" s="95">
        <v>0.05</v>
      </c>
      <c r="CX71" s="42" t="str">
        <f t="shared" si="112"/>
        <v/>
      </c>
      <c r="CY71" s="38">
        <f t="shared" si="113"/>
        <v>0</v>
      </c>
      <c r="CZ71" s="43">
        <v>0.40902777777777777</v>
      </c>
      <c r="DA71" s="47"/>
      <c r="DB71" s="70">
        <v>124.5</v>
      </c>
      <c r="DC71" s="71">
        <f t="shared" ref="DC71:DC82" si="147">DB71*1</f>
        <v>124.5</v>
      </c>
      <c r="DD71" s="72"/>
      <c r="DE71" s="43"/>
      <c r="DF71" s="43"/>
      <c r="DG71" s="39">
        <f t="shared" ref="DG71:DG82" si="148">AQ71+AR71+BA71+BF71+BK71+BP71+BU71+CB71+CG71+CL71+CQ71+DC71+DD71</f>
        <v>3612.2</v>
      </c>
      <c r="DH71" s="46">
        <f t="shared" si="109"/>
        <v>7440</v>
      </c>
      <c r="DI71" s="40"/>
      <c r="DJ71" s="63">
        <f t="shared" ref="DJ71:DJ82" si="149">DG71+DH71</f>
        <v>11052.2</v>
      </c>
      <c r="DK71" s="43"/>
      <c r="DL71" s="268" t="str">
        <f>'Стартовая ведомость'!J70</f>
        <v>студент</v>
      </c>
      <c r="DM71" s="269" t="str">
        <f>'Стартовая ведомость'!F70</f>
        <v>Chevrolet Aveo</v>
      </c>
      <c r="DN71" s="269" t="str">
        <f>'Стартовая ведомость'!G70</f>
        <v>передний</v>
      </c>
      <c r="DO71" s="269">
        <f>'Стартовая ведомость'!H70</f>
        <v>93</v>
      </c>
      <c r="DP71" s="269">
        <f>'Стартовая ведомость'!I70</f>
        <v>0</v>
      </c>
      <c r="DQ71" s="56"/>
      <c r="DR71" s="56"/>
      <c r="DS71" s="36"/>
      <c r="DV71" s="41">
        <f t="shared" si="110"/>
        <v>1.05</v>
      </c>
      <c r="DW71" s="41" t="s">
        <v>198</v>
      </c>
      <c r="DX71" s="41"/>
      <c r="DY71" s="151">
        <f t="shared" ref="DY71:DY82" si="150">(AQ71+AR71+DC71+DD71)*DV71</f>
        <v>235.41</v>
      </c>
      <c r="DZ71" s="41">
        <f t="shared" ref="DZ71:DZ82" si="151">IF(DW71=$DZ$4,DY71,9999)</f>
        <v>9999</v>
      </c>
      <c r="EA71" s="41">
        <f t="shared" ref="EA71:EA82" si="152">IF(DW71=$EA$4,DY71,9999)</f>
        <v>235.41</v>
      </c>
      <c r="EB71" s="41">
        <f t="shared" si="114"/>
        <v>999999</v>
      </c>
      <c r="EC71" s="41">
        <f t="shared" si="115"/>
        <v>999999</v>
      </c>
      <c r="EG71" s="41">
        <f t="shared" si="106"/>
        <v>77</v>
      </c>
      <c r="EH71" s="195">
        <f t="shared" ref="EH71:EH82" si="153">N71+J71</f>
        <v>540</v>
      </c>
      <c r="EI71" s="195">
        <f t="shared" si="111"/>
        <v>4800</v>
      </c>
      <c r="EJ71" s="196">
        <f t="shared" ref="EJ71:EJ82" si="154">AQ71+AR71</f>
        <v>99.7</v>
      </c>
      <c r="EK71" s="195">
        <f t="shared" ref="EK71:EK82" si="155">AU71+AV71</f>
        <v>0</v>
      </c>
      <c r="EL71" s="195">
        <f t="shared" ref="EL71:EL82" si="156">AY71</f>
        <v>0</v>
      </c>
      <c r="EM71" s="195">
        <f t="shared" ref="EM71:EM82" si="157">BA71+BF71+BK71+BP71+CB71+BU71</f>
        <v>2740</v>
      </c>
      <c r="EN71" s="195">
        <f t="shared" ref="EN71:EN82" si="158">CE71</f>
        <v>1500</v>
      </c>
      <c r="EO71" s="195">
        <f t="shared" ref="EO71:EO82" si="159">CG71+CL71+CQ71</f>
        <v>648</v>
      </c>
      <c r="EP71" s="195">
        <f t="shared" ref="EP71:EP82" si="160">CS71+CU71+CY71</f>
        <v>600</v>
      </c>
      <c r="EQ71" s="195">
        <f t="shared" ref="EQ71:EQ82" si="161">DC71+DD71</f>
        <v>124.5</v>
      </c>
      <c r="FC71" s="41">
        <f t="shared" si="116"/>
        <v>77</v>
      </c>
      <c r="FD71" s="195">
        <f t="shared" ref="FD71:FD82" si="162">EH71</f>
        <v>540</v>
      </c>
      <c r="FE71" s="195">
        <f t="shared" ref="FE71:FE82" si="163">FD71+EI71</f>
        <v>5340</v>
      </c>
      <c r="FF71" s="195">
        <f t="shared" ref="FF71:FF82" si="164">FE71+EJ71</f>
        <v>5439.7</v>
      </c>
      <c r="FG71" s="195">
        <f t="shared" ref="FG71:FG82" si="165">FF71+EK71</f>
        <v>5439.7</v>
      </c>
      <c r="FH71" s="195">
        <f t="shared" ref="FH71:FH82" si="166">FG71+EL71</f>
        <v>5439.7</v>
      </c>
      <c r="FI71" s="195">
        <f t="shared" ref="FI71:FI82" si="167">FH71+EM71</f>
        <v>8179.7</v>
      </c>
      <c r="FJ71" s="195">
        <f t="shared" si="95"/>
        <v>9679.7000000000007</v>
      </c>
      <c r="FK71" s="195">
        <f t="shared" si="92"/>
        <v>10327.700000000001</v>
      </c>
      <c r="FL71" s="195">
        <f t="shared" si="93"/>
        <v>10927.7</v>
      </c>
      <c r="FM71" s="195">
        <f t="shared" si="94"/>
        <v>11052.2</v>
      </c>
    </row>
    <row r="72" spans="2:169" ht="13.5" thickBot="1" x14ac:dyDescent="0.25">
      <c r="B72" s="34">
        <v>68</v>
      </c>
      <c r="C72" s="293">
        <f>'Стартовая ведомость'!D71</f>
        <v>79</v>
      </c>
      <c r="D72" s="260" t="str">
        <f>'Стартовая ведомость'!B71</f>
        <v>Кирилив Тарас</v>
      </c>
      <c r="E72" s="260" t="str">
        <f>'Стартовая ведомость'!C71</f>
        <v>Глухова Юлия</v>
      </c>
      <c r="F72" s="260" t="str">
        <f>'Стартовая ведомость'!F71</f>
        <v>Hyundai Solaris</v>
      </c>
      <c r="G72" s="43">
        <f>'Ведомость ТИ'!E71</f>
        <v>0.33888888888888874</v>
      </c>
      <c r="H72" s="47">
        <f t="shared" ref="H72:H82" si="168">G72</f>
        <v>0.33888888888888874</v>
      </c>
      <c r="I72" s="58" t="str">
        <f t="shared" si="117"/>
        <v/>
      </c>
      <c r="J72" s="52">
        <f t="shared" si="118"/>
        <v>0</v>
      </c>
      <c r="K72" s="43">
        <f>'Стартовая ведомость'!E71</f>
        <v>0.42222222222222211</v>
      </c>
      <c r="L72" s="47">
        <f t="shared" si="119"/>
        <v>0.42222222222222211</v>
      </c>
      <c r="M72" s="42" t="str">
        <f t="shared" si="120"/>
        <v/>
      </c>
      <c r="N72" s="38">
        <f t="shared" si="121"/>
        <v>0</v>
      </c>
      <c r="O72" s="85">
        <v>0.4381944444444445</v>
      </c>
      <c r="P72" s="38">
        <v>300</v>
      </c>
      <c r="Q72" s="261"/>
      <c r="R72" s="85"/>
      <c r="S72" s="38">
        <f t="shared" si="122"/>
        <v>0</v>
      </c>
      <c r="T72" s="85" t="s">
        <v>308</v>
      </c>
      <c r="U72" s="86"/>
      <c r="V72" s="52">
        <f t="shared" si="96"/>
        <v>600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0.51180555555555551</v>
      </c>
      <c r="AL72" s="42" t="str">
        <f t="shared" si="107"/>
        <v>-</v>
      </c>
      <c r="AM72" s="38">
        <f t="shared" si="108"/>
        <v>60</v>
      </c>
      <c r="AN72" s="43">
        <v>0.51597222222222217</v>
      </c>
      <c r="AO72" s="47">
        <v>0.57708333333333328</v>
      </c>
      <c r="AP72" s="70">
        <v>100.3</v>
      </c>
      <c r="AQ72" s="71">
        <f t="shared" si="123"/>
        <v>100.3</v>
      </c>
      <c r="AR72" s="72"/>
      <c r="AS72" s="49">
        <f t="shared" si="124"/>
        <v>0.55347222222222214</v>
      </c>
      <c r="AT72" s="42" t="str">
        <f t="shared" ref="AT72:AT81" si="169">IF(OR(AU72=0,AK72=0,AS72=0),"",IF((AK72+AT$3)&lt;AS72,"+","-"))</f>
        <v/>
      </c>
      <c r="AU72" s="280">
        <f t="shared" ref="AU72:AU81" si="170">IF(AS72=0,0,IF(AS72="нет",1800,IF(AS72&lt;AK72+AT$3,MINUTE(ABS(AS72-(AK72+AT$3)))*60,IF(AS72&gt;AK72+AT$3,IF(AS72-(AK72+AT$3)&lt;=(AO72-AN72),0,MINUTE(ABS(AS72-(AK72+AT$3)-(AO72-AN72)))*60),0))))</f>
        <v>0</v>
      </c>
      <c r="AV72" s="72"/>
      <c r="AW72" s="49">
        <v>0.6333333333333333</v>
      </c>
      <c r="AX72" s="42" t="str">
        <f t="shared" ref="AX72:AX81" si="171">IF(OR(AY72=0,AS72=0,AW72=0),"",IF((AS72+AX$3)&lt;AW72,"+","-"))</f>
        <v/>
      </c>
      <c r="AY72" s="38">
        <f t="shared" ref="AY72:AY81" si="172">IF(AW72=0,0,IF(AW72="нет",1800,IF(AW72&lt;AS72+AX$3,MINUTE(ABS(AW72-(AS72+AX$3)))*60,IF(AW72&gt;AS72+AX$3,IF(AW72-(AS72+AX$3)&lt;=(AO72-AN72),0,MINUTE(ABS(AW72-(AS72+AX$3)-(AO72-AN72)))*60),0))))</f>
        <v>0</v>
      </c>
      <c r="AZ72" s="53">
        <v>0.63472222222222219</v>
      </c>
      <c r="BA72" s="61"/>
      <c r="BB72" s="55">
        <v>0.64060185185185181</v>
      </c>
      <c r="BC72" s="35">
        <f t="shared" si="125"/>
        <v>5.8796296296296235E-3</v>
      </c>
      <c r="BD72" s="35">
        <f t="shared" si="126"/>
        <v>3.7037037037036466E-4</v>
      </c>
      <c r="BE72" s="44" t="str">
        <f t="shared" si="127"/>
        <v>+</v>
      </c>
      <c r="BF72" s="45">
        <f t="shared" si="128"/>
        <v>32</v>
      </c>
      <c r="BG72" s="55">
        <v>0.64810185185185187</v>
      </c>
      <c r="BH72" s="35">
        <f t="shared" si="129"/>
        <v>1.3379629629629686E-2</v>
      </c>
      <c r="BI72" s="35">
        <f t="shared" si="130"/>
        <v>3.47222222221652E-5</v>
      </c>
      <c r="BJ72" s="44" t="str">
        <f t="shared" si="131"/>
        <v>-</v>
      </c>
      <c r="BK72" s="45">
        <f t="shared" si="132"/>
        <v>3</v>
      </c>
      <c r="BL72" s="55">
        <v>0.6522916666666666</v>
      </c>
      <c r="BM72" s="35">
        <f t="shared" si="133"/>
        <v>1.7569444444444415E-2</v>
      </c>
      <c r="BN72" s="35">
        <f t="shared" si="134"/>
        <v>3.0092592592589548E-4</v>
      </c>
      <c r="BO72" s="44" t="str">
        <f t="shared" si="135"/>
        <v>+</v>
      </c>
      <c r="BP72" s="45">
        <f t="shared" si="136"/>
        <v>26</v>
      </c>
      <c r="BQ72" s="55"/>
      <c r="BR72" s="35">
        <f t="shared" si="137"/>
        <v>-0.63472222222222219</v>
      </c>
      <c r="BS72" s="35">
        <f t="shared" si="138"/>
        <v>0.66667824074074067</v>
      </c>
      <c r="BT72" s="44"/>
      <c r="BU72" s="45">
        <v>600</v>
      </c>
      <c r="BV72" s="263"/>
      <c r="BW72" s="263"/>
      <c r="BX72" s="55">
        <v>0.66096064814814814</v>
      </c>
      <c r="BY72" s="35">
        <f t="shared" si="141"/>
        <v>2.6238425925925957E-2</v>
      </c>
      <c r="BZ72" s="35">
        <f t="shared" si="142"/>
        <v>1.3969907407407375E-2</v>
      </c>
      <c r="CA72" s="44" t="str">
        <f t="shared" si="143"/>
        <v>-</v>
      </c>
      <c r="CB72" s="45">
        <f>IF(BZ72=0,0,HOUR(BZ72)*3600+MINUTE(BZ72)*60+SECOND(BZ72))+300</f>
        <v>1507</v>
      </c>
      <c r="CC72" s="49">
        <v>0.74930555555555556</v>
      </c>
      <c r="CD72" s="42" t="str">
        <f t="shared" si="144"/>
        <v>+</v>
      </c>
      <c r="CE72" s="38">
        <f t="shared" si="145"/>
        <v>600</v>
      </c>
      <c r="CF72" s="53">
        <v>0.75138888888888899</v>
      </c>
      <c r="CG72" s="61"/>
      <c r="CH72" s="55">
        <v>0.76337962962962969</v>
      </c>
      <c r="CI72" s="35">
        <f t="shared" ref="CI72:CI82" si="173">CH72-CF72</f>
        <v>1.1990740740740691E-2</v>
      </c>
      <c r="CJ72" s="35">
        <f t="shared" si="146"/>
        <v>1.1458333333332835E-3</v>
      </c>
      <c r="CK72" s="44" t="str">
        <f t="shared" ref="CK72:CK82" si="174">IF(CL72=0,"",IF(CI72&gt;CK$3,"+","-"))</f>
        <v>+</v>
      </c>
      <c r="CL72" s="45">
        <f t="shared" ref="CL72:CL82" si="175">IF(CJ72=0,0,HOUR(CJ72)*3600+MINUTE(CJ72)*60+SECOND(CJ72))</f>
        <v>99</v>
      </c>
      <c r="CM72" s="55">
        <v>0.77048611111111109</v>
      </c>
      <c r="CN72" s="35">
        <f t="shared" ref="CN72:CN82" si="176">CM72-CF72</f>
        <v>1.9097222222222099E-2</v>
      </c>
      <c r="CO72" s="35">
        <f t="shared" ref="CO72:CO82" si="177">ABS(CP$3-CN72)</f>
        <v>2.2453703703702484E-3</v>
      </c>
      <c r="CP72" s="44" t="str">
        <f t="shared" ref="CP72:CP82" si="178">IF(CQ72=0,"",IF(CN72&gt;CP$3,"+","-"))</f>
        <v>+</v>
      </c>
      <c r="CQ72" s="45">
        <f t="shared" ref="CQ72:CQ82" si="179">IF(CO72=0,0,HOUR(CO72)*3600+MINUTE(CO72)*60+SECOND(CO72))</f>
        <v>194</v>
      </c>
      <c r="CR72" s="85"/>
      <c r="CS72" s="38">
        <v>600</v>
      </c>
      <c r="CT72" s="85">
        <v>3.3965277777777798</v>
      </c>
      <c r="CU72" s="38"/>
      <c r="CV72" s="91"/>
      <c r="CW72" s="95">
        <v>0.05</v>
      </c>
      <c r="CX72" s="42" t="str">
        <f t="shared" si="112"/>
        <v/>
      </c>
      <c r="CY72" s="38">
        <f t="shared" si="113"/>
        <v>0</v>
      </c>
      <c r="CZ72" s="43">
        <v>0.40902777777777777</v>
      </c>
      <c r="DA72" s="47"/>
      <c r="DB72" s="70">
        <v>112.5</v>
      </c>
      <c r="DC72" s="71">
        <f t="shared" si="147"/>
        <v>112.5</v>
      </c>
      <c r="DD72" s="72"/>
      <c r="DE72" s="43"/>
      <c r="DF72" s="43"/>
      <c r="DG72" s="39">
        <f t="shared" si="148"/>
        <v>2673.8</v>
      </c>
      <c r="DH72" s="46">
        <f t="shared" si="109"/>
        <v>5160</v>
      </c>
      <c r="DI72" s="40"/>
      <c r="DJ72" s="63">
        <f t="shared" si="149"/>
        <v>7833.8</v>
      </c>
      <c r="DK72" s="43"/>
      <c r="DL72" s="268" t="str">
        <f>'Стартовая ведомость'!J71</f>
        <v>абсолют</v>
      </c>
      <c r="DM72" s="269" t="str">
        <f>'Стартовая ведомость'!F71</f>
        <v>Hyundai Solaris</v>
      </c>
      <c r="DN72" s="269" t="str">
        <f>'Стартовая ведомость'!G71</f>
        <v>передний</v>
      </c>
      <c r="DO72" s="269">
        <f>'Стартовая ведомость'!H71</f>
        <v>123</v>
      </c>
      <c r="DP72" s="269">
        <f>'Стартовая ведомость'!I71</f>
        <v>0</v>
      </c>
      <c r="DQ72" s="56"/>
      <c r="DR72" s="56"/>
      <c r="DS72" s="36"/>
      <c r="DV72" s="41">
        <f t="shared" si="110"/>
        <v>1.08</v>
      </c>
      <c r="DW72" s="41" t="s">
        <v>197</v>
      </c>
      <c r="DX72" s="41"/>
      <c r="DY72" s="151">
        <f t="shared" si="150"/>
        <v>229.82400000000004</v>
      </c>
      <c r="DZ72" s="41">
        <f t="shared" si="151"/>
        <v>229.82400000000004</v>
      </c>
      <c r="EA72" s="41">
        <f t="shared" si="152"/>
        <v>9999</v>
      </c>
      <c r="EB72" s="41">
        <f t="shared" si="114"/>
        <v>999999</v>
      </c>
      <c r="EC72" s="41">
        <f t="shared" si="115"/>
        <v>999999</v>
      </c>
      <c r="EG72" s="41">
        <f t="shared" si="106"/>
        <v>79</v>
      </c>
      <c r="EH72" s="195">
        <f t="shared" si="153"/>
        <v>0</v>
      </c>
      <c r="EI72" s="195">
        <f t="shared" si="111"/>
        <v>3960</v>
      </c>
      <c r="EJ72" s="196">
        <f t="shared" si="154"/>
        <v>100.3</v>
      </c>
      <c r="EK72" s="195">
        <f t="shared" si="155"/>
        <v>0</v>
      </c>
      <c r="EL72" s="195">
        <f t="shared" si="156"/>
        <v>0</v>
      </c>
      <c r="EM72" s="195">
        <f t="shared" si="157"/>
        <v>2168</v>
      </c>
      <c r="EN72" s="195">
        <f t="shared" si="158"/>
        <v>600</v>
      </c>
      <c r="EO72" s="195">
        <f t="shared" si="159"/>
        <v>293</v>
      </c>
      <c r="EP72" s="195">
        <f t="shared" si="160"/>
        <v>600</v>
      </c>
      <c r="EQ72" s="195">
        <f t="shared" si="161"/>
        <v>112.5</v>
      </c>
      <c r="FC72" s="41">
        <f t="shared" si="116"/>
        <v>79</v>
      </c>
      <c r="FD72" s="195">
        <f t="shared" si="162"/>
        <v>0</v>
      </c>
      <c r="FE72" s="195">
        <f t="shared" si="163"/>
        <v>3960</v>
      </c>
      <c r="FF72" s="195">
        <f t="shared" si="164"/>
        <v>4060.3</v>
      </c>
      <c r="FG72" s="195">
        <f t="shared" si="165"/>
        <v>4060.3</v>
      </c>
      <c r="FH72" s="195">
        <f t="shared" si="166"/>
        <v>4060.3</v>
      </c>
      <c r="FI72" s="195">
        <f t="shared" si="167"/>
        <v>6228.3</v>
      </c>
      <c r="FJ72" s="195">
        <f t="shared" si="95"/>
        <v>6828.3</v>
      </c>
      <c r="FK72" s="195">
        <f t="shared" ref="FK72:FK82" si="180">FJ72+EO72</f>
        <v>7121.3</v>
      </c>
      <c r="FL72" s="195">
        <f t="shared" ref="FL72:FL82" si="181">FK72+EP72</f>
        <v>7721.3</v>
      </c>
      <c r="FM72" s="195">
        <f t="shared" ref="FM72:FM82" si="182">FL72+EQ72</f>
        <v>7833.8</v>
      </c>
    </row>
    <row r="73" spans="2:169" ht="13.5" thickBot="1" x14ac:dyDescent="0.25">
      <c r="B73" s="34">
        <v>69</v>
      </c>
      <c r="C73" s="293">
        <f>'Стартовая ведомость'!D72</f>
        <v>80</v>
      </c>
      <c r="D73" s="260" t="str">
        <f>'Стартовая ведомость'!B72</f>
        <v>Суетнов Кирилл</v>
      </c>
      <c r="E73" s="260" t="str">
        <f>'Стартовая ведомость'!C72</f>
        <v>Аленичева Любовь</v>
      </c>
      <c r="F73" s="260" t="str">
        <f>'Стартовая ведомость'!F72</f>
        <v>Subaru Impreza</v>
      </c>
      <c r="G73" s="43">
        <f>'Ведомость ТИ'!E72</f>
        <v>0.33958333333333318</v>
      </c>
      <c r="H73" s="47">
        <f t="shared" si="168"/>
        <v>0.33958333333333318</v>
      </c>
      <c r="I73" s="58" t="str">
        <f t="shared" si="117"/>
        <v/>
      </c>
      <c r="J73" s="52">
        <f t="shared" si="118"/>
        <v>0</v>
      </c>
      <c r="K73" s="43">
        <f>'Стартовая ведомость'!E72</f>
        <v>0.42291666666666655</v>
      </c>
      <c r="L73" s="47">
        <f t="shared" si="119"/>
        <v>0.42291666666666655</v>
      </c>
      <c r="M73" s="42" t="str">
        <f t="shared" si="120"/>
        <v/>
      </c>
      <c r="N73" s="38">
        <f t="shared" si="121"/>
        <v>0</v>
      </c>
      <c r="O73" s="85">
        <v>0.4236111111111111</v>
      </c>
      <c r="P73" s="38"/>
      <c r="Q73" s="261"/>
      <c r="R73" s="85"/>
      <c r="S73" s="38">
        <f t="shared" si="122"/>
        <v>0</v>
      </c>
      <c r="T73" s="85">
        <v>0.47222222222222227</v>
      </c>
      <c r="U73" s="86"/>
      <c r="V73" s="52">
        <f t="shared" si="96"/>
        <v>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0.53819444444444442</v>
      </c>
      <c r="AL73" s="42" t="str">
        <f t="shared" si="107"/>
        <v>+</v>
      </c>
      <c r="AM73" s="38">
        <f t="shared" si="108"/>
        <v>2160</v>
      </c>
      <c r="AN73" s="43">
        <v>0.53888888888888886</v>
      </c>
      <c r="AO73" s="47">
        <v>0.57986111111111105</v>
      </c>
      <c r="AP73" s="70">
        <v>79.599999999999994</v>
      </c>
      <c r="AQ73" s="71">
        <f t="shared" si="123"/>
        <v>79.599999999999994</v>
      </c>
      <c r="AR73" s="72"/>
      <c r="AS73" s="49">
        <f t="shared" si="124"/>
        <v>0.57986111111111105</v>
      </c>
      <c r="AT73" s="42" t="str">
        <f t="shared" si="169"/>
        <v/>
      </c>
      <c r="AU73" s="280">
        <f t="shared" si="170"/>
        <v>0</v>
      </c>
      <c r="AV73" s="72"/>
      <c r="AW73" s="49">
        <v>0.62638888888888888</v>
      </c>
      <c r="AX73" s="42" t="str">
        <f t="shared" si="171"/>
        <v/>
      </c>
      <c r="AY73" s="38">
        <f t="shared" si="172"/>
        <v>0</v>
      </c>
      <c r="AZ73" s="53">
        <v>0.62847222222222221</v>
      </c>
      <c r="BA73" s="61"/>
      <c r="BB73" s="55">
        <v>0.63495370370370374</v>
      </c>
      <c r="BC73" s="35">
        <f t="shared" si="125"/>
        <v>6.4814814814815325E-3</v>
      </c>
      <c r="BD73" s="35">
        <f t="shared" si="126"/>
        <v>9.7222222222227359E-4</v>
      </c>
      <c r="BE73" s="44" t="str">
        <f t="shared" si="127"/>
        <v>+</v>
      </c>
      <c r="BF73" s="45">
        <f t="shared" si="128"/>
        <v>84</v>
      </c>
      <c r="BG73" s="55">
        <v>0.64192129629629624</v>
      </c>
      <c r="BH73" s="35">
        <f t="shared" si="129"/>
        <v>1.344907407407403E-2</v>
      </c>
      <c r="BI73" s="35">
        <f t="shared" si="130"/>
        <v>3.4722222222179078E-5</v>
      </c>
      <c r="BJ73" s="44" t="str">
        <f t="shared" si="131"/>
        <v>+</v>
      </c>
      <c r="BK73" s="45">
        <f t="shared" si="132"/>
        <v>3</v>
      </c>
      <c r="BL73" s="55">
        <v>0.64626157407407414</v>
      </c>
      <c r="BM73" s="35">
        <f t="shared" si="133"/>
        <v>1.7789351851851931E-2</v>
      </c>
      <c r="BN73" s="35">
        <f t="shared" si="134"/>
        <v>5.2083333333341128E-4</v>
      </c>
      <c r="BO73" s="44" t="str">
        <f t="shared" si="135"/>
        <v>+</v>
      </c>
      <c r="BP73" s="45">
        <f t="shared" si="136"/>
        <v>45</v>
      </c>
      <c r="BQ73" s="55">
        <v>0.66391203703703705</v>
      </c>
      <c r="BR73" s="35">
        <f t="shared" si="137"/>
        <v>3.5439814814814841E-2</v>
      </c>
      <c r="BS73" s="35">
        <f t="shared" si="138"/>
        <v>3.4837962962963251E-3</v>
      </c>
      <c r="BT73" s="44" t="str">
        <f t="shared" si="139"/>
        <v>+</v>
      </c>
      <c r="BU73" s="45">
        <f t="shared" si="140"/>
        <v>301</v>
      </c>
      <c r="BV73" s="263"/>
      <c r="BW73" s="263"/>
      <c r="BX73" s="55">
        <v>0.65516203703703701</v>
      </c>
      <c r="BY73" s="35">
        <f t="shared" si="141"/>
        <v>2.6689814814814805E-2</v>
      </c>
      <c r="BZ73" s="35">
        <f t="shared" si="142"/>
        <v>1.3518518518518527E-2</v>
      </c>
      <c r="CA73" s="44" t="str">
        <f t="shared" si="143"/>
        <v>-</v>
      </c>
      <c r="CB73" s="45">
        <f>IF(BZ73=0,0,HOUR(BZ73)*3600+MINUTE(BZ73)*60+SECOND(BZ73))+300</f>
        <v>1468</v>
      </c>
      <c r="CC73" s="49">
        <v>0.69444444444444453</v>
      </c>
      <c r="CD73" s="42" t="str">
        <f t="shared" si="144"/>
        <v/>
      </c>
      <c r="CE73" s="38">
        <f t="shared" si="145"/>
        <v>0</v>
      </c>
      <c r="CF73" s="53">
        <v>0.69652777777777775</v>
      </c>
      <c r="CG73" s="61"/>
      <c r="CH73" s="55">
        <v>0.70798611111111109</v>
      </c>
      <c r="CI73" s="35">
        <f t="shared" si="173"/>
        <v>1.1458333333333348E-2</v>
      </c>
      <c r="CJ73" s="35">
        <f t="shared" si="146"/>
        <v>6.1342592592594086E-4</v>
      </c>
      <c r="CK73" s="44" t="str">
        <f t="shared" si="174"/>
        <v>+</v>
      </c>
      <c r="CL73" s="45">
        <f t="shared" si="175"/>
        <v>53</v>
      </c>
      <c r="CM73" s="55">
        <v>0.71504629629629635</v>
      </c>
      <c r="CN73" s="35">
        <f t="shared" si="176"/>
        <v>1.8518518518518601E-2</v>
      </c>
      <c r="CO73" s="35">
        <f t="shared" si="177"/>
        <v>1.6666666666667503E-3</v>
      </c>
      <c r="CP73" s="44" t="str">
        <f t="shared" si="178"/>
        <v>+</v>
      </c>
      <c r="CQ73" s="45">
        <f t="shared" si="179"/>
        <v>144</v>
      </c>
      <c r="CR73" s="85" t="s">
        <v>632</v>
      </c>
      <c r="CS73" s="38"/>
      <c r="CT73" s="85">
        <v>3.4381944444444401</v>
      </c>
      <c r="CU73" s="38"/>
      <c r="CV73" s="91"/>
      <c r="CW73" s="95">
        <v>0.05</v>
      </c>
      <c r="CX73" s="42" t="str">
        <f t="shared" si="112"/>
        <v/>
      </c>
      <c r="CY73" s="38">
        <f t="shared" si="113"/>
        <v>0</v>
      </c>
      <c r="CZ73" s="43">
        <v>0.40902777777777777</v>
      </c>
      <c r="DA73" s="47"/>
      <c r="DB73" s="70">
        <v>85.5</v>
      </c>
      <c r="DC73" s="71">
        <f t="shared" si="147"/>
        <v>85.5</v>
      </c>
      <c r="DD73" s="72"/>
      <c r="DE73" s="43"/>
      <c r="DF73" s="43"/>
      <c r="DG73" s="39">
        <f t="shared" si="148"/>
        <v>2263.1</v>
      </c>
      <c r="DH73" s="46">
        <f t="shared" si="109"/>
        <v>5160</v>
      </c>
      <c r="DI73" s="40"/>
      <c r="DJ73" s="63">
        <f t="shared" si="149"/>
        <v>7423.1</v>
      </c>
      <c r="DK73" s="43"/>
      <c r="DL73" s="268" t="str">
        <f>'Стартовая ведомость'!J72</f>
        <v>абсолют</v>
      </c>
      <c r="DM73" s="269" t="str">
        <f>'Стартовая ведомость'!F72</f>
        <v>Subaru Impreza</v>
      </c>
      <c r="DN73" s="269" t="str">
        <f>'Стартовая ведомость'!G72</f>
        <v>полный</v>
      </c>
      <c r="DO73" s="269">
        <f>'Стартовая ведомость'!H72</f>
        <v>230</v>
      </c>
      <c r="DP73" s="269">
        <f>'Стартовая ведомость'!I72</f>
        <v>0</v>
      </c>
      <c r="DQ73" s="56"/>
      <c r="DR73" s="56"/>
      <c r="DS73" s="36"/>
      <c r="DV73" s="41">
        <f t="shared" si="110"/>
        <v>1.1299999999999999</v>
      </c>
      <c r="DW73" s="41" t="s">
        <v>197</v>
      </c>
      <c r="DX73" s="41"/>
      <c r="DY73" s="151">
        <f t="shared" si="150"/>
        <v>186.56299999999999</v>
      </c>
      <c r="DZ73" s="41">
        <f t="shared" si="151"/>
        <v>186.56299999999999</v>
      </c>
      <c r="EA73" s="41">
        <f t="shared" si="152"/>
        <v>9999</v>
      </c>
      <c r="EB73" s="41">
        <f t="shared" si="114"/>
        <v>999999</v>
      </c>
      <c r="EC73" s="41">
        <f t="shared" si="115"/>
        <v>999999</v>
      </c>
      <c r="EG73" s="41">
        <f t="shared" si="106"/>
        <v>80</v>
      </c>
      <c r="EH73" s="195">
        <f t="shared" si="153"/>
        <v>0</v>
      </c>
      <c r="EI73" s="195">
        <f t="shared" si="111"/>
        <v>5160</v>
      </c>
      <c r="EJ73" s="196">
        <f t="shared" si="154"/>
        <v>79.599999999999994</v>
      </c>
      <c r="EK73" s="195">
        <f t="shared" si="155"/>
        <v>0</v>
      </c>
      <c r="EL73" s="195">
        <f t="shared" si="156"/>
        <v>0</v>
      </c>
      <c r="EM73" s="195">
        <f t="shared" si="157"/>
        <v>1901</v>
      </c>
      <c r="EN73" s="195">
        <f t="shared" si="158"/>
        <v>0</v>
      </c>
      <c r="EO73" s="195">
        <f t="shared" si="159"/>
        <v>197</v>
      </c>
      <c r="EP73" s="195">
        <f t="shared" si="160"/>
        <v>0</v>
      </c>
      <c r="EQ73" s="195">
        <f t="shared" si="161"/>
        <v>85.5</v>
      </c>
      <c r="FC73" s="41">
        <f t="shared" si="116"/>
        <v>80</v>
      </c>
      <c r="FD73" s="195">
        <f t="shared" si="162"/>
        <v>0</v>
      </c>
      <c r="FE73" s="195">
        <f t="shared" si="163"/>
        <v>5160</v>
      </c>
      <c r="FF73" s="195">
        <f t="shared" si="164"/>
        <v>5239.6000000000004</v>
      </c>
      <c r="FG73" s="195">
        <f t="shared" si="165"/>
        <v>5239.6000000000004</v>
      </c>
      <c r="FH73" s="195">
        <f t="shared" si="166"/>
        <v>5239.6000000000004</v>
      </c>
      <c r="FI73" s="195">
        <f t="shared" si="167"/>
        <v>7140.6</v>
      </c>
      <c r="FJ73" s="195">
        <f t="shared" si="95"/>
        <v>7140.6</v>
      </c>
      <c r="FK73" s="195">
        <f t="shared" si="180"/>
        <v>7337.6</v>
      </c>
      <c r="FL73" s="195">
        <f t="shared" si="181"/>
        <v>7337.6</v>
      </c>
      <c r="FM73" s="195">
        <f t="shared" si="182"/>
        <v>7423.1</v>
      </c>
    </row>
    <row r="74" spans="2:169" ht="13.5" thickBot="1" x14ac:dyDescent="0.25">
      <c r="B74" s="34">
        <v>70</v>
      </c>
      <c r="C74" s="293">
        <f>'Стартовая ведомость'!D73</f>
        <v>81</v>
      </c>
      <c r="D74" s="260" t="str">
        <f>'Стартовая ведомость'!B73</f>
        <v>Фролов Дмитрий</v>
      </c>
      <c r="E74" s="260" t="str">
        <f>'Стартовая ведомость'!C73</f>
        <v>Ануфриев Юрий</v>
      </c>
      <c r="F74" s="260" t="str">
        <f>'Стартовая ведомость'!F73</f>
        <v>Volkswagen Golf</v>
      </c>
      <c r="G74" s="43">
        <f>'Ведомость ТИ'!E73</f>
        <v>0.34027777777777762</v>
      </c>
      <c r="H74" s="47">
        <f t="shared" si="168"/>
        <v>0.34027777777777762</v>
      </c>
      <c r="I74" s="58" t="str">
        <f t="shared" si="117"/>
        <v/>
      </c>
      <c r="J74" s="52">
        <f t="shared" si="118"/>
        <v>0</v>
      </c>
      <c r="K74" s="43">
        <f>'Стартовая ведомость'!E73</f>
        <v>0.42361111111111099</v>
      </c>
      <c r="L74" s="47">
        <f t="shared" si="119"/>
        <v>0.42361111111111099</v>
      </c>
      <c r="M74" s="42" t="str">
        <f t="shared" si="120"/>
        <v/>
      </c>
      <c r="N74" s="38">
        <f t="shared" si="121"/>
        <v>0</v>
      </c>
      <c r="O74" s="85">
        <v>0.42499999999999999</v>
      </c>
      <c r="P74" s="38"/>
      <c r="Q74" s="261"/>
      <c r="R74" s="85"/>
      <c r="S74" s="38">
        <f t="shared" si="122"/>
        <v>0</v>
      </c>
      <c r="T74" s="85" t="s">
        <v>308</v>
      </c>
      <c r="U74" s="86"/>
      <c r="V74" s="52">
        <f t="shared" si="96"/>
        <v>600</v>
      </c>
      <c r="W74" s="85"/>
      <c r="X74" s="38">
        <v>600</v>
      </c>
      <c r="Y74" s="85"/>
      <c r="Z74" s="86"/>
      <c r="AA74" s="52">
        <v>600</v>
      </c>
      <c r="AB74" s="261"/>
      <c r="AC74" s="85"/>
      <c r="AD74" s="38">
        <v>600</v>
      </c>
      <c r="AE74" s="85" t="s">
        <v>308</v>
      </c>
      <c r="AF74" s="86"/>
      <c r="AG74" s="52">
        <v>600</v>
      </c>
      <c r="AH74" s="261"/>
      <c r="AI74" s="85"/>
      <c r="AJ74" s="38">
        <v>600</v>
      </c>
      <c r="AK74" s="73">
        <v>0.51388888888888895</v>
      </c>
      <c r="AL74" s="42" t="str">
        <f t="shared" si="107"/>
        <v/>
      </c>
      <c r="AM74" s="38">
        <f t="shared" si="108"/>
        <v>0</v>
      </c>
      <c r="AN74" s="43">
        <v>0.52708333333333335</v>
      </c>
      <c r="AO74" s="47">
        <v>0.56527777777777777</v>
      </c>
      <c r="AP74" s="70">
        <v>88.5</v>
      </c>
      <c r="AQ74" s="71">
        <f t="shared" si="123"/>
        <v>88.5</v>
      </c>
      <c r="AR74" s="72"/>
      <c r="AS74" s="49">
        <f t="shared" si="124"/>
        <v>0.55555555555555558</v>
      </c>
      <c r="AT74" s="42" t="str">
        <f t="shared" si="169"/>
        <v/>
      </c>
      <c r="AU74" s="280">
        <f t="shared" si="170"/>
        <v>0</v>
      </c>
      <c r="AV74" s="72"/>
      <c r="AW74" s="49">
        <v>0.62152777777777779</v>
      </c>
      <c r="AX74" s="42" t="str">
        <f t="shared" si="171"/>
        <v/>
      </c>
      <c r="AY74" s="38">
        <f t="shared" si="172"/>
        <v>0</v>
      </c>
      <c r="AZ74" s="53">
        <v>0.62361111111111112</v>
      </c>
      <c r="BA74" s="61"/>
      <c r="BB74" s="55">
        <v>0.62914351851851846</v>
      </c>
      <c r="BC74" s="35">
        <f t="shared" si="125"/>
        <v>5.532407407407347E-3</v>
      </c>
      <c r="BD74" s="35">
        <f t="shared" si="126"/>
        <v>2.314814814808816E-5</v>
      </c>
      <c r="BE74" s="44" t="str">
        <f t="shared" si="127"/>
        <v>+</v>
      </c>
      <c r="BF74" s="45">
        <f t="shared" si="128"/>
        <v>2</v>
      </c>
      <c r="BG74" s="55">
        <v>0.63711805555555556</v>
      </c>
      <c r="BH74" s="35">
        <f t="shared" si="129"/>
        <v>1.3506944444444446E-2</v>
      </c>
      <c r="BI74" s="35">
        <f t="shared" si="130"/>
        <v>9.2592592592595502E-5</v>
      </c>
      <c r="BJ74" s="44" t="str">
        <f t="shared" si="131"/>
        <v>+</v>
      </c>
      <c r="BK74" s="45">
        <f t="shared" si="132"/>
        <v>8</v>
      </c>
      <c r="BL74" s="55">
        <v>0.64151620370370377</v>
      </c>
      <c r="BM74" s="35">
        <f t="shared" si="133"/>
        <v>1.7905092592592653E-2</v>
      </c>
      <c r="BN74" s="35">
        <f t="shared" si="134"/>
        <v>6.3657407407413311E-4</v>
      </c>
      <c r="BO74" s="44" t="str">
        <f t="shared" si="135"/>
        <v>+</v>
      </c>
      <c r="BP74" s="45">
        <f t="shared" si="136"/>
        <v>55</v>
      </c>
      <c r="BQ74" s="55">
        <v>0.66863425925925923</v>
      </c>
      <c r="BR74" s="35">
        <f t="shared" si="137"/>
        <v>4.5023148148148118E-2</v>
      </c>
      <c r="BS74" s="35">
        <f t="shared" si="138"/>
        <v>1.3067129629629602E-2</v>
      </c>
      <c r="BT74" s="44" t="str">
        <f t="shared" si="139"/>
        <v>+</v>
      </c>
      <c r="BU74" s="45">
        <f t="shared" si="140"/>
        <v>1129</v>
      </c>
      <c r="BV74" s="263"/>
      <c r="BW74" s="263"/>
      <c r="BX74" s="55">
        <v>0.65100694444444451</v>
      </c>
      <c r="BY74" s="35">
        <f t="shared" si="141"/>
        <v>2.7395833333333397E-2</v>
      </c>
      <c r="BZ74" s="35">
        <f t="shared" si="142"/>
        <v>1.2812499999999935E-2</v>
      </c>
      <c r="CA74" s="44" t="str">
        <f t="shared" si="143"/>
        <v>-</v>
      </c>
      <c r="CB74" s="45">
        <f>IF(BZ74=0,0,HOUR(BZ74)*3600+MINUTE(BZ74)*60+SECOND(BZ74))</f>
        <v>1107</v>
      </c>
      <c r="CC74" s="49">
        <v>0.69861111111111107</v>
      </c>
      <c r="CD74" s="42" t="str">
        <f t="shared" si="144"/>
        <v>+</v>
      </c>
      <c r="CE74" s="38">
        <f t="shared" si="145"/>
        <v>780</v>
      </c>
      <c r="CF74" s="53">
        <v>0.70347222222222217</v>
      </c>
      <c r="CG74" s="61"/>
      <c r="CH74" s="55">
        <v>0.71521990740740737</v>
      </c>
      <c r="CI74" s="35">
        <f t="shared" si="173"/>
        <v>1.1747685185185208E-2</v>
      </c>
      <c r="CJ74" s="35">
        <f t="shared" si="146"/>
        <v>9.0277777777780094E-4</v>
      </c>
      <c r="CK74" s="44" t="str">
        <f t="shared" si="174"/>
        <v>+</v>
      </c>
      <c r="CL74" s="45">
        <f t="shared" si="175"/>
        <v>78</v>
      </c>
      <c r="CM74" s="55">
        <v>0.72217592592592583</v>
      </c>
      <c r="CN74" s="35">
        <f t="shared" si="176"/>
        <v>1.8703703703703667E-2</v>
      </c>
      <c r="CO74" s="35">
        <f t="shared" si="177"/>
        <v>1.8518518518518164E-3</v>
      </c>
      <c r="CP74" s="44" t="str">
        <f t="shared" si="178"/>
        <v>+</v>
      </c>
      <c r="CQ74" s="45">
        <f t="shared" si="179"/>
        <v>160</v>
      </c>
      <c r="CR74" s="85" t="s">
        <v>632</v>
      </c>
      <c r="CS74" s="38"/>
      <c r="CT74" s="85">
        <v>3.4798611111111102</v>
      </c>
      <c r="CU74" s="38"/>
      <c r="CV74" s="91"/>
      <c r="CW74" s="95">
        <v>0.05</v>
      </c>
      <c r="CX74" s="42" t="str">
        <f t="shared" si="112"/>
        <v/>
      </c>
      <c r="CY74" s="38">
        <f t="shared" si="113"/>
        <v>0</v>
      </c>
      <c r="CZ74" s="43">
        <v>0.40902777777777777</v>
      </c>
      <c r="DA74" s="47"/>
      <c r="DB74" s="70">
        <v>118.3</v>
      </c>
      <c r="DC74" s="71">
        <f t="shared" si="147"/>
        <v>118.3</v>
      </c>
      <c r="DD74" s="72"/>
      <c r="DE74" s="43"/>
      <c r="DF74" s="43"/>
      <c r="DG74" s="39">
        <f t="shared" si="148"/>
        <v>2745.8</v>
      </c>
      <c r="DH74" s="46">
        <f t="shared" si="109"/>
        <v>4380</v>
      </c>
      <c r="DI74" s="40"/>
      <c r="DJ74" s="63">
        <f t="shared" si="149"/>
        <v>7125.8</v>
      </c>
      <c r="DK74" s="43"/>
      <c r="DL74" s="268" t="str">
        <f>'Стартовая ведомость'!J73</f>
        <v>И, абсолют</v>
      </c>
      <c r="DM74" s="269" t="str">
        <f>'Стартовая ведомость'!F73</f>
        <v>Volkswagen Golf</v>
      </c>
      <c r="DN74" s="269" t="str">
        <f>'Стартовая ведомость'!G73</f>
        <v>передний</v>
      </c>
      <c r="DO74" s="269">
        <f>'Стартовая ведомость'!H73</f>
        <v>200</v>
      </c>
      <c r="DP74" s="269">
        <f>'Стартовая ведомость'!I73</f>
        <v>0</v>
      </c>
      <c r="DQ74" s="56"/>
      <c r="DR74" s="56"/>
      <c r="DS74" s="36"/>
      <c r="DV74" s="41">
        <f t="shared" si="110"/>
        <v>1.08</v>
      </c>
      <c r="DW74" s="41" t="s">
        <v>197</v>
      </c>
      <c r="DX74" s="41" t="s">
        <v>465</v>
      </c>
      <c r="DY74" s="151">
        <f t="shared" si="150"/>
        <v>223.34400000000002</v>
      </c>
      <c r="DZ74" s="41">
        <f t="shared" si="151"/>
        <v>223.34400000000002</v>
      </c>
      <c r="EA74" s="41">
        <f t="shared" si="152"/>
        <v>9999</v>
      </c>
      <c r="EB74" s="41">
        <f t="shared" si="114"/>
        <v>7125.8</v>
      </c>
      <c r="EC74" s="41">
        <f t="shared" si="115"/>
        <v>999999</v>
      </c>
      <c r="EG74" s="41">
        <f t="shared" si="106"/>
        <v>81</v>
      </c>
      <c r="EH74" s="195">
        <f t="shared" si="153"/>
        <v>0</v>
      </c>
      <c r="EI74" s="195">
        <f t="shared" si="111"/>
        <v>3600</v>
      </c>
      <c r="EJ74" s="196">
        <f t="shared" si="154"/>
        <v>88.5</v>
      </c>
      <c r="EK74" s="195">
        <f t="shared" si="155"/>
        <v>0</v>
      </c>
      <c r="EL74" s="195">
        <f t="shared" si="156"/>
        <v>0</v>
      </c>
      <c r="EM74" s="195">
        <f t="shared" si="157"/>
        <v>2301</v>
      </c>
      <c r="EN74" s="195">
        <f t="shared" si="158"/>
        <v>780</v>
      </c>
      <c r="EO74" s="195">
        <f t="shared" si="159"/>
        <v>238</v>
      </c>
      <c r="EP74" s="195">
        <f t="shared" si="160"/>
        <v>0</v>
      </c>
      <c r="EQ74" s="195">
        <f t="shared" si="161"/>
        <v>118.3</v>
      </c>
      <c r="FC74" s="41">
        <f t="shared" si="116"/>
        <v>81</v>
      </c>
      <c r="FD74" s="195">
        <f t="shared" si="162"/>
        <v>0</v>
      </c>
      <c r="FE74" s="195">
        <f t="shared" si="163"/>
        <v>3600</v>
      </c>
      <c r="FF74" s="195">
        <f t="shared" si="164"/>
        <v>3688.5</v>
      </c>
      <c r="FG74" s="195">
        <f t="shared" si="165"/>
        <v>3688.5</v>
      </c>
      <c r="FH74" s="195">
        <f t="shared" si="166"/>
        <v>3688.5</v>
      </c>
      <c r="FI74" s="195">
        <f t="shared" si="167"/>
        <v>5989.5</v>
      </c>
      <c r="FJ74" s="195">
        <f t="shared" si="95"/>
        <v>6769.5</v>
      </c>
      <c r="FK74" s="195">
        <f t="shared" si="180"/>
        <v>7007.5</v>
      </c>
      <c r="FL74" s="195">
        <f t="shared" si="181"/>
        <v>7007.5</v>
      </c>
      <c r="FM74" s="195">
        <f t="shared" si="182"/>
        <v>7125.8</v>
      </c>
    </row>
    <row r="75" spans="2:169" ht="13.5" thickBot="1" x14ac:dyDescent="0.25">
      <c r="B75" s="34">
        <v>71</v>
      </c>
      <c r="C75" s="293">
        <f>'Стартовая ведомость'!D74</f>
        <v>82</v>
      </c>
      <c r="D75" s="260" t="str">
        <f>'Стартовая ведомость'!B74</f>
        <v>Масалов Андрей</v>
      </c>
      <c r="E75" s="260" t="str">
        <f>'Стартовая ведомость'!C74</f>
        <v>Масалова Ксения</v>
      </c>
      <c r="F75" s="260" t="str">
        <f>'Стартовая ведомость'!F74</f>
        <v>Hyundai Accent</v>
      </c>
      <c r="G75" s="43">
        <f>'Ведомость ТИ'!E74</f>
        <v>0.34097222222222207</v>
      </c>
      <c r="H75" s="47">
        <f t="shared" si="168"/>
        <v>0.34097222222222207</v>
      </c>
      <c r="I75" s="58" t="str">
        <f t="shared" si="117"/>
        <v/>
      </c>
      <c r="J75" s="52">
        <f t="shared" si="118"/>
        <v>0</v>
      </c>
      <c r="K75" s="43">
        <f>'Стартовая ведомость'!E74</f>
        <v>0.42430555555555544</v>
      </c>
      <c r="L75" s="47">
        <f t="shared" si="119"/>
        <v>0.42430555555555544</v>
      </c>
      <c r="M75" s="42" t="str">
        <f t="shared" si="120"/>
        <v/>
      </c>
      <c r="N75" s="38">
        <f t="shared" si="121"/>
        <v>0</v>
      </c>
      <c r="O75" s="85">
        <v>0.42499999999999999</v>
      </c>
      <c r="P75" s="38"/>
      <c r="Q75" s="261"/>
      <c r="R75" s="85"/>
      <c r="S75" s="38">
        <f t="shared" si="122"/>
        <v>0</v>
      </c>
      <c r="T75" s="85" t="s">
        <v>308</v>
      </c>
      <c r="U75" s="86"/>
      <c r="V75" s="52">
        <f t="shared" si="96"/>
        <v>600</v>
      </c>
      <c r="W75" s="85">
        <v>0.5131944444444444</v>
      </c>
      <c r="X75" s="38"/>
      <c r="Y75" s="85">
        <v>0.51458333333333328</v>
      </c>
      <c r="Z75" s="86"/>
      <c r="AA75" s="52">
        <f>IF(Y75=0,0,IF(Y75="нет",900,IF(Y75&lt;(L75+Z$3),MINUTE(ABS(Y75-(L75+Z$3)))*60,0)))</f>
        <v>0</v>
      </c>
      <c r="AB75" s="261"/>
      <c r="AC75" s="85">
        <v>0.51597222222222217</v>
      </c>
      <c r="AD75" s="38"/>
      <c r="AE75" s="85">
        <v>0.47916666666666669</v>
      </c>
      <c r="AF75" s="86"/>
      <c r="AG75" s="52">
        <f>IF(AE75=0,0,IF(AE75="нет",900,IF(AE75&lt;(L75+AF$3),MINUTE(ABS(AE75-(L75+AF$3)))*60,0)))</f>
        <v>1740</v>
      </c>
      <c r="AH75" s="261">
        <f>300+300</f>
        <v>600</v>
      </c>
      <c r="AI75" s="85">
        <v>0.54513888888888895</v>
      </c>
      <c r="AJ75" s="38"/>
      <c r="AK75" s="73">
        <v>0.54513888888888895</v>
      </c>
      <c r="AL75" s="42" t="str">
        <f t="shared" si="107"/>
        <v>+</v>
      </c>
      <c r="AM75" s="38">
        <f t="shared" si="108"/>
        <v>2640</v>
      </c>
      <c r="AN75" s="43">
        <v>0.58263888888888882</v>
      </c>
      <c r="AO75" s="47">
        <v>0.5854166666666667</v>
      </c>
      <c r="AP75" s="70">
        <v>97.8</v>
      </c>
      <c r="AQ75" s="71">
        <f t="shared" si="123"/>
        <v>97.8</v>
      </c>
      <c r="AR75" s="72"/>
      <c r="AS75" s="49">
        <f t="shared" si="124"/>
        <v>0.58680555555555558</v>
      </c>
      <c r="AT75" s="42" t="str">
        <f t="shared" si="169"/>
        <v/>
      </c>
      <c r="AU75" s="280">
        <f t="shared" si="170"/>
        <v>0</v>
      </c>
      <c r="AV75" s="72"/>
      <c r="AW75" s="49">
        <v>0.6333333333333333</v>
      </c>
      <c r="AX75" s="42" t="str">
        <f t="shared" si="171"/>
        <v>+</v>
      </c>
      <c r="AY75" s="38">
        <f t="shared" si="172"/>
        <v>180</v>
      </c>
      <c r="AZ75" s="53">
        <v>0.63611111111111118</v>
      </c>
      <c r="BA75" s="61"/>
      <c r="BB75" s="55">
        <v>0.64158564814814811</v>
      </c>
      <c r="BC75" s="35">
        <f t="shared" si="125"/>
        <v>5.4745370370369306E-3</v>
      </c>
      <c r="BD75" s="35">
        <f t="shared" si="126"/>
        <v>3.4722222222328264E-5</v>
      </c>
      <c r="BE75" s="44" t="str">
        <f t="shared" si="127"/>
        <v>-</v>
      </c>
      <c r="BF75" s="45">
        <f t="shared" si="128"/>
        <v>3</v>
      </c>
      <c r="BG75" s="55">
        <v>0.64987268518518515</v>
      </c>
      <c r="BH75" s="35">
        <f t="shared" si="129"/>
        <v>1.3761574074073968E-2</v>
      </c>
      <c r="BI75" s="35">
        <f t="shared" si="130"/>
        <v>3.4722222222211691E-4</v>
      </c>
      <c r="BJ75" s="44" t="str">
        <f t="shared" si="131"/>
        <v>+</v>
      </c>
      <c r="BK75" s="45">
        <f t="shared" si="132"/>
        <v>30</v>
      </c>
      <c r="BL75" s="55">
        <v>0.65712962962962962</v>
      </c>
      <c r="BM75" s="35">
        <f t="shared" si="133"/>
        <v>2.1018518518518436E-2</v>
      </c>
      <c r="BN75" s="35">
        <f t="shared" si="134"/>
        <v>3.7499999999999166E-3</v>
      </c>
      <c r="BO75" s="44" t="str">
        <f t="shared" si="135"/>
        <v>+</v>
      </c>
      <c r="BP75" s="45">
        <f t="shared" si="136"/>
        <v>324</v>
      </c>
      <c r="BQ75" s="55">
        <v>0.69285879629629632</v>
      </c>
      <c r="BR75" s="35">
        <f t="shared" si="137"/>
        <v>5.6747685185185137E-2</v>
      </c>
      <c r="BS75" s="35">
        <f t="shared" si="138"/>
        <v>2.4791666666666622E-2</v>
      </c>
      <c r="BT75" s="44" t="str">
        <f t="shared" si="139"/>
        <v>+</v>
      </c>
      <c r="BU75" s="45">
        <f t="shared" si="140"/>
        <v>2142</v>
      </c>
      <c r="BV75" s="263"/>
      <c r="BW75" s="263"/>
      <c r="BX75" s="55">
        <v>0.66651620370370368</v>
      </c>
      <c r="BY75" s="35">
        <f t="shared" si="141"/>
        <v>3.0405092592592498E-2</v>
      </c>
      <c r="BZ75" s="35">
        <f t="shared" si="142"/>
        <v>9.8032407407408345E-3</v>
      </c>
      <c r="CA75" s="44" t="str">
        <f t="shared" si="143"/>
        <v>-</v>
      </c>
      <c r="CB75" s="45">
        <f>IF(BZ75=0,0,HOUR(BZ75)*3600+MINUTE(BZ75)*60+SECOND(BZ75))+300+300</f>
        <v>1447</v>
      </c>
      <c r="CC75" s="49">
        <v>0.72499999999999998</v>
      </c>
      <c r="CD75" s="42" t="str">
        <f t="shared" si="144"/>
        <v>+</v>
      </c>
      <c r="CE75" s="38">
        <f t="shared" si="145"/>
        <v>1980</v>
      </c>
      <c r="CF75" s="53">
        <v>0.7270833333333333</v>
      </c>
      <c r="CG75" s="61"/>
      <c r="CH75" s="55">
        <v>0.73826388888888894</v>
      </c>
      <c r="CI75" s="35">
        <f t="shared" si="173"/>
        <v>1.1180555555555638E-2</v>
      </c>
      <c r="CJ75" s="35">
        <f t="shared" si="146"/>
        <v>3.3564814814823069E-4</v>
      </c>
      <c r="CK75" s="44" t="str">
        <f t="shared" si="174"/>
        <v>+</v>
      </c>
      <c r="CL75" s="45">
        <f t="shared" si="175"/>
        <v>29</v>
      </c>
      <c r="CM75" s="55">
        <v>0.76423611111111101</v>
      </c>
      <c r="CN75" s="35">
        <f t="shared" si="176"/>
        <v>3.7152777777777701E-2</v>
      </c>
      <c r="CO75" s="35">
        <f t="shared" si="177"/>
        <v>2.0300925925925851E-2</v>
      </c>
      <c r="CP75" s="44" t="str">
        <f t="shared" si="178"/>
        <v>+</v>
      </c>
      <c r="CQ75" s="45">
        <f t="shared" si="179"/>
        <v>1754</v>
      </c>
      <c r="CR75" s="85"/>
      <c r="CS75" s="38">
        <v>600</v>
      </c>
      <c r="CT75" s="85">
        <v>3.5215277777777798</v>
      </c>
      <c r="CU75" s="38"/>
      <c r="CV75" s="91"/>
      <c r="CW75" s="95">
        <v>0.05</v>
      </c>
      <c r="CX75" s="42" t="str">
        <f t="shared" si="112"/>
        <v/>
      </c>
      <c r="CY75" s="38">
        <f t="shared" si="113"/>
        <v>0</v>
      </c>
      <c r="CZ75" s="43">
        <v>0.40902777777777777</v>
      </c>
      <c r="DA75" s="47"/>
      <c r="DB75" s="70">
        <v>103.2</v>
      </c>
      <c r="DC75" s="71">
        <f t="shared" si="147"/>
        <v>103.2</v>
      </c>
      <c r="DD75" s="72"/>
      <c r="DE75" s="43"/>
      <c r="DF75" s="43"/>
      <c r="DG75" s="39">
        <f t="shared" si="148"/>
        <v>5930</v>
      </c>
      <c r="DH75" s="46">
        <f t="shared" si="109"/>
        <v>8340</v>
      </c>
      <c r="DI75" s="40"/>
      <c r="DJ75" s="63">
        <f t="shared" si="149"/>
        <v>14270</v>
      </c>
      <c r="DK75" s="43"/>
      <c r="DL75" s="268" t="str">
        <f>'Стартовая ведомость'!J74</f>
        <v>абсолют</v>
      </c>
      <c r="DM75" s="269" t="str">
        <f>'Стартовая ведомость'!F74</f>
        <v>Hyundai Accent</v>
      </c>
      <c r="DN75" s="269" t="str">
        <f>'Стартовая ведомость'!G74</f>
        <v>передний</v>
      </c>
      <c r="DO75" s="269">
        <f>'Стартовая ведомость'!H74</f>
        <v>102</v>
      </c>
      <c r="DP75" s="269">
        <f>'Стартовая ведомость'!I74</f>
        <v>0</v>
      </c>
      <c r="DQ75" s="56"/>
      <c r="DR75" s="56"/>
      <c r="DS75" s="36"/>
      <c r="DV75" s="41">
        <f t="shared" si="110"/>
        <v>1.08</v>
      </c>
      <c r="DW75" s="41" t="s">
        <v>197</v>
      </c>
      <c r="DX75" s="41"/>
      <c r="DY75" s="151">
        <f t="shared" si="150"/>
        <v>217.08</v>
      </c>
      <c r="DZ75" s="41">
        <f t="shared" si="151"/>
        <v>217.08</v>
      </c>
      <c r="EA75" s="41">
        <f t="shared" si="152"/>
        <v>9999</v>
      </c>
      <c r="EB75" s="41">
        <f t="shared" si="114"/>
        <v>999999</v>
      </c>
      <c r="EC75" s="41">
        <f t="shared" si="115"/>
        <v>999999</v>
      </c>
      <c r="EG75" s="41">
        <f t="shared" si="106"/>
        <v>82</v>
      </c>
      <c r="EH75" s="195">
        <f t="shared" si="153"/>
        <v>0</v>
      </c>
      <c r="EI75" s="195">
        <f t="shared" si="111"/>
        <v>5580</v>
      </c>
      <c r="EJ75" s="196">
        <f t="shared" si="154"/>
        <v>97.8</v>
      </c>
      <c r="EK75" s="195">
        <f t="shared" si="155"/>
        <v>0</v>
      </c>
      <c r="EL75" s="195">
        <f t="shared" si="156"/>
        <v>180</v>
      </c>
      <c r="EM75" s="195">
        <f t="shared" si="157"/>
        <v>3946</v>
      </c>
      <c r="EN75" s="195">
        <f t="shared" si="158"/>
        <v>1980</v>
      </c>
      <c r="EO75" s="195">
        <f t="shared" si="159"/>
        <v>1783</v>
      </c>
      <c r="EP75" s="195">
        <f t="shared" si="160"/>
        <v>600</v>
      </c>
      <c r="EQ75" s="195">
        <f t="shared" si="161"/>
        <v>103.2</v>
      </c>
      <c r="FC75" s="41">
        <f t="shared" si="116"/>
        <v>82</v>
      </c>
      <c r="FD75" s="195">
        <f t="shared" si="162"/>
        <v>0</v>
      </c>
      <c r="FE75" s="195">
        <f t="shared" si="163"/>
        <v>5580</v>
      </c>
      <c r="FF75" s="195">
        <f t="shared" si="164"/>
        <v>5677.8</v>
      </c>
      <c r="FG75" s="195">
        <f t="shared" si="165"/>
        <v>5677.8</v>
      </c>
      <c r="FH75" s="195">
        <f t="shared" si="166"/>
        <v>5857.8</v>
      </c>
      <c r="FI75" s="195">
        <f t="shared" si="167"/>
        <v>9803.7999999999993</v>
      </c>
      <c r="FJ75" s="195">
        <f t="shared" si="95"/>
        <v>11783.8</v>
      </c>
      <c r="FK75" s="195">
        <f t="shared" si="180"/>
        <v>13566.8</v>
      </c>
      <c r="FL75" s="195">
        <f t="shared" si="181"/>
        <v>14166.8</v>
      </c>
      <c r="FM75" s="195">
        <f t="shared" si="182"/>
        <v>14270</v>
      </c>
    </row>
    <row r="76" spans="2:169" ht="13.5" thickBot="1" x14ac:dyDescent="0.25">
      <c r="B76" s="34">
        <v>72</v>
      </c>
      <c r="C76" s="293">
        <f>'Стартовая ведомость'!D75</f>
        <v>83</v>
      </c>
      <c r="D76" s="260" t="str">
        <f>'Стартовая ведомость'!B75</f>
        <v>Лавлинский Денис</v>
      </c>
      <c r="E76" s="260" t="str">
        <f>'Стартовая ведомость'!C75</f>
        <v>Михайлин Александр</v>
      </c>
      <c r="F76" s="260" t="str">
        <f>'Стартовая ведомость'!F75</f>
        <v>Skoda Fabia</v>
      </c>
      <c r="G76" s="43">
        <f>'Ведомость ТИ'!E75</f>
        <v>0.34166666666666651</v>
      </c>
      <c r="H76" s="47">
        <f t="shared" si="168"/>
        <v>0.34166666666666651</v>
      </c>
      <c r="I76" s="58" t="str">
        <f t="shared" si="117"/>
        <v/>
      </c>
      <c r="J76" s="52">
        <f t="shared" si="118"/>
        <v>0</v>
      </c>
      <c r="K76" s="43">
        <f>'Стартовая ведомость'!E75</f>
        <v>0.42499999999999988</v>
      </c>
      <c r="L76" s="47">
        <f t="shared" si="119"/>
        <v>0.42499999999999988</v>
      </c>
      <c r="M76" s="42" t="str">
        <f t="shared" si="120"/>
        <v/>
      </c>
      <c r="N76" s="38">
        <f t="shared" si="121"/>
        <v>0</v>
      </c>
      <c r="O76" s="85">
        <v>0.42569444444444443</v>
      </c>
      <c r="P76" s="38"/>
      <c r="Q76" s="261"/>
      <c r="R76" s="85">
        <v>0.46249999999999997</v>
      </c>
      <c r="S76" s="38">
        <f t="shared" si="122"/>
        <v>300</v>
      </c>
      <c r="T76" s="85">
        <v>0.4680555555555555</v>
      </c>
      <c r="U76" s="86"/>
      <c r="V76" s="52">
        <f t="shared" si="96"/>
        <v>0</v>
      </c>
      <c r="W76" s="85"/>
      <c r="X76" s="38">
        <v>600</v>
      </c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0.52013888888888882</v>
      </c>
      <c r="AL76" s="42" t="str">
        <f t="shared" si="107"/>
        <v>+</v>
      </c>
      <c r="AM76" s="38">
        <f t="shared" si="108"/>
        <v>420</v>
      </c>
      <c r="AN76" s="43">
        <v>0.5229166666666667</v>
      </c>
      <c r="AO76" s="47">
        <v>0.56805555555555554</v>
      </c>
      <c r="AP76" s="70">
        <v>100.8</v>
      </c>
      <c r="AQ76" s="71">
        <f t="shared" si="123"/>
        <v>100.8</v>
      </c>
      <c r="AR76" s="72"/>
      <c r="AS76" s="49">
        <f t="shared" si="124"/>
        <v>0.56180555555555545</v>
      </c>
      <c r="AT76" s="42" t="str">
        <f t="shared" si="169"/>
        <v/>
      </c>
      <c r="AU76" s="280">
        <f t="shared" si="170"/>
        <v>0</v>
      </c>
      <c r="AV76" s="72"/>
      <c r="AW76" s="49">
        <v>0.64374999999999993</v>
      </c>
      <c r="AX76" s="42" t="str">
        <f t="shared" si="171"/>
        <v/>
      </c>
      <c r="AY76" s="38">
        <f t="shared" si="172"/>
        <v>0</v>
      </c>
      <c r="AZ76" s="53">
        <v>0.64513888888888882</v>
      </c>
      <c r="BA76" s="61"/>
      <c r="BB76" s="55">
        <v>0.65054398148148151</v>
      </c>
      <c r="BC76" s="35">
        <f t="shared" si="125"/>
        <v>5.4050925925926974E-3</v>
      </c>
      <c r="BD76" s="35">
        <f t="shared" si="126"/>
        <v>1.0416666666656152E-4</v>
      </c>
      <c r="BE76" s="44" t="str">
        <f t="shared" si="127"/>
        <v>-</v>
      </c>
      <c r="BF76" s="45">
        <f t="shared" si="128"/>
        <v>9</v>
      </c>
      <c r="BG76" s="55">
        <v>0.65902777777777777</v>
      </c>
      <c r="BH76" s="35">
        <f t="shared" si="129"/>
        <v>1.3888888888888951E-2</v>
      </c>
      <c r="BI76" s="35">
        <f t="shared" si="130"/>
        <v>4.7453703703709965E-4</v>
      </c>
      <c r="BJ76" s="44" t="str">
        <f t="shared" si="131"/>
        <v>+</v>
      </c>
      <c r="BK76" s="45">
        <f t="shared" si="132"/>
        <v>41</v>
      </c>
      <c r="BL76" s="55">
        <v>0.66298611111111116</v>
      </c>
      <c r="BM76" s="35">
        <f t="shared" si="133"/>
        <v>1.7847222222222348E-2</v>
      </c>
      <c r="BN76" s="35">
        <f t="shared" si="134"/>
        <v>5.787037037038277E-4</v>
      </c>
      <c r="BO76" s="44" t="str">
        <f t="shared" si="135"/>
        <v>+</v>
      </c>
      <c r="BP76" s="45">
        <f t="shared" si="136"/>
        <v>50</v>
      </c>
      <c r="BQ76" s="55">
        <v>0.68146990740740743</v>
      </c>
      <c r="BR76" s="35">
        <f t="shared" si="137"/>
        <v>3.633101851851861E-2</v>
      </c>
      <c r="BS76" s="35">
        <f t="shared" si="138"/>
        <v>4.3750000000000941E-3</v>
      </c>
      <c r="BT76" s="44" t="str">
        <f t="shared" si="139"/>
        <v>+</v>
      </c>
      <c r="BU76" s="45">
        <f t="shared" si="140"/>
        <v>378</v>
      </c>
      <c r="BV76" s="263"/>
      <c r="BW76" s="263"/>
      <c r="BX76" s="55">
        <v>0.67204861111111114</v>
      </c>
      <c r="BY76" s="35">
        <f t="shared" si="141"/>
        <v>2.6909722222222321E-2</v>
      </c>
      <c r="BZ76" s="35">
        <f t="shared" si="142"/>
        <v>1.3298611111111011E-2</v>
      </c>
      <c r="CA76" s="44" t="str">
        <f t="shared" si="143"/>
        <v>-</v>
      </c>
      <c r="CB76" s="45">
        <f>IF(BZ76=0,0,HOUR(BZ76)*3600+MINUTE(BZ76)*60+SECOND(BZ76))+300</f>
        <v>1449</v>
      </c>
      <c r="CC76" s="49"/>
      <c r="CD76" s="42" t="str">
        <f t="shared" si="144"/>
        <v/>
      </c>
      <c r="CE76" s="38">
        <v>1800</v>
      </c>
      <c r="CF76" s="53"/>
      <c r="CG76" s="61"/>
      <c r="CH76" s="55"/>
      <c r="CI76" s="35">
        <f t="shared" si="173"/>
        <v>0</v>
      </c>
      <c r="CJ76" s="35">
        <f t="shared" si="146"/>
        <v>1.0844907407407407E-2</v>
      </c>
      <c r="CK76" s="44" t="str">
        <f t="shared" si="174"/>
        <v/>
      </c>
      <c r="CL76" s="45"/>
      <c r="CM76" s="55"/>
      <c r="CN76" s="35">
        <f t="shared" si="176"/>
        <v>0</v>
      </c>
      <c r="CO76" s="35">
        <f t="shared" si="177"/>
        <v>1.6851851851851851E-2</v>
      </c>
      <c r="CP76" s="44"/>
      <c r="CQ76" s="45">
        <v>1800</v>
      </c>
      <c r="CR76" s="85"/>
      <c r="CS76" s="38">
        <v>600</v>
      </c>
      <c r="CT76" s="85">
        <v>3.5631944444444401</v>
      </c>
      <c r="CU76" s="38"/>
      <c r="CV76" s="91"/>
      <c r="CW76" s="95">
        <v>0.05</v>
      </c>
      <c r="CX76" s="42" t="str">
        <f t="shared" si="112"/>
        <v/>
      </c>
      <c r="CY76" s="38">
        <f t="shared" si="113"/>
        <v>0</v>
      </c>
      <c r="CZ76" s="43">
        <v>0.40902777777777777</v>
      </c>
      <c r="DA76" s="47"/>
      <c r="DB76" s="70">
        <v>148.9</v>
      </c>
      <c r="DC76" s="71">
        <f t="shared" si="147"/>
        <v>148.9</v>
      </c>
      <c r="DD76" s="72"/>
      <c r="DE76" s="43"/>
      <c r="DF76" s="43"/>
      <c r="DG76" s="39">
        <f t="shared" si="148"/>
        <v>3976.7000000000003</v>
      </c>
      <c r="DH76" s="46">
        <f t="shared" si="109"/>
        <v>6120</v>
      </c>
      <c r="DI76" s="40"/>
      <c r="DJ76" s="63">
        <f t="shared" si="149"/>
        <v>10096.700000000001</v>
      </c>
      <c r="DK76" s="43"/>
      <c r="DL76" s="268" t="str">
        <f>'Стартовая ведомость'!J75</f>
        <v>выпускник</v>
      </c>
      <c r="DM76" s="269" t="str">
        <f>'Стартовая ведомость'!F75</f>
        <v>Skoda Fabia</v>
      </c>
      <c r="DN76" s="269" t="str">
        <f>'Стартовая ведомость'!G75</f>
        <v>передний</v>
      </c>
      <c r="DO76" s="269">
        <f>'Стартовая ведомость'!H75</f>
        <v>105</v>
      </c>
      <c r="DP76" s="269">
        <f>'Стартовая ведомость'!I75</f>
        <v>0</v>
      </c>
      <c r="DQ76" s="56"/>
      <c r="DR76" s="56"/>
      <c r="DS76" s="36"/>
      <c r="DV76" s="41">
        <f t="shared" si="110"/>
        <v>1.08</v>
      </c>
      <c r="DW76" s="41" t="s">
        <v>197</v>
      </c>
      <c r="DX76" s="41"/>
      <c r="DY76" s="151">
        <f t="shared" si="150"/>
        <v>269.67599999999999</v>
      </c>
      <c r="DZ76" s="41">
        <f t="shared" si="151"/>
        <v>269.67599999999999</v>
      </c>
      <c r="EA76" s="41">
        <f t="shared" si="152"/>
        <v>9999</v>
      </c>
      <c r="EB76" s="41">
        <f t="shared" si="114"/>
        <v>999999</v>
      </c>
      <c r="EC76" s="41">
        <f t="shared" si="115"/>
        <v>999999</v>
      </c>
      <c r="EG76" s="41">
        <f t="shared" si="106"/>
        <v>83</v>
      </c>
      <c r="EH76" s="195">
        <f t="shared" si="153"/>
        <v>0</v>
      </c>
      <c r="EI76" s="195">
        <f t="shared" si="111"/>
        <v>3720</v>
      </c>
      <c r="EJ76" s="196">
        <f t="shared" si="154"/>
        <v>100.8</v>
      </c>
      <c r="EK76" s="195">
        <f t="shared" si="155"/>
        <v>0</v>
      </c>
      <c r="EL76" s="195">
        <f t="shared" si="156"/>
        <v>0</v>
      </c>
      <c r="EM76" s="195">
        <f t="shared" si="157"/>
        <v>1927</v>
      </c>
      <c r="EN76" s="195">
        <f t="shared" si="158"/>
        <v>1800</v>
      </c>
      <c r="EO76" s="195">
        <f t="shared" si="159"/>
        <v>1800</v>
      </c>
      <c r="EP76" s="195">
        <f t="shared" si="160"/>
        <v>600</v>
      </c>
      <c r="EQ76" s="195">
        <f t="shared" si="161"/>
        <v>148.9</v>
      </c>
      <c r="FC76" s="41">
        <f t="shared" si="116"/>
        <v>83</v>
      </c>
      <c r="FD76" s="195">
        <f t="shared" si="162"/>
        <v>0</v>
      </c>
      <c r="FE76" s="195">
        <f t="shared" si="163"/>
        <v>3720</v>
      </c>
      <c r="FF76" s="195">
        <f t="shared" si="164"/>
        <v>3820.8</v>
      </c>
      <c r="FG76" s="195">
        <f t="shared" si="165"/>
        <v>3820.8</v>
      </c>
      <c r="FH76" s="195">
        <f t="shared" si="166"/>
        <v>3820.8</v>
      </c>
      <c r="FI76" s="195">
        <f t="shared" si="167"/>
        <v>5747.8</v>
      </c>
      <c r="FJ76" s="195">
        <f t="shared" si="95"/>
        <v>7547.8</v>
      </c>
      <c r="FK76" s="195">
        <f t="shared" si="180"/>
        <v>9347.7999999999993</v>
      </c>
      <c r="FL76" s="195">
        <f t="shared" si="181"/>
        <v>9947.7999999999993</v>
      </c>
      <c r="FM76" s="195">
        <f t="shared" si="182"/>
        <v>10096.699999999999</v>
      </c>
    </row>
    <row r="77" spans="2:169" ht="13.5" thickBot="1" x14ac:dyDescent="0.25">
      <c r="B77" s="34">
        <v>73</v>
      </c>
      <c r="C77" s="293">
        <f>'Стартовая ведомость'!D76</f>
        <v>84</v>
      </c>
      <c r="D77" s="260" t="str">
        <f>'Стартовая ведомость'!B76</f>
        <v>Леонтьев Петр</v>
      </c>
      <c r="E77" s="260" t="str">
        <f>'Стартовая ведомость'!C76</f>
        <v>Лысогорский Алексей </v>
      </c>
      <c r="F77" s="260" t="str">
        <f>'Стартовая ведомость'!F76</f>
        <v>Skoda Fabia</v>
      </c>
      <c r="G77" s="43">
        <f>'Ведомость ТИ'!E76</f>
        <v>0.34236111111111095</v>
      </c>
      <c r="H77" s="47">
        <f t="shared" si="168"/>
        <v>0.34236111111111095</v>
      </c>
      <c r="I77" s="58" t="str">
        <f t="shared" si="117"/>
        <v/>
      </c>
      <c r="J77" s="52">
        <f t="shared" si="118"/>
        <v>0</v>
      </c>
      <c r="K77" s="43">
        <f>'Стартовая ведомость'!E76</f>
        <v>0.42569444444444432</v>
      </c>
      <c r="L77" s="47">
        <f t="shared" si="119"/>
        <v>0.42569444444444432</v>
      </c>
      <c r="M77" s="42" t="str">
        <f t="shared" si="120"/>
        <v/>
      </c>
      <c r="N77" s="38">
        <f t="shared" si="121"/>
        <v>0</v>
      </c>
      <c r="O77" s="85">
        <v>0.42638888888888887</v>
      </c>
      <c r="P77" s="38"/>
      <c r="Q77" s="261"/>
      <c r="R77" s="85"/>
      <c r="S77" s="38">
        <f t="shared" si="122"/>
        <v>0</v>
      </c>
      <c r="T77" s="85" t="s">
        <v>308</v>
      </c>
      <c r="U77" s="86"/>
      <c r="V77" s="52">
        <f t="shared" si="96"/>
        <v>600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>
        <v>0.54097222222222219</v>
      </c>
      <c r="AL77" s="42" t="str">
        <f t="shared" si="107"/>
        <v>+</v>
      </c>
      <c r="AM77" s="38">
        <f t="shared" si="108"/>
        <v>2160</v>
      </c>
      <c r="AN77" s="43">
        <v>0.5805555555555556</v>
      </c>
      <c r="AO77" s="47">
        <v>0.58263888888888882</v>
      </c>
      <c r="AP77" s="70">
        <v>105.5</v>
      </c>
      <c r="AQ77" s="71">
        <f t="shared" si="123"/>
        <v>105.5</v>
      </c>
      <c r="AR77" s="72"/>
      <c r="AS77" s="49">
        <f t="shared" si="124"/>
        <v>0.58263888888888882</v>
      </c>
      <c r="AT77" s="42" t="str">
        <f t="shared" si="169"/>
        <v/>
      </c>
      <c r="AU77" s="280">
        <f t="shared" si="170"/>
        <v>0</v>
      </c>
      <c r="AV77" s="72"/>
      <c r="AW77" s="49">
        <v>0.6333333333333333</v>
      </c>
      <c r="AX77" s="42" t="str">
        <f t="shared" si="171"/>
        <v>+</v>
      </c>
      <c r="AY77" s="38">
        <f t="shared" si="172"/>
        <v>600</v>
      </c>
      <c r="AZ77" s="53">
        <v>0.63541666666666663</v>
      </c>
      <c r="BA77" s="61"/>
      <c r="BB77" s="55">
        <v>0.64118055555555553</v>
      </c>
      <c r="BC77" s="35">
        <f t="shared" si="125"/>
        <v>5.7638888888889017E-3</v>
      </c>
      <c r="BD77" s="35">
        <f t="shared" si="126"/>
        <v>2.5462962962964283E-4</v>
      </c>
      <c r="BE77" s="44" t="str">
        <f t="shared" si="127"/>
        <v>+</v>
      </c>
      <c r="BF77" s="45">
        <f t="shared" si="128"/>
        <v>22</v>
      </c>
      <c r="BG77" s="55">
        <v>0.64781250000000001</v>
      </c>
      <c r="BH77" s="35">
        <f t="shared" si="129"/>
        <v>1.2395833333333384E-2</v>
      </c>
      <c r="BI77" s="35">
        <f t="shared" si="130"/>
        <v>1.0185185185184673E-3</v>
      </c>
      <c r="BJ77" s="44" t="str">
        <f t="shared" si="131"/>
        <v>-</v>
      </c>
      <c r="BK77" s="45">
        <f t="shared" si="132"/>
        <v>88</v>
      </c>
      <c r="BL77" s="55">
        <v>0.65224537037037034</v>
      </c>
      <c r="BM77" s="35">
        <f t="shared" si="133"/>
        <v>1.6828703703703707E-2</v>
      </c>
      <c r="BN77" s="35">
        <f t="shared" si="134"/>
        <v>4.3981481481481302E-4</v>
      </c>
      <c r="BO77" s="44" t="str">
        <f t="shared" si="135"/>
        <v>-</v>
      </c>
      <c r="BP77" s="45">
        <f t="shared" si="136"/>
        <v>38</v>
      </c>
      <c r="BQ77" s="55"/>
      <c r="BR77" s="35">
        <f t="shared" si="137"/>
        <v>-0.63541666666666663</v>
      </c>
      <c r="BS77" s="35">
        <f t="shared" si="138"/>
        <v>0.66737268518518511</v>
      </c>
      <c r="BT77" s="44"/>
      <c r="BU77" s="45">
        <v>600</v>
      </c>
      <c r="BV77" s="263"/>
      <c r="BW77" s="263"/>
      <c r="BX77" s="55">
        <v>0.66094907407407411</v>
      </c>
      <c r="BY77" s="35">
        <f t="shared" si="141"/>
        <v>2.5532407407407476E-2</v>
      </c>
      <c r="BZ77" s="35">
        <f t="shared" si="142"/>
        <v>1.4675925925925856E-2</v>
      </c>
      <c r="CA77" s="44" t="str">
        <f t="shared" si="143"/>
        <v>-</v>
      </c>
      <c r="CB77" s="45">
        <f>IF(BZ77=0,0,HOUR(BZ77)*3600+MINUTE(BZ77)*60+SECOND(BZ77))+300</f>
        <v>1568</v>
      </c>
      <c r="CC77" s="49">
        <v>0.72569444444444453</v>
      </c>
      <c r="CD77" s="42" t="str">
        <f t="shared" si="144"/>
        <v>+</v>
      </c>
      <c r="CE77" s="38">
        <f t="shared" si="145"/>
        <v>2100</v>
      </c>
      <c r="CF77" s="53">
        <v>0.72777777777777775</v>
      </c>
      <c r="CG77" s="61"/>
      <c r="CH77" s="55">
        <v>0.73812500000000003</v>
      </c>
      <c r="CI77" s="35">
        <f t="shared" si="173"/>
        <v>1.0347222222222285E-2</v>
      </c>
      <c r="CJ77" s="35">
        <f t="shared" si="146"/>
        <v>4.9768518518512189E-4</v>
      </c>
      <c r="CK77" s="44" t="str">
        <f t="shared" si="174"/>
        <v>-</v>
      </c>
      <c r="CL77" s="45">
        <f t="shared" si="175"/>
        <v>43</v>
      </c>
      <c r="CM77" s="55">
        <v>0.74353009259259262</v>
      </c>
      <c r="CN77" s="35">
        <f t="shared" si="176"/>
        <v>1.5752314814814872E-2</v>
      </c>
      <c r="CO77" s="35">
        <f t="shared" si="177"/>
        <v>1.0995370370369788E-3</v>
      </c>
      <c r="CP77" s="44" t="str">
        <f t="shared" si="178"/>
        <v>-</v>
      </c>
      <c r="CQ77" s="45">
        <f t="shared" si="179"/>
        <v>95</v>
      </c>
      <c r="CR77" s="85"/>
      <c r="CS77" s="38">
        <v>600</v>
      </c>
      <c r="CT77" s="85">
        <v>3.6048611111111102</v>
      </c>
      <c r="CU77" s="38"/>
      <c r="CV77" s="91"/>
      <c r="CW77" s="95">
        <v>0.05</v>
      </c>
      <c r="CX77" s="42" t="str">
        <f t="shared" si="112"/>
        <v/>
      </c>
      <c r="CY77" s="38">
        <f t="shared" si="113"/>
        <v>0</v>
      </c>
      <c r="CZ77" s="43">
        <v>0.40902777777777777</v>
      </c>
      <c r="DA77" s="47"/>
      <c r="DB77" s="70">
        <v>109.1</v>
      </c>
      <c r="DC77" s="71">
        <f t="shared" si="147"/>
        <v>109.1</v>
      </c>
      <c r="DD77" s="72">
        <v>300</v>
      </c>
      <c r="DE77" s="43"/>
      <c r="DF77" s="43"/>
      <c r="DG77" s="39">
        <f t="shared" si="148"/>
        <v>2968.6</v>
      </c>
      <c r="DH77" s="46">
        <f t="shared" si="109"/>
        <v>9060</v>
      </c>
      <c r="DI77" s="40"/>
      <c r="DJ77" s="63">
        <f t="shared" si="149"/>
        <v>12028.6</v>
      </c>
      <c r="DK77" s="43"/>
      <c r="DL77" s="268" t="str">
        <f>'Стартовая ведомость'!J76</f>
        <v>абсолют</v>
      </c>
      <c r="DM77" s="269" t="str">
        <f>'Стартовая ведомость'!F76</f>
        <v>Skoda Fabia</v>
      </c>
      <c r="DN77" s="269" t="str">
        <f>'Стартовая ведомость'!G76</f>
        <v>передний</v>
      </c>
      <c r="DO77" s="269">
        <f>'Стартовая ведомость'!H76</f>
        <v>105</v>
      </c>
      <c r="DP77" s="269">
        <f>'Стартовая ведомость'!I76</f>
        <v>0</v>
      </c>
      <c r="DQ77" s="56"/>
      <c r="DR77" s="56"/>
      <c r="DS77" s="36"/>
      <c r="DV77" s="41">
        <f t="shared" si="110"/>
        <v>1.08</v>
      </c>
      <c r="DW77" s="41" t="s">
        <v>197</v>
      </c>
      <c r="DX77" s="41"/>
      <c r="DY77" s="151">
        <f t="shared" si="150"/>
        <v>555.76800000000003</v>
      </c>
      <c r="DZ77" s="41">
        <f t="shared" si="151"/>
        <v>555.76800000000003</v>
      </c>
      <c r="EA77" s="41">
        <f t="shared" si="152"/>
        <v>9999</v>
      </c>
      <c r="EB77" s="41">
        <f t="shared" si="114"/>
        <v>999999</v>
      </c>
      <c r="EC77" s="41">
        <f t="shared" si="115"/>
        <v>999999</v>
      </c>
      <c r="EG77" s="41">
        <f t="shared" si="106"/>
        <v>84</v>
      </c>
      <c r="EH77" s="195">
        <f t="shared" si="153"/>
        <v>0</v>
      </c>
      <c r="EI77" s="195">
        <f t="shared" si="111"/>
        <v>5760</v>
      </c>
      <c r="EJ77" s="196">
        <f t="shared" si="154"/>
        <v>105.5</v>
      </c>
      <c r="EK77" s="195">
        <f t="shared" si="155"/>
        <v>0</v>
      </c>
      <c r="EL77" s="195">
        <f t="shared" si="156"/>
        <v>600</v>
      </c>
      <c r="EM77" s="195">
        <f t="shared" si="157"/>
        <v>2316</v>
      </c>
      <c r="EN77" s="195">
        <f t="shared" si="158"/>
        <v>2100</v>
      </c>
      <c r="EO77" s="195">
        <f t="shared" si="159"/>
        <v>138</v>
      </c>
      <c r="EP77" s="195">
        <f t="shared" si="160"/>
        <v>600</v>
      </c>
      <c r="EQ77" s="195">
        <f t="shared" si="161"/>
        <v>409.1</v>
      </c>
      <c r="FC77" s="41">
        <f t="shared" si="116"/>
        <v>84</v>
      </c>
      <c r="FD77" s="195">
        <f t="shared" si="162"/>
        <v>0</v>
      </c>
      <c r="FE77" s="195">
        <f t="shared" si="163"/>
        <v>5760</v>
      </c>
      <c r="FF77" s="195">
        <f t="shared" si="164"/>
        <v>5865.5</v>
      </c>
      <c r="FG77" s="195">
        <f t="shared" si="165"/>
        <v>5865.5</v>
      </c>
      <c r="FH77" s="195">
        <f t="shared" si="166"/>
        <v>6465.5</v>
      </c>
      <c r="FI77" s="195">
        <f t="shared" si="167"/>
        <v>8781.5</v>
      </c>
      <c r="FJ77" s="195">
        <f t="shared" si="95"/>
        <v>10881.5</v>
      </c>
      <c r="FK77" s="195">
        <f t="shared" si="180"/>
        <v>11019.5</v>
      </c>
      <c r="FL77" s="195">
        <f t="shared" si="181"/>
        <v>11619.5</v>
      </c>
      <c r="FM77" s="195">
        <f t="shared" si="182"/>
        <v>12028.6</v>
      </c>
    </row>
    <row r="78" spans="2:169" ht="13.5" thickBot="1" x14ac:dyDescent="0.25">
      <c r="B78" s="34">
        <v>74</v>
      </c>
      <c r="C78" s="293">
        <f>'Стартовая ведомость'!D77</f>
        <v>87</v>
      </c>
      <c r="D78" s="260" t="str">
        <f>'Стартовая ведомость'!B77</f>
        <v>Климкин Сергей</v>
      </c>
      <c r="E78" s="260" t="str">
        <f>'Стартовая ведомость'!C77</f>
        <v>Люлин Александр</v>
      </c>
      <c r="F78" s="260" t="str">
        <f>'Стартовая ведомость'!F77</f>
        <v>Москвич 214145</v>
      </c>
      <c r="G78" s="43">
        <f>'Ведомость ТИ'!E77</f>
        <v>0.34305555555555539</v>
      </c>
      <c r="H78" s="47">
        <f t="shared" si="168"/>
        <v>0.34305555555555539</v>
      </c>
      <c r="I78" s="58" t="str">
        <f t="shared" si="117"/>
        <v/>
      </c>
      <c r="J78" s="52">
        <f t="shared" si="118"/>
        <v>0</v>
      </c>
      <c r="K78" s="43">
        <f>'Стартовая ведомость'!E77</f>
        <v>0.42638888888888876</v>
      </c>
      <c r="L78" s="47">
        <f t="shared" si="119"/>
        <v>0.42638888888888876</v>
      </c>
      <c r="M78" s="42" t="str">
        <f t="shared" si="120"/>
        <v/>
      </c>
      <c r="N78" s="38">
        <f t="shared" si="121"/>
        <v>0</v>
      </c>
      <c r="O78" s="85">
        <v>0.4291666666666667</v>
      </c>
      <c r="P78" s="38"/>
      <c r="Q78" s="261"/>
      <c r="R78" s="85"/>
      <c r="S78" s="38">
        <f t="shared" si="122"/>
        <v>0</v>
      </c>
      <c r="T78" s="85">
        <v>0.46319444444444446</v>
      </c>
      <c r="U78" s="86"/>
      <c r="V78" s="52">
        <f t="shared" si="96"/>
        <v>0</v>
      </c>
      <c r="W78" s="85">
        <v>0.48333333333333334</v>
      </c>
      <c r="X78" s="38"/>
      <c r="Y78" s="85">
        <v>0.48472222222222222</v>
      </c>
      <c r="Z78" s="86"/>
      <c r="AA78" s="52">
        <f>IF(Y78=0,0,IF(Y78="нет",900,IF(Y78&lt;(L78+Z$3),MINUTE(ABS(Y78-(L78+Z$3)))*60,0)))</f>
        <v>0</v>
      </c>
      <c r="AB78" s="261"/>
      <c r="AC78" s="85">
        <v>0.48680555555555555</v>
      </c>
      <c r="AD78" s="38"/>
      <c r="AE78" s="85">
        <v>0.50624999999999998</v>
      </c>
      <c r="AF78" s="86"/>
      <c r="AG78" s="52">
        <f>IF(AE78=0,0,IF(AE78="нет",900,IF(AE78&lt;(L78+AF$3),MINUTE(ABS(AE78-(L78+AF$3)))*60,0)))</f>
        <v>0</v>
      </c>
      <c r="AH78" s="261"/>
      <c r="AI78" s="85">
        <v>0.51388888888888895</v>
      </c>
      <c r="AJ78" s="38">
        <v>300</v>
      </c>
      <c r="AK78" s="73">
        <v>0.51666666666666672</v>
      </c>
      <c r="AL78" s="42" t="str">
        <f t="shared" si="107"/>
        <v/>
      </c>
      <c r="AM78" s="38">
        <f t="shared" si="108"/>
        <v>0</v>
      </c>
      <c r="AN78" s="43">
        <v>0.52777777777777779</v>
      </c>
      <c r="AO78" s="47">
        <v>0.5708333333333333</v>
      </c>
      <c r="AP78" s="70">
        <v>88.5</v>
      </c>
      <c r="AQ78" s="71">
        <f t="shared" si="123"/>
        <v>88.5</v>
      </c>
      <c r="AR78" s="72"/>
      <c r="AS78" s="49">
        <f t="shared" si="124"/>
        <v>0.55833333333333335</v>
      </c>
      <c r="AT78" s="42" t="str">
        <f t="shared" si="169"/>
        <v/>
      </c>
      <c r="AU78" s="280">
        <f t="shared" si="170"/>
        <v>0</v>
      </c>
      <c r="AV78" s="72"/>
      <c r="AW78" s="49">
        <v>0.6166666666666667</v>
      </c>
      <c r="AX78" s="42" t="str">
        <f t="shared" si="171"/>
        <v/>
      </c>
      <c r="AY78" s="38">
        <f t="shared" si="172"/>
        <v>0</v>
      </c>
      <c r="AZ78" s="53">
        <v>0.61944444444444446</v>
      </c>
      <c r="BA78" s="61"/>
      <c r="BB78" s="55">
        <v>0.62496527777777777</v>
      </c>
      <c r="BC78" s="35">
        <f t="shared" si="125"/>
        <v>5.5208333333333082E-3</v>
      </c>
      <c r="BD78" s="35">
        <f t="shared" si="126"/>
        <v>1.1574074074049284E-5</v>
      </c>
      <c r="BE78" s="44" t="str">
        <f t="shared" si="127"/>
        <v>+</v>
      </c>
      <c r="BF78" s="45">
        <f t="shared" si="128"/>
        <v>1</v>
      </c>
      <c r="BG78" s="55">
        <v>0.63248842592592591</v>
      </c>
      <c r="BH78" s="35">
        <f t="shared" si="129"/>
        <v>1.3043981481481448E-2</v>
      </c>
      <c r="BI78" s="35">
        <f t="shared" si="130"/>
        <v>3.7037037037040282E-4</v>
      </c>
      <c r="BJ78" s="44" t="str">
        <f t="shared" si="131"/>
        <v>-</v>
      </c>
      <c r="BK78" s="45">
        <f t="shared" si="132"/>
        <v>32</v>
      </c>
      <c r="BL78" s="55">
        <v>0.63645833333333335</v>
      </c>
      <c r="BM78" s="35">
        <f t="shared" si="133"/>
        <v>1.7013888888888884E-2</v>
      </c>
      <c r="BN78" s="35">
        <f t="shared" si="134"/>
        <v>2.546296296296359E-4</v>
      </c>
      <c r="BO78" s="44" t="str">
        <f t="shared" si="135"/>
        <v>-</v>
      </c>
      <c r="BP78" s="45">
        <f t="shared" si="136"/>
        <v>22</v>
      </c>
      <c r="BQ78" s="55">
        <v>0.65084490740740741</v>
      </c>
      <c r="BR78" s="35">
        <f t="shared" si="137"/>
        <v>3.1400462962962949E-2</v>
      </c>
      <c r="BS78" s="35">
        <f t="shared" si="138"/>
        <v>5.5555555555556607E-4</v>
      </c>
      <c r="BT78" s="44" t="str">
        <f t="shared" si="139"/>
        <v>-</v>
      </c>
      <c r="BU78" s="45">
        <f t="shared" si="140"/>
        <v>48</v>
      </c>
      <c r="BV78" s="263"/>
      <c r="BW78" s="263"/>
      <c r="BX78" s="55">
        <v>0.66123842592592597</v>
      </c>
      <c r="BY78" s="35">
        <f t="shared" si="141"/>
        <v>4.1793981481481501E-2</v>
      </c>
      <c r="BZ78" s="35">
        <f t="shared" si="142"/>
        <v>1.5856481481481693E-3</v>
      </c>
      <c r="CA78" s="44" t="str">
        <f t="shared" si="143"/>
        <v>+</v>
      </c>
      <c r="CB78" s="45">
        <f>IF(BZ78=0,0,HOUR(BZ78)*3600+MINUTE(BZ78)*60+SECOND(BZ78))</f>
        <v>137</v>
      </c>
      <c r="CC78" s="49">
        <v>0.69930555555555562</v>
      </c>
      <c r="CD78" s="42" t="str">
        <f t="shared" si="144"/>
        <v>+</v>
      </c>
      <c r="CE78" s="38">
        <f t="shared" si="145"/>
        <v>1200</v>
      </c>
      <c r="CF78" s="53">
        <v>0.70277777777777783</v>
      </c>
      <c r="CG78" s="61"/>
      <c r="CH78" s="55">
        <v>0.71353009259259259</v>
      </c>
      <c r="CI78" s="35">
        <f t="shared" si="173"/>
        <v>1.0752314814814756E-2</v>
      </c>
      <c r="CJ78" s="35">
        <f t="shared" si="146"/>
        <v>9.2592592592651013E-5</v>
      </c>
      <c r="CK78" s="44" t="str">
        <f t="shared" si="174"/>
        <v>-</v>
      </c>
      <c r="CL78" s="45">
        <f t="shared" si="175"/>
        <v>8</v>
      </c>
      <c r="CM78" s="55">
        <v>0.71988425925925925</v>
      </c>
      <c r="CN78" s="35">
        <f t="shared" si="176"/>
        <v>1.7106481481481417E-2</v>
      </c>
      <c r="CO78" s="35">
        <f t="shared" si="177"/>
        <v>2.5462962962956651E-4</v>
      </c>
      <c r="CP78" s="44" t="str">
        <f t="shared" si="178"/>
        <v>+</v>
      </c>
      <c r="CQ78" s="45">
        <f t="shared" si="179"/>
        <v>22</v>
      </c>
      <c r="CR78" s="85"/>
      <c r="CS78" s="38">
        <v>600</v>
      </c>
      <c r="CT78" s="85">
        <v>3.6465277777777798</v>
      </c>
      <c r="CU78" s="38"/>
      <c r="CV78" s="91"/>
      <c r="CW78" s="95">
        <v>0.05</v>
      </c>
      <c r="CX78" s="42" t="str">
        <f t="shared" si="112"/>
        <v/>
      </c>
      <c r="CY78" s="38">
        <f t="shared" si="113"/>
        <v>0</v>
      </c>
      <c r="CZ78" s="43">
        <v>0.40902777777777777</v>
      </c>
      <c r="DA78" s="47"/>
      <c r="DB78" s="70">
        <v>109.6</v>
      </c>
      <c r="DC78" s="71">
        <f t="shared" si="147"/>
        <v>109.6</v>
      </c>
      <c r="DD78" s="72"/>
      <c r="DE78" s="43"/>
      <c r="DF78" s="43"/>
      <c r="DG78" s="39">
        <f t="shared" si="148"/>
        <v>468.1</v>
      </c>
      <c r="DH78" s="46">
        <f t="shared" si="109"/>
        <v>2100</v>
      </c>
      <c r="DI78" s="40"/>
      <c r="DJ78" s="63">
        <f t="shared" si="149"/>
        <v>2568.1</v>
      </c>
      <c r="DK78" s="43"/>
      <c r="DL78" s="268" t="str">
        <f>'Стартовая ведомость'!J77</f>
        <v>абсолют</v>
      </c>
      <c r="DM78" s="269" t="str">
        <f>'Стартовая ведомость'!F77</f>
        <v>Москвич 214145</v>
      </c>
      <c r="DN78" s="269" t="str">
        <f>'Стартовая ведомость'!G77</f>
        <v>передний</v>
      </c>
      <c r="DO78" s="269">
        <f>'Стартовая ведомость'!H77</f>
        <v>112</v>
      </c>
      <c r="DP78" s="269" t="str">
        <f>'Стартовая ведомость'!I77</f>
        <v>Товарищи</v>
      </c>
      <c r="DQ78" s="56"/>
      <c r="DR78" s="56"/>
      <c r="DS78" s="36"/>
      <c r="DV78" s="41">
        <f t="shared" si="110"/>
        <v>1.08</v>
      </c>
      <c r="DW78" s="41" t="s">
        <v>197</v>
      </c>
      <c r="DX78" s="41"/>
      <c r="DY78" s="151">
        <f t="shared" si="150"/>
        <v>213.94800000000001</v>
      </c>
      <c r="DZ78" s="41">
        <f t="shared" si="151"/>
        <v>213.94800000000001</v>
      </c>
      <c r="EA78" s="41">
        <f t="shared" si="152"/>
        <v>9999</v>
      </c>
      <c r="EB78" s="41">
        <f t="shared" si="114"/>
        <v>999999</v>
      </c>
      <c r="EC78" s="41">
        <f t="shared" si="115"/>
        <v>999999</v>
      </c>
      <c r="EG78" s="41">
        <f t="shared" si="106"/>
        <v>87</v>
      </c>
      <c r="EH78" s="195">
        <f t="shared" si="153"/>
        <v>0</v>
      </c>
      <c r="EI78" s="195">
        <f t="shared" si="111"/>
        <v>300</v>
      </c>
      <c r="EJ78" s="196">
        <f t="shared" si="154"/>
        <v>88.5</v>
      </c>
      <c r="EK78" s="195">
        <f t="shared" si="155"/>
        <v>0</v>
      </c>
      <c r="EL78" s="195">
        <f t="shared" si="156"/>
        <v>0</v>
      </c>
      <c r="EM78" s="195">
        <f t="shared" si="157"/>
        <v>240</v>
      </c>
      <c r="EN78" s="195">
        <f t="shared" si="158"/>
        <v>1200</v>
      </c>
      <c r="EO78" s="195">
        <f t="shared" si="159"/>
        <v>30</v>
      </c>
      <c r="EP78" s="195">
        <f t="shared" si="160"/>
        <v>600</v>
      </c>
      <c r="EQ78" s="195">
        <f t="shared" si="161"/>
        <v>109.6</v>
      </c>
      <c r="FC78" s="41">
        <f t="shared" si="116"/>
        <v>87</v>
      </c>
      <c r="FD78" s="195">
        <f t="shared" si="162"/>
        <v>0</v>
      </c>
      <c r="FE78" s="195">
        <f t="shared" si="163"/>
        <v>300</v>
      </c>
      <c r="FF78" s="195">
        <f t="shared" si="164"/>
        <v>388.5</v>
      </c>
      <c r="FG78" s="195">
        <f t="shared" si="165"/>
        <v>388.5</v>
      </c>
      <c r="FH78" s="195">
        <f t="shared" si="166"/>
        <v>388.5</v>
      </c>
      <c r="FI78" s="195">
        <f t="shared" si="167"/>
        <v>628.5</v>
      </c>
      <c r="FJ78" s="195">
        <f t="shared" si="95"/>
        <v>1828.5</v>
      </c>
      <c r="FK78" s="195">
        <f t="shared" si="180"/>
        <v>1858.5</v>
      </c>
      <c r="FL78" s="195">
        <f t="shared" si="181"/>
        <v>2458.5</v>
      </c>
      <c r="FM78" s="195">
        <f t="shared" si="182"/>
        <v>2568.1</v>
      </c>
    </row>
    <row r="79" spans="2:169" ht="13.5" thickBot="1" x14ac:dyDescent="0.25">
      <c r="B79" s="34">
        <v>75</v>
      </c>
      <c r="C79" s="293">
        <f>'Стартовая ведомость'!D78</f>
        <v>88</v>
      </c>
      <c r="D79" s="260" t="str">
        <f>'Стартовая ведомость'!B78</f>
        <v>Павловский Сергей</v>
      </c>
      <c r="E79" s="260" t="str">
        <f>'Стартовая ведомость'!C78</f>
        <v>Шведов Константин</v>
      </c>
      <c r="F79" s="260" t="str">
        <f>'Стартовая ведомость'!F78</f>
        <v>Hyundai Accent</v>
      </c>
      <c r="G79" s="43">
        <f>'Ведомость ТИ'!E78</f>
        <v>0.34374999999999983</v>
      </c>
      <c r="H79" s="47">
        <f t="shared" si="168"/>
        <v>0.34374999999999983</v>
      </c>
      <c r="I79" s="58" t="str">
        <f t="shared" si="117"/>
        <v/>
      </c>
      <c r="J79" s="52">
        <f t="shared" si="118"/>
        <v>0</v>
      </c>
      <c r="K79" s="43">
        <f>'Стартовая ведомость'!E78</f>
        <v>0.4270833333333332</v>
      </c>
      <c r="L79" s="47">
        <f t="shared" si="119"/>
        <v>0.4270833333333332</v>
      </c>
      <c r="M79" s="42" t="str">
        <f t="shared" si="120"/>
        <v/>
      </c>
      <c r="N79" s="38">
        <f t="shared" si="121"/>
        <v>0</v>
      </c>
      <c r="O79" s="85">
        <v>0.4284722222222222</v>
      </c>
      <c r="P79" s="38">
        <v>300</v>
      </c>
      <c r="Q79" s="261"/>
      <c r="R79" s="85">
        <v>0.46111111111111108</v>
      </c>
      <c r="S79" s="38">
        <f t="shared" si="122"/>
        <v>300</v>
      </c>
      <c r="T79" s="85">
        <v>0.48749999999999999</v>
      </c>
      <c r="U79" s="86"/>
      <c r="V79" s="52">
        <f t="shared" si="96"/>
        <v>0</v>
      </c>
      <c r="W79" s="85">
        <v>0.51388888888888895</v>
      </c>
      <c r="X79" s="38"/>
      <c r="Y79" s="85">
        <v>0.51458333333333328</v>
      </c>
      <c r="Z79" s="86"/>
      <c r="AA79" s="52">
        <f>IF(Y79=0,0,IF(Y79="нет",900,IF(Y79&lt;(L79+Z$3),MINUTE(ABS(Y79-(L79+Z$3)))*60,0)))</f>
        <v>0</v>
      </c>
      <c r="AB79" s="261"/>
      <c r="AC79" s="85">
        <v>0.51666666666666672</v>
      </c>
      <c r="AD79" s="38"/>
      <c r="AE79" s="85">
        <v>0.47916666666666669</v>
      </c>
      <c r="AF79" s="86"/>
      <c r="AG79" s="52">
        <f>IF(AE79=0,0,IF(AE79="нет",900,IF(AE79&lt;(L79+AF$3),MINUTE(ABS(AE79-(L79+AF$3)))*60,0)))</f>
        <v>1980</v>
      </c>
      <c r="AH79" s="261">
        <f>300+300</f>
        <v>600</v>
      </c>
      <c r="AI79" s="85"/>
      <c r="AJ79" s="38">
        <v>600</v>
      </c>
      <c r="AK79" s="73">
        <v>0.5493055555555556</v>
      </c>
      <c r="AL79" s="42" t="str">
        <f t="shared" si="107"/>
        <v>+</v>
      </c>
      <c r="AM79" s="38">
        <f t="shared" si="108"/>
        <v>2760</v>
      </c>
      <c r="AN79" s="43">
        <v>0.55625000000000002</v>
      </c>
      <c r="AO79" s="47">
        <v>0.5854166666666667</v>
      </c>
      <c r="AP79" s="70">
        <v>92.1</v>
      </c>
      <c r="AQ79" s="71">
        <f t="shared" si="123"/>
        <v>92.1</v>
      </c>
      <c r="AR79" s="72"/>
      <c r="AS79" s="49">
        <f t="shared" si="124"/>
        <v>0.59097222222222223</v>
      </c>
      <c r="AT79" s="42" t="str">
        <f t="shared" si="169"/>
        <v/>
      </c>
      <c r="AU79" s="280">
        <f t="shared" si="170"/>
        <v>0</v>
      </c>
      <c r="AV79" s="72"/>
      <c r="AW79" s="49">
        <v>0.6333333333333333</v>
      </c>
      <c r="AX79" s="42" t="str">
        <f t="shared" si="171"/>
        <v/>
      </c>
      <c r="AY79" s="38">
        <f t="shared" si="172"/>
        <v>0</v>
      </c>
      <c r="AZ79" s="53">
        <v>0.63680555555555551</v>
      </c>
      <c r="BA79" s="61"/>
      <c r="BB79" s="55">
        <v>0.6422106481481481</v>
      </c>
      <c r="BC79" s="35">
        <f t="shared" si="125"/>
        <v>5.4050925925925863E-3</v>
      </c>
      <c r="BD79" s="35">
        <f t="shared" si="126"/>
        <v>1.0416666666667254E-4</v>
      </c>
      <c r="BE79" s="44" t="str">
        <f t="shared" si="127"/>
        <v>-</v>
      </c>
      <c r="BF79" s="45">
        <f t="shared" si="128"/>
        <v>9</v>
      </c>
      <c r="BG79" s="55">
        <v>0.64954861111111117</v>
      </c>
      <c r="BH79" s="35">
        <f t="shared" si="129"/>
        <v>1.274305555555566E-2</v>
      </c>
      <c r="BI79" s="35">
        <f t="shared" si="130"/>
        <v>6.7129629629619075E-4</v>
      </c>
      <c r="BJ79" s="44" t="str">
        <f t="shared" si="131"/>
        <v>-</v>
      </c>
      <c r="BK79" s="45">
        <f t="shared" si="132"/>
        <v>58</v>
      </c>
      <c r="BL79" s="55">
        <v>0.65387731481481481</v>
      </c>
      <c r="BM79" s="35">
        <f t="shared" si="133"/>
        <v>1.70717592592593E-2</v>
      </c>
      <c r="BN79" s="35">
        <f t="shared" si="134"/>
        <v>1.9675925925921947E-4</v>
      </c>
      <c r="BO79" s="44" t="str">
        <f t="shared" si="135"/>
        <v>-</v>
      </c>
      <c r="BP79" s="45">
        <f t="shared" si="136"/>
        <v>17</v>
      </c>
      <c r="BQ79" s="55">
        <v>0.67113425925925929</v>
      </c>
      <c r="BR79" s="35">
        <f t="shared" si="137"/>
        <v>3.4328703703703778E-2</v>
      </c>
      <c r="BS79" s="35">
        <f t="shared" si="138"/>
        <v>2.3726851851852623E-3</v>
      </c>
      <c r="BT79" s="44" t="str">
        <f t="shared" si="139"/>
        <v>+</v>
      </c>
      <c r="BU79" s="45">
        <f t="shared" si="140"/>
        <v>205</v>
      </c>
      <c r="BV79" s="263"/>
      <c r="BW79" s="263"/>
      <c r="BX79" s="55">
        <v>0.66200231481481475</v>
      </c>
      <c r="BY79" s="35">
        <f t="shared" si="141"/>
        <v>2.5196759259259238E-2</v>
      </c>
      <c r="BZ79" s="35">
        <f t="shared" si="142"/>
        <v>1.5011574074074094E-2</v>
      </c>
      <c r="CA79" s="44" t="str">
        <f t="shared" si="143"/>
        <v>-</v>
      </c>
      <c r="CB79" s="45">
        <f>IF(BZ79=0,0,HOUR(BZ79)*3600+MINUTE(BZ79)*60+SECOND(BZ79))+300</f>
        <v>1597</v>
      </c>
      <c r="CC79" s="49">
        <v>0.69513888888888886</v>
      </c>
      <c r="CD79" s="42" t="str">
        <f t="shared" si="144"/>
        <v>-</v>
      </c>
      <c r="CE79" s="38">
        <f t="shared" si="145"/>
        <v>660</v>
      </c>
      <c r="CF79" s="53">
        <v>0.69791666666666663</v>
      </c>
      <c r="CG79" s="61"/>
      <c r="CH79" s="55">
        <v>0.70847222222222228</v>
      </c>
      <c r="CI79" s="35">
        <f t="shared" si="173"/>
        <v>1.0555555555555651E-2</v>
      </c>
      <c r="CJ79" s="35">
        <f t="shared" si="146"/>
        <v>2.8935185185175599E-4</v>
      </c>
      <c r="CK79" s="44" t="str">
        <f t="shared" si="174"/>
        <v>-</v>
      </c>
      <c r="CL79" s="45">
        <f t="shared" si="175"/>
        <v>25</v>
      </c>
      <c r="CM79" s="55">
        <v>0.71483796296296298</v>
      </c>
      <c r="CN79" s="35">
        <f t="shared" si="176"/>
        <v>1.6921296296296351E-2</v>
      </c>
      <c r="CO79" s="35">
        <f t="shared" si="177"/>
        <v>6.9444444444500403E-5</v>
      </c>
      <c r="CP79" s="44" t="str">
        <f t="shared" si="178"/>
        <v>+</v>
      </c>
      <c r="CQ79" s="45">
        <f t="shared" si="179"/>
        <v>6</v>
      </c>
      <c r="CR79" s="85" t="s">
        <v>632</v>
      </c>
      <c r="CS79" s="38"/>
      <c r="CT79" s="85">
        <v>3.6881944444444401</v>
      </c>
      <c r="CU79" s="38"/>
      <c r="CV79" s="91"/>
      <c r="CW79" s="95">
        <v>0.05</v>
      </c>
      <c r="CX79" s="42" t="str">
        <f t="shared" si="112"/>
        <v/>
      </c>
      <c r="CY79" s="38">
        <f t="shared" si="113"/>
        <v>0</v>
      </c>
      <c r="CZ79" s="43">
        <v>0.40902777777777777</v>
      </c>
      <c r="DA79" s="47"/>
      <c r="DB79" s="70">
        <v>107.6</v>
      </c>
      <c r="DC79" s="71">
        <f t="shared" si="147"/>
        <v>107.6</v>
      </c>
      <c r="DD79" s="72"/>
      <c r="DE79" s="43"/>
      <c r="DF79" s="43"/>
      <c r="DG79" s="39">
        <f t="shared" si="148"/>
        <v>2116.6999999999998</v>
      </c>
      <c r="DH79" s="46">
        <f t="shared" si="109"/>
        <v>7200</v>
      </c>
      <c r="DI79" s="40"/>
      <c r="DJ79" s="63">
        <f t="shared" si="149"/>
        <v>9316.7000000000007</v>
      </c>
      <c r="DK79" s="43"/>
      <c r="DL79" s="268" t="str">
        <f>'Стартовая ведомость'!J78</f>
        <v>абсолют</v>
      </c>
      <c r="DM79" s="269" t="str">
        <f>'Стартовая ведомость'!F78</f>
        <v>Hyundai Accent</v>
      </c>
      <c r="DN79" s="269" t="str">
        <f>'Стартовая ведомость'!G78</f>
        <v>передний</v>
      </c>
      <c r="DO79" s="269">
        <f>'Стартовая ведомость'!H78</f>
        <v>102</v>
      </c>
      <c r="DP79" s="269" t="str">
        <f>'Стартовая ведомость'!I78</f>
        <v>Товарищи</v>
      </c>
      <c r="DQ79" s="56"/>
      <c r="DR79" s="56"/>
      <c r="DS79" s="36"/>
      <c r="DV79" s="41">
        <f t="shared" si="110"/>
        <v>1.08</v>
      </c>
      <c r="DW79" s="41" t="s">
        <v>197</v>
      </c>
      <c r="DX79" s="41"/>
      <c r="DY79" s="151">
        <f t="shared" si="150"/>
        <v>215.67599999999999</v>
      </c>
      <c r="DZ79" s="41">
        <f t="shared" si="151"/>
        <v>215.67599999999999</v>
      </c>
      <c r="EA79" s="41">
        <f t="shared" si="152"/>
        <v>9999</v>
      </c>
      <c r="EB79" s="41">
        <f t="shared" si="114"/>
        <v>999999</v>
      </c>
      <c r="EC79" s="41">
        <f t="shared" si="115"/>
        <v>999999</v>
      </c>
      <c r="EG79" s="41">
        <f t="shared" si="106"/>
        <v>88</v>
      </c>
      <c r="EH79" s="195">
        <f t="shared" si="153"/>
        <v>0</v>
      </c>
      <c r="EI79" s="195">
        <f t="shared" si="111"/>
        <v>6540</v>
      </c>
      <c r="EJ79" s="196">
        <f t="shared" si="154"/>
        <v>92.1</v>
      </c>
      <c r="EK79" s="195">
        <f t="shared" si="155"/>
        <v>0</v>
      </c>
      <c r="EL79" s="195">
        <f t="shared" si="156"/>
        <v>0</v>
      </c>
      <c r="EM79" s="195">
        <f t="shared" si="157"/>
        <v>1886</v>
      </c>
      <c r="EN79" s="195">
        <f t="shared" si="158"/>
        <v>660</v>
      </c>
      <c r="EO79" s="195">
        <f t="shared" si="159"/>
        <v>31</v>
      </c>
      <c r="EP79" s="195">
        <f t="shared" si="160"/>
        <v>0</v>
      </c>
      <c r="EQ79" s="195">
        <f t="shared" si="161"/>
        <v>107.6</v>
      </c>
      <c r="FC79" s="41">
        <f t="shared" si="116"/>
        <v>88</v>
      </c>
      <c r="FD79" s="195">
        <f t="shared" si="162"/>
        <v>0</v>
      </c>
      <c r="FE79" s="195">
        <f t="shared" si="163"/>
        <v>6540</v>
      </c>
      <c r="FF79" s="195">
        <f t="shared" si="164"/>
        <v>6632.1</v>
      </c>
      <c r="FG79" s="195">
        <f t="shared" si="165"/>
        <v>6632.1</v>
      </c>
      <c r="FH79" s="195">
        <f t="shared" si="166"/>
        <v>6632.1</v>
      </c>
      <c r="FI79" s="195">
        <f t="shared" si="167"/>
        <v>8518.1</v>
      </c>
      <c r="FJ79" s="195">
        <f t="shared" si="95"/>
        <v>9178.1</v>
      </c>
      <c r="FK79" s="195">
        <f t="shared" si="180"/>
        <v>9209.1</v>
      </c>
      <c r="FL79" s="195">
        <f t="shared" si="181"/>
        <v>9209.1</v>
      </c>
      <c r="FM79" s="195">
        <f t="shared" si="182"/>
        <v>9316.7000000000007</v>
      </c>
    </row>
    <row r="80" spans="2:169" ht="13.5" thickBot="1" x14ac:dyDescent="0.25">
      <c r="B80" s="34">
        <v>76</v>
      </c>
      <c r="C80" s="293">
        <f>'Стартовая ведомость'!D79</f>
        <v>90</v>
      </c>
      <c r="D80" s="260" t="str">
        <f>'Стартовая ведомость'!B79</f>
        <v>Прядко Алексей</v>
      </c>
      <c r="E80" s="260" t="str">
        <f>'Стартовая ведомость'!C79</f>
        <v>Магометов Роман</v>
      </c>
      <c r="F80" s="260" t="str">
        <f>'Стартовая ведомость'!F79</f>
        <v>Dodge Ram</v>
      </c>
      <c r="G80" s="43">
        <f>'Ведомость ТИ'!E79</f>
        <v>0.34444444444444428</v>
      </c>
      <c r="H80" s="47">
        <f t="shared" si="168"/>
        <v>0.34444444444444428</v>
      </c>
      <c r="I80" s="58" t="str">
        <f t="shared" si="117"/>
        <v/>
      </c>
      <c r="J80" s="391">
        <f t="shared" si="118"/>
        <v>0</v>
      </c>
      <c r="K80" s="43">
        <f>'Стартовая ведомость'!E79</f>
        <v>0.42777777777777765</v>
      </c>
      <c r="L80" s="47">
        <f t="shared" si="119"/>
        <v>0.42777777777777765</v>
      </c>
      <c r="M80" s="42" t="str">
        <f t="shared" si="120"/>
        <v/>
      </c>
      <c r="N80" s="38">
        <f t="shared" si="121"/>
        <v>0</v>
      </c>
      <c r="O80" s="85">
        <v>0.4284722222222222</v>
      </c>
      <c r="P80" s="38">
        <v>300</v>
      </c>
      <c r="Q80" s="261"/>
      <c r="R80" s="85"/>
      <c r="S80" s="38">
        <f t="shared" si="122"/>
        <v>0</v>
      </c>
      <c r="T80" s="85" t="s">
        <v>308</v>
      </c>
      <c r="U80" s="86"/>
      <c r="V80" s="52">
        <f t="shared" si="96"/>
        <v>600</v>
      </c>
      <c r="W80" s="85"/>
      <c r="X80" s="38">
        <v>600</v>
      </c>
      <c r="Y80" s="85"/>
      <c r="Z80" s="86"/>
      <c r="AA80" s="52">
        <v>600</v>
      </c>
      <c r="AB80" s="261"/>
      <c r="AC80" s="85"/>
      <c r="AD80" s="38">
        <v>600</v>
      </c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 t="s">
        <v>308</v>
      </c>
      <c r="AL80" s="42" t="str">
        <f t="shared" si="107"/>
        <v/>
      </c>
      <c r="AM80" s="38">
        <f>IF(AK80=0,0,IF(AK80="нет",1800,IF(AK80&lt;L80+AL$3,MINUTE(ABS(AK80-(L80+AL$3)))*60,IF(AK80&gt;L80+AL$3,MINUTE(ABS(AK80-(L80+AL$3)))*60,0))))</f>
        <v>1800</v>
      </c>
      <c r="AN80" s="43">
        <v>0.53402777777777777</v>
      </c>
      <c r="AO80" s="47">
        <v>0.59375</v>
      </c>
      <c r="AP80" s="70">
        <v>92.3</v>
      </c>
      <c r="AQ80" s="71">
        <f t="shared" si="123"/>
        <v>92.3</v>
      </c>
      <c r="AR80" s="72">
        <v>10</v>
      </c>
      <c r="AS80" s="49" t="e">
        <f t="shared" si="124"/>
        <v>#VALUE!</v>
      </c>
      <c r="AT80" s="42"/>
      <c r="AU80" s="280">
        <v>0</v>
      </c>
      <c r="AV80" s="72"/>
      <c r="AW80" s="49" t="s">
        <v>308</v>
      </c>
      <c r="AX80" s="42"/>
      <c r="AY80" s="38">
        <f t="shared" si="172"/>
        <v>1800</v>
      </c>
      <c r="AZ80" s="53"/>
      <c r="BA80" s="61"/>
      <c r="BB80" s="55"/>
      <c r="BC80" s="35">
        <f t="shared" si="125"/>
        <v>0</v>
      </c>
      <c r="BD80" s="35">
        <f t="shared" si="126"/>
        <v>5.5092592592592589E-3</v>
      </c>
      <c r="BE80" s="44"/>
      <c r="BF80" s="45">
        <v>600</v>
      </c>
      <c r="BG80" s="55"/>
      <c r="BH80" s="35">
        <f t="shared" si="129"/>
        <v>0</v>
      </c>
      <c r="BI80" s="35">
        <f t="shared" si="130"/>
        <v>1.3414351851851851E-2</v>
      </c>
      <c r="BJ80" s="44"/>
      <c r="BK80" s="45">
        <v>600</v>
      </c>
      <c r="BL80" s="55"/>
      <c r="BM80" s="35">
        <f t="shared" si="133"/>
        <v>0</v>
      </c>
      <c r="BN80" s="35">
        <f t="shared" si="134"/>
        <v>1.726851851851852E-2</v>
      </c>
      <c r="BO80" s="44"/>
      <c r="BP80" s="45">
        <v>600</v>
      </c>
      <c r="BQ80" s="55"/>
      <c r="BR80" s="35">
        <f t="shared" si="137"/>
        <v>0</v>
      </c>
      <c r="BS80" s="35">
        <f t="shared" si="138"/>
        <v>3.1956018518518516E-2</v>
      </c>
      <c r="BT80" s="44"/>
      <c r="BU80" s="45">
        <v>600</v>
      </c>
      <c r="BV80" s="263"/>
      <c r="BW80" s="263"/>
      <c r="BX80" s="55"/>
      <c r="BY80" s="35">
        <f t="shared" si="141"/>
        <v>0</v>
      </c>
      <c r="BZ80" s="35">
        <f t="shared" si="142"/>
        <v>4.0208333333333332E-2</v>
      </c>
      <c r="CA80" s="44" t="str">
        <f t="shared" si="143"/>
        <v>-</v>
      </c>
      <c r="CB80" s="45">
        <f>IF(BZ80=0,0,HOUR(BZ80)*3600+MINUTE(BZ80)*60+SECOND(BZ80))</f>
        <v>3474</v>
      </c>
      <c r="CC80" s="49"/>
      <c r="CD80" s="42" t="str">
        <f t="shared" si="144"/>
        <v/>
      </c>
      <c r="CE80" s="38">
        <v>1800</v>
      </c>
      <c r="CF80" s="53"/>
      <c r="CG80" s="61"/>
      <c r="CH80" s="55"/>
      <c r="CI80" s="35">
        <f t="shared" si="173"/>
        <v>0</v>
      </c>
      <c r="CJ80" s="35">
        <f t="shared" si="146"/>
        <v>1.0844907407407407E-2</v>
      </c>
      <c r="CK80" s="44" t="str">
        <f t="shared" si="174"/>
        <v/>
      </c>
      <c r="CL80" s="45"/>
      <c r="CM80" s="55"/>
      <c r="CN80" s="35">
        <f t="shared" si="176"/>
        <v>0</v>
      </c>
      <c r="CO80" s="35">
        <f t="shared" si="177"/>
        <v>1.6851851851851851E-2</v>
      </c>
      <c r="CP80" s="44"/>
      <c r="CQ80" s="45">
        <v>1800</v>
      </c>
      <c r="CR80" s="85"/>
      <c r="CS80" s="38">
        <v>600</v>
      </c>
      <c r="CT80" s="85">
        <v>3.7298611111111102</v>
      </c>
      <c r="CU80" s="38"/>
      <c r="CV80" s="91"/>
      <c r="CW80" s="95">
        <v>0.05</v>
      </c>
      <c r="CX80" s="42" t="str">
        <f t="shared" si="112"/>
        <v/>
      </c>
      <c r="CY80" s="38">
        <f t="shared" si="113"/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f t="shared" si="148"/>
        <v>9576.2999999999993</v>
      </c>
      <c r="DH80" s="46">
        <f t="shared" si="109"/>
        <v>9900</v>
      </c>
      <c r="DI80" s="40"/>
      <c r="DJ80" s="63" t="s">
        <v>316</v>
      </c>
      <c r="DK80" s="43"/>
      <c r="DL80" s="268" t="str">
        <f>'Стартовая ведомость'!J79</f>
        <v>выпускник</v>
      </c>
      <c r="DM80" s="269" t="str">
        <f>'Стартовая ведомость'!F79</f>
        <v>Dodge Ram</v>
      </c>
      <c r="DN80" s="269" t="str">
        <f>'Стартовая ведомость'!G79</f>
        <v>полный</v>
      </c>
      <c r="DO80" s="269">
        <f>'Стартовая ведомость'!H79</f>
        <v>400</v>
      </c>
      <c r="DP80" s="269">
        <f>'Стартовая ведомость'!I79</f>
        <v>0</v>
      </c>
      <c r="DQ80" s="56"/>
      <c r="DR80" s="56"/>
      <c r="DS80" s="36"/>
      <c r="DV80" s="41">
        <f t="shared" si="110"/>
        <v>1.1299999999999999</v>
      </c>
      <c r="DW80" s="41" t="s">
        <v>197</v>
      </c>
      <c r="DX80" s="41"/>
      <c r="DY80" s="63" t="s">
        <v>316</v>
      </c>
      <c r="DZ80" s="41" t="str">
        <f t="shared" si="151"/>
        <v>Сход</v>
      </c>
      <c r="EA80" s="63" t="s">
        <v>316</v>
      </c>
      <c r="EB80" s="63" t="s">
        <v>316</v>
      </c>
      <c r="EC80" s="63" t="s">
        <v>316</v>
      </c>
      <c r="EG80" s="41">
        <f t="shared" si="106"/>
        <v>90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FC80" s="41">
        <f t="shared" si="116"/>
        <v>90</v>
      </c>
      <c r="FD80" s="195" t="str">
        <f t="shared" si="162"/>
        <v>Сход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</row>
    <row r="81" spans="2:169" ht="13.5" thickBot="1" x14ac:dyDescent="0.25">
      <c r="B81" s="34">
        <v>77</v>
      </c>
      <c r="C81" s="293">
        <f>'Стартовая ведомость'!D80</f>
        <v>93</v>
      </c>
      <c r="D81" s="260" t="str">
        <f>'Стартовая ведомость'!B80</f>
        <v>Кондрахин Данила</v>
      </c>
      <c r="E81" s="260" t="str">
        <f>'Стартовая ведомость'!C80</f>
        <v>Камитов Михаил</v>
      </c>
      <c r="F81" s="260" t="str">
        <f>'Стартовая ведомость'!F80</f>
        <v>ВАЗ-21102</v>
      </c>
      <c r="G81" s="43">
        <f>'Ведомость ТИ'!E80</f>
        <v>0.34513888888888872</v>
      </c>
      <c r="H81" s="47">
        <f t="shared" si="168"/>
        <v>0.34513888888888872</v>
      </c>
      <c r="I81" s="58" t="str">
        <f t="shared" si="117"/>
        <v/>
      </c>
      <c r="J81" s="391">
        <f t="shared" si="118"/>
        <v>0</v>
      </c>
      <c r="K81" s="43">
        <f>'Стартовая ведомость'!E80</f>
        <v>0.42847222222222209</v>
      </c>
      <c r="L81" s="47">
        <f t="shared" si="119"/>
        <v>0.42847222222222209</v>
      </c>
      <c r="M81" s="42" t="str">
        <f t="shared" si="120"/>
        <v/>
      </c>
      <c r="N81" s="38">
        <f t="shared" si="121"/>
        <v>0</v>
      </c>
      <c r="O81" s="85">
        <v>0.4291666666666667</v>
      </c>
      <c r="P81" s="38"/>
      <c r="Q81" s="261"/>
      <c r="R81" s="85">
        <v>0.45763888888888887</v>
      </c>
      <c r="S81" s="38">
        <f t="shared" si="122"/>
        <v>300</v>
      </c>
      <c r="T81" s="85">
        <v>0.46249999999999997</v>
      </c>
      <c r="U81" s="86"/>
      <c r="V81" s="52">
        <f t="shared" si="96"/>
        <v>0</v>
      </c>
      <c r="W81" s="85">
        <v>0.50347222222222221</v>
      </c>
      <c r="X81" s="38"/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0.51874999999999993</v>
      </c>
      <c r="AL81" s="42" t="str">
        <f t="shared" si="107"/>
        <v/>
      </c>
      <c r="AM81" s="38">
        <f t="shared" si="108"/>
        <v>0</v>
      </c>
      <c r="AN81" s="43">
        <v>0.52361111111111114</v>
      </c>
      <c r="AO81" s="47">
        <v>0.57430555555555551</v>
      </c>
      <c r="AP81" s="70">
        <v>97.1</v>
      </c>
      <c r="AQ81" s="71">
        <f t="shared" si="123"/>
        <v>97.1</v>
      </c>
      <c r="AR81" s="72">
        <v>10</v>
      </c>
      <c r="AS81" s="49">
        <f t="shared" si="124"/>
        <v>0.56041666666666656</v>
      </c>
      <c r="AT81" s="42" t="str">
        <f t="shared" si="169"/>
        <v/>
      </c>
      <c r="AU81" s="280">
        <f t="shared" si="170"/>
        <v>0</v>
      </c>
      <c r="AV81" s="72"/>
      <c r="AW81" s="49">
        <v>0.62013888888888891</v>
      </c>
      <c r="AX81" s="42" t="str">
        <f t="shared" si="171"/>
        <v/>
      </c>
      <c r="AY81" s="38">
        <f t="shared" si="172"/>
        <v>0</v>
      </c>
      <c r="AZ81" s="53">
        <v>0.62222222222222223</v>
      </c>
      <c r="BA81" s="61"/>
      <c r="BB81" s="55">
        <v>0.62707175925925929</v>
      </c>
      <c r="BC81" s="35">
        <f t="shared" si="125"/>
        <v>4.849537037037055E-3</v>
      </c>
      <c r="BD81" s="35">
        <f t="shared" si="126"/>
        <v>6.5972222222220392E-4</v>
      </c>
      <c r="BE81" s="44" t="str">
        <f t="shared" si="127"/>
        <v>-</v>
      </c>
      <c r="BF81" s="45">
        <f t="shared" si="128"/>
        <v>57</v>
      </c>
      <c r="BG81" s="55">
        <v>0.63563657407407403</v>
      </c>
      <c r="BH81" s="35">
        <f t="shared" si="129"/>
        <v>1.3414351851851802E-2</v>
      </c>
      <c r="BI81" s="35">
        <f t="shared" si="130"/>
        <v>4.8572257327350599E-17</v>
      </c>
      <c r="BJ81" s="44" t="str">
        <f t="shared" si="131"/>
        <v/>
      </c>
      <c r="BK81" s="45">
        <f t="shared" si="132"/>
        <v>0</v>
      </c>
      <c r="BL81" s="55">
        <v>0.64043981481481482</v>
      </c>
      <c r="BM81" s="35">
        <f t="shared" si="133"/>
        <v>1.8217592592592591E-2</v>
      </c>
      <c r="BN81" s="35">
        <f t="shared" si="134"/>
        <v>9.4907407407407093E-4</v>
      </c>
      <c r="BO81" s="44" t="str">
        <f t="shared" si="135"/>
        <v>+</v>
      </c>
      <c r="BP81" s="45">
        <f t="shared" si="136"/>
        <v>82</v>
      </c>
      <c r="BQ81" s="55">
        <v>0.66047453703703707</v>
      </c>
      <c r="BR81" s="35">
        <f t="shared" si="137"/>
        <v>3.8252314814814836E-2</v>
      </c>
      <c r="BS81" s="35">
        <f t="shared" si="138"/>
        <v>6.2962962962963206E-3</v>
      </c>
      <c r="BT81" s="44" t="str">
        <f>IF(BU81=0,"",IF(BR81&gt;BT$3,"+","-"))</f>
        <v>+</v>
      </c>
      <c r="BU81" s="45">
        <f>IF(BS81=0,0,HOUR(BS81)*3600+MINUTE(BS81)*60+SECOND(BS81))+300</f>
        <v>844</v>
      </c>
      <c r="BV81" s="263"/>
      <c r="BW81" s="263"/>
      <c r="BX81" s="55">
        <v>0.65093750000000006</v>
      </c>
      <c r="BY81" s="35">
        <f t="shared" si="141"/>
        <v>2.8715277777777826E-2</v>
      </c>
      <c r="BZ81" s="35">
        <f t="shared" si="142"/>
        <v>1.1493055555555506E-2</v>
      </c>
      <c r="CA81" s="44" t="str">
        <f t="shared" si="143"/>
        <v>-</v>
      </c>
      <c r="CB81" s="45">
        <f>IF(BZ81=0,0,HOUR(BZ81)*3600+MINUTE(BZ81)*60+SECOND(BZ81))+300+300</f>
        <v>1593</v>
      </c>
      <c r="CC81" s="49"/>
      <c r="CD81" s="42" t="str">
        <f t="shared" si="144"/>
        <v/>
      </c>
      <c r="CE81" s="38">
        <v>1800</v>
      </c>
      <c r="CF81" s="53"/>
      <c r="CG81" s="61"/>
      <c r="CH81" s="55"/>
      <c r="CI81" s="35">
        <f t="shared" si="173"/>
        <v>0</v>
      </c>
      <c r="CJ81" s="35">
        <f t="shared" si="146"/>
        <v>1.0844907407407407E-2</v>
      </c>
      <c r="CK81" s="44" t="str">
        <f t="shared" si="174"/>
        <v/>
      </c>
      <c r="CL81" s="45"/>
      <c r="CM81" s="55"/>
      <c r="CN81" s="35">
        <f t="shared" si="176"/>
        <v>0</v>
      </c>
      <c r="CO81" s="35">
        <f t="shared" si="177"/>
        <v>1.6851851851851851E-2</v>
      </c>
      <c r="CP81" s="44"/>
      <c r="CQ81" s="45">
        <v>1800</v>
      </c>
      <c r="CR81" s="85"/>
      <c r="CS81" s="38">
        <v>600</v>
      </c>
      <c r="CT81" s="85">
        <v>3.7715277777777798</v>
      </c>
      <c r="CU81" s="38"/>
      <c r="CV81" s="91"/>
      <c r="CW81" s="95">
        <v>0.05</v>
      </c>
      <c r="CX81" s="42" t="str">
        <f t="shared" si="112"/>
        <v/>
      </c>
      <c r="CY81" s="38">
        <f t="shared" si="113"/>
        <v>0</v>
      </c>
      <c r="CZ81" s="43">
        <v>0.40902777777777777</v>
      </c>
      <c r="DA81" s="47"/>
      <c r="DB81" s="70">
        <v>109.8</v>
      </c>
      <c r="DC81" s="71">
        <f t="shared" si="147"/>
        <v>109.8</v>
      </c>
      <c r="DD81" s="72"/>
      <c r="DE81" s="43"/>
      <c r="DF81" s="43"/>
      <c r="DG81" s="39">
        <f t="shared" si="148"/>
        <v>4592.9000000000005</v>
      </c>
      <c r="DH81" s="46">
        <f t="shared" si="109"/>
        <v>5100</v>
      </c>
      <c r="DI81" s="40"/>
      <c r="DJ81" s="63">
        <f t="shared" si="149"/>
        <v>9692.9000000000015</v>
      </c>
      <c r="DK81" s="43"/>
      <c r="DL81" s="268" t="str">
        <f>'Стартовая ведомость'!J80</f>
        <v>студент</v>
      </c>
      <c r="DM81" s="269" t="str">
        <f>'Стартовая ведомость'!F80</f>
        <v>ВАЗ-21102</v>
      </c>
      <c r="DN81" s="269" t="str">
        <f>'Стартовая ведомость'!G80</f>
        <v>передний</v>
      </c>
      <c r="DO81" s="269">
        <f>'Стартовая ведомость'!H80</f>
        <v>76</v>
      </c>
      <c r="DP81" s="269">
        <f>'Стартовая ведомость'!I80</f>
        <v>0</v>
      </c>
      <c r="DQ81" s="56"/>
      <c r="DR81" s="56"/>
      <c r="DS81" s="36"/>
      <c r="DV81" s="41">
        <f t="shared" si="110"/>
        <v>1.05</v>
      </c>
      <c r="DW81" s="41" t="s">
        <v>197</v>
      </c>
      <c r="DX81" s="41"/>
      <c r="DY81" s="151">
        <f t="shared" si="150"/>
        <v>227.74499999999998</v>
      </c>
      <c r="DZ81" s="41">
        <f t="shared" si="151"/>
        <v>227.74499999999998</v>
      </c>
      <c r="EA81" s="41">
        <f t="shared" si="152"/>
        <v>9999</v>
      </c>
      <c r="EB81" s="41">
        <f t="shared" si="114"/>
        <v>999999</v>
      </c>
      <c r="EC81" s="41">
        <f t="shared" si="115"/>
        <v>999999</v>
      </c>
      <c r="EG81" s="41">
        <f t="shared" si="106"/>
        <v>93</v>
      </c>
      <c r="EH81" s="195">
        <f t="shared" si="153"/>
        <v>0</v>
      </c>
      <c r="EI81" s="195">
        <f t="shared" si="111"/>
        <v>2700</v>
      </c>
      <c r="EJ81" s="196">
        <f t="shared" si="154"/>
        <v>107.1</v>
      </c>
      <c r="EK81" s="195">
        <f t="shared" si="155"/>
        <v>0</v>
      </c>
      <c r="EL81" s="195">
        <f t="shared" si="156"/>
        <v>0</v>
      </c>
      <c r="EM81" s="195">
        <f t="shared" si="157"/>
        <v>2576</v>
      </c>
      <c r="EN81" s="195">
        <f t="shared" si="158"/>
        <v>1800</v>
      </c>
      <c r="EO81" s="195">
        <f t="shared" si="159"/>
        <v>1800</v>
      </c>
      <c r="EP81" s="195">
        <f t="shared" si="160"/>
        <v>600</v>
      </c>
      <c r="EQ81" s="195">
        <f t="shared" si="161"/>
        <v>109.8</v>
      </c>
      <c r="FC81" s="41">
        <f t="shared" si="116"/>
        <v>93</v>
      </c>
      <c r="FD81" s="195">
        <f t="shared" si="162"/>
        <v>0</v>
      </c>
      <c r="FE81" s="195">
        <f t="shared" si="163"/>
        <v>2700</v>
      </c>
      <c r="FF81" s="195">
        <f t="shared" si="164"/>
        <v>2807.1</v>
      </c>
      <c r="FG81" s="195">
        <f t="shared" si="165"/>
        <v>2807.1</v>
      </c>
      <c r="FH81" s="195">
        <f t="shared" si="166"/>
        <v>2807.1</v>
      </c>
      <c r="FI81" s="195">
        <f t="shared" si="167"/>
        <v>5383.1</v>
      </c>
      <c r="FJ81" s="195">
        <f t="shared" si="95"/>
        <v>7183.1</v>
      </c>
      <c r="FK81" s="195">
        <f t="shared" si="180"/>
        <v>8983.1</v>
      </c>
      <c r="FL81" s="195">
        <f t="shared" si="181"/>
        <v>9583.1</v>
      </c>
      <c r="FM81" s="195">
        <f t="shared" si="182"/>
        <v>9692.9</v>
      </c>
    </row>
    <row r="82" spans="2:169" ht="13.5" thickBot="1" x14ac:dyDescent="0.25">
      <c r="B82" s="34">
        <v>78</v>
      </c>
      <c r="C82" s="293">
        <f>'Стартовая ведомость'!D81</f>
        <v>99</v>
      </c>
      <c r="D82" s="260" t="str">
        <f>'Стартовая ведомость'!B81</f>
        <v>Кряжев Андрей</v>
      </c>
      <c r="E82" s="260" t="str">
        <f>'Стартовая ведомость'!C81</f>
        <v>Гапеенков Александр</v>
      </c>
      <c r="F82" s="260" t="str">
        <f>'Стартовая ведомость'!F81</f>
        <v>Hyundai Matrix</v>
      </c>
      <c r="G82" s="43">
        <f>'Ведомость ТИ'!E81</f>
        <v>0.34583333333333316</v>
      </c>
      <c r="H82" s="47">
        <f t="shared" si="168"/>
        <v>0.34583333333333316</v>
      </c>
      <c r="I82" s="58" t="str">
        <f t="shared" si="117"/>
        <v/>
      </c>
      <c r="J82" s="52">
        <f t="shared" si="118"/>
        <v>0</v>
      </c>
      <c r="K82" s="43">
        <f>'Стартовая ведомость'!E81</f>
        <v>0.42916666666666653</v>
      </c>
      <c r="L82" s="47">
        <f t="shared" si="119"/>
        <v>0.42916666666666653</v>
      </c>
      <c r="M82" s="42" t="str">
        <f t="shared" si="120"/>
        <v/>
      </c>
      <c r="N82" s="38">
        <f t="shared" si="121"/>
        <v>0</v>
      </c>
      <c r="O82" s="85">
        <v>0.42986111111111108</v>
      </c>
      <c r="P82" s="38"/>
      <c r="Q82" s="261"/>
      <c r="R82" s="85"/>
      <c r="S82" s="38">
        <f t="shared" si="122"/>
        <v>0</v>
      </c>
      <c r="T82" s="85">
        <v>0.4770833333333333</v>
      </c>
      <c r="U82" s="86"/>
      <c r="V82" s="52">
        <f t="shared" si="96"/>
        <v>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tr">
        <f t="shared" si="107"/>
        <v/>
      </c>
      <c r="AM82" s="38">
        <f>IF(AK82=0,0,IF(AK82="нет",1800,IF(AK82&lt;L82+AL$3,MINUTE(ABS(AK82-(L82+AL$3)))*60,IF(AK82&gt;L82+AL$3,MINUTE(ABS(AK82-(L82+AL$3)))*60,0))))</f>
        <v>1800</v>
      </c>
      <c r="AN82" s="43">
        <v>0.58888888888888891</v>
      </c>
      <c r="AO82" s="47">
        <v>0.59027777777777779</v>
      </c>
      <c r="AP82" s="70">
        <v>108.9</v>
      </c>
      <c r="AQ82" s="71">
        <f t="shared" si="123"/>
        <v>108.9</v>
      </c>
      <c r="AR82" s="72"/>
      <c r="AS82" s="49" t="e">
        <f t="shared" si="124"/>
        <v>#VALUE!</v>
      </c>
      <c r="AT82" s="42"/>
      <c r="AU82" s="280">
        <v>0</v>
      </c>
      <c r="AV82" s="72"/>
      <c r="AW82" s="49">
        <v>0.63958333333333328</v>
      </c>
      <c r="AX82" s="42"/>
      <c r="AY82" s="38">
        <v>0</v>
      </c>
      <c r="AZ82" s="53">
        <v>0.64097222222222217</v>
      </c>
      <c r="BA82" s="61"/>
      <c r="BB82" s="55">
        <v>0.64651620370370366</v>
      </c>
      <c r="BC82" s="35">
        <f t="shared" si="125"/>
        <v>5.5439814814814969E-3</v>
      </c>
      <c r="BD82" s="35">
        <f t="shared" si="126"/>
        <v>3.4722222222238058E-5</v>
      </c>
      <c r="BE82" s="44" t="str">
        <f t="shared" si="127"/>
        <v>+</v>
      </c>
      <c r="BF82" s="45">
        <f t="shared" si="128"/>
        <v>3</v>
      </c>
      <c r="BG82" s="55">
        <v>0.65443287037037035</v>
      </c>
      <c r="BH82" s="35">
        <f t="shared" si="129"/>
        <v>1.346064814814818E-2</v>
      </c>
      <c r="BI82" s="35">
        <f t="shared" si="130"/>
        <v>4.6296296296328976E-5</v>
      </c>
      <c r="BJ82" s="44" t="str">
        <f t="shared" si="131"/>
        <v>+</v>
      </c>
      <c r="BK82" s="45">
        <f t="shared" si="132"/>
        <v>4</v>
      </c>
      <c r="BL82" s="55">
        <v>0.65946759259259258</v>
      </c>
      <c r="BM82" s="35">
        <f t="shared" si="133"/>
        <v>1.8495370370370412E-2</v>
      </c>
      <c r="BN82" s="35">
        <f t="shared" si="134"/>
        <v>1.2268518518518921E-3</v>
      </c>
      <c r="BO82" s="44" t="str">
        <f t="shared" si="135"/>
        <v>+</v>
      </c>
      <c r="BP82" s="45">
        <f t="shared" si="136"/>
        <v>106</v>
      </c>
      <c r="BQ82" s="55">
        <v>0.70568287037037036</v>
      </c>
      <c r="BR82" s="35">
        <f t="shared" si="137"/>
        <v>6.4710648148148198E-2</v>
      </c>
      <c r="BS82" s="35">
        <f t="shared" si="138"/>
        <v>3.2754629629629682E-2</v>
      </c>
      <c r="BT82" s="44" t="str">
        <f t="shared" si="139"/>
        <v>+</v>
      </c>
      <c r="BU82" s="45">
        <f t="shared" si="140"/>
        <v>2830</v>
      </c>
      <c r="BV82" s="263"/>
      <c r="BW82" s="263"/>
      <c r="BX82" s="55">
        <v>0.66833333333333333</v>
      </c>
      <c r="BY82" s="35">
        <f t="shared" si="141"/>
        <v>2.7361111111111169E-2</v>
      </c>
      <c r="BZ82" s="35">
        <f t="shared" si="142"/>
        <v>1.2847222222222163E-2</v>
      </c>
      <c r="CA82" s="44" t="str">
        <f t="shared" si="143"/>
        <v>-</v>
      </c>
      <c r="CB82" s="45">
        <f>IF(BZ82=0,0,HOUR(BZ82)*3600+MINUTE(BZ82)*60+SECOND(BZ82))+300</f>
        <v>1410</v>
      </c>
      <c r="CC82" s="49">
        <v>0.73402777777777783</v>
      </c>
      <c r="CD82" s="42" t="str">
        <f t="shared" si="144"/>
        <v>+</v>
      </c>
      <c r="CE82" s="38">
        <f t="shared" si="145"/>
        <v>2340</v>
      </c>
      <c r="CF82" s="53">
        <v>0.73611111111111116</v>
      </c>
      <c r="CG82" s="61"/>
      <c r="CH82" s="55">
        <v>0.75</v>
      </c>
      <c r="CI82" s="35">
        <f t="shared" si="173"/>
        <v>1.388888888888884E-2</v>
      </c>
      <c r="CJ82" s="35">
        <f t="shared" si="146"/>
        <v>3.0439814814814323E-3</v>
      </c>
      <c r="CK82" s="44" t="str">
        <f t="shared" si="174"/>
        <v>+</v>
      </c>
      <c r="CL82" s="45">
        <f t="shared" si="175"/>
        <v>263</v>
      </c>
      <c r="CM82" s="55">
        <v>0.75807870370370367</v>
      </c>
      <c r="CN82" s="35">
        <f t="shared" si="176"/>
        <v>2.1967592592592511E-2</v>
      </c>
      <c r="CO82" s="35">
        <f t="shared" si="177"/>
        <v>5.1157407407406603E-3</v>
      </c>
      <c r="CP82" s="44" t="str">
        <f t="shared" si="178"/>
        <v>+</v>
      </c>
      <c r="CQ82" s="45">
        <f t="shared" si="179"/>
        <v>442</v>
      </c>
      <c r="CR82" s="85" t="s">
        <v>632</v>
      </c>
      <c r="CS82" s="38"/>
      <c r="CT82" s="85">
        <v>3.8131944444444401</v>
      </c>
      <c r="CU82" s="38"/>
      <c r="CV82" s="91"/>
      <c r="CW82" s="95">
        <v>0.05</v>
      </c>
      <c r="CX82" s="42" t="str">
        <f t="shared" si="112"/>
        <v/>
      </c>
      <c r="CY82" s="38">
        <f t="shared" si="113"/>
        <v>0</v>
      </c>
      <c r="CZ82" s="43">
        <v>0.40902777777777777</v>
      </c>
      <c r="DA82" s="47"/>
      <c r="DB82" s="70">
        <v>127.7</v>
      </c>
      <c r="DC82" s="71">
        <f t="shared" si="147"/>
        <v>127.7</v>
      </c>
      <c r="DD82" s="72"/>
      <c r="DE82" s="43"/>
      <c r="DF82" s="43"/>
      <c r="DG82" s="39">
        <f t="shared" si="148"/>
        <v>5294.5999999999995</v>
      </c>
      <c r="DH82" s="46">
        <f t="shared" si="109"/>
        <v>7140</v>
      </c>
      <c r="DI82" s="40"/>
      <c r="DJ82" s="63">
        <f t="shared" si="149"/>
        <v>12434.599999999999</v>
      </c>
      <c r="DK82" s="43"/>
      <c r="DL82" s="268" t="str">
        <f>'Стартовая ведомость'!J81</f>
        <v>абсолют</v>
      </c>
      <c r="DM82" s="269" t="str">
        <f>'Стартовая ведомость'!F81</f>
        <v>Hyundai Matrix</v>
      </c>
      <c r="DN82" s="269" t="str">
        <f>'Стартовая ведомость'!G81</f>
        <v>передний</v>
      </c>
      <c r="DO82" s="269">
        <f>'Стартовая ведомость'!H81</f>
        <v>103</v>
      </c>
      <c r="DP82" s="269">
        <f>'Стартовая ведомость'!I81</f>
        <v>0</v>
      </c>
      <c r="DQ82" s="56"/>
      <c r="DR82" s="56"/>
      <c r="DS82" s="36"/>
      <c r="DV82" s="41">
        <f t="shared" si="110"/>
        <v>1.08</v>
      </c>
      <c r="DW82" s="41" t="s">
        <v>197</v>
      </c>
      <c r="DX82" s="41"/>
      <c r="DY82" s="151">
        <f t="shared" si="150"/>
        <v>255.52800000000005</v>
      </c>
      <c r="DZ82" s="41">
        <f t="shared" si="151"/>
        <v>255.52800000000005</v>
      </c>
      <c r="EA82" s="41">
        <f t="shared" si="152"/>
        <v>9999</v>
      </c>
      <c r="EB82" s="41">
        <f t="shared" si="114"/>
        <v>999999</v>
      </c>
      <c r="EC82" s="41">
        <f t="shared" si="115"/>
        <v>999999</v>
      </c>
      <c r="EG82" s="41">
        <f t="shared" si="106"/>
        <v>99</v>
      </c>
      <c r="EH82" s="195">
        <f t="shared" si="153"/>
        <v>0</v>
      </c>
      <c r="EI82" s="195">
        <f t="shared" si="111"/>
        <v>4800</v>
      </c>
      <c r="EJ82" s="196">
        <f t="shared" si="154"/>
        <v>108.9</v>
      </c>
      <c r="EK82" s="195">
        <f t="shared" si="155"/>
        <v>0</v>
      </c>
      <c r="EL82" s="195">
        <f t="shared" si="156"/>
        <v>0</v>
      </c>
      <c r="EM82" s="195">
        <f t="shared" si="157"/>
        <v>4353</v>
      </c>
      <c r="EN82" s="195">
        <f t="shared" si="158"/>
        <v>2340</v>
      </c>
      <c r="EO82" s="195">
        <f t="shared" si="159"/>
        <v>705</v>
      </c>
      <c r="EP82" s="195">
        <f t="shared" si="160"/>
        <v>0</v>
      </c>
      <c r="EQ82" s="195">
        <f t="shared" si="161"/>
        <v>127.7</v>
      </c>
      <c r="FC82" s="41">
        <f t="shared" si="116"/>
        <v>99</v>
      </c>
      <c r="FD82" s="195">
        <f t="shared" si="162"/>
        <v>0</v>
      </c>
      <c r="FE82" s="195">
        <f t="shared" si="163"/>
        <v>4800</v>
      </c>
      <c r="FF82" s="195">
        <f t="shared" si="164"/>
        <v>4908.8999999999996</v>
      </c>
      <c r="FG82" s="195">
        <f t="shared" si="165"/>
        <v>4908.8999999999996</v>
      </c>
      <c r="FH82" s="195">
        <f t="shared" si="166"/>
        <v>4908.8999999999996</v>
      </c>
      <c r="FI82" s="195">
        <f t="shared" si="167"/>
        <v>9261.9</v>
      </c>
      <c r="FJ82" s="195">
        <f t="shared" si="95"/>
        <v>11601.9</v>
      </c>
      <c r="FK82" s="195">
        <f t="shared" si="180"/>
        <v>12306.9</v>
      </c>
      <c r="FL82" s="195">
        <f t="shared" si="181"/>
        <v>12306.9</v>
      </c>
      <c r="FM82" s="195">
        <f t="shared" si="182"/>
        <v>12434.6</v>
      </c>
    </row>
    <row r="86" spans="2:169" x14ac:dyDescent="0.2">
      <c r="DG86" s="25">
        <v>41615</v>
      </c>
      <c r="DH86" s="1"/>
      <c r="DI86" s="1"/>
      <c r="DJ86" s="1"/>
    </row>
    <row r="87" spans="2:169" x14ac:dyDescent="0.2">
      <c r="DG87" s="2"/>
      <c r="DH87" s="1"/>
      <c r="DI87" s="1"/>
      <c r="DJ87" s="1"/>
    </row>
    <row r="88" spans="2:169" x14ac:dyDescent="0.2">
      <c r="DG88" s="26" t="s">
        <v>24</v>
      </c>
      <c r="DP88" s="26" t="s">
        <v>22</v>
      </c>
    </row>
    <row r="89" spans="2:169" x14ac:dyDescent="0.2">
      <c r="DG89" s="22"/>
      <c r="DH89" s="26"/>
      <c r="DJ89" s="22"/>
    </row>
    <row r="90" spans="2:169" x14ac:dyDescent="0.2">
      <c r="DG90" s="22"/>
      <c r="DH90" s="22"/>
      <c r="DI90" s="22"/>
      <c r="DJ90" s="22"/>
    </row>
    <row r="91" spans="2:169" ht="13.5" thickBot="1" x14ac:dyDescent="0.25">
      <c r="DG91" s="26" t="s">
        <v>21</v>
      </c>
    </row>
    <row r="92" spans="2:169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2:169" ht="27" thickTop="1" thickBot="1" x14ac:dyDescent="0.25">
      <c r="DP93" s="273" t="s">
        <v>425</v>
      </c>
      <c r="DQ93" s="274" t="s">
        <v>426</v>
      </c>
    </row>
    <row r="94" spans="2:169" ht="39.75" thickTop="1" thickBot="1" x14ac:dyDescent="0.25">
      <c r="DP94" s="273" t="s">
        <v>427</v>
      </c>
      <c r="DQ94" s="274" t="s">
        <v>428</v>
      </c>
    </row>
    <row r="95" spans="2:169" ht="52.5" thickTop="1" thickBot="1" x14ac:dyDescent="0.25">
      <c r="DP95" s="273" t="s">
        <v>429</v>
      </c>
      <c r="DQ95" s="274" t="s">
        <v>430</v>
      </c>
    </row>
    <row r="96" spans="2:169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K3:CL3"/>
    <mergeCell ref="CR3:CS3"/>
    <mergeCell ref="CF3:CG3"/>
    <mergeCell ref="AC3:AD3"/>
    <mergeCell ref="AF3:AH3"/>
    <mergeCell ref="AF4:AG4"/>
    <mergeCell ref="CT3:CU3"/>
    <mergeCell ref="AL4:AM4"/>
    <mergeCell ref="AT4:AU4"/>
    <mergeCell ref="BJ3:BK3"/>
    <mergeCell ref="BO3:BP3"/>
    <mergeCell ref="CD4:CE4"/>
    <mergeCell ref="CD3:CE3"/>
    <mergeCell ref="AX4:AY4"/>
    <mergeCell ref="AI3:AJ3"/>
    <mergeCell ref="U4:V4"/>
    <mergeCell ref="Z3:AB3"/>
    <mergeCell ref="Z4:AA4"/>
    <mergeCell ref="U3:V3"/>
    <mergeCell ref="O3:P3"/>
    <mergeCell ref="R3:S3"/>
    <mergeCell ref="W3:X3"/>
    <mergeCell ref="CP3:CQ3"/>
    <mergeCell ref="AT3:AU3"/>
    <mergeCell ref="CA3:CB3"/>
    <mergeCell ref="AL3:AM3"/>
    <mergeCell ref="AZ3:BA3"/>
    <mergeCell ref="BE3:BF3"/>
    <mergeCell ref="AN3:AO3"/>
    <mergeCell ref="AP3:AR3"/>
    <mergeCell ref="AX3:AY3"/>
    <mergeCell ref="BT3:BU3"/>
    <mergeCell ref="DP3:DP4"/>
    <mergeCell ref="DO3:DO4"/>
    <mergeCell ref="CX4:CY4"/>
    <mergeCell ref="DN3:DN4"/>
    <mergeCell ref="DM3:DM4"/>
    <mergeCell ref="DB3:DD3"/>
    <mergeCell ref="CZ3:DA3"/>
    <mergeCell ref="D2:E2"/>
    <mergeCell ref="K3:N3"/>
    <mergeCell ref="K1:N2"/>
    <mergeCell ref="G3:J3"/>
    <mergeCell ref="DQ3:DS3"/>
    <mergeCell ref="DL3:DL4"/>
    <mergeCell ref="D3:F3"/>
    <mergeCell ref="M4:N4"/>
    <mergeCell ref="I4:J4"/>
    <mergeCell ref="CX3:CY3"/>
  </mergeCells>
  <phoneticPr fontId="0" type="noConversion"/>
  <conditionalFormatting sqref="DL5:DS82">
    <cfRule type="cellIs" dxfId="11" priority="1" stopIfTrue="1" operator="equal">
      <formula>0</formula>
    </cfRule>
  </conditionalFormatting>
  <printOptions verticalCentered="1"/>
  <pageMargins left="0.23622047244094491" right="0.23622047244094491" top="0.31496062992125984" bottom="0.35433070866141736" header="0.31496062992125984" footer="0.15748031496062992"/>
  <pageSetup paperSize="9" scale="88" fitToWidth="25" fitToHeight="2" orientation="landscape" cellComments="asDisplayed" r:id="rId1"/>
  <headerFooter alignWithMargins="0">
    <oddFooter xml:space="preserve">&amp;L&amp;P из &amp;N&amp;C&amp;D  &amp;T&amp;RПодготовил: Vzzik  </oddFooter>
  </headerFooter>
  <colBreaks count="1" manualBreakCount="1">
    <brk id="120" max="69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Макрос1">
                <anchor moveWithCells="1" sizeWithCells="1">
                  <from>
                    <xdr:col>1</xdr:col>
                    <xdr:colOff>38100</xdr:colOff>
                    <xdr:row>0</xdr:row>
                    <xdr:rowOff>38100</xdr:rowOff>
                  </from>
                  <to>
                    <xdr:col>3</xdr:col>
                    <xdr:colOff>714375</xdr:colOff>
                    <xdr:row>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BK98"/>
  <sheetViews>
    <sheetView tabSelected="1" topLeftCell="A9" zoomScale="75" zoomScaleNormal="80" zoomScaleSheetLayoutView="80" workbookViewId="0">
      <selection activeCell="B40" sqref="B40"/>
    </sheetView>
  </sheetViews>
  <sheetFormatPr defaultRowHeight="12.75" x14ac:dyDescent="0.2"/>
  <cols>
    <col min="1" max="1" width="3.7109375" style="152" bestFit="1" customWidth="1"/>
    <col min="2" max="2" width="6.85546875" style="153" bestFit="1" customWidth="1"/>
    <col min="3" max="3" width="27.140625" style="155" customWidth="1"/>
    <col min="4" max="4" width="25.7109375" style="155" customWidth="1"/>
    <col min="5" max="5" width="12" style="152" bestFit="1" customWidth="1"/>
    <col min="6" max="6" width="2.42578125" style="155" customWidth="1"/>
    <col min="7" max="7" width="14.85546875" style="155" customWidth="1"/>
    <col min="8" max="8" width="9.85546875" style="157" hidden="1" customWidth="1"/>
    <col min="9" max="9" width="11.42578125" style="157" hidden="1" customWidth="1"/>
    <col min="10" max="10" width="24.42578125" style="155" customWidth="1"/>
    <col min="11" max="13" width="12.7109375" style="155" customWidth="1"/>
    <col min="14" max="14" width="5.42578125" style="155" customWidth="1"/>
    <col min="15" max="15" width="4.7109375" style="155" customWidth="1"/>
    <col min="16" max="16" width="6.42578125" style="155" bestFit="1" customWidth="1"/>
    <col min="17" max="17" width="7" style="155" customWidth="1"/>
    <col min="18" max="18" width="28.5703125" style="155" customWidth="1"/>
    <col min="19" max="19" width="21.5703125" style="155" bestFit="1" customWidth="1"/>
    <col min="20" max="20" width="8.85546875" style="155" bestFit="1" customWidth="1"/>
    <col min="21" max="21" width="11.5703125" style="155" customWidth="1"/>
    <col min="22" max="22" width="9.140625" style="155"/>
    <col min="23" max="23" width="11.85546875" style="155" customWidth="1"/>
    <col min="24" max="25" width="5.7109375" style="155" customWidth="1"/>
    <col min="26" max="26" width="6.42578125" style="155" bestFit="1" customWidth="1"/>
    <col min="27" max="27" width="7" style="155" customWidth="1"/>
    <col min="28" max="28" width="28.5703125" style="155" customWidth="1"/>
    <col min="29" max="29" width="17.85546875" style="155" bestFit="1" customWidth="1"/>
    <col min="30" max="30" width="8.85546875" style="155" bestFit="1" customWidth="1"/>
    <col min="31" max="31" width="11.42578125" style="155" bestFit="1" customWidth="1"/>
    <col min="32" max="32" width="7" style="155" bestFit="1" customWidth="1"/>
    <col min="33" max="33" width="11.85546875" style="155" customWidth="1"/>
    <col min="34" max="34" width="5.42578125" style="155" customWidth="1"/>
    <col min="35" max="35" width="5.7109375" style="155" customWidth="1"/>
    <col min="36" max="36" width="14.5703125" style="155" bestFit="1" customWidth="1"/>
    <col min="37" max="37" width="25.85546875" style="155" customWidth="1"/>
    <col min="38" max="38" width="28.5703125" style="155" hidden="1" customWidth="1"/>
    <col min="39" max="39" width="17.85546875" style="155" hidden="1" customWidth="1"/>
    <col min="40" max="40" width="20.85546875" style="155" bestFit="1" customWidth="1"/>
    <col min="41" max="41" width="11.85546875" style="155" customWidth="1"/>
    <col min="42" max="42" width="5.7109375" style="155" customWidth="1"/>
    <col min="43" max="43" width="8" style="155" bestFit="1" customWidth="1"/>
    <col min="44" max="44" width="9.140625" style="155" bestFit="1" customWidth="1"/>
    <col min="45" max="46" width="28.5703125" style="155" customWidth="1"/>
    <col min="47" max="47" width="18" style="155" bestFit="1" customWidth="1"/>
    <col min="48" max="48" width="11.85546875" style="155" customWidth="1"/>
    <col min="49" max="49" width="5.42578125" style="155" customWidth="1"/>
    <col min="50" max="50" width="9.140625" style="155"/>
    <col min="51" max="51" width="8" style="155" bestFit="1" customWidth="1"/>
    <col min="52" max="52" width="9.140625" style="155" bestFit="1" customWidth="1"/>
    <col min="53" max="54" width="28.5703125" style="155" customWidth="1"/>
    <col min="55" max="55" width="18" style="155" bestFit="1" customWidth="1"/>
    <col min="56" max="56" width="11.85546875" style="155" customWidth="1"/>
    <col min="57" max="58" width="9.140625" style="155"/>
    <col min="59" max="59" width="8" style="155" bestFit="1" customWidth="1"/>
    <col min="60" max="60" width="9.140625" style="155" bestFit="1" customWidth="1"/>
    <col min="61" max="61" width="28.5703125" style="155" customWidth="1"/>
    <col min="62" max="62" width="21.5703125" style="155" bestFit="1" customWidth="1"/>
    <col min="63" max="63" width="11.85546875" style="155" customWidth="1"/>
    <col min="64" max="16384" width="9.140625" style="155"/>
  </cols>
  <sheetData>
    <row r="1" spans="1:63" ht="18" x14ac:dyDescent="0.25">
      <c r="C1" s="154" t="s">
        <v>26</v>
      </c>
      <c r="H1" s="156"/>
    </row>
    <row r="2" spans="1:63" ht="33" x14ac:dyDescent="0.45">
      <c r="C2" s="476" t="s">
        <v>625</v>
      </c>
      <c r="D2" s="476"/>
      <c r="E2" s="156"/>
      <c r="P2" s="452" t="s">
        <v>199</v>
      </c>
      <c r="Q2" s="453"/>
      <c r="R2" s="453"/>
      <c r="Z2" s="452" t="s">
        <v>204</v>
      </c>
      <c r="AA2" s="453"/>
      <c r="AB2" s="453"/>
      <c r="AC2" s="453"/>
      <c r="AJ2" s="462" t="s">
        <v>71</v>
      </c>
      <c r="AK2" s="463"/>
      <c r="AN2" s="405"/>
      <c r="AQ2" s="452" t="s">
        <v>626</v>
      </c>
      <c r="AR2" s="453"/>
      <c r="AS2" s="453"/>
      <c r="AT2" s="453"/>
      <c r="AU2" s="453"/>
      <c r="AY2" s="452" t="s">
        <v>627</v>
      </c>
      <c r="AZ2" s="453"/>
      <c r="BA2" s="453"/>
      <c r="BB2" s="453"/>
      <c r="BC2" s="453"/>
      <c r="BG2" s="452" t="s">
        <v>628</v>
      </c>
      <c r="BH2" s="453"/>
      <c r="BI2" s="453"/>
      <c r="BJ2" s="453"/>
    </row>
    <row r="3" spans="1:63" s="161" customFormat="1" x14ac:dyDescent="0.2">
      <c r="A3" s="159"/>
      <c r="B3" s="160"/>
      <c r="D3" s="162"/>
    </row>
    <row r="4" spans="1:63" ht="13.5" thickBot="1" x14ac:dyDescent="0.25"/>
    <row r="5" spans="1:63" s="153" customFormat="1" ht="39.75" thickTop="1" thickBot="1" x14ac:dyDescent="0.25">
      <c r="A5" s="163" t="s">
        <v>0</v>
      </c>
      <c r="B5" s="219" t="s">
        <v>1</v>
      </c>
      <c r="C5" s="300" t="s">
        <v>2</v>
      </c>
      <c r="D5" s="301"/>
      <c r="E5" s="221" t="s">
        <v>14</v>
      </c>
      <c r="G5" s="477" t="s">
        <v>16</v>
      </c>
      <c r="H5" s="468" t="s">
        <v>87</v>
      </c>
      <c r="I5" s="468" t="s">
        <v>180</v>
      </c>
      <c r="J5" s="468" t="s">
        <v>71</v>
      </c>
      <c r="K5" s="471" t="s">
        <v>17</v>
      </c>
      <c r="L5" s="472"/>
      <c r="M5" s="473"/>
      <c r="N5" s="172"/>
      <c r="O5" s="172"/>
      <c r="P5" s="454" t="s">
        <v>0</v>
      </c>
      <c r="Q5" s="456" t="s">
        <v>1</v>
      </c>
      <c r="R5" s="458" t="s">
        <v>3</v>
      </c>
      <c r="S5" s="458" t="s">
        <v>27</v>
      </c>
      <c r="T5" s="458" t="s">
        <v>87</v>
      </c>
      <c r="U5" s="458" t="s">
        <v>180</v>
      </c>
      <c r="V5" s="464" t="s">
        <v>202</v>
      </c>
      <c r="W5" s="466" t="s">
        <v>14</v>
      </c>
      <c r="Z5" s="454" t="s">
        <v>0</v>
      </c>
      <c r="AA5" s="456" t="s">
        <v>1</v>
      </c>
      <c r="AB5" s="458" t="s">
        <v>3</v>
      </c>
      <c r="AC5" s="458" t="s">
        <v>27</v>
      </c>
      <c r="AD5" s="458" t="s">
        <v>87</v>
      </c>
      <c r="AE5" s="458" t="s">
        <v>180</v>
      </c>
      <c r="AF5" s="459" t="s">
        <v>202</v>
      </c>
      <c r="AG5" s="459" t="s">
        <v>14</v>
      </c>
      <c r="AJ5" s="454" t="s">
        <v>0</v>
      </c>
      <c r="AK5" s="458" t="s">
        <v>201</v>
      </c>
      <c r="AL5" s="456" t="s">
        <v>1</v>
      </c>
      <c r="AM5" s="458" t="s">
        <v>629</v>
      </c>
      <c r="AN5" s="458" t="s">
        <v>207</v>
      </c>
      <c r="AQ5" s="454" t="s">
        <v>0</v>
      </c>
      <c r="AR5" s="456" t="s">
        <v>1</v>
      </c>
      <c r="AS5" s="458" t="s">
        <v>3</v>
      </c>
      <c r="AT5" s="458" t="s">
        <v>220</v>
      </c>
      <c r="AU5" s="458" t="s">
        <v>27</v>
      </c>
      <c r="AV5" s="459" t="s">
        <v>14</v>
      </c>
      <c r="AY5" s="454" t="s">
        <v>0</v>
      </c>
      <c r="AZ5" s="456" t="s">
        <v>1</v>
      </c>
      <c r="BA5" s="458" t="s">
        <v>3</v>
      </c>
      <c r="BB5" s="458" t="s">
        <v>220</v>
      </c>
      <c r="BC5" s="458" t="s">
        <v>27</v>
      </c>
      <c r="BD5" s="459" t="s">
        <v>14</v>
      </c>
      <c r="BG5" s="454" t="s">
        <v>0</v>
      </c>
      <c r="BH5" s="456" t="s">
        <v>1</v>
      </c>
      <c r="BI5" s="458" t="s">
        <v>220</v>
      </c>
      <c r="BJ5" s="458" t="s">
        <v>27</v>
      </c>
      <c r="BK5" s="459" t="s">
        <v>14</v>
      </c>
    </row>
    <row r="6" spans="1:63" s="165" customFormat="1" ht="14.25" thickTop="1" thickBot="1" x14ac:dyDescent="0.25">
      <c r="A6" s="474"/>
      <c r="B6" s="475"/>
      <c r="C6" s="164" t="s">
        <v>3</v>
      </c>
      <c r="D6" s="164" t="s">
        <v>4</v>
      </c>
      <c r="E6" s="222" t="s">
        <v>5</v>
      </c>
      <c r="G6" s="478"/>
      <c r="H6" s="469"/>
      <c r="I6" s="469"/>
      <c r="J6" s="469"/>
      <c r="K6" s="329" t="s">
        <v>43</v>
      </c>
      <c r="L6" s="329" t="s">
        <v>193</v>
      </c>
      <c r="M6" s="330" t="s">
        <v>194</v>
      </c>
      <c r="N6" s="177"/>
      <c r="O6" s="177"/>
      <c r="P6" s="455"/>
      <c r="Q6" s="457"/>
      <c r="R6" s="457"/>
      <c r="S6" s="457"/>
      <c r="T6" s="457"/>
      <c r="U6" s="457"/>
      <c r="V6" s="465"/>
      <c r="W6" s="467"/>
      <c r="Z6" s="455"/>
      <c r="AA6" s="457"/>
      <c r="AB6" s="457"/>
      <c r="AC6" s="457"/>
      <c r="AD6" s="457"/>
      <c r="AE6" s="457"/>
      <c r="AF6" s="460"/>
      <c r="AG6" s="460"/>
      <c r="AJ6" s="470"/>
      <c r="AK6" s="461"/>
      <c r="AL6" s="461"/>
      <c r="AM6" s="461"/>
      <c r="AN6" s="461"/>
      <c r="AQ6" s="455"/>
      <c r="AR6" s="457"/>
      <c r="AS6" s="457"/>
      <c r="AT6" s="457"/>
      <c r="AU6" s="457"/>
      <c r="AV6" s="460"/>
      <c r="AY6" s="455"/>
      <c r="AZ6" s="457"/>
      <c r="BA6" s="457"/>
      <c r="BB6" s="457"/>
      <c r="BC6" s="457"/>
      <c r="BD6" s="460"/>
      <c r="BG6" s="455"/>
      <c r="BH6" s="457"/>
      <c r="BI6" s="457"/>
      <c r="BJ6" s="457"/>
      <c r="BK6" s="460"/>
    </row>
    <row r="7" spans="1:63" ht="13.5" thickTop="1" x14ac:dyDescent="0.2">
      <c r="A7" s="218">
        <v>1</v>
      </c>
      <c r="B7" s="220">
        <f>'Простыня Сорт'!C5</f>
        <v>7</v>
      </c>
      <c r="C7" s="168" t="str">
        <f>'Простыня Сорт'!D5</f>
        <v>Милявский Дмитрий</v>
      </c>
      <c r="D7" s="169" t="str">
        <f>'Простыня Сорт'!E5</f>
        <v>Баклашова Василиса</v>
      </c>
      <c r="E7" s="312">
        <f>'Простыня Сорт'!DJ5</f>
        <v>538.29999999999995</v>
      </c>
      <c r="F7" s="377">
        <f>A7</f>
        <v>1</v>
      </c>
      <c r="G7" s="306" t="str">
        <f>'Простыня Сорт'!DL5</f>
        <v>выпускник</v>
      </c>
      <c r="H7" s="297" t="str">
        <f>'Простыня Сорт'!DN5</f>
        <v>передний</v>
      </c>
      <c r="I7" s="298">
        <f>'Простыня Сорт'!DO5</f>
        <v>140</v>
      </c>
      <c r="J7" s="299">
        <f>'Простыня Сорт'!DP5</f>
        <v>0</v>
      </c>
      <c r="K7" s="313">
        <v>1</v>
      </c>
      <c r="L7" s="314"/>
      <c r="M7" s="315">
        <v>1</v>
      </c>
      <c r="N7" s="376">
        <f>A7</f>
        <v>1</v>
      </c>
      <c r="O7" s="173"/>
      <c r="P7" s="170">
        <v>2</v>
      </c>
      <c r="Q7" s="322">
        <f>'Лучший Пилот'!C5</f>
        <v>9</v>
      </c>
      <c r="R7" s="294" t="str">
        <f>'Лучший Пилот'!D5</f>
        <v>Костырко Борис</v>
      </c>
      <c r="S7" s="326" t="str">
        <f>'Лучший Пилот'!F5</f>
        <v>Renault Logan</v>
      </c>
      <c r="T7" s="326" t="str">
        <f>'Лучший Пилот'!DN5</f>
        <v>передний</v>
      </c>
      <c r="U7" s="326">
        <f>'Лучший Пилот'!DO5</f>
        <v>87</v>
      </c>
      <c r="V7" s="327">
        <f>'Лучший Пилот'!DV5</f>
        <v>1.05</v>
      </c>
      <c r="W7" s="224">
        <f>'Лучший Пилот'!DZ5</f>
        <v>184.06500000000003</v>
      </c>
      <c r="Z7" s="323">
        <v>1</v>
      </c>
      <c r="AA7" s="324">
        <f>Пилотесса!C5</f>
        <v>73</v>
      </c>
      <c r="AB7" s="297" t="str">
        <f>Пилотесса!D5</f>
        <v>Суромкина Зоя</v>
      </c>
      <c r="AC7" s="325" t="str">
        <f>Пилотесса!DM5</f>
        <v>ВАЗ-2113</v>
      </c>
      <c r="AD7" s="325" t="str">
        <f>Пилотесса!DN5</f>
        <v>передний</v>
      </c>
      <c r="AE7" s="325">
        <f>Пилотесса!DO5</f>
        <v>81</v>
      </c>
      <c r="AF7" s="332">
        <f>Пилотесса!DV5</f>
        <v>1.05</v>
      </c>
      <c r="AG7" s="333">
        <f>Пилотесса!EA5</f>
        <v>215.35499999999999</v>
      </c>
      <c r="AJ7" s="446">
        <v>1</v>
      </c>
      <c r="AK7" s="448" t="str">
        <f>Команды!B70</f>
        <v>Очки</v>
      </c>
      <c r="AL7" s="167"/>
      <c r="AM7" s="166"/>
      <c r="AN7" s="450">
        <f>Команды!C70</f>
        <v>13</v>
      </c>
      <c r="AQ7" s="335">
        <v>1</v>
      </c>
      <c r="AR7" s="334">
        <f>'Лучший И'!C5</f>
        <v>12</v>
      </c>
      <c r="AS7" s="340" t="str">
        <f>'Лучший И'!D5</f>
        <v>Легейда Дмитрий</v>
      </c>
      <c r="AT7" s="340" t="str">
        <f>'Лучший И'!E5</f>
        <v>Форафонтов Леонид</v>
      </c>
      <c r="AU7" s="341" t="str">
        <f>'Лучший И'!F5</f>
        <v>Mitsubishi Outlander</v>
      </c>
      <c r="AV7" s="337">
        <f>'Лучший И'!EB5</f>
        <v>1103.5999999999999</v>
      </c>
      <c r="AY7" s="347">
        <v>1</v>
      </c>
      <c r="AZ7" s="348">
        <f>Классик!C5</f>
        <v>31</v>
      </c>
      <c r="BA7" s="349" t="str">
        <f>Классик!D5</f>
        <v>Ушаков Павел</v>
      </c>
      <c r="BB7" s="349" t="str">
        <f>Классик!E5</f>
        <v>Сорока Евгений</v>
      </c>
      <c r="BC7" s="350" t="str">
        <f>Классик!F5</f>
        <v>ВАЗ-2101</v>
      </c>
      <c r="BD7" s="351">
        <f>Классик!EC5</f>
        <v>2307.1</v>
      </c>
      <c r="BG7" s="347">
        <v>1</v>
      </c>
      <c r="BH7" s="334">
        <f>ДС2!C5</f>
        <v>71</v>
      </c>
      <c r="BI7" s="340" t="str">
        <f>ДС2!E5</f>
        <v>Маругина Ольга</v>
      </c>
      <c r="BJ7" s="341" t="str">
        <f>ДС2!F5</f>
        <v>ВАЗ-21083</v>
      </c>
      <c r="BK7" s="352">
        <f>ДС2!EM5</f>
        <v>89</v>
      </c>
    </row>
    <row r="8" spans="1:63" ht="13.5" thickBot="1" x14ac:dyDescent="0.25">
      <c r="A8" s="218">
        <v>2</v>
      </c>
      <c r="B8" s="220">
        <f>'Простыня Сорт'!C6</f>
        <v>4</v>
      </c>
      <c r="C8" s="168" t="str">
        <f>'Простыня Сорт'!D6</f>
        <v>Скрипников Михаил</v>
      </c>
      <c r="D8" s="169" t="str">
        <f>'Простыня Сорт'!E6</f>
        <v>Горелов Алексей</v>
      </c>
      <c r="E8" s="312">
        <f>'Простыня Сорт'!DJ6</f>
        <v>556.6</v>
      </c>
      <c r="F8" s="377">
        <f t="shared" ref="F8:F71" si="0">A8</f>
        <v>2</v>
      </c>
      <c r="G8" s="307" t="str">
        <f>'Простыня Сорт'!DL6</f>
        <v>выпускник</v>
      </c>
      <c r="H8" s="294" t="str">
        <f>'Простыня Сорт'!DN6</f>
        <v>полный</v>
      </c>
      <c r="I8" s="295">
        <f>'Простыня Сорт'!DO6</f>
        <v>230</v>
      </c>
      <c r="J8" s="296" t="str">
        <f>'Простыня Сорт'!DP6</f>
        <v>Команда Факультета АТ</v>
      </c>
      <c r="K8" s="316">
        <v>2</v>
      </c>
      <c r="L8" s="317"/>
      <c r="M8" s="318">
        <v>2</v>
      </c>
      <c r="N8" s="376">
        <f t="shared" ref="N8:N71" si="1">A8</f>
        <v>2</v>
      </c>
      <c r="O8" s="173"/>
      <c r="P8" s="170">
        <v>3</v>
      </c>
      <c r="Q8" s="322">
        <f>'Лучший Пилот'!C6</f>
        <v>80</v>
      </c>
      <c r="R8" s="294" t="str">
        <f>'Лучший Пилот'!D6</f>
        <v>Суетнов Кирилл</v>
      </c>
      <c r="S8" s="326" t="str">
        <f>'Лучший Пилот'!F6</f>
        <v>Subaru Impreza</v>
      </c>
      <c r="T8" s="326" t="str">
        <f>'Лучший Пилот'!DN6</f>
        <v>полный</v>
      </c>
      <c r="U8" s="326">
        <f>'Лучший Пилот'!DO6</f>
        <v>230</v>
      </c>
      <c r="V8" s="327">
        <f>'Лучший Пилот'!DV6</f>
        <v>1.1299999999999999</v>
      </c>
      <c r="W8" s="224">
        <f>'Лучший Пилот'!DZ6</f>
        <v>186.56299999999999</v>
      </c>
      <c r="Z8" s="170">
        <f t="shared" ref="Z8:Z12" si="2">Z7+1</f>
        <v>2</v>
      </c>
      <c r="AA8" s="322">
        <f>Пилотесса!C6</f>
        <v>36</v>
      </c>
      <c r="AB8" s="294" t="str">
        <f>Пилотесса!D6</f>
        <v>Александрова Анна</v>
      </c>
      <c r="AC8" s="326" t="str">
        <f>Пилотесса!DM6</f>
        <v>Skoda Octavia</v>
      </c>
      <c r="AD8" s="326" t="str">
        <f>Пилотесса!DN6</f>
        <v>передний</v>
      </c>
      <c r="AE8" s="326">
        <f>Пилотесса!DO6</f>
        <v>105</v>
      </c>
      <c r="AF8" s="331">
        <f>Пилотесса!DV6</f>
        <v>1.08</v>
      </c>
      <c r="AG8" s="223">
        <f>Пилотесса!EA6</f>
        <v>228.42000000000002</v>
      </c>
      <c r="AJ8" s="447"/>
      <c r="AK8" s="449"/>
      <c r="AL8" s="193"/>
      <c r="AM8" s="194"/>
      <c r="AN8" s="451"/>
      <c r="AQ8" s="342">
        <f>AQ7+1</f>
        <v>2</v>
      </c>
      <c r="AR8" s="343">
        <f>'Лучший И'!C6</f>
        <v>81</v>
      </c>
      <c r="AS8" s="344" t="str">
        <f>'Лучший И'!D6</f>
        <v>Фролов Дмитрий</v>
      </c>
      <c r="AT8" s="344" t="str">
        <f>'Лучший И'!E6</f>
        <v>Ануфриев Юрий</v>
      </c>
      <c r="AU8" s="345" t="str">
        <f>'Лучший И'!F6</f>
        <v>Volkswagen Golf</v>
      </c>
      <c r="AV8" s="346">
        <f>'Лучший И'!EB6</f>
        <v>7125.8</v>
      </c>
      <c r="AY8" s="336">
        <f t="shared" ref="AY8:AY16" si="3">AY7+1</f>
        <v>2</v>
      </c>
      <c r="AZ8" s="334">
        <f>Классик!C6</f>
        <v>33</v>
      </c>
      <c r="BA8" s="340" t="str">
        <f>Классик!D6</f>
        <v>Лекае Александр мл.</v>
      </c>
      <c r="BB8" s="340" t="str">
        <f>Классик!E6</f>
        <v>Ломов Артём</v>
      </c>
      <c r="BC8" s="341" t="str">
        <f>Классик!F6</f>
        <v>ГАЗ-24</v>
      </c>
      <c r="BD8" s="337">
        <f>Классик!EC6</f>
        <v>2881.5</v>
      </c>
      <c r="BG8" s="336">
        <f t="shared" ref="BG8:BG21" si="4">BG7+1</f>
        <v>2</v>
      </c>
      <c r="BH8" s="334">
        <f>ДС2!C6</f>
        <v>25</v>
      </c>
      <c r="BI8" s="340" t="str">
        <f>ДС2!E6</f>
        <v>Захарина Алла</v>
      </c>
      <c r="BJ8" s="341" t="str">
        <f>ДС2!F6</f>
        <v>Subaru Impreza</v>
      </c>
      <c r="BK8" s="352">
        <f>ДС2!EM6</f>
        <v>232</v>
      </c>
    </row>
    <row r="9" spans="1:63" x14ac:dyDescent="0.2">
      <c r="A9" s="218">
        <v>3</v>
      </c>
      <c r="B9" s="220">
        <f>'Простыня Сорт'!C7</f>
        <v>12</v>
      </c>
      <c r="C9" s="168" t="str">
        <f>'Простыня Сорт'!D7</f>
        <v>Легейда Дмитрий</v>
      </c>
      <c r="D9" s="169" t="str">
        <f>'Простыня Сорт'!E7</f>
        <v>Форафонтов Леонид</v>
      </c>
      <c r="E9" s="312">
        <f>'Простыня Сорт'!DJ7</f>
        <v>1103.5999999999999</v>
      </c>
      <c r="F9" s="377">
        <f t="shared" si="0"/>
        <v>3</v>
      </c>
      <c r="G9" s="307" t="str">
        <f>'Простыня Сорт'!DL7</f>
        <v>И, абсолют</v>
      </c>
      <c r="H9" s="294" t="str">
        <f>'Простыня Сорт'!DN7</f>
        <v>полный</v>
      </c>
      <c r="I9" s="295">
        <f>'Простыня Сорт'!DO7</f>
        <v>220</v>
      </c>
      <c r="J9" s="296" t="str">
        <f>'Простыня Сорт'!DP7</f>
        <v>Хорошая компания</v>
      </c>
      <c r="K9" s="316">
        <v>3</v>
      </c>
      <c r="L9" s="317"/>
      <c r="M9" s="318"/>
      <c r="N9" s="376">
        <f t="shared" si="1"/>
        <v>3</v>
      </c>
      <c r="O9" s="173"/>
      <c r="P9" s="170">
        <v>4</v>
      </c>
      <c r="Q9" s="322">
        <f>'Лучший Пилот'!C7</f>
        <v>4</v>
      </c>
      <c r="R9" s="294" t="str">
        <f>'Лучший Пилот'!D7</f>
        <v>Скрипников Михаил</v>
      </c>
      <c r="S9" s="326" t="str">
        <f>'Лучший Пилот'!F7</f>
        <v>Subaru Impreza</v>
      </c>
      <c r="T9" s="326" t="str">
        <f>'Лучший Пилот'!DN7</f>
        <v>полный</v>
      </c>
      <c r="U9" s="326">
        <f>'Лучший Пилот'!DO7</f>
        <v>230</v>
      </c>
      <c r="V9" s="327">
        <f>'Лучший Пилот'!DV7</f>
        <v>1.1299999999999999</v>
      </c>
      <c r="W9" s="224">
        <f>'Лучший Пилот'!DZ7</f>
        <v>192.77799999999996</v>
      </c>
      <c r="Z9" s="170">
        <f t="shared" si="2"/>
        <v>3</v>
      </c>
      <c r="AA9" s="322">
        <f>Пилотесса!C7</f>
        <v>77</v>
      </c>
      <c r="AB9" s="294" t="str">
        <f>Пилотесса!D7</f>
        <v>Картусова Алина</v>
      </c>
      <c r="AC9" s="326" t="str">
        <f>Пилотесса!DM7</f>
        <v>Chevrolet Aveo</v>
      </c>
      <c r="AD9" s="326" t="str">
        <f>Пилотесса!DN7</f>
        <v>передний</v>
      </c>
      <c r="AE9" s="326">
        <f>Пилотесса!DO7</f>
        <v>93</v>
      </c>
      <c r="AF9" s="331">
        <f>Пилотесса!DV7</f>
        <v>1.05</v>
      </c>
      <c r="AG9" s="223">
        <f>Пилотесса!EA7</f>
        <v>235.41</v>
      </c>
      <c r="AJ9" s="446">
        <v>2</v>
      </c>
      <c r="AK9" s="448" t="str">
        <f>Команды!B71</f>
        <v>Хорошая компания</v>
      </c>
      <c r="AL9" s="167"/>
      <c r="AM9" s="166"/>
      <c r="AN9" s="450">
        <f>Команды!C71</f>
        <v>18</v>
      </c>
      <c r="AQ9" s="171"/>
      <c r="AR9" s="172"/>
      <c r="AS9" s="173"/>
      <c r="AT9" s="173"/>
      <c r="AU9" s="173"/>
      <c r="AV9" s="178"/>
      <c r="AY9" s="336">
        <f t="shared" si="3"/>
        <v>3</v>
      </c>
      <c r="AZ9" s="334">
        <f>Классик!C7</f>
        <v>23</v>
      </c>
      <c r="BA9" s="340" t="str">
        <f>Классик!D7</f>
        <v>Шипилов Сергей</v>
      </c>
      <c r="BB9" s="340" t="str">
        <f>Классик!E7</f>
        <v>Шипилов Игнат</v>
      </c>
      <c r="BC9" s="341" t="str">
        <f>Классик!F7</f>
        <v>ВАЗ-21043</v>
      </c>
      <c r="BD9" s="337">
        <f>Классик!EC7</f>
        <v>3888.5</v>
      </c>
      <c r="BG9" s="336">
        <f t="shared" si="4"/>
        <v>3</v>
      </c>
      <c r="BH9" s="334">
        <f>ДС2!C7</f>
        <v>87</v>
      </c>
      <c r="BI9" s="340" t="str">
        <f>ДС2!E7</f>
        <v>Люлин Александр</v>
      </c>
      <c r="BJ9" s="341" t="str">
        <f>ДС2!F7</f>
        <v>Москвич 214145</v>
      </c>
      <c r="BK9" s="352">
        <f>ДС2!EM7</f>
        <v>240</v>
      </c>
    </row>
    <row r="10" spans="1:63" ht="13.5" thickBot="1" x14ac:dyDescent="0.25">
      <c r="A10" s="218">
        <v>4</v>
      </c>
      <c r="B10" s="220">
        <f>'Простыня Сорт'!C8</f>
        <v>16</v>
      </c>
      <c r="C10" s="168" t="str">
        <f>'Простыня Сорт'!D8</f>
        <v>Филин Анатолий</v>
      </c>
      <c r="D10" s="169" t="str">
        <f>'Простыня Сорт'!E8</f>
        <v>Хохлов Юрий</v>
      </c>
      <c r="E10" s="312">
        <f>'Простыня Сорт'!DJ8</f>
        <v>1168.8</v>
      </c>
      <c r="F10" s="377">
        <f t="shared" si="0"/>
        <v>4</v>
      </c>
      <c r="G10" s="307" t="str">
        <f>'Простыня Сорт'!DL8</f>
        <v>выпускник</v>
      </c>
      <c r="H10" s="294" t="str">
        <f>'Простыня Сорт'!DN8</f>
        <v>передний</v>
      </c>
      <c r="I10" s="295">
        <f>'Простыня Сорт'!DO8</f>
        <v>77</v>
      </c>
      <c r="J10" s="296" t="str">
        <f>'Простыня Сорт'!DP8</f>
        <v>Очки</v>
      </c>
      <c r="K10" s="316"/>
      <c r="L10" s="317"/>
      <c r="M10" s="318">
        <v>3</v>
      </c>
      <c r="N10" s="376">
        <f t="shared" si="1"/>
        <v>4</v>
      </c>
      <c r="O10" s="173"/>
      <c r="P10" s="170">
        <v>5</v>
      </c>
      <c r="Q10" s="322">
        <f>'Лучший Пилот'!C8</f>
        <v>18</v>
      </c>
      <c r="R10" s="294" t="str">
        <f>'Лучший Пилот'!D8</f>
        <v>Меркушев Сергей</v>
      </c>
      <c r="S10" s="326" t="str">
        <f>'Лучший Пилот'!F8</f>
        <v>ВАЗ-21093</v>
      </c>
      <c r="T10" s="326" t="str">
        <f>'Лучший Пилот'!DN8</f>
        <v>передний</v>
      </c>
      <c r="U10" s="326">
        <f>'Лучший Пилот'!DO8</f>
        <v>76</v>
      </c>
      <c r="V10" s="327">
        <f>'Лучший Пилот'!DV8</f>
        <v>1.05</v>
      </c>
      <c r="W10" s="224">
        <f>'Лучший Пилот'!DZ8</f>
        <v>195.3</v>
      </c>
      <c r="Z10" s="170">
        <f t="shared" si="2"/>
        <v>4</v>
      </c>
      <c r="AA10" s="322">
        <f>Пилотесса!C8</f>
        <v>37</v>
      </c>
      <c r="AB10" s="294" t="str">
        <f>Пилотесса!D8</f>
        <v>Фёдорова Татьяна</v>
      </c>
      <c r="AC10" s="326" t="str">
        <f>Пилотесса!DM8</f>
        <v>Volkswagen Golf</v>
      </c>
      <c r="AD10" s="326" t="str">
        <f>Пилотесса!DN8</f>
        <v>передний</v>
      </c>
      <c r="AE10" s="326">
        <f>Пилотесса!DO8</f>
        <v>90</v>
      </c>
      <c r="AF10" s="331">
        <f>Пилотесса!DV8</f>
        <v>1.05</v>
      </c>
      <c r="AG10" s="223">
        <f>Пилотесса!EA8</f>
        <v>253.57500000000002</v>
      </c>
      <c r="AJ10" s="447"/>
      <c r="AK10" s="449"/>
      <c r="AL10" s="193"/>
      <c r="AM10" s="194"/>
      <c r="AN10" s="451"/>
      <c r="AQ10" s="171"/>
      <c r="AR10" s="172"/>
      <c r="AS10" s="173"/>
      <c r="AT10" s="173"/>
      <c r="AU10" s="173"/>
      <c r="AV10" s="178"/>
      <c r="AY10" s="336">
        <f t="shared" si="3"/>
        <v>4</v>
      </c>
      <c r="AZ10" s="334">
        <f>Классик!C8</f>
        <v>69</v>
      </c>
      <c r="BA10" s="340" t="str">
        <f>Классик!D8</f>
        <v>Жбанов Дмитрий</v>
      </c>
      <c r="BB10" s="340" t="str">
        <f>Классик!E8</f>
        <v>Ильяшенко Евгения</v>
      </c>
      <c r="BC10" s="341" t="str">
        <f>Классик!F8</f>
        <v>ВАЗ-21053</v>
      </c>
      <c r="BD10" s="337">
        <f>Классик!EC8</f>
        <v>4629.3</v>
      </c>
      <c r="BG10" s="336">
        <f t="shared" si="4"/>
        <v>4</v>
      </c>
      <c r="BH10" s="334">
        <f>ДС2!C8</f>
        <v>16</v>
      </c>
      <c r="BI10" s="340" t="str">
        <f>ДС2!E8</f>
        <v>Хохлов Юрий</v>
      </c>
      <c r="BJ10" s="341" t="str">
        <f>ДС2!F8</f>
        <v>ВАЗ-21093</v>
      </c>
      <c r="BK10" s="352">
        <f>ДС2!EM8</f>
        <v>241</v>
      </c>
    </row>
    <row r="11" spans="1:63" x14ac:dyDescent="0.2">
      <c r="A11" s="218">
        <v>5</v>
      </c>
      <c r="B11" s="220">
        <f>'Простыня Сорт'!C9</f>
        <v>11</v>
      </c>
      <c r="C11" s="168" t="str">
        <f>'Простыня Сорт'!D9</f>
        <v>Ломанов Алексей</v>
      </c>
      <c r="D11" s="169" t="str">
        <f>'Простыня Сорт'!E9</f>
        <v>Винке Елена</v>
      </c>
      <c r="E11" s="312">
        <f>'Простыня Сорт'!DJ9</f>
        <v>1224.7</v>
      </c>
      <c r="F11" s="377">
        <f t="shared" si="0"/>
        <v>5</v>
      </c>
      <c r="G11" s="307" t="str">
        <f>'Простыня Сорт'!DL9</f>
        <v>абсолют</v>
      </c>
      <c r="H11" s="294" t="str">
        <f>'Простыня Сорт'!DN9</f>
        <v>передний</v>
      </c>
      <c r="I11" s="295">
        <f>'Простыня Сорт'!DO9</f>
        <v>122</v>
      </c>
      <c r="J11" s="296" t="str">
        <f>'Простыня Сорт'!DP9</f>
        <v>Хорошая компания</v>
      </c>
      <c r="K11" s="316"/>
      <c r="L11" s="317"/>
      <c r="M11" s="318"/>
      <c r="N11" s="376">
        <f t="shared" si="1"/>
        <v>5</v>
      </c>
      <c r="O11" s="173"/>
      <c r="P11" s="170">
        <v>6</v>
      </c>
      <c r="Q11" s="322">
        <f>'Лучший Пилот'!C9</f>
        <v>8</v>
      </c>
      <c r="R11" s="294" t="str">
        <f>'Лучший Пилот'!D9</f>
        <v>Сергеев Виктор</v>
      </c>
      <c r="S11" s="326" t="str">
        <f>'Лучший Пилот'!F9</f>
        <v>Subaru Impreza</v>
      </c>
      <c r="T11" s="326" t="str">
        <f>'Лучший Пилот'!DN9</f>
        <v>полный</v>
      </c>
      <c r="U11" s="326">
        <f>'Лучший Пилот'!DO9</f>
        <v>150</v>
      </c>
      <c r="V11" s="327">
        <f>'Лучший Пилот'!DV9</f>
        <v>1.1299999999999999</v>
      </c>
      <c r="W11" s="224">
        <f>'Лучший Пилот'!DZ9</f>
        <v>198.767</v>
      </c>
      <c r="Z11" s="170">
        <f t="shared" si="2"/>
        <v>5</v>
      </c>
      <c r="AA11" s="322">
        <f>Пилотесса!C9</f>
        <v>30</v>
      </c>
      <c r="AB11" s="294" t="str">
        <f>Пилотесса!D9</f>
        <v>Финогеева Анастасия </v>
      </c>
      <c r="AC11" s="326" t="str">
        <f>Пилотесса!DM9</f>
        <v>Ford Focus</v>
      </c>
      <c r="AD11" s="326" t="str">
        <f>Пилотесса!DN9</f>
        <v>передний</v>
      </c>
      <c r="AE11" s="326">
        <f>Пилотесса!DO9</f>
        <v>99</v>
      </c>
      <c r="AF11" s="331">
        <f>Пилотесса!DV9</f>
        <v>1.05</v>
      </c>
      <c r="AG11" s="223">
        <f>Пилотесса!EA9</f>
        <v>290.32499999999999</v>
      </c>
      <c r="AJ11" s="446">
        <v>3</v>
      </c>
      <c r="AK11" s="448" t="str">
        <f>Команды!B72</f>
        <v>Команда факультета АТ</v>
      </c>
      <c r="AL11" s="167"/>
      <c r="AM11" s="166"/>
      <c r="AN11" s="450">
        <f>Команды!C72</f>
        <v>27</v>
      </c>
      <c r="AQ11" s="171"/>
      <c r="AR11" s="172"/>
      <c r="AS11" s="173"/>
      <c r="AT11" s="173"/>
      <c r="AU11" s="173"/>
      <c r="AV11" s="178"/>
      <c r="AY11" s="336">
        <f t="shared" si="3"/>
        <v>5</v>
      </c>
      <c r="AZ11" s="334">
        <f>Классик!C9</f>
        <v>32</v>
      </c>
      <c r="BA11" s="340" t="str">
        <f>Классик!D9</f>
        <v>Лекае Александр</v>
      </c>
      <c r="BB11" s="340" t="str">
        <f>Классик!E9</f>
        <v>Крылова Надежда</v>
      </c>
      <c r="BC11" s="341" t="str">
        <f>Классик!F9</f>
        <v>ВАЗ-21033</v>
      </c>
      <c r="BD11" s="337">
        <f>Классик!EC9</f>
        <v>4774.8999999999996</v>
      </c>
      <c r="BG11" s="336">
        <f t="shared" si="4"/>
        <v>5</v>
      </c>
      <c r="BH11" s="334">
        <f>ДС2!C9</f>
        <v>11</v>
      </c>
      <c r="BI11" s="340" t="str">
        <f>ДС2!E9</f>
        <v>Винке Елена</v>
      </c>
      <c r="BJ11" s="341" t="str">
        <f>ДС2!F9</f>
        <v>Москвич 214145</v>
      </c>
      <c r="BK11" s="352">
        <f>ДС2!EM9</f>
        <v>245</v>
      </c>
    </row>
    <row r="12" spans="1:63" ht="13.5" thickBot="1" x14ac:dyDescent="0.25">
      <c r="A12" s="218">
        <v>6</v>
      </c>
      <c r="B12" s="220">
        <f>'Простыня Сорт'!C10</f>
        <v>25</v>
      </c>
      <c r="C12" s="168" t="str">
        <f>'Простыня Сорт'!D10</f>
        <v>Сергеев Андрей</v>
      </c>
      <c r="D12" s="169" t="str">
        <f>'Простыня Сорт'!E10</f>
        <v>Захарина Алла</v>
      </c>
      <c r="E12" s="312">
        <f>'Простыня Сорт'!DJ10</f>
        <v>1338.3</v>
      </c>
      <c r="F12" s="377">
        <f t="shared" si="0"/>
        <v>6</v>
      </c>
      <c r="G12" s="307" t="str">
        <f>'Простыня Сорт'!DL10</f>
        <v>выпускник</v>
      </c>
      <c r="H12" s="294" t="str">
        <f>'Простыня Сорт'!DN10</f>
        <v>полный</v>
      </c>
      <c r="I12" s="295">
        <f>'Простыня Сорт'!DO10</f>
        <v>125</v>
      </c>
      <c r="J12" s="296" t="str">
        <f>'Простыня Сорт'!DP10</f>
        <v>Очки</v>
      </c>
      <c r="K12" s="316"/>
      <c r="L12" s="317"/>
      <c r="M12" s="318"/>
      <c r="N12" s="376">
        <f t="shared" si="1"/>
        <v>6</v>
      </c>
      <c r="O12" s="173"/>
      <c r="P12" s="170">
        <v>7</v>
      </c>
      <c r="Q12" s="322">
        <f>'Лучший Пилот'!C10</f>
        <v>11</v>
      </c>
      <c r="R12" s="294" t="str">
        <f>'Лучший Пилот'!D10</f>
        <v>Ломанов Алексей</v>
      </c>
      <c r="S12" s="326" t="str">
        <f>'Лучший Пилот'!F10</f>
        <v>Москвич 214145</v>
      </c>
      <c r="T12" s="326" t="str">
        <f>'Лучший Пилот'!DN10</f>
        <v>передний</v>
      </c>
      <c r="U12" s="326">
        <f>'Лучший Пилот'!DO10</f>
        <v>122</v>
      </c>
      <c r="V12" s="327">
        <f>'Лучший Пилот'!DV10</f>
        <v>1.08</v>
      </c>
      <c r="W12" s="224">
        <f>'Лучший Пилот'!DZ10</f>
        <v>200.55600000000001</v>
      </c>
      <c r="Z12" s="170">
        <f t="shared" si="2"/>
        <v>6</v>
      </c>
      <c r="AA12" s="322">
        <f>Пилотесса!C10</f>
        <v>76</v>
      </c>
      <c r="AB12" s="294" t="str">
        <f>Пилотесса!D10</f>
        <v>Гришина Анна</v>
      </c>
      <c r="AC12" s="326" t="str">
        <f>Пилотесса!DM10</f>
        <v>Renault Symbol</v>
      </c>
      <c r="AD12" s="326" t="str">
        <f>Пилотесса!DN10</f>
        <v>передний</v>
      </c>
      <c r="AE12" s="326">
        <f>Пилотесса!DO10</f>
        <v>75</v>
      </c>
      <c r="AF12" s="331">
        <f>Пилотесса!DV10</f>
        <v>1.05</v>
      </c>
      <c r="AG12" s="223">
        <f>Пилотесса!EA10</f>
        <v>565.32000000000005</v>
      </c>
      <c r="AJ12" s="447"/>
      <c r="AK12" s="449"/>
      <c r="AL12" s="193"/>
      <c r="AM12" s="194"/>
      <c r="AN12" s="451"/>
      <c r="AQ12" s="171"/>
      <c r="AR12" s="172"/>
      <c r="AS12" s="173"/>
      <c r="AT12" s="173"/>
      <c r="AU12" s="173"/>
      <c r="AV12" s="178"/>
      <c r="AY12" s="336">
        <f t="shared" si="3"/>
        <v>6</v>
      </c>
      <c r="AZ12" s="334">
        <f>Классик!C10</f>
        <v>13</v>
      </c>
      <c r="BA12" s="340" t="str">
        <f>Классик!D10</f>
        <v>Печалин Виктор</v>
      </c>
      <c r="BB12" s="340" t="str">
        <f>Классик!E10</f>
        <v>Сергеев Владимир</v>
      </c>
      <c r="BC12" s="341" t="str">
        <f>Классик!F10</f>
        <v>ВАЗ 2102</v>
      </c>
      <c r="BD12" s="337">
        <f>Классик!EC10</f>
        <v>5748.6</v>
      </c>
      <c r="BG12" s="336">
        <f t="shared" si="4"/>
        <v>6</v>
      </c>
      <c r="BH12" s="334">
        <f>ДС2!C10</f>
        <v>12</v>
      </c>
      <c r="BI12" s="340" t="str">
        <f>ДС2!E10</f>
        <v>Форафонтов Леонид</v>
      </c>
      <c r="BJ12" s="341" t="str">
        <f>ДС2!F10</f>
        <v>Mitsubishi Outlander</v>
      </c>
      <c r="BK12" s="352">
        <f>ДС2!EM10</f>
        <v>263</v>
      </c>
    </row>
    <row r="13" spans="1:63" x14ac:dyDescent="0.2">
      <c r="A13" s="218">
        <v>7</v>
      </c>
      <c r="B13" s="220">
        <f>'Простыня Сорт'!C11</f>
        <v>71</v>
      </c>
      <c r="C13" s="168" t="str">
        <f>'Простыня Сорт'!D11</f>
        <v>Арапов Григорий</v>
      </c>
      <c r="D13" s="169" t="str">
        <f>'Простыня Сорт'!E11</f>
        <v>Маругина Ольга</v>
      </c>
      <c r="E13" s="312">
        <f>'Простыня Сорт'!DJ11</f>
        <v>1498</v>
      </c>
      <c r="F13" s="377">
        <f t="shared" si="0"/>
        <v>7</v>
      </c>
      <c r="G13" s="307" t="str">
        <f>'Простыня Сорт'!DL11</f>
        <v>абсолют</v>
      </c>
      <c r="H13" s="294" t="str">
        <f>'Простыня Сорт'!DN11</f>
        <v>передний</v>
      </c>
      <c r="I13" s="295">
        <f>'Простыня Сорт'!DO11</f>
        <v>78</v>
      </c>
      <c r="J13" s="296" t="str">
        <f>'Простыня Сорт'!DP11</f>
        <v>Очки</v>
      </c>
      <c r="K13" s="316"/>
      <c r="L13" s="317"/>
      <c r="M13" s="318"/>
      <c r="N13" s="376">
        <f t="shared" si="1"/>
        <v>7</v>
      </c>
      <c r="O13" s="173"/>
      <c r="P13" s="170">
        <v>8</v>
      </c>
      <c r="Q13" s="322">
        <f>'Лучший Пилот'!C11</f>
        <v>22</v>
      </c>
      <c r="R13" s="294" t="str">
        <f>'Лучший Пилот'!D11</f>
        <v>Володин Дмитрий</v>
      </c>
      <c r="S13" s="326" t="str">
        <f>'Лучший Пилот'!F11</f>
        <v>Hyundai Solaris</v>
      </c>
      <c r="T13" s="326" t="str">
        <f>'Лучший Пилот'!DN11</f>
        <v>передний</v>
      </c>
      <c r="U13" s="326">
        <f>'Лучший Пилот'!DO11</f>
        <v>123</v>
      </c>
      <c r="V13" s="327">
        <f>'Лучший Пилот'!DV11</f>
        <v>1.08</v>
      </c>
      <c r="W13" s="224">
        <f>'Лучший Пилот'!DZ11</f>
        <v>202.06800000000001</v>
      </c>
      <c r="Z13" s="171"/>
      <c r="AA13" s="172"/>
      <c r="AB13" s="173"/>
      <c r="AC13" s="173"/>
      <c r="AD13" s="173"/>
      <c r="AE13" s="173"/>
      <c r="AF13" s="165"/>
      <c r="AG13" s="178"/>
      <c r="AJ13" s="446">
        <v>4</v>
      </c>
      <c r="AK13" s="448" t="str">
        <f>Команды!B73</f>
        <v>Gorkyclassic</v>
      </c>
      <c r="AL13" s="167"/>
      <c r="AM13" s="166"/>
      <c r="AN13" s="450">
        <f>Команды!C73</f>
        <v>39</v>
      </c>
      <c r="AQ13" s="171"/>
      <c r="AR13" s="172"/>
      <c r="AV13" s="178"/>
      <c r="AY13" s="336">
        <f t="shared" si="3"/>
        <v>7</v>
      </c>
      <c r="AZ13" s="334">
        <f>Классик!C11</f>
        <v>29</v>
      </c>
      <c r="BA13" s="340" t="str">
        <f>Классик!D11</f>
        <v>Лелюх Алексей</v>
      </c>
      <c r="BB13" s="340" t="str">
        <f>Классик!E11</f>
        <v>Морозов Алексей</v>
      </c>
      <c r="BC13" s="341" t="str">
        <f>Классик!F11</f>
        <v>Москвич-2140</v>
      </c>
      <c r="BD13" s="337">
        <f>Классик!EC11</f>
        <v>6791.5</v>
      </c>
      <c r="BG13" s="336">
        <f t="shared" si="4"/>
        <v>7</v>
      </c>
      <c r="BH13" s="334">
        <f>ДС2!C11</f>
        <v>3</v>
      </c>
      <c r="BI13" s="340" t="str">
        <f>ДС2!E11</f>
        <v>Шеянов Олег</v>
      </c>
      <c r="BJ13" s="341" t="str">
        <f>ДС2!F11</f>
        <v>Subaru Impreza</v>
      </c>
      <c r="BK13" s="352">
        <f>ДС2!EM11</f>
        <v>267</v>
      </c>
    </row>
    <row r="14" spans="1:63" ht="13.5" thickBot="1" x14ac:dyDescent="0.25">
      <c r="A14" s="218">
        <v>8</v>
      </c>
      <c r="B14" s="220">
        <f>'Простыня Сорт'!C12</f>
        <v>18</v>
      </c>
      <c r="C14" s="168" t="str">
        <f>'Простыня Сорт'!D12</f>
        <v>Меркушев Сергей</v>
      </c>
      <c r="D14" s="169" t="str">
        <f>'Простыня Сорт'!E12</f>
        <v>Топорков Максим</v>
      </c>
      <c r="E14" s="312">
        <f>'Простыня Сорт'!DJ12</f>
        <v>1770</v>
      </c>
      <c r="F14" s="377">
        <f t="shared" si="0"/>
        <v>8</v>
      </c>
      <c r="G14" s="307" t="str">
        <f>'Простыня Сорт'!DL12</f>
        <v>студент</v>
      </c>
      <c r="H14" s="294" t="str">
        <f>'Простыня Сорт'!DN12</f>
        <v>передний</v>
      </c>
      <c r="I14" s="295">
        <f>'Простыня Сорт'!DO12</f>
        <v>76</v>
      </c>
      <c r="J14" s="296" t="str">
        <f>'Простыня Сорт'!DP12</f>
        <v>МАДИ Racing</v>
      </c>
      <c r="K14" s="316"/>
      <c r="L14" s="317">
        <v>1</v>
      </c>
      <c r="M14" s="318"/>
      <c r="N14" s="376">
        <f t="shared" si="1"/>
        <v>8</v>
      </c>
      <c r="O14" s="173"/>
      <c r="P14" s="170">
        <v>9</v>
      </c>
      <c r="Q14" s="322">
        <f>'Лучший Пилот'!C12</f>
        <v>6</v>
      </c>
      <c r="R14" s="294" t="str">
        <f>'Лучший Пилот'!D12</f>
        <v>Юрин Артём</v>
      </c>
      <c r="S14" s="326" t="str">
        <f>'Лучший Пилот'!F12</f>
        <v>Subaru Forester</v>
      </c>
      <c r="T14" s="326" t="str">
        <f>'Лучший Пилот'!DN12</f>
        <v>полный</v>
      </c>
      <c r="U14" s="326">
        <f>'Лучший Пилот'!DO12</f>
        <v>230</v>
      </c>
      <c r="V14" s="327">
        <f>'Лучший Пилот'!DV12</f>
        <v>1.1299999999999999</v>
      </c>
      <c r="W14" s="224">
        <f>'Лучший Пилот'!DZ12</f>
        <v>203.06099999999998</v>
      </c>
      <c r="Z14" s="171"/>
      <c r="AA14" s="172"/>
      <c r="AB14" s="173"/>
      <c r="AC14" s="173"/>
      <c r="AD14" s="173"/>
      <c r="AE14" s="173"/>
      <c r="AF14" s="165"/>
      <c r="AG14" s="178"/>
      <c r="AJ14" s="447"/>
      <c r="AK14" s="449"/>
      <c r="AL14" s="193"/>
      <c r="AM14" s="194"/>
      <c r="AN14" s="451"/>
      <c r="AQ14" s="171"/>
      <c r="AR14" s="172"/>
      <c r="AV14" s="178"/>
      <c r="AY14" s="336">
        <f t="shared" si="3"/>
        <v>8</v>
      </c>
      <c r="AZ14" s="334">
        <f>Классик!C12</f>
        <v>26</v>
      </c>
      <c r="BA14" s="340" t="str">
        <f>Классик!D12</f>
        <v>Касмынин Александр</v>
      </c>
      <c r="BB14" s="340" t="str">
        <f>Классик!E12</f>
        <v>Панкратова Наталья</v>
      </c>
      <c r="BC14" s="341" t="str">
        <f>Классик!F12</f>
        <v>ВАЗ-21060</v>
      </c>
      <c r="BD14" s="337">
        <f>Классик!EC12</f>
        <v>9040.4</v>
      </c>
      <c r="BG14" s="336">
        <f t="shared" si="4"/>
        <v>8</v>
      </c>
      <c r="BH14" s="334">
        <f>ДС2!C12</f>
        <v>8</v>
      </c>
      <c r="BI14" s="340" t="str">
        <f>ДС2!E12</f>
        <v>Ушанов Сергей</v>
      </c>
      <c r="BJ14" s="341" t="str">
        <f>ДС2!F12</f>
        <v>Subaru Impreza</v>
      </c>
      <c r="BK14" s="352">
        <f>ДС2!EM12</f>
        <v>321</v>
      </c>
    </row>
    <row r="15" spans="1:63" x14ac:dyDescent="0.2">
      <c r="A15" s="218">
        <v>9</v>
      </c>
      <c r="B15" s="220">
        <f>'Простыня Сорт'!C13</f>
        <v>17</v>
      </c>
      <c r="C15" s="168" t="str">
        <f>'Простыня Сорт'!D13</f>
        <v>Богословский Вадим</v>
      </c>
      <c r="D15" s="169" t="str">
        <f>'Простыня Сорт'!E13</f>
        <v>Князева Елена</v>
      </c>
      <c r="E15" s="312">
        <f>'Простыня Сорт'!DJ13</f>
        <v>1870.8</v>
      </c>
      <c r="F15" s="377">
        <f t="shared" si="0"/>
        <v>9</v>
      </c>
      <c r="G15" s="307" t="str">
        <f>'Простыня Сорт'!DL13</f>
        <v>абсолют</v>
      </c>
      <c r="H15" s="294" t="str">
        <f>'Простыня Сорт'!DN13</f>
        <v>передний</v>
      </c>
      <c r="I15" s="295">
        <f>'Простыня Сорт'!DO13</f>
        <v>68</v>
      </c>
      <c r="J15" s="296" t="str">
        <f>'Простыня Сорт'!DP13</f>
        <v>Товарищи</v>
      </c>
      <c r="K15" s="316"/>
      <c r="L15" s="317"/>
      <c r="M15" s="318"/>
      <c r="N15" s="376">
        <f t="shared" si="1"/>
        <v>9</v>
      </c>
      <c r="O15" s="173"/>
      <c r="P15" s="170">
        <v>10</v>
      </c>
      <c r="Q15" s="322">
        <f>'Лучший Пилот'!C13</f>
        <v>16</v>
      </c>
      <c r="R15" s="294" t="str">
        <f>'Лучший Пилот'!D13</f>
        <v>Филин Анатолий</v>
      </c>
      <c r="S15" s="326" t="str">
        <f>'Лучший Пилот'!F13</f>
        <v>ВАЗ-21093</v>
      </c>
      <c r="T15" s="326" t="str">
        <f>'Лучший Пилот'!DN13</f>
        <v>передний</v>
      </c>
      <c r="U15" s="326">
        <f>'Лучший Пилот'!DO13</f>
        <v>77</v>
      </c>
      <c r="V15" s="327">
        <f>'Лучший Пилот'!DV13</f>
        <v>1.05</v>
      </c>
      <c r="W15" s="224">
        <f>'Лучший Пилот'!DZ13</f>
        <v>203.49</v>
      </c>
      <c r="Z15" s="171"/>
      <c r="AA15" s="172"/>
      <c r="AB15" s="173"/>
      <c r="AC15" s="173"/>
      <c r="AD15" s="173"/>
      <c r="AE15" s="173"/>
      <c r="AF15" s="165"/>
      <c r="AG15" s="178"/>
      <c r="AJ15" s="446">
        <v>5</v>
      </c>
      <c r="AK15" s="448" t="str">
        <f>Команды!B74</f>
        <v>Товарищи</v>
      </c>
      <c r="AL15" s="167"/>
      <c r="AM15" s="166"/>
      <c r="AN15" s="450">
        <f>Команды!C74</f>
        <v>45</v>
      </c>
      <c r="AQ15" s="171"/>
      <c r="AR15" s="172"/>
      <c r="AV15" s="178"/>
      <c r="AY15" s="336">
        <f t="shared" si="3"/>
        <v>9</v>
      </c>
      <c r="AZ15" s="334">
        <f>Классик!C13</f>
        <v>47</v>
      </c>
      <c r="BA15" s="340" t="str">
        <f>Классик!D13</f>
        <v>Говоров Кирилл</v>
      </c>
      <c r="BB15" s="340" t="str">
        <f>Классик!E13</f>
        <v>Лукьянов Александр</v>
      </c>
      <c r="BC15" s="341" t="str">
        <f>Классик!F13</f>
        <v>ВАЗ-2106</v>
      </c>
      <c r="BD15" s="337">
        <f>Классик!EC13</f>
        <v>14362.9</v>
      </c>
      <c r="BG15" s="336">
        <f t="shared" si="4"/>
        <v>9</v>
      </c>
      <c r="BH15" s="334">
        <f>ДС2!C13</f>
        <v>7</v>
      </c>
      <c r="BI15" s="340" t="str">
        <f>ДС2!E13</f>
        <v>Баклашова Василиса</v>
      </c>
      <c r="BJ15" s="341" t="str">
        <f>ДС2!F13</f>
        <v>Honda Civic</v>
      </c>
      <c r="BK15" s="352">
        <f>ДС2!EM13</f>
        <v>329</v>
      </c>
    </row>
    <row r="16" spans="1:63" ht="13.5" thickBot="1" x14ac:dyDescent="0.25">
      <c r="A16" s="218">
        <v>10</v>
      </c>
      <c r="B16" s="220">
        <f>'Простыня Сорт'!C14</f>
        <v>9</v>
      </c>
      <c r="C16" s="168" t="str">
        <f>'Простыня Сорт'!D14</f>
        <v>Костырко Борис</v>
      </c>
      <c r="D16" s="169" t="str">
        <f>'Простыня Сорт'!E14</f>
        <v>Гусева Александра</v>
      </c>
      <c r="E16" s="312">
        <f>'Простыня Сорт'!DJ14</f>
        <v>2102.3000000000002</v>
      </c>
      <c r="F16" s="377">
        <f t="shared" si="0"/>
        <v>10</v>
      </c>
      <c r="G16" s="307" t="str">
        <f>'Простыня Сорт'!DL14</f>
        <v>абсолют</v>
      </c>
      <c r="H16" s="294" t="str">
        <f>'Простыня Сорт'!DN14</f>
        <v>передний</v>
      </c>
      <c r="I16" s="295">
        <f>'Простыня Сорт'!DO14</f>
        <v>87</v>
      </c>
      <c r="J16" s="296" t="str">
        <f>'Простыня Сорт'!DP14</f>
        <v>Команда Факультета АТ</v>
      </c>
      <c r="K16" s="316"/>
      <c r="L16" s="317"/>
      <c r="M16" s="318"/>
      <c r="N16" s="376">
        <f t="shared" si="1"/>
        <v>10</v>
      </c>
      <c r="O16" s="173"/>
      <c r="P16" s="170">
        <v>11</v>
      </c>
      <c r="Q16" s="322">
        <f>'Лучший Пилот'!C14</f>
        <v>71</v>
      </c>
      <c r="R16" s="294" t="str">
        <f>'Лучший Пилот'!D14</f>
        <v>Арапов Григорий</v>
      </c>
      <c r="S16" s="326" t="str">
        <f>'Лучший Пилот'!F14</f>
        <v>ВАЗ-21083</v>
      </c>
      <c r="T16" s="326" t="str">
        <f>'Лучший Пилот'!DN14</f>
        <v>передний</v>
      </c>
      <c r="U16" s="326">
        <f>'Лучший Пилот'!DO14</f>
        <v>78</v>
      </c>
      <c r="V16" s="327">
        <f>'Лучший Пилот'!DV14</f>
        <v>1.05</v>
      </c>
      <c r="W16" s="224">
        <f>'Лучший Пилот'!DZ14</f>
        <v>208.95000000000002</v>
      </c>
      <c r="Z16" s="171"/>
      <c r="AA16" s="172"/>
      <c r="AB16" s="175">
        <v>41615</v>
      </c>
      <c r="AD16" s="152"/>
      <c r="AE16" s="173"/>
      <c r="AF16" s="165"/>
      <c r="AG16" s="178"/>
      <c r="AJ16" s="447"/>
      <c r="AK16" s="449"/>
      <c r="AL16" s="193"/>
      <c r="AM16" s="194"/>
      <c r="AN16" s="451"/>
      <c r="AQ16" s="171"/>
      <c r="AR16" s="172"/>
      <c r="AV16" s="178"/>
      <c r="AY16" s="336">
        <f t="shared" si="3"/>
        <v>10</v>
      </c>
      <c r="AZ16" s="334">
        <f>Классик!C14</f>
        <v>70</v>
      </c>
      <c r="BA16" s="340" t="str">
        <f>Классик!D14</f>
        <v>Фролов Алексей</v>
      </c>
      <c r="BB16" s="340" t="str">
        <f>Классик!E14</f>
        <v>Козлов Роман</v>
      </c>
      <c r="BC16" s="341" t="str">
        <f>Классик!F14</f>
        <v>ВАЗ-2107</v>
      </c>
      <c r="BD16" s="337">
        <f>Классик!EC14</f>
        <v>16584.099999999999</v>
      </c>
      <c r="BG16" s="336">
        <f t="shared" si="4"/>
        <v>10</v>
      </c>
      <c r="BH16" s="334">
        <f>ДС2!C14</f>
        <v>10</v>
      </c>
      <c r="BI16" s="340" t="str">
        <f>ДС2!E14</f>
        <v>Данилов Роман</v>
      </c>
      <c r="BJ16" s="341" t="str">
        <f>ДС2!F14</f>
        <v>Лада Калина</v>
      </c>
      <c r="BK16" s="352">
        <f>ДС2!EM14</f>
        <v>330</v>
      </c>
    </row>
    <row r="17" spans="1:63" x14ac:dyDescent="0.2">
      <c r="A17" s="218">
        <v>11</v>
      </c>
      <c r="B17" s="220">
        <f>'Простыня Сорт'!C15</f>
        <v>31</v>
      </c>
      <c r="C17" s="168" t="str">
        <f>'Простыня Сорт'!D15</f>
        <v>Ушаков Павел</v>
      </c>
      <c r="D17" s="169" t="str">
        <f>'Простыня Сорт'!E15</f>
        <v>Сорока Евгений</v>
      </c>
      <c r="E17" s="312">
        <f>'Простыня Сорт'!DJ15</f>
        <v>2307.1</v>
      </c>
      <c r="F17" s="377">
        <f t="shared" si="0"/>
        <v>11</v>
      </c>
      <c r="G17" s="307" t="str">
        <f>'Простыня Сорт'!DL15</f>
        <v>абсолют</v>
      </c>
      <c r="H17" s="294" t="str">
        <f>'Простыня Сорт'!DN15</f>
        <v>задний</v>
      </c>
      <c r="I17" s="295">
        <f>'Простыня Сорт'!DO15</f>
        <v>64</v>
      </c>
      <c r="J17" s="296" t="str">
        <f>'Простыня Сорт'!DP15</f>
        <v>Gorkyclassic</v>
      </c>
      <c r="K17" s="316"/>
      <c r="L17" s="317"/>
      <c r="M17" s="318"/>
      <c r="N17" s="376">
        <f t="shared" si="1"/>
        <v>11</v>
      </c>
      <c r="O17" s="173"/>
      <c r="P17" s="170">
        <v>12</v>
      </c>
      <c r="Q17" s="322">
        <f>'Лучший Пилот'!C15</f>
        <v>31</v>
      </c>
      <c r="R17" s="294" t="str">
        <f>'Лучший Пилот'!D15</f>
        <v>Ушаков Павел</v>
      </c>
      <c r="S17" s="326" t="str">
        <f>'Лучший Пилот'!F15</f>
        <v>ВАЗ-2101</v>
      </c>
      <c r="T17" s="326" t="str">
        <f>'Лучший Пилот'!DN15</f>
        <v>задний</v>
      </c>
      <c r="U17" s="326">
        <f>'Лучший Пилот'!DO15</f>
        <v>64</v>
      </c>
      <c r="V17" s="327">
        <f>'Лучший Пилот'!DV15</f>
        <v>1</v>
      </c>
      <c r="W17" s="224">
        <f>'Лучший Пилот'!DZ15</f>
        <v>210.1</v>
      </c>
      <c r="Z17" s="171"/>
      <c r="AA17" s="172"/>
      <c r="AD17" s="152"/>
      <c r="AE17" s="173"/>
      <c r="AF17" s="165"/>
      <c r="AG17" s="178"/>
      <c r="AJ17" s="446">
        <v>6</v>
      </c>
      <c r="AK17" s="448" t="str">
        <f>Команды!B75</f>
        <v>МАДИ Racing</v>
      </c>
      <c r="AL17" s="167"/>
      <c r="AM17" s="166"/>
      <c r="AN17" s="450">
        <f>Команды!C75</f>
        <v>55</v>
      </c>
      <c r="AO17" s="178"/>
      <c r="AQ17" s="171"/>
      <c r="AR17" s="172"/>
      <c r="AV17" s="178"/>
      <c r="AY17" s="171"/>
      <c r="AZ17" s="172"/>
      <c r="BA17" s="173"/>
      <c r="BB17" s="173"/>
      <c r="BC17" s="173"/>
      <c r="BD17" s="178"/>
      <c r="BG17" s="336">
        <f t="shared" si="4"/>
        <v>11</v>
      </c>
      <c r="BH17" s="334">
        <f>ДС2!C15</f>
        <v>38</v>
      </c>
      <c r="BI17" s="340" t="str">
        <f>ДС2!E15</f>
        <v>Балденков Дмитрий</v>
      </c>
      <c r="BJ17" s="341" t="str">
        <f>ДС2!F15</f>
        <v>ВАЗ-21093</v>
      </c>
      <c r="BK17" s="352">
        <f>ДС2!EM15</f>
        <v>366</v>
      </c>
    </row>
    <row r="18" spans="1:63" ht="13.5" thickBot="1" x14ac:dyDescent="0.25">
      <c r="A18" s="218">
        <v>12</v>
      </c>
      <c r="B18" s="220">
        <f>'Простыня Сорт'!C16</f>
        <v>19</v>
      </c>
      <c r="C18" s="168" t="str">
        <f>'Простыня Сорт'!D16</f>
        <v>Бестужев Дмитрий</v>
      </c>
      <c r="D18" s="169" t="str">
        <f>'Простыня Сорт'!E16</f>
        <v>Чебуров Юрий</v>
      </c>
      <c r="E18" s="312">
        <f>'Простыня Сорт'!DJ16</f>
        <v>2318.4</v>
      </c>
      <c r="F18" s="377">
        <f t="shared" si="0"/>
        <v>12</v>
      </c>
      <c r="G18" s="307" t="str">
        <f>'Простыня Сорт'!DL16</f>
        <v>студент</v>
      </c>
      <c r="H18" s="294" t="str">
        <f>'Простыня Сорт'!DN16</f>
        <v>передний</v>
      </c>
      <c r="I18" s="295">
        <f>'Простыня Сорт'!DO16</f>
        <v>70</v>
      </c>
      <c r="J18" s="296" t="str">
        <f>'Простыня Сорт'!DP16</f>
        <v>МАДИ Racing</v>
      </c>
      <c r="K18" s="316"/>
      <c r="L18" s="317">
        <v>2</v>
      </c>
      <c r="M18" s="318"/>
      <c r="N18" s="376">
        <f t="shared" si="1"/>
        <v>12</v>
      </c>
      <c r="O18" s="173"/>
      <c r="P18" s="170">
        <v>13</v>
      </c>
      <c r="Q18" s="322">
        <f>'Лучший Пилот'!C16</f>
        <v>25</v>
      </c>
      <c r="R18" s="294" t="str">
        <f>'Лучший Пилот'!D16</f>
        <v>Сергеев Андрей</v>
      </c>
      <c r="S18" s="326" t="str">
        <f>'Лучший Пилот'!F16</f>
        <v>Subaru Impreza</v>
      </c>
      <c r="T18" s="326" t="str">
        <f>'Лучший Пилот'!DN16</f>
        <v>полный</v>
      </c>
      <c r="U18" s="326">
        <f>'Лучший Пилот'!DO16</f>
        <v>125</v>
      </c>
      <c r="V18" s="327">
        <f>'Лучший Пилот'!DV16</f>
        <v>1.1100000000000001</v>
      </c>
      <c r="W18" s="224">
        <f>'Лучший Пилот'!DZ16</f>
        <v>210.12300000000002</v>
      </c>
      <c r="Z18" s="171"/>
      <c r="AA18" s="172"/>
      <c r="AB18" s="176" t="s">
        <v>24</v>
      </c>
      <c r="AD18" s="176" t="s">
        <v>22</v>
      </c>
      <c r="AE18" s="173"/>
      <c r="AF18" s="165"/>
      <c r="AG18" s="178"/>
      <c r="AJ18" s="447"/>
      <c r="AK18" s="449"/>
      <c r="AL18" s="193"/>
      <c r="AM18" s="194"/>
      <c r="AN18" s="451"/>
      <c r="AO18" s="178"/>
      <c r="AQ18" s="171"/>
      <c r="AR18" s="172"/>
      <c r="AV18" s="178"/>
      <c r="AY18" s="171"/>
      <c r="AZ18" s="172"/>
      <c r="BA18" s="173"/>
      <c r="BB18" s="173"/>
      <c r="BC18" s="173"/>
      <c r="BD18" s="178"/>
      <c r="BG18" s="336">
        <f t="shared" si="4"/>
        <v>12</v>
      </c>
      <c r="BH18" s="334">
        <f>ДС2!C16</f>
        <v>4</v>
      </c>
      <c r="BI18" s="340" t="str">
        <f>ДС2!E16</f>
        <v>Горелов Алексей</v>
      </c>
      <c r="BJ18" s="341" t="str">
        <f>ДС2!F16</f>
        <v>Subaru Impreza</v>
      </c>
      <c r="BK18" s="352">
        <f>ДС2!EM16</f>
        <v>379</v>
      </c>
    </row>
    <row r="19" spans="1:63" x14ac:dyDescent="0.2">
      <c r="A19" s="218">
        <v>13</v>
      </c>
      <c r="B19" s="220">
        <f>'Простыня Сорт'!C17</f>
        <v>3</v>
      </c>
      <c r="C19" s="168" t="str">
        <f>'Простыня Сорт'!D17</f>
        <v>Шашлов Борис</v>
      </c>
      <c r="D19" s="169" t="str">
        <f>'Простыня Сорт'!E17</f>
        <v>Шеянов Олег</v>
      </c>
      <c r="E19" s="312">
        <f>'Простыня Сорт'!DJ17</f>
        <v>2346.4</v>
      </c>
      <c r="F19" s="377">
        <f t="shared" si="0"/>
        <v>13</v>
      </c>
      <c r="G19" s="307" t="str">
        <f>'Простыня Сорт'!DL17</f>
        <v>выпускник</v>
      </c>
      <c r="H19" s="294" t="str">
        <f>'Простыня Сорт'!DN17</f>
        <v>полный</v>
      </c>
      <c r="I19" s="295">
        <f>'Простыня Сорт'!DO17</f>
        <v>150</v>
      </c>
      <c r="J19" s="296" t="str">
        <f>'Простыня Сорт'!DP17</f>
        <v>Хорошая компания</v>
      </c>
      <c r="K19" s="316"/>
      <c r="L19" s="317"/>
      <c r="M19" s="318"/>
      <c r="N19" s="376">
        <f t="shared" si="1"/>
        <v>13</v>
      </c>
      <c r="O19" s="173"/>
      <c r="P19" s="170">
        <v>14</v>
      </c>
      <c r="Q19" s="322">
        <f>'Лучший Пилот'!C17</f>
        <v>26</v>
      </c>
      <c r="R19" s="294" t="str">
        <f>'Лучший Пилот'!D17</f>
        <v>Касмынин Александр</v>
      </c>
      <c r="S19" s="326" t="str">
        <f>'Лучший Пилот'!F17</f>
        <v>ВАЗ-21060</v>
      </c>
      <c r="T19" s="326" t="str">
        <f>'Лучший Пилот'!DN17</f>
        <v>задний</v>
      </c>
      <c r="U19" s="326">
        <f>'Лучший Пилот'!DO17</f>
        <v>74</v>
      </c>
      <c r="V19" s="327">
        <f>'Лучший Пилот'!DV17</f>
        <v>1</v>
      </c>
      <c r="W19" s="224">
        <f>'Лучший Пилот'!DZ17</f>
        <v>210.4</v>
      </c>
      <c r="Z19" s="171"/>
      <c r="AA19" s="172"/>
      <c r="AB19" s="176" t="s">
        <v>21</v>
      </c>
      <c r="AD19" s="176" t="s">
        <v>25</v>
      </c>
      <c r="AE19" s="173"/>
      <c r="AF19" s="165"/>
      <c r="AG19" s="178"/>
      <c r="AJ19" s="446">
        <v>7</v>
      </c>
      <c r="AK19" s="448" t="str">
        <f>Команды!B76</f>
        <v>PRO|RALLY</v>
      </c>
      <c r="AL19" s="167"/>
      <c r="AM19" s="166"/>
      <c r="AN19" s="450">
        <f>Команды!C76</f>
        <v>75</v>
      </c>
      <c r="AO19" s="178"/>
      <c r="AQ19" s="171"/>
      <c r="AR19" s="172"/>
      <c r="AV19" s="178"/>
      <c r="AY19" s="171"/>
      <c r="AZ19" s="172"/>
      <c r="BA19" s="173"/>
      <c r="BB19" s="173"/>
      <c r="BC19" s="173"/>
      <c r="BD19" s="178"/>
      <c r="BG19" s="336">
        <f t="shared" si="4"/>
        <v>13</v>
      </c>
      <c r="BH19" s="334">
        <f>ДС2!C17</f>
        <v>18</v>
      </c>
      <c r="BI19" s="340" t="str">
        <f>ДС2!E17</f>
        <v>Топорков Максим</v>
      </c>
      <c r="BJ19" s="341" t="str">
        <f>ДС2!F17</f>
        <v>ВАЗ-21093</v>
      </c>
      <c r="BK19" s="352">
        <f>ДС2!EM17</f>
        <v>450</v>
      </c>
    </row>
    <row r="20" spans="1:63" ht="13.5" thickBot="1" x14ac:dyDescent="0.25">
      <c r="A20" s="218">
        <v>14</v>
      </c>
      <c r="B20" s="220">
        <f>'Простыня Сорт'!C18</f>
        <v>8</v>
      </c>
      <c r="C20" s="168" t="str">
        <f>'Простыня Сорт'!D18</f>
        <v>Сергеев Виктор</v>
      </c>
      <c r="D20" s="169" t="str">
        <f>'Простыня Сорт'!E18</f>
        <v>Ушанов Сергей</v>
      </c>
      <c r="E20" s="312">
        <f>'Простыня Сорт'!DJ18</f>
        <v>2501.9</v>
      </c>
      <c r="F20" s="377">
        <f t="shared" si="0"/>
        <v>14</v>
      </c>
      <c r="G20" s="307" t="str">
        <f>'Простыня Сорт'!DL18</f>
        <v>абсолют</v>
      </c>
      <c r="H20" s="294" t="str">
        <f>'Простыня Сорт'!DN18</f>
        <v>полный</v>
      </c>
      <c r="I20" s="295">
        <f>'Простыня Сорт'!DO18</f>
        <v>150</v>
      </c>
      <c r="J20" s="296" t="str">
        <f>'Простыня Сорт'!DP18</f>
        <v>Хорошая компания</v>
      </c>
      <c r="K20" s="316"/>
      <c r="L20" s="317"/>
      <c r="M20" s="318"/>
      <c r="N20" s="376">
        <f t="shared" si="1"/>
        <v>14</v>
      </c>
      <c r="O20" s="173"/>
      <c r="P20" s="170">
        <v>15</v>
      </c>
      <c r="Q20" s="322">
        <f>'Лучший Пилот'!C18</f>
        <v>24</v>
      </c>
      <c r="R20" s="294" t="str">
        <f>'Лучший Пилот'!D18</f>
        <v>Денисов Иван</v>
      </c>
      <c r="S20" s="326" t="str">
        <f>'Лучший Пилот'!F18</f>
        <v>Volkswagen Golf</v>
      </c>
      <c r="T20" s="326" t="str">
        <f>'Лучший Пилот'!DN18</f>
        <v>передний</v>
      </c>
      <c r="U20" s="326">
        <f>'Лучший Пилот'!DO18</f>
        <v>75</v>
      </c>
      <c r="V20" s="327">
        <f>'Лучший Пилот'!DV18</f>
        <v>1.05</v>
      </c>
      <c r="W20" s="224">
        <f>'Лучший Пилот'!DZ18</f>
        <v>210.52500000000001</v>
      </c>
      <c r="Z20" s="171"/>
      <c r="AA20" s="172"/>
      <c r="AE20" s="173"/>
      <c r="AF20" s="165"/>
      <c r="AG20" s="178"/>
      <c r="AJ20" s="447"/>
      <c r="AK20" s="449"/>
      <c r="AL20" s="193"/>
      <c r="AM20" s="194"/>
      <c r="AN20" s="451"/>
      <c r="AO20" s="178"/>
      <c r="AQ20" s="171"/>
      <c r="AR20" s="172"/>
      <c r="AS20" s="176"/>
      <c r="AT20" s="176"/>
      <c r="AV20" s="178"/>
      <c r="AY20" s="171"/>
      <c r="AZ20" s="172"/>
      <c r="BA20" s="173"/>
      <c r="BB20" s="173"/>
      <c r="BC20" s="173"/>
      <c r="BD20" s="178"/>
      <c r="BG20" s="336">
        <f t="shared" si="4"/>
        <v>14</v>
      </c>
      <c r="BH20" s="334">
        <f>ДС2!C18</f>
        <v>1</v>
      </c>
      <c r="BI20" s="340" t="str">
        <f>ДС2!E18</f>
        <v>Елисеева Екатерина</v>
      </c>
      <c r="BJ20" s="341" t="str">
        <f>ДС2!F18</f>
        <v>Skoda Octavia</v>
      </c>
      <c r="BK20" s="352">
        <f>ДС2!EM18</f>
        <v>509</v>
      </c>
    </row>
    <row r="21" spans="1:63" x14ac:dyDescent="0.2">
      <c r="A21" s="218">
        <v>15</v>
      </c>
      <c r="B21" s="220">
        <f>'Простыня Сорт'!C19</f>
        <v>87</v>
      </c>
      <c r="C21" s="168" t="str">
        <f>'Простыня Сорт'!D19</f>
        <v>Климкин Сергей</v>
      </c>
      <c r="D21" s="169" t="str">
        <f>'Простыня Сорт'!E19</f>
        <v>Люлин Александр</v>
      </c>
      <c r="E21" s="312">
        <f>'Простыня Сорт'!DJ19</f>
        <v>2568.1</v>
      </c>
      <c r="F21" s="377">
        <f t="shared" si="0"/>
        <v>15</v>
      </c>
      <c r="G21" s="307" t="str">
        <f>'Простыня Сорт'!DL19</f>
        <v>абсолют</v>
      </c>
      <c r="H21" s="294" t="str">
        <f>'Простыня Сорт'!DN19</f>
        <v>передний</v>
      </c>
      <c r="I21" s="295">
        <f>'Простыня Сорт'!DO19</f>
        <v>112</v>
      </c>
      <c r="J21" s="296" t="str">
        <f>'Простыня Сорт'!DP19</f>
        <v>Товарищи</v>
      </c>
      <c r="K21" s="316"/>
      <c r="L21" s="317"/>
      <c r="M21" s="318"/>
      <c r="N21" s="376">
        <f t="shared" si="1"/>
        <v>15</v>
      </c>
      <c r="O21" s="173"/>
      <c r="P21" s="170">
        <v>16</v>
      </c>
      <c r="Q21" s="322">
        <f>'Лучший Пилот'!C19</f>
        <v>38</v>
      </c>
      <c r="R21" s="294" t="str">
        <f>'Лучший Пилот'!D19</f>
        <v>Воронов Александр</v>
      </c>
      <c r="S21" s="326" t="str">
        <f>'Лучший Пилот'!F19</f>
        <v>ВАЗ-21093</v>
      </c>
      <c r="T21" s="326" t="str">
        <f>'Лучший Пилот'!DN19</f>
        <v>передний</v>
      </c>
      <c r="U21" s="326">
        <f>'Лучший Пилот'!DO19</f>
        <v>80</v>
      </c>
      <c r="V21" s="327">
        <f>'Лучший Пилот'!DV19</f>
        <v>1.05</v>
      </c>
      <c r="W21" s="224">
        <f>'Лучший Пилот'!DZ19</f>
        <v>212.10000000000002</v>
      </c>
      <c r="Z21" s="171"/>
      <c r="AA21" s="172"/>
      <c r="AE21" s="173"/>
      <c r="AF21" s="165"/>
      <c r="AG21" s="178"/>
      <c r="AJ21" s="446">
        <v>8</v>
      </c>
      <c r="AK21" s="448" t="str">
        <f>Команды!B77</f>
        <v>Юный Автомобилист</v>
      </c>
      <c r="AL21" s="167"/>
      <c r="AM21" s="166"/>
      <c r="AN21" s="450">
        <f>Команды!C77</f>
        <v>87</v>
      </c>
      <c r="AO21" s="178"/>
      <c r="AQ21" s="171"/>
      <c r="AR21" s="172"/>
      <c r="AS21" s="176"/>
      <c r="AT21" s="176"/>
      <c r="AV21" s="178"/>
      <c r="AY21" s="171"/>
      <c r="AZ21" s="172"/>
      <c r="BA21" s="175">
        <v>41615</v>
      </c>
      <c r="BC21" s="152"/>
      <c r="BD21" s="178"/>
      <c r="BG21" s="336">
        <f t="shared" si="4"/>
        <v>15</v>
      </c>
      <c r="BH21" s="334">
        <f>ДС2!C19</f>
        <v>21</v>
      </c>
      <c r="BI21" s="340" t="str">
        <f>ДС2!E19</f>
        <v>Петрушин Александр</v>
      </c>
      <c r="BJ21" s="341" t="str">
        <f>ДС2!F19</f>
        <v>KIA Ceed</v>
      </c>
      <c r="BK21" s="352">
        <f>ДС2!EM19</f>
        <v>603</v>
      </c>
    </row>
    <row r="22" spans="1:63" ht="13.5" thickBot="1" x14ac:dyDescent="0.25">
      <c r="A22" s="218">
        <v>16</v>
      </c>
      <c r="B22" s="220">
        <f>'Простыня Сорт'!C20</f>
        <v>33</v>
      </c>
      <c r="C22" s="168" t="str">
        <f>'Простыня Сорт'!D20</f>
        <v>Лекае Александр мл.</v>
      </c>
      <c r="D22" s="169" t="str">
        <f>'Простыня Сорт'!E20</f>
        <v>Ломов Артём</v>
      </c>
      <c r="E22" s="312">
        <f>'Простыня Сорт'!DJ20</f>
        <v>2881.5</v>
      </c>
      <c r="F22" s="377">
        <f t="shared" si="0"/>
        <v>16</v>
      </c>
      <c r="G22" s="307" t="str">
        <f>'Простыня Сорт'!DL20</f>
        <v>абсолют</v>
      </c>
      <c r="H22" s="294" t="str">
        <f>'Простыня Сорт'!DN20</f>
        <v>задний</v>
      </c>
      <c r="I22" s="295">
        <f>'Простыня Сорт'!DO20</f>
        <v>80</v>
      </c>
      <c r="J22" s="296" t="str">
        <f>'Простыня Сорт'!DP20</f>
        <v>Gorkyclassic</v>
      </c>
      <c r="K22" s="316"/>
      <c r="L22" s="317"/>
      <c r="M22" s="318"/>
      <c r="N22" s="376">
        <f t="shared" si="1"/>
        <v>16</v>
      </c>
      <c r="O22" s="173"/>
      <c r="P22" s="170">
        <v>17</v>
      </c>
      <c r="Q22" s="322">
        <f>'Лучший Пилот'!C20</f>
        <v>41</v>
      </c>
      <c r="R22" s="294" t="str">
        <f>'Лучший Пилот'!D20</f>
        <v>Ермилов Сергей</v>
      </c>
      <c r="S22" s="326" t="str">
        <f>'Лучший Пилот'!F20</f>
        <v>Лада Калина</v>
      </c>
      <c r="T22" s="326" t="str">
        <f>'Лучший Пилот'!DN20</f>
        <v>передний</v>
      </c>
      <c r="U22" s="326">
        <f>'Лучший Пилот'!DO20</f>
        <v>97</v>
      </c>
      <c r="V22" s="327">
        <f>'Лучший Пилот'!DV20</f>
        <v>1.05</v>
      </c>
      <c r="W22" s="224">
        <f>'Лучший Пилот'!DZ20</f>
        <v>212.52</v>
      </c>
      <c r="Z22" s="171"/>
      <c r="AA22" s="172"/>
      <c r="AB22" s="173"/>
      <c r="AC22" s="173"/>
      <c r="AD22" s="173"/>
      <c r="AE22" s="173"/>
      <c r="AF22" s="165"/>
      <c r="AG22" s="178"/>
      <c r="AJ22" s="447"/>
      <c r="AK22" s="449"/>
      <c r="AL22" s="378"/>
      <c r="AM22" s="379"/>
      <c r="AN22" s="451"/>
      <c r="AO22" s="178"/>
      <c r="AQ22" s="171"/>
      <c r="AR22" s="172"/>
      <c r="AS22" s="173"/>
      <c r="AT22" s="173"/>
      <c r="AU22" s="173"/>
      <c r="AV22" s="178"/>
      <c r="AY22" s="171"/>
      <c r="AZ22" s="172"/>
      <c r="BC22" s="152"/>
      <c r="BD22" s="178"/>
      <c r="BG22" s="336">
        <f t="shared" ref="BG22:BG79" si="5">BG21+1</f>
        <v>16</v>
      </c>
      <c r="BH22" s="334">
        <f>ДС2!C20</f>
        <v>17</v>
      </c>
      <c r="BI22" s="340" t="str">
        <f>ДС2!E20</f>
        <v>Князева Елена</v>
      </c>
      <c r="BJ22" s="341" t="str">
        <f>ДС2!F20</f>
        <v>ВАЗ-21083</v>
      </c>
      <c r="BK22" s="352">
        <f>ДС2!EM20</f>
        <v>613</v>
      </c>
    </row>
    <row r="23" spans="1:63" x14ac:dyDescent="0.2">
      <c r="A23" s="218">
        <v>17</v>
      </c>
      <c r="B23" s="220">
        <f>'Простыня Сорт'!C21</f>
        <v>62</v>
      </c>
      <c r="C23" s="168" t="str">
        <f>'Простыня Сорт'!D21</f>
        <v>Рылов Кирилл</v>
      </c>
      <c r="D23" s="169" t="str">
        <f>'Простыня Сорт'!E21</f>
        <v>Щукин Михаил</v>
      </c>
      <c r="E23" s="312">
        <f>'Простыня Сорт'!DJ21</f>
        <v>2948.2000000000003</v>
      </c>
      <c r="F23" s="377">
        <f t="shared" si="0"/>
        <v>17</v>
      </c>
      <c r="G23" s="307" t="str">
        <f>'Простыня Сорт'!DL21</f>
        <v>выпускник</v>
      </c>
      <c r="H23" s="294" t="str">
        <f>'Простыня Сорт'!DN21</f>
        <v>полный</v>
      </c>
      <c r="I23" s="295">
        <f>'Простыня Сорт'!DO21</f>
        <v>158</v>
      </c>
      <c r="J23" s="296" t="str">
        <f>'Простыня Сорт'!DP21</f>
        <v>Команда Факультета АТ</v>
      </c>
      <c r="K23" s="316"/>
      <c r="L23" s="317"/>
      <c r="M23" s="318"/>
      <c r="N23" s="376">
        <f t="shared" si="1"/>
        <v>17</v>
      </c>
      <c r="O23" s="173"/>
      <c r="P23" s="170">
        <v>18</v>
      </c>
      <c r="Q23" s="322">
        <f>'Лучший Пилот'!C21</f>
        <v>15</v>
      </c>
      <c r="R23" s="294" t="str">
        <f>'Лучший Пилот'!D21</f>
        <v>Шеврекуко Григорий</v>
      </c>
      <c r="S23" s="326" t="str">
        <f>'Лучший Пилот'!F21</f>
        <v>Mazda BT-50</v>
      </c>
      <c r="T23" s="326" t="str">
        <f>'Лучший Пилот'!DN21</f>
        <v>полный</v>
      </c>
      <c r="U23" s="326">
        <f>'Лучший Пилот'!DO21</f>
        <v>143</v>
      </c>
      <c r="V23" s="327">
        <f>'Лучший Пилот'!DV21</f>
        <v>1.1299999999999999</v>
      </c>
      <c r="W23" s="224">
        <f>'Лучший Пилот'!DZ21</f>
        <v>213.34399999999999</v>
      </c>
      <c r="Z23" s="171"/>
      <c r="AA23" s="172"/>
      <c r="AB23" s="173"/>
      <c r="AC23" s="173"/>
      <c r="AD23" s="173"/>
      <c r="AE23" s="173"/>
      <c r="AF23" s="165"/>
      <c r="AG23" s="178"/>
      <c r="AJ23" s="446">
        <v>9</v>
      </c>
      <c r="AK23" s="448" t="str">
        <f>Команды!B78</f>
        <v>DREAM TEAM</v>
      </c>
      <c r="AL23" s="167"/>
      <c r="AM23" s="166"/>
      <c r="AN23" s="450">
        <f>Команды!C78</f>
        <v>111</v>
      </c>
      <c r="AO23" s="178"/>
      <c r="AQ23" s="171"/>
      <c r="AR23" s="172"/>
      <c r="AS23" s="173"/>
      <c r="AT23" s="173"/>
      <c r="AU23" s="173"/>
      <c r="AV23" s="178"/>
      <c r="AY23" s="171"/>
      <c r="AZ23" s="172"/>
      <c r="BA23" s="176" t="s">
        <v>24</v>
      </c>
      <c r="BC23" s="176" t="s">
        <v>22</v>
      </c>
      <c r="BD23" s="178"/>
      <c r="BG23" s="336">
        <f t="shared" si="5"/>
        <v>17</v>
      </c>
      <c r="BH23" s="334">
        <f>ДС2!C21</f>
        <v>43</v>
      </c>
      <c r="BI23" s="340" t="str">
        <f>ДС2!E21</f>
        <v>Дьяков Григорий</v>
      </c>
      <c r="BJ23" s="341" t="str">
        <f>ДС2!F21</f>
        <v>Mitsubishi Lancer X</v>
      </c>
      <c r="BK23" s="352">
        <f>ДС2!EM21</f>
        <v>646</v>
      </c>
    </row>
    <row r="24" spans="1:63" ht="13.5" thickBot="1" x14ac:dyDescent="0.25">
      <c r="A24" s="218">
        <v>18</v>
      </c>
      <c r="B24" s="220">
        <f>'Простыня Сорт'!C22</f>
        <v>1</v>
      </c>
      <c r="C24" s="168" t="str">
        <f>'Простыня Сорт'!D22</f>
        <v>Ершов Иван</v>
      </c>
      <c r="D24" s="169" t="str">
        <f>'Простыня Сорт'!E22</f>
        <v>Елисеева Екатерина</v>
      </c>
      <c r="E24" s="312">
        <f>'Простыня Сорт'!DJ22</f>
        <v>3154</v>
      </c>
      <c r="F24" s="377">
        <f t="shared" si="0"/>
        <v>18</v>
      </c>
      <c r="G24" s="307" t="str">
        <f>'Простыня Сорт'!DL22</f>
        <v>студент</v>
      </c>
      <c r="H24" s="294" t="str">
        <f>'Простыня Сорт'!DN22</f>
        <v>передний</v>
      </c>
      <c r="I24" s="295">
        <f>'Простыня Сорт'!DO22</f>
        <v>102</v>
      </c>
      <c r="J24" s="296" t="str">
        <f>'Простыня Сорт'!DP22</f>
        <v>DREAM TEAM</v>
      </c>
      <c r="K24" s="316"/>
      <c r="L24" s="317">
        <v>3</v>
      </c>
      <c r="M24" s="318"/>
      <c r="N24" s="376">
        <f t="shared" si="1"/>
        <v>18</v>
      </c>
      <c r="O24" s="173"/>
      <c r="P24" s="170">
        <v>19</v>
      </c>
      <c r="Q24" s="322">
        <f>'Лучший Пилот'!C22</f>
        <v>87</v>
      </c>
      <c r="R24" s="294" t="str">
        <f>'Лучший Пилот'!D22</f>
        <v>Климкин Сергей</v>
      </c>
      <c r="S24" s="326" t="str">
        <f>'Лучший Пилот'!F22</f>
        <v>Москвич 214145</v>
      </c>
      <c r="T24" s="326" t="str">
        <f>'Лучший Пилот'!DN22</f>
        <v>передний</v>
      </c>
      <c r="U24" s="326">
        <f>'Лучший Пилот'!DO22</f>
        <v>112</v>
      </c>
      <c r="V24" s="327">
        <f>'Лучший Пилот'!DV22</f>
        <v>1.08</v>
      </c>
      <c r="W24" s="224">
        <f>'Лучший Пилот'!DZ22</f>
        <v>213.94800000000001</v>
      </c>
      <c r="Z24" s="171"/>
      <c r="AA24" s="172"/>
      <c r="AB24" s="173"/>
      <c r="AC24" s="173"/>
      <c r="AD24" s="173"/>
      <c r="AE24" s="173"/>
      <c r="AF24" s="165"/>
      <c r="AG24" s="178"/>
      <c r="AJ24" s="447"/>
      <c r="AK24" s="449"/>
      <c r="AL24" s="378"/>
      <c r="AM24" s="379"/>
      <c r="AN24" s="451"/>
      <c r="AO24" s="178"/>
      <c r="AQ24" s="171"/>
      <c r="AR24" s="172"/>
      <c r="AS24" s="173"/>
      <c r="AT24" s="173"/>
      <c r="AU24" s="173"/>
      <c r="AV24" s="178"/>
      <c r="AY24" s="171"/>
      <c r="AZ24" s="172"/>
      <c r="BA24" s="176" t="s">
        <v>21</v>
      </c>
      <c r="BC24" s="176" t="s">
        <v>25</v>
      </c>
      <c r="BD24" s="178"/>
      <c r="BG24" s="336">
        <f t="shared" si="5"/>
        <v>18</v>
      </c>
      <c r="BH24" s="334">
        <f>ДС2!C22</f>
        <v>19</v>
      </c>
      <c r="BI24" s="340" t="str">
        <f>ДС2!E22</f>
        <v>Чебуров Юрий</v>
      </c>
      <c r="BJ24" s="341" t="str">
        <f>ДС2!F22</f>
        <v>ВАЗ-21083</v>
      </c>
      <c r="BK24" s="352">
        <f>ДС2!EM22</f>
        <v>780</v>
      </c>
    </row>
    <row r="25" spans="1:63" x14ac:dyDescent="0.2">
      <c r="A25" s="218">
        <v>19</v>
      </c>
      <c r="B25" s="220">
        <f>'Простыня Сорт'!C23</f>
        <v>10</v>
      </c>
      <c r="C25" s="168" t="str">
        <f>'Простыня Сорт'!D23</f>
        <v>Дудинов Денис</v>
      </c>
      <c r="D25" s="169" t="str">
        <f>'Простыня Сорт'!E23</f>
        <v>Данилов Роман</v>
      </c>
      <c r="E25" s="312">
        <f>'Простыня Сорт'!DJ23</f>
        <v>3379.7</v>
      </c>
      <c r="F25" s="377">
        <f t="shared" si="0"/>
        <v>19</v>
      </c>
      <c r="G25" s="307" t="str">
        <f>'Простыня Сорт'!DL23</f>
        <v>абсолют</v>
      </c>
      <c r="H25" s="294" t="str">
        <f>'Простыня Сорт'!DN23</f>
        <v>передний</v>
      </c>
      <c r="I25" s="295">
        <f>'Простыня Сорт'!DO23</f>
        <v>89</v>
      </c>
      <c r="J25" s="296" t="str">
        <f>'Простыня Сорт'!DP23</f>
        <v>Хорошая компания</v>
      </c>
      <c r="K25" s="316"/>
      <c r="L25" s="317"/>
      <c r="M25" s="318"/>
      <c r="N25" s="376">
        <f t="shared" si="1"/>
        <v>19</v>
      </c>
      <c r="O25" s="173"/>
      <c r="P25" s="170">
        <v>20</v>
      </c>
      <c r="Q25" s="322">
        <f>'Лучший Пилот'!C23</f>
        <v>61</v>
      </c>
      <c r="R25" s="294" t="str">
        <f>'Лучший Пилот'!D23</f>
        <v>Гусев Александр</v>
      </c>
      <c r="S25" s="326" t="str">
        <f>'Лучший Пилот'!F23</f>
        <v>ВАЗ-2115</v>
      </c>
      <c r="T25" s="326" t="str">
        <f>'Лучший Пилот'!DN23</f>
        <v>передний</v>
      </c>
      <c r="U25" s="326">
        <f>'Лучший Пилот'!DO23</f>
        <v>82</v>
      </c>
      <c r="V25" s="327">
        <f>'Лучший Пилот'!DV23</f>
        <v>1.05</v>
      </c>
      <c r="W25" s="224">
        <f>'Лучший Пилот'!DZ23</f>
        <v>214.62</v>
      </c>
      <c r="Z25" s="171"/>
      <c r="AA25" s="172"/>
      <c r="AB25" s="173"/>
      <c r="AC25" s="173"/>
      <c r="AD25" s="173"/>
      <c r="AE25" s="173"/>
      <c r="AF25" s="165"/>
      <c r="AG25" s="178"/>
      <c r="AJ25" s="171"/>
      <c r="AK25" s="172"/>
      <c r="AL25" s="173"/>
      <c r="AM25" s="173"/>
      <c r="AN25" s="173"/>
      <c r="AO25" s="178"/>
      <c r="AQ25" s="171"/>
      <c r="AR25" s="172"/>
      <c r="AS25" s="173"/>
      <c r="AT25" s="173"/>
      <c r="AU25" s="173"/>
      <c r="AV25" s="178"/>
      <c r="AY25" s="171"/>
      <c r="AZ25" s="172"/>
      <c r="BA25" s="175"/>
      <c r="BB25" s="175"/>
      <c r="BD25" s="178"/>
      <c r="BG25" s="336">
        <f t="shared" si="5"/>
        <v>19</v>
      </c>
      <c r="BH25" s="334">
        <f>ДС2!C23</f>
        <v>42</v>
      </c>
      <c r="BI25" s="340" t="str">
        <f>ДС2!E23</f>
        <v>Желнина Светлана</v>
      </c>
      <c r="BJ25" s="341" t="str">
        <f>ДС2!F23</f>
        <v>Subaru Forester</v>
      </c>
      <c r="BK25" s="352">
        <f>ДС2!EM23</f>
        <v>843</v>
      </c>
    </row>
    <row r="26" spans="1:63" x14ac:dyDescent="0.2">
      <c r="A26" s="218">
        <v>20</v>
      </c>
      <c r="B26" s="220">
        <f>'Простыня Сорт'!C24</f>
        <v>23</v>
      </c>
      <c r="C26" s="168" t="str">
        <f>'Простыня Сорт'!D24</f>
        <v>Шипилов Сергей</v>
      </c>
      <c r="D26" s="169" t="str">
        <f>'Простыня Сорт'!E24</f>
        <v>Шипилов Игнат</v>
      </c>
      <c r="E26" s="312">
        <f>'Простыня Сорт'!DJ24</f>
        <v>3888.5</v>
      </c>
      <c r="F26" s="377">
        <f t="shared" si="0"/>
        <v>20</v>
      </c>
      <c r="G26" s="307" t="str">
        <f>'Простыня Сорт'!DL24</f>
        <v>студент</v>
      </c>
      <c r="H26" s="294" t="str">
        <f>'Простыня Сорт'!DN24</f>
        <v>задний</v>
      </c>
      <c r="I26" s="295">
        <f>'Простыня Сорт'!DO24</f>
        <v>72</v>
      </c>
      <c r="J26" s="296">
        <f>'Простыня Сорт'!DP24</f>
        <v>0</v>
      </c>
      <c r="K26" s="316"/>
      <c r="L26" s="317"/>
      <c r="M26" s="318"/>
      <c r="N26" s="376">
        <f t="shared" si="1"/>
        <v>20</v>
      </c>
      <c r="O26" s="173"/>
      <c r="P26" s="170">
        <v>21</v>
      </c>
      <c r="Q26" s="322">
        <f>'Лучший Пилот'!C24</f>
        <v>88</v>
      </c>
      <c r="R26" s="294" t="str">
        <f>'Лучший Пилот'!D24</f>
        <v>Павловский Сергей</v>
      </c>
      <c r="S26" s="326" t="str">
        <f>'Лучший Пилот'!F24</f>
        <v>Hyundai Accent</v>
      </c>
      <c r="T26" s="326" t="str">
        <f>'Лучший Пилот'!DN24</f>
        <v>передний</v>
      </c>
      <c r="U26" s="326">
        <f>'Лучший Пилот'!DO24</f>
        <v>102</v>
      </c>
      <c r="V26" s="327">
        <f>'Лучший Пилот'!DV24</f>
        <v>1.08</v>
      </c>
      <c r="W26" s="224">
        <f>'Лучший Пилот'!DZ24</f>
        <v>215.67599999999999</v>
      </c>
      <c r="Z26" s="171"/>
      <c r="AA26" s="172"/>
      <c r="AB26" s="173"/>
      <c r="AC26" s="173"/>
      <c r="AD26" s="173"/>
      <c r="AE26" s="173"/>
      <c r="AF26" s="165"/>
      <c r="AG26" s="178"/>
      <c r="AJ26" s="171"/>
      <c r="AK26" s="172"/>
      <c r="AO26" s="178"/>
      <c r="AQ26" s="171"/>
      <c r="AR26" s="172"/>
      <c r="AS26" s="173"/>
      <c r="AT26" s="173"/>
      <c r="AU26" s="173"/>
      <c r="AV26" s="178"/>
      <c r="AY26" s="171"/>
      <c r="AZ26" s="172"/>
      <c r="BA26" s="173"/>
      <c r="BB26" s="173"/>
      <c r="BC26" s="173"/>
      <c r="BD26" s="178"/>
      <c r="BG26" s="336">
        <f t="shared" si="5"/>
        <v>20</v>
      </c>
      <c r="BH26" s="334">
        <f>ДС2!C24</f>
        <v>31</v>
      </c>
      <c r="BI26" s="340" t="str">
        <f>ДС2!E24</f>
        <v>Сорока Евгений</v>
      </c>
      <c r="BJ26" s="341" t="str">
        <f>ДС2!F24</f>
        <v>ВАЗ-2101</v>
      </c>
      <c r="BK26" s="352">
        <f>ДС2!EM24</f>
        <v>889</v>
      </c>
    </row>
    <row r="27" spans="1:63" x14ac:dyDescent="0.2">
      <c r="A27" s="218">
        <v>21</v>
      </c>
      <c r="B27" s="220">
        <f>'Простыня Сорт'!C25</f>
        <v>73</v>
      </c>
      <c r="C27" s="168" t="str">
        <f>'Простыня Сорт'!D25</f>
        <v>Суромкина Зоя</v>
      </c>
      <c r="D27" s="169" t="str">
        <f>'Простыня Сорт'!E25</f>
        <v>Питерцева Виктория</v>
      </c>
      <c r="E27" s="312">
        <f>'Простыня Сорт'!DJ25</f>
        <v>4087.1</v>
      </c>
      <c r="F27" s="377">
        <f t="shared" si="0"/>
        <v>21</v>
      </c>
      <c r="G27" s="307" t="str">
        <f>'Простыня Сорт'!DL25</f>
        <v>выпускник</v>
      </c>
      <c r="H27" s="294" t="str">
        <f>'Простыня Сорт'!DN25</f>
        <v>передний</v>
      </c>
      <c r="I27" s="295">
        <f>'Простыня Сорт'!DO25</f>
        <v>81</v>
      </c>
      <c r="J27" s="296" t="str">
        <f>'Простыня Сорт'!DP25</f>
        <v>Юный Автомобилист</v>
      </c>
      <c r="K27" s="316"/>
      <c r="L27" s="317"/>
      <c r="M27" s="318"/>
      <c r="N27" s="376">
        <f t="shared" si="1"/>
        <v>21</v>
      </c>
      <c r="O27" s="173"/>
      <c r="P27" s="170">
        <v>22</v>
      </c>
      <c r="Q27" s="322">
        <f>'Лучший Пилот'!C25</f>
        <v>49</v>
      </c>
      <c r="R27" s="294" t="str">
        <f>'Лучший Пилот'!D25</f>
        <v>Журавлёв Александр </v>
      </c>
      <c r="S27" s="326" t="str">
        <f>'Лучший Пилот'!F25</f>
        <v>ВАЗ-111960 Калина</v>
      </c>
      <c r="T27" s="326" t="str">
        <f>'Лучший Пилот'!DN25</f>
        <v>передний</v>
      </c>
      <c r="U27" s="326">
        <f>'Лучший Пилот'!DO25</f>
        <v>98</v>
      </c>
      <c r="V27" s="327">
        <f>'Лучший Пилот'!DV25</f>
        <v>1.05</v>
      </c>
      <c r="W27" s="224">
        <f>'Лучший Пилот'!DZ25</f>
        <v>216.19499999999999</v>
      </c>
      <c r="Z27" s="171"/>
      <c r="AA27" s="172"/>
      <c r="AB27" s="173"/>
      <c r="AC27" s="173"/>
      <c r="AD27" s="173"/>
      <c r="AE27" s="173"/>
      <c r="AF27" s="165"/>
      <c r="AG27" s="178"/>
      <c r="AJ27" s="171"/>
      <c r="AK27" s="175">
        <v>41615</v>
      </c>
      <c r="AN27" s="152"/>
      <c r="AO27" s="178"/>
      <c r="AQ27" s="171"/>
      <c r="AR27" s="172"/>
      <c r="AS27" s="173"/>
      <c r="AT27" s="173"/>
      <c r="AU27" s="173"/>
      <c r="AV27" s="178"/>
      <c r="AY27" s="171"/>
      <c r="AZ27" s="172"/>
      <c r="BA27" s="173"/>
      <c r="BB27" s="173"/>
      <c r="BC27" s="173"/>
      <c r="BD27" s="178"/>
      <c r="BG27" s="336">
        <f t="shared" si="5"/>
        <v>21</v>
      </c>
      <c r="BH27" s="334">
        <f>ДС2!C25</f>
        <v>33</v>
      </c>
      <c r="BI27" s="340" t="str">
        <f>ДС2!E25</f>
        <v>Ломов Артём</v>
      </c>
      <c r="BJ27" s="341" t="str">
        <f>ДС2!F25</f>
        <v>ГАЗ-24</v>
      </c>
      <c r="BK27" s="352">
        <f>ДС2!EM25</f>
        <v>1080</v>
      </c>
    </row>
    <row r="28" spans="1:63" x14ac:dyDescent="0.2">
      <c r="A28" s="218">
        <v>22</v>
      </c>
      <c r="B28" s="220">
        <f>'Простыня Сорт'!C26</f>
        <v>69</v>
      </c>
      <c r="C28" s="168" t="str">
        <f>'Простыня Сорт'!D26</f>
        <v>Жбанов Дмитрий</v>
      </c>
      <c r="D28" s="169" t="str">
        <f>'Простыня Сорт'!E26</f>
        <v>Ильяшенко Евгения</v>
      </c>
      <c r="E28" s="312">
        <f>'Простыня Сорт'!DJ26</f>
        <v>4629.3</v>
      </c>
      <c r="F28" s="377">
        <f t="shared" si="0"/>
        <v>22</v>
      </c>
      <c r="G28" s="307" t="str">
        <f>'Простыня Сорт'!DL26</f>
        <v>абсолют</v>
      </c>
      <c r="H28" s="294" t="str">
        <f>'Простыня Сорт'!DN26</f>
        <v>задний</v>
      </c>
      <c r="I28" s="295">
        <f>'Простыня Сорт'!DO26</f>
        <v>71</v>
      </c>
      <c r="J28" s="296" t="str">
        <f>'Простыня Сорт'!DP26</f>
        <v>PRO|RALLY</v>
      </c>
      <c r="K28" s="316"/>
      <c r="L28" s="317"/>
      <c r="M28" s="318"/>
      <c r="N28" s="376">
        <f t="shared" si="1"/>
        <v>22</v>
      </c>
      <c r="O28" s="173"/>
      <c r="P28" s="170">
        <v>23</v>
      </c>
      <c r="Q28" s="322">
        <f>'Лучший Пилот'!C26</f>
        <v>3</v>
      </c>
      <c r="R28" s="294" t="str">
        <f>'Лучший Пилот'!D26</f>
        <v>Шашлов Борис</v>
      </c>
      <c r="S28" s="326" t="str">
        <f>'Лучший Пилот'!F26</f>
        <v>Subaru Impreza</v>
      </c>
      <c r="T28" s="326" t="str">
        <f>'Лучший Пилот'!DN26</f>
        <v>полный</v>
      </c>
      <c r="U28" s="326">
        <f>'Лучший Пилот'!DO26</f>
        <v>150</v>
      </c>
      <c r="V28" s="327">
        <f>'Лучший Пилот'!DV26</f>
        <v>1.1299999999999999</v>
      </c>
      <c r="W28" s="224">
        <f>'Лучший Пилот'!DZ26</f>
        <v>216.28199999999998</v>
      </c>
      <c r="Z28" s="171"/>
      <c r="AA28" s="172"/>
      <c r="AB28" s="173"/>
      <c r="AC28" s="173"/>
      <c r="AD28" s="173"/>
      <c r="AE28" s="173"/>
      <c r="AF28" s="165"/>
      <c r="AG28" s="178"/>
      <c r="AJ28" s="171"/>
      <c r="AN28" s="152"/>
      <c r="AO28" s="178"/>
      <c r="AQ28" s="171"/>
      <c r="AR28" s="172"/>
      <c r="AS28" s="173"/>
      <c r="AT28" s="173"/>
      <c r="AU28" s="173"/>
      <c r="AV28" s="178"/>
      <c r="AY28" s="171"/>
      <c r="AZ28" s="172"/>
      <c r="BA28" s="173"/>
      <c r="BB28" s="173"/>
      <c r="BC28" s="173"/>
      <c r="BD28" s="178"/>
      <c r="BG28" s="336">
        <f t="shared" si="5"/>
        <v>22</v>
      </c>
      <c r="BH28" s="334">
        <f>ДС2!C26</f>
        <v>26</v>
      </c>
      <c r="BI28" s="340" t="str">
        <f>ДС2!E26</f>
        <v>Панкратова Наталья</v>
      </c>
      <c r="BJ28" s="341" t="str">
        <f>ДС2!F26</f>
        <v>ВАЗ-21060</v>
      </c>
      <c r="BK28" s="352">
        <f>ДС2!EM26</f>
        <v>1178</v>
      </c>
    </row>
    <row r="29" spans="1:63" x14ac:dyDescent="0.2">
      <c r="A29" s="218">
        <v>23</v>
      </c>
      <c r="B29" s="220">
        <f>'Простыня Сорт'!C27</f>
        <v>32</v>
      </c>
      <c r="C29" s="168" t="str">
        <f>'Простыня Сорт'!D27</f>
        <v>Лекае Александр</v>
      </c>
      <c r="D29" s="169" t="str">
        <f>'Простыня Сорт'!E27</f>
        <v>Крылова Надежда</v>
      </c>
      <c r="E29" s="312">
        <f>'Простыня Сорт'!DJ27</f>
        <v>4774.8999999999996</v>
      </c>
      <c r="F29" s="377">
        <f t="shared" si="0"/>
        <v>23</v>
      </c>
      <c r="G29" s="307" t="str">
        <f>'Простыня Сорт'!DL27</f>
        <v>абсолют</v>
      </c>
      <c r="H29" s="294" t="str">
        <f>'Простыня Сорт'!DN27</f>
        <v>задний</v>
      </c>
      <c r="I29" s="295">
        <f>'Простыня Сорт'!DO27</f>
        <v>64</v>
      </c>
      <c r="J29" s="296" t="str">
        <f>'Простыня Сорт'!DP27</f>
        <v>Gorkyclassic</v>
      </c>
      <c r="K29" s="316"/>
      <c r="L29" s="317"/>
      <c r="M29" s="318"/>
      <c r="N29" s="376">
        <f t="shared" si="1"/>
        <v>23</v>
      </c>
      <c r="O29" s="173"/>
      <c r="P29" s="170">
        <v>24</v>
      </c>
      <c r="Q29" s="322">
        <f>'Лучший Пилот'!C27</f>
        <v>69</v>
      </c>
      <c r="R29" s="294" t="str">
        <f>'Лучший Пилот'!D27</f>
        <v>Жбанов Дмитрий</v>
      </c>
      <c r="S29" s="326" t="str">
        <f>'Лучший Пилот'!F27</f>
        <v>ВАЗ-21053</v>
      </c>
      <c r="T29" s="326" t="str">
        <f>'Лучший Пилот'!DN27</f>
        <v>задний</v>
      </c>
      <c r="U29" s="326">
        <f>'Лучший Пилот'!DO27</f>
        <v>71</v>
      </c>
      <c r="V29" s="327">
        <f>'Лучший Пилот'!DV27</f>
        <v>1</v>
      </c>
      <c r="W29" s="224">
        <f>'Лучший Пилот'!DZ27</f>
        <v>216.3</v>
      </c>
      <c r="Z29" s="171"/>
      <c r="AA29" s="172"/>
      <c r="AB29" s="173"/>
      <c r="AC29" s="173"/>
      <c r="AD29" s="173"/>
      <c r="AE29" s="173"/>
      <c r="AF29" s="165"/>
      <c r="AG29" s="178"/>
      <c r="AJ29" s="171"/>
      <c r="AK29" s="176" t="s">
        <v>24</v>
      </c>
      <c r="AN29" s="176" t="s">
        <v>22</v>
      </c>
      <c r="AO29" s="178"/>
      <c r="AQ29" s="171"/>
      <c r="AR29" s="172"/>
      <c r="AS29" s="173"/>
      <c r="AT29" s="173"/>
      <c r="AU29" s="173"/>
      <c r="AV29" s="178"/>
      <c r="AY29" s="171"/>
      <c r="AZ29" s="172"/>
      <c r="BA29" s="173"/>
      <c r="BB29" s="173"/>
      <c r="BC29" s="173"/>
      <c r="BD29" s="178"/>
      <c r="BG29" s="336">
        <f t="shared" si="5"/>
        <v>23</v>
      </c>
      <c r="BH29" s="334">
        <f>ДС2!C27</f>
        <v>36</v>
      </c>
      <c r="BI29" s="340" t="str">
        <f>ДС2!E27</f>
        <v>Александров Сергей</v>
      </c>
      <c r="BJ29" s="341" t="str">
        <f>ДС2!F27</f>
        <v>Skoda Octavia</v>
      </c>
      <c r="BK29" s="352">
        <f>ДС2!EM27</f>
        <v>1355</v>
      </c>
    </row>
    <row r="30" spans="1:63" x14ac:dyDescent="0.2">
      <c r="A30" s="218">
        <v>24</v>
      </c>
      <c r="B30" s="220">
        <f>'Простыня Сорт'!C28</f>
        <v>48</v>
      </c>
      <c r="C30" s="168" t="str">
        <f>'Простыня Сорт'!D28</f>
        <v>Андреев Максим</v>
      </c>
      <c r="D30" s="169" t="str">
        <f>'Простыня Сорт'!E28</f>
        <v>Андреева Мария</v>
      </c>
      <c r="E30" s="312">
        <f>'Простыня Сорт'!DJ28</f>
        <v>5665.7999999999993</v>
      </c>
      <c r="F30" s="377">
        <f t="shared" si="0"/>
        <v>24</v>
      </c>
      <c r="G30" s="307" t="str">
        <f>'Простыня Сорт'!DL28</f>
        <v>выпускник</v>
      </c>
      <c r="H30" s="294" t="str">
        <f>'Простыня Сорт'!DN28</f>
        <v>полный</v>
      </c>
      <c r="I30" s="295">
        <f>'Простыня Сорт'!DO28</f>
        <v>174</v>
      </c>
      <c r="J30" s="296">
        <f>'Простыня Сорт'!DP28</f>
        <v>0</v>
      </c>
      <c r="K30" s="316"/>
      <c r="L30" s="317"/>
      <c r="M30" s="318"/>
      <c r="N30" s="376">
        <f t="shared" si="1"/>
        <v>24</v>
      </c>
      <c r="O30" s="173"/>
      <c r="P30" s="170">
        <v>25</v>
      </c>
      <c r="Q30" s="322">
        <f>'Лучший Пилот'!C28</f>
        <v>44</v>
      </c>
      <c r="R30" s="294" t="str">
        <f>'Лучший Пилот'!D28</f>
        <v>Борков Виктор</v>
      </c>
      <c r="S30" s="326" t="str">
        <f>'Лучший Пилот'!F28</f>
        <v>Lada Priora Sport</v>
      </c>
      <c r="T30" s="326" t="str">
        <f>'Лучший Пилот'!DN28</f>
        <v>передний</v>
      </c>
      <c r="U30" s="326">
        <f>'Лучший Пилот'!DO28</f>
        <v>98</v>
      </c>
      <c r="V30" s="327">
        <f>'Лучший Пилот'!DV28</f>
        <v>1.05</v>
      </c>
      <c r="W30" s="224">
        <f>'Лучший Пилот'!DZ28</f>
        <v>216.51</v>
      </c>
      <c r="Z30" s="171"/>
      <c r="AA30" s="172"/>
      <c r="AB30" s="173"/>
      <c r="AC30" s="173"/>
      <c r="AD30" s="173"/>
      <c r="AE30" s="173"/>
      <c r="AF30" s="165"/>
      <c r="AG30" s="178"/>
      <c r="AJ30" s="171"/>
      <c r="AK30" s="176" t="s">
        <v>21</v>
      </c>
      <c r="AN30" s="176" t="s">
        <v>25</v>
      </c>
      <c r="AO30" s="178"/>
      <c r="AQ30" s="171"/>
      <c r="AR30" s="172"/>
      <c r="AS30" s="173"/>
      <c r="AT30" s="173"/>
      <c r="AU30" s="173"/>
      <c r="AV30" s="178"/>
      <c r="AY30" s="171"/>
      <c r="AZ30" s="172"/>
      <c r="BA30" s="173"/>
      <c r="BB30" s="173"/>
      <c r="BC30" s="173"/>
      <c r="BD30" s="178"/>
      <c r="BG30" s="336">
        <f t="shared" si="5"/>
        <v>24</v>
      </c>
      <c r="BH30" s="334">
        <f>ДС2!C28</f>
        <v>73</v>
      </c>
      <c r="BI30" s="340" t="str">
        <f>ДС2!E28</f>
        <v>Питерцева Виктория</v>
      </c>
      <c r="BJ30" s="341" t="str">
        <f>ДС2!F28</f>
        <v>ВАЗ-2113</v>
      </c>
      <c r="BK30" s="352">
        <f>ДС2!EM28</f>
        <v>1576</v>
      </c>
    </row>
    <row r="31" spans="1:63" x14ac:dyDescent="0.2">
      <c r="A31" s="218">
        <v>25</v>
      </c>
      <c r="B31" s="220">
        <f>'Простыня Сорт'!C29</f>
        <v>13</v>
      </c>
      <c r="C31" s="168" t="str">
        <f>'Простыня Сорт'!D29</f>
        <v>Печалин Виктор</v>
      </c>
      <c r="D31" s="169" t="str">
        <f>'Простыня Сорт'!E29</f>
        <v>Сергеев Владимир</v>
      </c>
      <c r="E31" s="312">
        <f>'Простыня Сорт'!DJ29</f>
        <v>5748.6</v>
      </c>
      <c r="F31" s="377">
        <f t="shared" si="0"/>
        <v>25</v>
      </c>
      <c r="G31" s="307" t="str">
        <f>'Простыня Сорт'!DL29</f>
        <v>абсолют</v>
      </c>
      <c r="H31" s="294" t="str">
        <f>'Простыня Сорт'!DN29</f>
        <v>задний</v>
      </c>
      <c r="I31" s="295">
        <f>'Простыня Сорт'!DO29</f>
        <v>80</v>
      </c>
      <c r="J31" s="296">
        <f>'Простыня Сорт'!DP29</f>
        <v>0</v>
      </c>
      <c r="K31" s="316"/>
      <c r="L31" s="317"/>
      <c r="M31" s="318"/>
      <c r="N31" s="376">
        <f t="shared" si="1"/>
        <v>25</v>
      </c>
      <c r="O31" s="173"/>
      <c r="P31" s="170">
        <v>26</v>
      </c>
      <c r="Q31" s="322">
        <f>'Лучший Пилот'!C29</f>
        <v>5</v>
      </c>
      <c r="R31" s="294" t="str">
        <f>'Лучший Пилот'!D29</f>
        <v>Носков Александр</v>
      </c>
      <c r="S31" s="326" t="str">
        <f>'Лучший Пилот'!F29</f>
        <v>Volvo S60R</v>
      </c>
      <c r="T31" s="326" t="str">
        <f>'Лучший Пилот'!DN29</f>
        <v>полный</v>
      </c>
      <c r="U31" s="326">
        <f>'Лучший Пилот'!DO29</f>
        <v>300</v>
      </c>
      <c r="V31" s="327">
        <f>'Лучший Пилот'!DV29</f>
        <v>1.1299999999999999</v>
      </c>
      <c r="W31" s="224">
        <f>'Лучший Пилот'!DZ29</f>
        <v>216.84699999999998</v>
      </c>
      <c r="Z31" s="171"/>
      <c r="AA31" s="172"/>
      <c r="AB31" s="173"/>
      <c r="AC31" s="173"/>
      <c r="AD31" s="173"/>
      <c r="AE31" s="173"/>
      <c r="AF31" s="165"/>
      <c r="AG31" s="178"/>
      <c r="AJ31" s="171"/>
      <c r="AK31" s="172"/>
      <c r="AL31" s="173"/>
      <c r="AM31" s="173"/>
      <c r="AN31" s="173"/>
      <c r="AO31" s="178"/>
      <c r="AQ31" s="171"/>
      <c r="AR31" s="172"/>
      <c r="AS31" s="173"/>
      <c r="AT31" s="173"/>
      <c r="AU31" s="173"/>
      <c r="AV31" s="178"/>
      <c r="AY31" s="171"/>
      <c r="AZ31" s="172"/>
      <c r="BA31" s="173"/>
      <c r="BB31" s="173"/>
      <c r="BC31" s="173"/>
      <c r="BD31" s="178"/>
      <c r="BG31" s="336">
        <f t="shared" si="5"/>
        <v>25</v>
      </c>
      <c r="BH31" s="334">
        <f>ДС2!C29</f>
        <v>15</v>
      </c>
      <c r="BI31" s="340" t="str">
        <f>ДС2!E29</f>
        <v>Шкурлаков Сергей</v>
      </c>
      <c r="BJ31" s="341" t="str">
        <f>ДС2!F29</f>
        <v>Mazda BT-50</v>
      </c>
      <c r="BK31" s="352">
        <f>ДС2!EM29</f>
        <v>1777</v>
      </c>
    </row>
    <row r="32" spans="1:63" x14ac:dyDescent="0.2">
      <c r="A32" s="218">
        <v>26</v>
      </c>
      <c r="B32" s="220">
        <f>'Простыня Сорт'!C30</f>
        <v>35</v>
      </c>
      <c r="C32" s="168" t="str">
        <f>'Простыня Сорт'!D30</f>
        <v>Хамидов Матвей</v>
      </c>
      <c r="D32" s="169" t="str">
        <f>'Простыня Сорт'!E30</f>
        <v>Алексеева Марина</v>
      </c>
      <c r="E32" s="312">
        <f>'Простыня Сорт'!DJ30</f>
        <v>5784.3</v>
      </c>
      <c r="F32" s="377">
        <f t="shared" si="0"/>
        <v>26</v>
      </c>
      <c r="G32" s="307" t="str">
        <f>'Простыня Сорт'!DL30</f>
        <v>абсолют</v>
      </c>
      <c r="H32" s="294" t="str">
        <f>'Простыня Сорт'!DN30</f>
        <v>передний</v>
      </c>
      <c r="I32" s="295">
        <f>'Простыня Сорт'!DO30</f>
        <v>125</v>
      </c>
      <c r="J32" s="296" t="str">
        <f>'Простыня Сорт'!DP30</f>
        <v>PRO|RALLY</v>
      </c>
      <c r="K32" s="316"/>
      <c r="L32" s="317"/>
      <c r="M32" s="318"/>
      <c r="N32" s="376">
        <f t="shared" si="1"/>
        <v>26</v>
      </c>
      <c r="O32" s="173"/>
      <c r="P32" s="170">
        <v>27</v>
      </c>
      <c r="Q32" s="322">
        <f>'Лучший Пилот'!C30</f>
        <v>82</v>
      </c>
      <c r="R32" s="294" t="str">
        <f>'Лучший Пилот'!D30</f>
        <v>Масалов Андрей</v>
      </c>
      <c r="S32" s="326" t="str">
        <f>'Лучший Пилот'!F30</f>
        <v>Hyundai Accent</v>
      </c>
      <c r="T32" s="326" t="str">
        <f>'Лучший Пилот'!DN30</f>
        <v>передний</v>
      </c>
      <c r="U32" s="326">
        <f>'Лучший Пилот'!DO30</f>
        <v>102</v>
      </c>
      <c r="V32" s="327">
        <f>'Лучший Пилот'!DV30</f>
        <v>1.08</v>
      </c>
      <c r="W32" s="224">
        <f>'Лучший Пилот'!DZ30</f>
        <v>217.08</v>
      </c>
      <c r="Z32" s="171"/>
      <c r="AA32" s="172"/>
      <c r="AB32" s="173"/>
      <c r="AC32" s="173"/>
      <c r="AD32" s="173"/>
      <c r="AE32" s="173"/>
      <c r="AF32" s="165"/>
      <c r="AG32" s="178"/>
      <c r="AJ32" s="171"/>
      <c r="AK32" s="172"/>
      <c r="AL32" s="173"/>
      <c r="AM32" s="173"/>
      <c r="AN32" s="173"/>
      <c r="AO32" s="178"/>
      <c r="AQ32" s="171"/>
      <c r="AR32" s="172"/>
      <c r="AS32" s="173"/>
      <c r="AT32" s="173"/>
      <c r="AU32" s="173"/>
      <c r="AV32" s="178"/>
      <c r="AY32" s="171"/>
      <c r="AZ32" s="172"/>
      <c r="BA32" s="173"/>
      <c r="BB32" s="173"/>
      <c r="BC32" s="173"/>
      <c r="BD32" s="178"/>
      <c r="BG32" s="336">
        <f t="shared" si="5"/>
        <v>26</v>
      </c>
      <c r="BH32" s="334">
        <f>ДС2!C30</f>
        <v>2</v>
      </c>
      <c r="BI32" s="340" t="str">
        <f>ДС2!E30</f>
        <v>Рудаков Алексей</v>
      </c>
      <c r="BJ32" s="341" t="str">
        <f>ДС2!F30</f>
        <v>Honda Accord</v>
      </c>
      <c r="BK32" s="352">
        <f>ДС2!EM30</f>
        <v>1800</v>
      </c>
    </row>
    <row r="33" spans="1:63" x14ac:dyDescent="0.2">
      <c r="A33" s="218">
        <v>27</v>
      </c>
      <c r="B33" s="220">
        <f>'Простыня Сорт'!C31</f>
        <v>34</v>
      </c>
      <c r="C33" s="168" t="str">
        <f>'Простыня Сорт'!D31</f>
        <v>Чириков Василий</v>
      </c>
      <c r="D33" s="169" t="str">
        <f>'Простыня Сорт'!E31</f>
        <v>Бобылёв Максим</v>
      </c>
      <c r="E33" s="312">
        <f>'Простыня Сорт'!DJ31</f>
        <v>5913.7</v>
      </c>
      <c r="F33" s="377">
        <f t="shared" si="0"/>
        <v>27</v>
      </c>
      <c r="G33" s="307" t="str">
        <f>'Простыня Сорт'!DL31</f>
        <v>студент</v>
      </c>
      <c r="H33" s="294" t="str">
        <f>'Простыня Сорт'!DN31</f>
        <v>передний</v>
      </c>
      <c r="I33" s="295">
        <f>'Простыня Сорт'!DO31</f>
        <v>87</v>
      </c>
      <c r="J33" s="296">
        <f>'Простыня Сорт'!DP31</f>
        <v>0</v>
      </c>
      <c r="K33" s="316"/>
      <c r="L33" s="317"/>
      <c r="M33" s="318"/>
      <c r="N33" s="376">
        <f t="shared" si="1"/>
        <v>27</v>
      </c>
      <c r="O33" s="173"/>
      <c r="P33" s="170">
        <v>28</v>
      </c>
      <c r="Q33" s="322">
        <f>'Лучший Пилот'!C31</f>
        <v>54</v>
      </c>
      <c r="R33" s="294" t="str">
        <f>'Лучший Пилот'!D31</f>
        <v>Минаев Евгений</v>
      </c>
      <c r="S33" s="326" t="str">
        <f>'Лучший Пилот'!F31</f>
        <v>Ford Fusion</v>
      </c>
      <c r="T33" s="326" t="str">
        <f>'Лучший Пилот'!DN31</f>
        <v>передний</v>
      </c>
      <c r="U33" s="326">
        <f>'Лучший Пилот'!DO31</f>
        <v>101</v>
      </c>
      <c r="V33" s="327">
        <f>'Лучший Пилот'!DV31</f>
        <v>1.08</v>
      </c>
      <c r="W33" s="224">
        <f>'Лучший Пилот'!DZ31</f>
        <v>219.24</v>
      </c>
      <c r="Z33" s="171"/>
      <c r="AA33" s="172"/>
      <c r="AB33" s="173"/>
      <c r="AC33" s="173"/>
      <c r="AD33" s="173"/>
      <c r="AE33" s="173"/>
      <c r="AF33" s="165"/>
      <c r="AG33" s="178"/>
      <c r="AJ33" s="171"/>
      <c r="AK33" s="172"/>
      <c r="AL33" s="173"/>
      <c r="AM33" s="173"/>
      <c r="AN33" s="173"/>
      <c r="AO33" s="178"/>
      <c r="AQ33" s="171"/>
      <c r="AR33" s="172"/>
      <c r="AS33" s="173"/>
      <c r="AT33" s="173"/>
      <c r="AU33" s="173"/>
      <c r="AV33" s="178"/>
      <c r="AY33" s="171"/>
      <c r="AZ33" s="172"/>
      <c r="BA33" s="173"/>
      <c r="BB33" s="173"/>
      <c r="BC33" s="173"/>
      <c r="BD33" s="178"/>
      <c r="BG33" s="336">
        <f t="shared" si="5"/>
        <v>27</v>
      </c>
      <c r="BH33" s="334">
        <f>ДС2!C31</f>
        <v>60</v>
      </c>
      <c r="BI33" s="340" t="str">
        <f>ДС2!E31</f>
        <v>Овчинников Алексей</v>
      </c>
      <c r="BJ33" s="341" t="str">
        <f>ДС2!F31</f>
        <v>Mazda 3</v>
      </c>
      <c r="BK33" s="352">
        <f>ДС2!EM31</f>
        <v>1800</v>
      </c>
    </row>
    <row r="34" spans="1:63" x14ac:dyDescent="0.2">
      <c r="A34" s="218">
        <v>28</v>
      </c>
      <c r="B34" s="220">
        <f>'Простыня Сорт'!C32</f>
        <v>21</v>
      </c>
      <c r="C34" s="168" t="str">
        <f>'Простыня Сорт'!D32</f>
        <v>Джиоев Сослан</v>
      </c>
      <c r="D34" s="169" t="str">
        <f>'Простыня Сорт'!E32</f>
        <v>Петрушин Александр</v>
      </c>
      <c r="E34" s="312">
        <f>'Простыня Сорт'!DJ32</f>
        <v>6216.2</v>
      </c>
      <c r="F34" s="377">
        <f t="shared" si="0"/>
        <v>28</v>
      </c>
      <c r="G34" s="307" t="str">
        <f>'Простыня Сорт'!DL32</f>
        <v>выпускник</v>
      </c>
      <c r="H34" s="294" t="str">
        <f>'Простыня Сорт'!DN32</f>
        <v>передний</v>
      </c>
      <c r="I34" s="295">
        <f>'Простыня Сорт'!DO32</f>
        <v>115</v>
      </c>
      <c r="J34" s="296">
        <f>'Простыня Сорт'!DP32</f>
        <v>0</v>
      </c>
      <c r="K34" s="316"/>
      <c r="L34" s="317"/>
      <c r="M34" s="318"/>
      <c r="N34" s="376">
        <f t="shared" si="1"/>
        <v>28</v>
      </c>
      <c r="O34" s="173"/>
      <c r="P34" s="170">
        <v>29</v>
      </c>
      <c r="Q34" s="322">
        <f>'Лучший Пилот'!C32</f>
        <v>7</v>
      </c>
      <c r="R34" s="294" t="str">
        <f>'Лучший Пилот'!D32</f>
        <v>Милявский Дмитрий</v>
      </c>
      <c r="S34" s="326" t="str">
        <f>'Лучший Пилот'!F32</f>
        <v>Honda Civic</v>
      </c>
      <c r="T34" s="326" t="str">
        <f>'Лучший Пилот'!DN32</f>
        <v>передний</v>
      </c>
      <c r="U34" s="326">
        <f>'Лучший Пилот'!DO32</f>
        <v>140</v>
      </c>
      <c r="V34" s="327">
        <f>'Лучший Пилот'!DV32</f>
        <v>1.08</v>
      </c>
      <c r="W34" s="224">
        <f>'Лучший Пилот'!DZ32</f>
        <v>220.64400000000003</v>
      </c>
      <c r="Z34" s="171"/>
      <c r="AA34" s="172"/>
      <c r="AB34" s="173"/>
      <c r="AC34" s="173"/>
      <c r="AD34" s="173"/>
      <c r="AE34" s="173"/>
      <c r="AF34" s="165"/>
      <c r="AG34" s="178"/>
      <c r="AJ34" s="171"/>
      <c r="AK34" s="172"/>
      <c r="AL34" s="173"/>
      <c r="AM34" s="173"/>
      <c r="AN34" s="173"/>
      <c r="AO34" s="178"/>
      <c r="AQ34" s="171"/>
      <c r="AR34" s="172"/>
      <c r="AS34" s="173"/>
      <c r="AT34" s="173"/>
      <c r="AU34" s="173"/>
      <c r="AV34" s="178"/>
      <c r="AY34" s="171"/>
      <c r="AZ34" s="172"/>
      <c r="BA34" s="173"/>
      <c r="BB34" s="173"/>
      <c r="BC34" s="173"/>
      <c r="BD34" s="178"/>
      <c r="BG34" s="336">
        <f t="shared" si="5"/>
        <v>28</v>
      </c>
      <c r="BH34" s="334">
        <f>ДС2!C32</f>
        <v>34</v>
      </c>
      <c r="BI34" s="340" t="str">
        <f>ДС2!E32</f>
        <v>Бобылёв Максим</v>
      </c>
      <c r="BJ34" s="341" t="str">
        <f>ДС2!F32</f>
        <v>Renault Logan</v>
      </c>
      <c r="BK34" s="352">
        <f>ДС2!EM32</f>
        <v>1866</v>
      </c>
    </row>
    <row r="35" spans="1:63" x14ac:dyDescent="0.2">
      <c r="A35" s="218">
        <v>29</v>
      </c>
      <c r="B35" s="220">
        <f>'Простыня Сорт'!C33</f>
        <v>38</v>
      </c>
      <c r="C35" s="168" t="str">
        <f>'Простыня Сорт'!D33</f>
        <v>Воронов Александр</v>
      </c>
      <c r="D35" s="169" t="str">
        <f>'Простыня Сорт'!E33</f>
        <v>Балденков Дмитрий</v>
      </c>
      <c r="E35" s="312">
        <f>'Простыня Сорт'!DJ33</f>
        <v>6327</v>
      </c>
      <c r="F35" s="377">
        <f t="shared" si="0"/>
        <v>29</v>
      </c>
      <c r="G35" s="307" t="str">
        <f>'Простыня Сорт'!DL33</f>
        <v>выпускник</v>
      </c>
      <c r="H35" s="294" t="str">
        <f>'Простыня Сорт'!DN33</f>
        <v>передний</v>
      </c>
      <c r="I35" s="295">
        <f>'Простыня Сорт'!DO33</f>
        <v>80</v>
      </c>
      <c r="J35" s="296" t="str">
        <f>'Простыня Сорт'!DP33</f>
        <v>Очки</v>
      </c>
      <c r="K35" s="316"/>
      <c r="L35" s="317"/>
      <c r="M35" s="318"/>
      <c r="N35" s="376">
        <f t="shared" si="1"/>
        <v>29</v>
      </c>
      <c r="O35" s="173"/>
      <c r="P35" s="170">
        <v>30</v>
      </c>
      <c r="Q35" s="322">
        <f>'Лучший Пилот'!C33</f>
        <v>55</v>
      </c>
      <c r="R35" s="294" t="str">
        <f>'Лучший Пилот'!D33</f>
        <v>Кирилюк Алексей</v>
      </c>
      <c r="S35" s="326" t="str">
        <f>'Лучший Пилот'!F33</f>
        <v>Hyundai Getz</v>
      </c>
      <c r="T35" s="326" t="str">
        <f>'Лучший Пилот'!DN33</f>
        <v>передний</v>
      </c>
      <c r="U35" s="326">
        <f>'Лучший Пилот'!DO33</f>
        <v>87</v>
      </c>
      <c r="V35" s="327">
        <f>'Лучший Пилот'!DV33</f>
        <v>1.05</v>
      </c>
      <c r="W35" s="224">
        <f>'Лучший Пилот'!DZ33</f>
        <v>222.18</v>
      </c>
      <c r="Z35" s="171"/>
      <c r="AA35" s="172"/>
      <c r="AB35" s="173"/>
      <c r="AC35" s="173"/>
      <c r="AD35" s="173"/>
      <c r="AE35" s="173"/>
      <c r="AF35" s="165"/>
      <c r="AG35" s="178"/>
      <c r="AJ35" s="171"/>
      <c r="AK35" s="172"/>
      <c r="AL35" s="173"/>
      <c r="AM35" s="173"/>
      <c r="AN35" s="173"/>
      <c r="AO35" s="178"/>
      <c r="AQ35" s="171"/>
      <c r="AR35" s="172"/>
      <c r="AS35" s="173"/>
      <c r="AT35" s="173"/>
      <c r="AU35" s="173"/>
      <c r="AV35" s="178"/>
      <c r="AY35" s="171"/>
      <c r="AZ35" s="172"/>
      <c r="BA35" s="173"/>
      <c r="BB35" s="173"/>
      <c r="BC35" s="173"/>
      <c r="BD35" s="178"/>
      <c r="BG35" s="336">
        <f t="shared" si="5"/>
        <v>29</v>
      </c>
      <c r="BH35" s="334">
        <f>ДС2!C33</f>
        <v>88</v>
      </c>
      <c r="BI35" s="340" t="str">
        <f>ДС2!E33</f>
        <v>Шведов Константин</v>
      </c>
      <c r="BJ35" s="341" t="str">
        <f>ДС2!F33</f>
        <v>Hyundai Accent</v>
      </c>
      <c r="BK35" s="352">
        <f>ДС2!EM33</f>
        <v>1886</v>
      </c>
    </row>
    <row r="36" spans="1:63" x14ac:dyDescent="0.2">
      <c r="A36" s="218">
        <v>30</v>
      </c>
      <c r="B36" s="220">
        <f>'Простыня Сорт'!C34</f>
        <v>54</v>
      </c>
      <c r="C36" s="168" t="str">
        <f>'Простыня Сорт'!D34</f>
        <v>Минаев Евгений</v>
      </c>
      <c r="D36" s="169" t="str">
        <f>'Простыня Сорт'!E34</f>
        <v>Суриков Иван</v>
      </c>
      <c r="E36" s="312">
        <f>'Простыня Сорт'!DJ34</f>
        <v>6496</v>
      </c>
      <c r="F36" s="377">
        <f t="shared" si="0"/>
        <v>30</v>
      </c>
      <c r="G36" s="307" t="str">
        <f>'Простыня Сорт'!DL34</f>
        <v>абсолют</v>
      </c>
      <c r="H36" s="294" t="str">
        <f>'Простыня Сорт'!DN34</f>
        <v>передний</v>
      </c>
      <c r="I36" s="295">
        <f>'Простыня Сорт'!DO34</f>
        <v>101</v>
      </c>
      <c r="J36" s="296" t="str">
        <f>'Простыня Сорт'!DP34</f>
        <v>Товарищи</v>
      </c>
      <c r="K36" s="316"/>
      <c r="L36" s="317"/>
      <c r="M36" s="318"/>
      <c r="N36" s="376">
        <f t="shared" si="1"/>
        <v>30</v>
      </c>
      <c r="O36" s="173"/>
      <c r="P36" s="170">
        <v>31</v>
      </c>
      <c r="Q36" s="322">
        <f>'Лучший Пилот'!C34</f>
        <v>27</v>
      </c>
      <c r="R36" s="294" t="str">
        <f>'Лучший Пилот'!D34</f>
        <v>Шабалин Дмитрий</v>
      </c>
      <c r="S36" s="326" t="str">
        <f>'Лучший Пилот'!F34</f>
        <v>Nissan X-Trail</v>
      </c>
      <c r="T36" s="326" t="str">
        <f>'Лучший Пилот'!DN34</f>
        <v>полный</v>
      </c>
      <c r="U36" s="326">
        <f>'Лучший Пилот'!DO34</f>
        <v>140</v>
      </c>
      <c r="V36" s="327">
        <f>'Лучший Пилот'!DV34</f>
        <v>1.1100000000000001</v>
      </c>
      <c r="W36" s="224">
        <f>'Лучший Пилот'!DZ34</f>
        <v>222.33300000000003</v>
      </c>
      <c r="Z36" s="171"/>
      <c r="AA36" s="172"/>
      <c r="AB36" s="173"/>
      <c r="AC36" s="173"/>
      <c r="AD36" s="173"/>
      <c r="AE36" s="173"/>
      <c r="AF36" s="165"/>
      <c r="AG36" s="178"/>
      <c r="AJ36" s="171"/>
      <c r="AK36" s="172"/>
      <c r="AL36" s="173"/>
      <c r="AM36" s="173"/>
      <c r="AN36" s="173"/>
      <c r="AO36" s="178"/>
      <c r="AQ36" s="171"/>
      <c r="AR36" s="172"/>
      <c r="AS36" s="173"/>
      <c r="AT36" s="173"/>
      <c r="AU36" s="173"/>
      <c r="AV36" s="178"/>
      <c r="AY36" s="171"/>
      <c r="AZ36" s="172"/>
      <c r="BA36" s="173"/>
      <c r="BB36" s="173"/>
      <c r="BC36" s="173"/>
      <c r="BD36" s="178"/>
      <c r="BG36" s="336">
        <f t="shared" si="5"/>
        <v>30</v>
      </c>
      <c r="BH36" s="334">
        <f>ДС2!C34</f>
        <v>80</v>
      </c>
      <c r="BI36" s="340" t="str">
        <f>ДС2!E34</f>
        <v>Аленичева Любовь</v>
      </c>
      <c r="BJ36" s="341" t="str">
        <f>ДС2!F34</f>
        <v>Subaru Impreza</v>
      </c>
      <c r="BK36" s="352">
        <f>ДС2!EM34</f>
        <v>1901</v>
      </c>
    </row>
    <row r="37" spans="1:63" x14ac:dyDescent="0.2">
      <c r="A37" s="218">
        <v>31</v>
      </c>
      <c r="B37" s="220">
        <f>'Простыня Сорт'!C35</f>
        <v>46</v>
      </c>
      <c r="C37" s="168" t="str">
        <f>'Простыня Сорт'!D35</f>
        <v>Фурлетов Юрий</v>
      </c>
      <c r="D37" s="169" t="str">
        <f>'Простыня Сорт'!E35</f>
        <v>Агеев Роман</v>
      </c>
      <c r="E37" s="312">
        <f>'Простыня Сорт'!DJ35</f>
        <v>6538.7999999999993</v>
      </c>
      <c r="F37" s="377">
        <f t="shared" si="0"/>
        <v>31</v>
      </c>
      <c r="G37" s="307" t="str">
        <f>'Простыня Сорт'!DL35</f>
        <v>студент</v>
      </c>
      <c r="H37" s="294" t="str">
        <f>'Простыня Сорт'!DN35</f>
        <v>передний</v>
      </c>
      <c r="I37" s="295">
        <f>'Простыня Сорт'!DO35</f>
        <v>123</v>
      </c>
      <c r="J37" s="296">
        <f>'Простыня Сорт'!DP35</f>
        <v>0</v>
      </c>
      <c r="K37" s="316"/>
      <c r="L37" s="317"/>
      <c r="M37" s="318"/>
      <c r="N37" s="376">
        <f t="shared" si="1"/>
        <v>31</v>
      </c>
      <c r="O37" s="173"/>
      <c r="P37" s="170">
        <v>32</v>
      </c>
      <c r="Q37" s="322">
        <f>'Лучший Пилот'!C35</f>
        <v>23</v>
      </c>
      <c r="R37" s="294" t="str">
        <f>'Лучший Пилот'!D35</f>
        <v>Шипилов Сергей</v>
      </c>
      <c r="S37" s="326" t="str">
        <f>'Лучший Пилот'!F35</f>
        <v>ВАЗ-21043</v>
      </c>
      <c r="T37" s="326" t="str">
        <f>'Лучший Пилот'!DN35</f>
        <v>задний</v>
      </c>
      <c r="U37" s="326">
        <f>'Лучший Пилот'!DO35</f>
        <v>72</v>
      </c>
      <c r="V37" s="327">
        <f>'Лучший Пилот'!DV35</f>
        <v>1</v>
      </c>
      <c r="W37" s="224">
        <f>'Лучший Пилот'!DZ35</f>
        <v>222.5</v>
      </c>
      <c r="Z37" s="171"/>
      <c r="AA37" s="172"/>
      <c r="AB37" s="173"/>
      <c r="AC37" s="173"/>
      <c r="AD37" s="173"/>
      <c r="AE37" s="173"/>
      <c r="AF37" s="165"/>
      <c r="AG37" s="178"/>
      <c r="AJ37" s="171"/>
      <c r="AK37" s="172"/>
      <c r="AL37" s="173"/>
      <c r="AM37" s="173"/>
      <c r="AN37" s="173"/>
      <c r="AO37" s="178"/>
      <c r="AQ37" s="171"/>
      <c r="AR37" s="172"/>
      <c r="AS37" s="173"/>
      <c r="AT37" s="173"/>
      <c r="AU37" s="173"/>
      <c r="AV37" s="178"/>
      <c r="AY37" s="171"/>
      <c r="AZ37" s="172"/>
      <c r="BA37" s="173"/>
      <c r="BB37" s="173"/>
      <c r="BC37" s="173"/>
      <c r="BD37" s="178"/>
      <c r="BG37" s="336">
        <f t="shared" si="5"/>
        <v>31</v>
      </c>
      <c r="BH37" s="334">
        <f>ДС2!C35</f>
        <v>9</v>
      </c>
      <c r="BI37" s="340" t="str">
        <f>ДС2!E35</f>
        <v>Гусева Александра</v>
      </c>
      <c r="BJ37" s="341" t="str">
        <f>ДС2!F35</f>
        <v>Renault Logan</v>
      </c>
      <c r="BK37" s="352">
        <f>ДС2!EM35</f>
        <v>1904</v>
      </c>
    </row>
    <row r="38" spans="1:63" x14ac:dyDescent="0.2">
      <c r="A38" s="218">
        <v>32</v>
      </c>
      <c r="B38" s="220">
        <f>'Простыня Сорт'!C36</f>
        <v>66</v>
      </c>
      <c r="C38" s="168" t="str">
        <f>'Простыня Сорт'!D36</f>
        <v>Меандров Алексей</v>
      </c>
      <c r="D38" s="169" t="str">
        <f>'Простыня Сорт'!E36</f>
        <v>Родин Алексей</v>
      </c>
      <c r="E38" s="312">
        <f>'Простыня Сорт'!DJ36</f>
        <v>6595.5</v>
      </c>
      <c r="F38" s="377">
        <f t="shared" si="0"/>
        <v>32</v>
      </c>
      <c r="G38" s="307" t="str">
        <f>'Простыня Сорт'!DL36</f>
        <v>студент</v>
      </c>
      <c r="H38" s="294" t="str">
        <f>'Простыня Сорт'!DN36</f>
        <v>передний</v>
      </c>
      <c r="I38" s="295">
        <f>'Простыня Сорт'!DO36</f>
        <v>77</v>
      </c>
      <c r="J38" s="296">
        <f>'Простыня Сорт'!DP36</f>
        <v>0</v>
      </c>
      <c r="K38" s="316"/>
      <c r="L38" s="317"/>
      <c r="M38" s="318"/>
      <c r="N38" s="376">
        <f t="shared" si="1"/>
        <v>32</v>
      </c>
      <c r="O38" s="173"/>
      <c r="P38" s="170">
        <v>33</v>
      </c>
      <c r="Q38" s="322">
        <f>'Лучший Пилот'!C36</f>
        <v>81</v>
      </c>
      <c r="R38" s="294" t="str">
        <f>'Лучший Пилот'!D36</f>
        <v>Фролов Дмитрий</v>
      </c>
      <c r="S38" s="326" t="str">
        <f>'Лучший Пилот'!F36</f>
        <v>Volkswagen Golf</v>
      </c>
      <c r="T38" s="326" t="str">
        <f>'Лучший Пилот'!DN36</f>
        <v>передний</v>
      </c>
      <c r="U38" s="326">
        <f>'Лучший Пилот'!DO36</f>
        <v>200</v>
      </c>
      <c r="V38" s="327">
        <f>'Лучший Пилот'!DV36</f>
        <v>1.08</v>
      </c>
      <c r="W38" s="224">
        <f>'Лучший Пилот'!DZ36</f>
        <v>223.34400000000002</v>
      </c>
      <c r="Z38" s="171"/>
      <c r="AA38" s="172"/>
      <c r="AB38" s="173"/>
      <c r="AC38" s="173"/>
      <c r="AD38" s="173"/>
      <c r="AE38" s="173"/>
      <c r="AF38" s="165"/>
      <c r="AG38" s="178"/>
      <c r="AJ38" s="171"/>
      <c r="AK38" s="172"/>
      <c r="AL38" s="173"/>
      <c r="AM38" s="173"/>
      <c r="AN38" s="173"/>
      <c r="AO38" s="178"/>
      <c r="AQ38" s="171"/>
      <c r="AR38" s="172"/>
      <c r="AS38" s="173"/>
      <c r="AT38" s="173"/>
      <c r="AU38" s="173"/>
      <c r="AV38" s="178"/>
      <c r="AY38" s="171"/>
      <c r="AZ38" s="172"/>
      <c r="BA38" s="173"/>
      <c r="BB38" s="173"/>
      <c r="BC38" s="173"/>
      <c r="BD38" s="178"/>
      <c r="BG38" s="336">
        <f t="shared" si="5"/>
        <v>32</v>
      </c>
      <c r="BH38" s="334">
        <f>ДС2!C36</f>
        <v>83</v>
      </c>
      <c r="BI38" s="340" t="str">
        <f>ДС2!E36</f>
        <v>Михайлин Александр</v>
      </c>
      <c r="BJ38" s="341" t="str">
        <f>ДС2!F36</f>
        <v>Skoda Fabia</v>
      </c>
      <c r="BK38" s="352">
        <f>ДС2!EM36</f>
        <v>1927</v>
      </c>
    </row>
    <row r="39" spans="1:63" x14ac:dyDescent="0.2">
      <c r="A39" s="218">
        <v>33</v>
      </c>
      <c r="B39" s="220">
        <f>'Простыня Сорт'!C37</f>
        <v>14</v>
      </c>
      <c r="C39" s="168" t="str">
        <f>'Простыня Сорт'!D37</f>
        <v>Будылин Фёдор</v>
      </c>
      <c r="D39" s="169" t="str">
        <f>'Простыня Сорт'!E37</f>
        <v>Суриков Александр</v>
      </c>
      <c r="E39" s="312">
        <f>'Простыня Сорт'!DJ37</f>
        <v>6691.1</v>
      </c>
      <c r="F39" s="377">
        <f t="shared" si="0"/>
        <v>33</v>
      </c>
      <c r="G39" s="307" t="str">
        <f>'Простыня Сорт'!DL37</f>
        <v>абсолют</v>
      </c>
      <c r="H39" s="294" t="str">
        <f>'Простыня Сорт'!DN37</f>
        <v>передний</v>
      </c>
      <c r="I39" s="295">
        <f>'Простыня Сорт'!DO37</f>
        <v>120</v>
      </c>
      <c r="J39" s="296">
        <f>'Простыня Сорт'!DP37</f>
        <v>0</v>
      </c>
      <c r="K39" s="316"/>
      <c r="L39" s="317"/>
      <c r="M39" s="318"/>
      <c r="N39" s="376">
        <f t="shared" si="1"/>
        <v>33</v>
      </c>
      <c r="O39" s="173"/>
      <c r="P39" s="170">
        <v>34</v>
      </c>
      <c r="Q39" s="322">
        <f>'Лучший Пилот'!C37</f>
        <v>17</v>
      </c>
      <c r="R39" s="294" t="str">
        <f>'Лучший Пилот'!D37</f>
        <v>Богословский Вадим</v>
      </c>
      <c r="S39" s="326" t="str">
        <f>'Лучший Пилот'!F37</f>
        <v>ВАЗ-21083</v>
      </c>
      <c r="T39" s="326" t="str">
        <f>'Лучший Пилот'!DN37</f>
        <v>передний</v>
      </c>
      <c r="U39" s="326">
        <f>'Лучший Пилот'!DO37</f>
        <v>68</v>
      </c>
      <c r="V39" s="327">
        <f>'Лучший Пилот'!DV37</f>
        <v>1.05</v>
      </c>
      <c r="W39" s="224">
        <f>'Лучший Пилот'!DZ37</f>
        <v>223.44000000000003</v>
      </c>
      <c r="Z39" s="171"/>
      <c r="AA39" s="172"/>
      <c r="AB39" s="173"/>
      <c r="AC39" s="173"/>
      <c r="AD39" s="173"/>
      <c r="AE39" s="173"/>
      <c r="AF39" s="165"/>
      <c r="AG39" s="178"/>
      <c r="AJ39" s="171"/>
      <c r="AK39" s="172"/>
      <c r="AL39" s="173"/>
      <c r="AM39" s="173"/>
      <c r="AN39" s="173"/>
      <c r="AO39" s="178"/>
      <c r="AQ39" s="171"/>
      <c r="AR39" s="172"/>
      <c r="AS39" s="173"/>
      <c r="AT39" s="173"/>
      <c r="AU39" s="173"/>
      <c r="AV39" s="178"/>
      <c r="AY39" s="171"/>
      <c r="AZ39" s="172"/>
      <c r="BA39" s="173"/>
      <c r="BB39" s="173"/>
      <c r="BC39" s="173"/>
      <c r="BD39" s="178"/>
      <c r="BG39" s="336">
        <f t="shared" si="5"/>
        <v>33</v>
      </c>
      <c r="BH39" s="334">
        <f>ДС2!C37</f>
        <v>49</v>
      </c>
      <c r="BI39" s="340" t="str">
        <f>ДС2!E37</f>
        <v>Конакчиев Игорь</v>
      </c>
      <c r="BJ39" s="341" t="str">
        <f>ДС2!F37</f>
        <v>ВАЗ-111960 Калина</v>
      </c>
      <c r="BK39" s="352">
        <f>ДС2!EM37</f>
        <v>1929</v>
      </c>
    </row>
    <row r="40" spans="1:63" x14ac:dyDescent="0.2">
      <c r="A40" s="218">
        <v>34</v>
      </c>
      <c r="B40" s="220">
        <f>'Простыня Сорт'!C38</f>
        <v>29</v>
      </c>
      <c r="C40" s="168" t="str">
        <f>'Простыня Сорт'!D38</f>
        <v>Лелюх Алексей</v>
      </c>
      <c r="D40" s="169" t="str">
        <f>'Простыня Сорт'!E38</f>
        <v>Морозов Алексей</v>
      </c>
      <c r="E40" s="312">
        <f>'Простыня Сорт'!DJ38</f>
        <v>6791.5</v>
      </c>
      <c r="F40" s="377">
        <f t="shared" si="0"/>
        <v>34</v>
      </c>
      <c r="G40" s="307" t="str">
        <f>'Простыня Сорт'!DL38</f>
        <v>студент</v>
      </c>
      <c r="H40" s="294" t="str">
        <f>'Простыня Сорт'!DN38</f>
        <v>задний</v>
      </c>
      <c r="I40" s="295">
        <f>'Простыня Сорт'!DO38</f>
        <v>75</v>
      </c>
      <c r="J40" s="296" t="str">
        <f>'Простыня Сорт'!DP38</f>
        <v>Gorkyclassic</v>
      </c>
      <c r="K40" s="316"/>
      <c r="L40" s="317"/>
      <c r="M40" s="318"/>
      <c r="N40" s="376">
        <f t="shared" si="1"/>
        <v>34</v>
      </c>
      <c r="O40" s="173"/>
      <c r="P40" s="170">
        <v>35</v>
      </c>
      <c r="Q40" s="322">
        <f>'Лучший Пилот'!C38</f>
        <v>21</v>
      </c>
      <c r="R40" s="294" t="str">
        <f>'Лучший Пилот'!D38</f>
        <v>Джиоев Сослан</v>
      </c>
      <c r="S40" s="326" t="str">
        <f>'Лучший Пилот'!F38</f>
        <v>KIA Ceed</v>
      </c>
      <c r="T40" s="326" t="str">
        <f>'Лучший Пилот'!DN38</f>
        <v>передний</v>
      </c>
      <c r="U40" s="326">
        <f>'Лучший Пилот'!DO38</f>
        <v>115</v>
      </c>
      <c r="V40" s="327">
        <f>'Лучший Пилот'!DV38</f>
        <v>1.08</v>
      </c>
      <c r="W40" s="224">
        <f>'Лучший Пилот'!DZ38</f>
        <v>223.77600000000001</v>
      </c>
      <c r="Z40" s="171"/>
      <c r="AA40" s="172"/>
      <c r="AB40" s="173"/>
      <c r="AC40" s="173"/>
      <c r="AD40" s="173"/>
      <c r="AE40" s="173"/>
      <c r="AF40" s="165"/>
      <c r="AG40" s="178"/>
      <c r="AJ40" s="171"/>
      <c r="AK40" s="172"/>
      <c r="AL40" s="173"/>
      <c r="AM40" s="173"/>
      <c r="AN40" s="173"/>
      <c r="AO40" s="178"/>
      <c r="AQ40" s="171"/>
      <c r="AR40" s="172"/>
      <c r="AS40" s="173"/>
      <c r="AT40" s="173"/>
      <c r="AU40" s="173"/>
      <c r="AV40" s="178"/>
      <c r="AY40" s="171"/>
      <c r="AZ40" s="172"/>
      <c r="BA40" s="173"/>
      <c r="BB40" s="173"/>
      <c r="BC40" s="173"/>
      <c r="BD40" s="178"/>
      <c r="BG40" s="336">
        <f t="shared" si="5"/>
        <v>34</v>
      </c>
      <c r="BH40" s="334">
        <f>ДС2!C38</f>
        <v>5</v>
      </c>
      <c r="BI40" s="340" t="str">
        <f>ДС2!E38</f>
        <v>Носков Геннадий</v>
      </c>
      <c r="BJ40" s="341" t="str">
        <f>ДС2!F38</f>
        <v>Volvo S60R</v>
      </c>
      <c r="BK40" s="352">
        <f>ДС2!EM38</f>
        <v>1936</v>
      </c>
    </row>
    <row r="41" spans="1:63" x14ac:dyDescent="0.2">
      <c r="A41" s="218">
        <v>35</v>
      </c>
      <c r="B41" s="220">
        <f>'Простыня Сорт'!C39</f>
        <v>6</v>
      </c>
      <c r="C41" s="168" t="str">
        <f>'Простыня Сорт'!D39</f>
        <v>Юрин Артём</v>
      </c>
      <c r="D41" s="169" t="str">
        <f>'Простыня Сорт'!E39</f>
        <v>Болтач Антон</v>
      </c>
      <c r="E41" s="312">
        <f>'Простыня Сорт'!DJ39</f>
        <v>6810.7000000000007</v>
      </c>
      <c r="F41" s="377">
        <f t="shared" si="0"/>
        <v>35</v>
      </c>
      <c r="G41" s="307" t="str">
        <f>'Простыня Сорт'!DL39</f>
        <v>выпускник</v>
      </c>
      <c r="H41" s="294" t="str">
        <f>'Простыня Сорт'!DN39</f>
        <v>полный</v>
      </c>
      <c r="I41" s="295">
        <f>'Простыня Сорт'!DO39</f>
        <v>230</v>
      </c>
      <c r="J41" s="296" t="str">
        <f>'Простыня Сорт'!DP39</f>
        <v>Команда Факультета АТ</v>
      </c>
      <c r="K41" s="316"/>
      <c r="L41" s="317"/>
      <c r="M41" s="318"/>
      <c r="N41" s="376">
        <f t="shared" si="1"/>
        <v>35</v>
      </c>
      <c r="O41" s="173"/>
      <c r="P41" s="170">
        <v>36</v>
      </c>
      <c r="Q41" s="322">
        <f>'Лучший Пилот'!C39</f>
        <v>1</v>
      </c>
      <c r="R41" s="294" t="str">
        <f>'Лучший Пилот'!D39</f>
        <v>Ершов Иван</v>
      </c>
      <c r="S41" s="326" t="str">
        <f>'Лучший Пилот'!F39</f>
        <v>Skoda Octavia</v>
      </c>
      <c r="T41" s="326" t="str">
        <f>'Лучший Пилот'!DN39</f>
        <v>передний</v>
      </c>
      <c r="U41" s="326">
        <f>'Лучший Пилот'!DO39</f>
        <v>102</v>
      </c>
      <c r="V41" s="327">
        <f>'Лучший Пилот'!DV39</f>
        <v>1.08</v>
      </c>
      <c r="W41" s="224">
        <f>'Лучший Пилот'!DZ39</f>
        <v>226.8</v>
      </c>
      <c r="Z41" s="171"/>
      <c r="AA41" s="172"/>
      <c r="AB41" s="173"/>
      <c r="AC41" s="173"/>
      <c r="AD41" s="173"/>
      <c r="AE41" s="173"/>
      <c r="AF41" s="165"/>
      <c r="AG41" s="178"/>
      <c r="AJ41" s="171"/>
      <c r="AK41" s="172"/>
      <c r="AL41" s="173"/>
      <c r="AM41" s="173"/>
      <c r="AN41" s="173"/>
      <c r="AO41" s="178"/>
      <c r="AQ41" s="171"/>
      <c r="AR41" s="172"/>
      <c r="AS41" s="173"/>
      <c r="AT41" s="173"/>
      <c r="AU41" s="173"/>
      <c r="AV41" s="178"/>
      <c r="AY41" s="171"/>
      <c r="AZ41" s="172"/>
      <c r="BA41" s="173"/>
      <c r="BB41" s="173"/>
      <c r="BC41" s="173"/>
      <c r="BD41" s="178"/>
      <c r="BG41" s="336">
        <f t="shared" si="5"/>
        <v>35</v>
      </c>
      <c r="BH41" s="334">
        <f>ДС2!C39</f>
        <v>6</v>
      </c>
      <c r="BI41" s="340" t="str">
        <f>ДС2!E39</f>
        <v>Болтач Антон</v>
      </c>
      <c r="BJ41" s="341" t="str">
        <f>ДС2!F39</f>
        <v>Subaru Forester</v>
      </c>
      <c r="BK41" s="352">
        <f>ДС2!EM39</f>
        <v>1945</v>
      </c>
    </row>
    <row r="42" spans="1:63" x14ac:dyDescent="0.2">
      <c r="A42" s="218">
        <v>36</v>
      </c>
      <c r="B42" s="220">
        <f>'Простыня Сорт'!C40</f>
        <v>28</v>
      </c>
      <c r="C42" s="168" t="str">
        <f>'Простыня Сорт'!D40</f>
        <v>Кузнецов Константин</v>
      </c>
      <c r="D42" s="169" t="str">
        <f>'Простыня Сорт'!E40</f>
        <v>Пигалев Артём</v>
      </c>
      <c r="E42" s="312">
        <f>'Простыня Сорт'!DJ40</f>
        <v>6857.6</v>
      </c>
      <c r="F42" s="377">
        <f t="shared" si="0"/>
        <v>36</v>
      </c>
      <c r="G42" s="307" t="str">
        <f>'Простыня Сорт'!DL40</f>
        <v>выпускник</v>
      </c>
      <c r="H42" s="294" t="str">
        <f>'Простыня Сорт'!DN40</f>
        <v>передний</v>
      </c>
      <c r="I42" s="295">
        <f>'Простыня Сорт'!DO40</f>
        <v>201</v>
      </c>
      <c r="J42" s="296">
        <f>'Простыня Сорт'!DP40</f>
        <v>0</v>
      </c>
      <c r="K42" s="316"/>
      <c r="L42" s="317"/>
      <c r="M42" s="318"/>
      <c r="N42" s="376">
        <f t="shared" si="1"/>
        <v>36</v>
      </c>
      <c r="O42" s="173"/>
      <c r="P42" s="170">
        <v>37</v>
      </c>
      <c r="Q42" s="322">
        <f>'Лучший Пилот'!C40</f>
        <v>43</v>
      </c>
      <c r="R42" s="294" t="str">
        <f>'Лучший Пилот'!D40</f>
        <v>Никольский Денис</v>
      </c>
      <c r="S42" s="326" t="str">
        <f>'Лучший Пилот'!F40</f>
        <v>Mitsubishi Lancer X</v>
      </c>
      <c r="T42" s="326" t="str">
        <f>'Лучший Пилот'!DN40</f>
        <v>передний</v>
      </c>
      <c r="U42" s="326">
        <f>'Лучший Пилот'!DO40</f>
        <v>143</v>
      </c>
      <c r="V42" s="327">
        <f>'Лучший Пилот'!DV40</f>
        <v>1.08</v>
      </c>
      <c r="W42" s="224">
        <f>'Лучший Пилот'!DZ40</f>
        <v>227.01599999999999</v>
      </c>
      <c r="Z42" s="171"/>
      <c r="AA42" s="172"/>
      <c r="AB42" s="173"/>
      <c r="AC42" s="173"/>
      <c r="AD42" s="173"/>
      <c r="AE42" s="173"/>
      <c r="AF42" s="165"/>
      <c r="AG42" s="178"/>
      <c r="AJ42" s="171"/>
      <c r="AK42" s="172"/>
      <c r="AL42" s="173"/>
      <c r="AM42" s="173"/>
      <c r="AN42" s="173"/>
      <c r="AO42" s="178"/>
      <c r="AQ42" s="171"/>
      <c r="AR42" s="172"/>
      <c r="AS42" s="173"/>
      <c r="AT42" s="173"/>
      <c r="AU42" s="173"/>
      <c r="AV42" s="178"/>
      <c r="AY42" s="171"/>
      <c r="AZ42" s="172"/>
      <c r="BA42" s="173"/>
      <c r="BB42" s="173"/>
      <c r="BC42" s="173"/>
      <c r="BD42" s="178"/>
      <c r="BG42" s="336">
        <f t="shared" si="5"/>
        <v>36</v>
      </c>
      <c r="BH42" s="334">
        <f>ДС2!C40</f>
        <v>44</v>
      </c>
      <c r="BI42" s="340" t="str">
        <f>ДС2!E40</f>
        <v>Смирнов Артём</v>
      </c>
      <c r="BJ42" s="341" t="str">
        <f>ДС2!F40</f>
        <v>Lada Priora Sport</v>
      </c>
      <c r="BK42" s="352">
        <f>ДС2!EM40</f>
        <v>1957</v>
      </c>
    </row>
    <row r="43" spans="1:63" x14ac:dyDescent="0.2">
      <c r="A43" s="218">
        <v>37</v>
      </c>
      <c r="B43" s="220">
        <f>'Простыня Сорт'!C41</f>
        <v>81</v>
      </c>
      <c r="C43" s="168" t="str">
        <f>'Простыня Сорт'!D41</f>
        <v>Фролов Дмитрий</v>
      </c>
      <c r="D43" s="169" t="str">
        <f>'Простыня Сорт'!E41</f>
        <v>Ануфриев Юрий</v>
      </c>
      <c r="E43" s="312">
        <f>'Простыня Сорт'!DJ41</f>
        <v>7125.8</v>
      </c>
      <c r="F43" s="377">
        <f t="shared" si="0"/>
        <v>37</v>
      </c>
      <c r="G43" s="307" t="str">
        <f>'Простыня Сорт'!DL41</f>
        <v>И, абсолют</v>
      </c>
      <c r="H43" s="294" t="str">
        <f>'Простыня Сорт'!DN41</f>
        <v>передний</v>
      </c>
      <c r="I43" s="295">
        <f>'Простыня Сорт'!DO41</f>
        <v>200</v>
      </c>
      <c r="J43" s="296">
        <f>'Простыня Сорт'!DP41</f>
        <v>0</v>
      </c>
      <c r="K43" s="316"/>
      <c r="L43" s="317"/>
      <c r="M43" s="318"/>
      <c r="N43" s="376">
        <f t="shared" si="1"/>
        <v>37</v>
      </c>
      <c r="O43" s="173"/>
      <c r="P43" s="170">
        <v>38</v>
      </c>
      <c r="Q43" s="322">
        <f>'Лучший Пилот'!C41</f>
        <v>20</v>
      </c>
      <c r="R43" s="294" t="str">
        <f>'Лучший Пилот'!D41</f>
        <v>Дочкин Дмитрий</v>
      </c>
      <c r="S43" s="326" t="str">
        <f>'Лучший Пилот'!F41</f>
        <v>Nissan Datsun Sunny</v>
      </c>
      <c r="T43" s="326" t="str">
        <f>'Лучший Пилот'!DN41</f>
        <v>передний</v>
      </c>
      <c r="U43" s="326">
        <f>'Лучший Пилот'!DO41</f>
        <v>60</v>
      </c>
      <c r="V43" s="327">
        <f>'Лучший Пилот'!DV41</f>
        <v>1.05</v>
      </c>
      <c r="W43" s="224">
        <f>'Лучший Пилот'!DZ41</f>
        <v>227.43</v>
      </c>
      <c r="Z43" s="171"/>
      <c r="AA43" s="172"/>
      <c r="AB43" s="173"/>
      <c r="AC43" s="173"/>
      <c r="AD43" s="173"/>
      <c r="AE43" s="173"/>
      <c r="AF43" s="165"/>
      <c r="AG43" s="178"/>
      <c r="AJ43" s="171"/>
      <c r="AK43" s="172"/>
      <c r="AL43" s="173"/>
      <c r="AM43" s="173"/>
      <c r="AN43" s="173"/>
      <c r="AO43" s="178"/>
      <c r="AQ43" s="171"/>
      <c r="AR43" s="172"/>
      <c r="AS43" s="173"/>
      <c r="AT43" s="173"/>
      <c r="AU43" s="173"/>
      <c r="AV43" s="178"/>
      <c r="AY43" s="171"/>
      <c r="AZ43" s="172"/>
      <c r="BA43" s="173"/>
      <c r="BB43" s="173"/>
      <c r="BC43" s="173"/>
      <c r="BD43" s="178"/>
      <c r="BG43" s="336">
        <f t="shared" si="5"/>
        <v>37</v>
      </c>
      <c r="BH43" s="334">
        <f>ДС2!C41</f>
        <v>62</v>
      </c>
      <c r="BI43" s="340" t="str">
        <f>ДС2!E41</f>
        <v>Щукин Михаил</v>
      </c>
      <c r="BJ43" s="341" t="str">
        <f>ДС2!F41</f>
        <v>Subaru Forester</v>
      </c>
      <c r="BK43" s="352">
        <f>ДС2!EM41</f>
        <v>1959</v>
      </c>
    </row>
    <row r="44" spans="1:63" x14ac:dyDescent="0.2">
      <c r="A44" s="218">
        <v>38</v>
      </c>
      <c r="B44" s="220">
        <f>'Простыня Сорт'!C42</f>
        <v>80</v>
      </c>
      <c r="C44" s="168" t="str">
        <f>'Простыня Сорт'!D42</f>
        <v>Суетнов Кирилл</v>
      </c>
      <c r="D44" s="169" t="str">
        <f>'Простыня Сорт'!E42</f>
        <v>Аленичева Любовь</v>
      </c>
      <c r="E44" s="312">
        <f>'Простыня Сорт'!DJ42</f>
        <v>7423.1</v>
      </c>
      <c r="F44" s="377">
        <f t="shared" si="0"/>
        <v>38</v>
      </c>
      <c r="G44" s="307" t="str">
        <f>'Простыня Сорт'!DL42</f>
        <v>абсолют</v>
      </c>
      <c r="H44" s="294" t="str">
        <f>'Простыня Сорт'!DN42</f>
        <v>полный</v>
      </c>
      <c r="I44" s="295">
        <f>'Простыня Сорт'!DO42</f>
        <v>230</v>
      </c>
      <c r="J44" s="296">
        <f>'Простыня Сорт'!DP42</f>
        <v>0</v>
      </c>
      <c r="K44" s="316"/>
      <c r="L44" s="317"/>
      <c r="M44" s="318"/>
      <c r="N44" s="376">
        <f t="shared" si="1"/>
        <v>38</v>
      </c>
      <c r="O44" s="173"/>
      <c r="P44" s="170">
        <v>39</v>
      </c>
      <c r="Q44" s="322">
        <f>'Лучший Пилот'!C42</f>
        <v>46</v>
      </c>
      <c r="R44" s="294" t="str">
        <f>'Лучший Пилот'!D42</f>
        <v>Фурлетов Юрий</v>
      </c>
      <c r="S44" s="326" t="str">
        <f>'Лучший Пилот'!F42</f>
        <v>Hyundai Solaris</v>
      </c>
      <c r="T44" s="326" t="str">
        <f>'Лучший Пилот'!DN42</f>
        <v>передний</v>
      </c>
      <c r="U44" s="326">
        <f>'Лучший Пилот'!DO42</f>
        <v>123</v>
      </c>
      <c r="V44" s="327">
        <f>'Лучший Пилот'!DV42</f>
        <v>1.08</v>
      </c>
      <c r="W44" s="224">
        <f>'Лучший Пилот'!DZ42</f>
        <v>227.66400000000002</v>
      </c>
      <c r="Z44" s="171"/>
      <c r="AA44" s="172"/>
      <c r="AB44" s="173"/>
      <c r="AC44" s="173"/>
      <c r="AD44" s="173"/>
      <c r="AE44" s="173"/>
      <c r="AF44" s="165"/>
      <c r="AG44" s="178"/>
      <c r="AJ44" s="171"/>
      <c r="AK44" s="172"/>
      <c r="AL44" s="173"/>
      <c r="AM44" s="173"/>
      <c r="AN44" s="173"/>
      <c r="AO44" s="178"/>
      <c r="AQ44" s="171"/>
      <c r="AR44" s="172"/>
      <c r="AS44" s="173"/>
      <c r="AT44" s="173"/>
      <c r="AU44" s="173"/>
      <c r="AV44" s="178"/>
      <c r="AY44" s="171"/>
      <c r="AZ44" s="172"/>
      <c r="BA44" s="173"/>
      <c r="BB44" s="173"/>
      <c r="BC44" s="173"/>
      <c r="BD44" s="178"/>
      <c r="BG44" s="336">
        <f t="shared" si="5"/>
        <v>38</v>
      </c>
      <c r="BH44" s="334">
        <f>ДС2!C42</f>
        <v>66</v>
      </c>
      <c r="BI44" s="340" t="str">
        <f>ДС2!E42</f>
        <v>Родин Алексей</v>
      </c>
      <c r="BJ44" s="341" t="str">
        <f>ДС2!F42</f>
        <v>ВАЗ-21093</v>
      </c>
      <c r="BK44" s="352">
        <f>ДС2!EM42</f>
        <v>1962</v>
      </c>
    </row>
    <row r="45" spans="1:63" x14ac:dyDescent="0.2">
      <c r="A45" s="218">
        <v>39</v>
      </c>
      <c r="B45" s="220">
        <f>'Простыня Сорт'!C43</f>
        <v>15</v>
      </c>
      <c r="C45" s="168" t="str">
        <f>'Простыня Сорт'!D43</f>
        <v>Шеврекуко Григорий</v>
      </c>
      <c r="D45" s="169" t="str">
        <f>'Простыня Сорт'!E43</f>
        <v>Шкурлаков Сергей</v>
      </c>
      <c r="E45" s="312">
        <f>'Простыня Сорт'!DJ43</f>
        <v>7546.8</v>
      </c>
      <c r="F45" s="377">
        <f t="shared" si="0"/>
        <v>39</v>
      </c>
      <c r="G45" s="307" t="str">
        <f>'Простыня Сорт'!DL43</f>
        <v>абсолют</v>
      </c>
      <c r="H45" s="294" t="str">
        <f>'Простыня Сорт'!DN43</f>
        <v>полный</v>
      </c>
      <c r="I45" s="295">
        <f>'Простыня Сорт'!DO43</f>
        <v>143</v>
      </c>
      <c r="J45" s="296">
        <f>'Простыня Сорт'!DP43</f>
        <v>0</v>
      </c>
      <c r="K45" s="316"/>
      <c r="L45" s="317"/>
      <c r="M45" s="318"/>
      <c r="N45" s="376">
        <f t="shared" si="1"/>
        <v>39</v>
      </c>
      <c r="O45" s="173"/>
      <c r="P45" s="170">
        <v>40</v>
      </c>
      <c r="Q45" s="322">
        <f>'Лучший Пилот'!C43</f>
        <v>93</v>
      </c>
      <c r="R45" s="294" t="str">
        <f>'Лучший Пилот'!D43</f>
        <v>Кондрахин Данила</v>
      </c>
      <c r="S45" s="326" t="str">
        <f>'Лучший Пилот'!F43</f>
        <v>ВАЗ-21102</v>
      </c>
      <c r="T45" s="326" t="str">
        <f>'Лучший Пилот'!DN43</f>
        <v>передний</v>
      </c>
      <c r="U45" s="326">
        <f>'Лучший Пилот'!DO43</f>
        <v>76</v>
      </c>
      <c r="V45" s="327">
        <f>'Лучший Пилот'!DV43</f>
        <v>1.05</v>
      </c>
      <c r="W45" s="224">
        <f>'Лучший Пилот'!DZ43</f>
        <v>227.74499999999998</v>
      </c>
      <c r="Z45" s="171"/>
      <c r="AA45" s="172"/>
      <c r="AB45" s="173"/>
      <c r="AC45" s="173"/>
      <c r="AD45" s="173"/>
      <c r="AE45" s="173"/>
      <c r="AF45" s="165"/>
      <c r="AG45" s="178"/>
      <c r="AJ45" s="171"/>
      <c r="AK45" s="172"/>
      <c r="AL45" s="173"/>
      <c r="AM45" s="173"/>
      <c r="AN45" s="173"/>
      <c r="AO45" s="178"/>
      <c r="AQ45" s="171"/>
      <c r="AR45" s="172"/>
      <c r="AS45" s="173"/>
      <c r="AT45" s="173"/>
      <c r="AU45" s="173"/>
      <c r="AV45" s="178"/>
      <c r="AY45" s="171"/>
      <c r="AZ45" s="172"/>
      <c r="BA45" s="173"/>
      <c r="BB45" s="173"/>
      <c r="BC45" s="173"/>
      <c r="BD45" s="178"/>
      <c r="BG45" s="336">
        <f t="shared" si="5"/>
        <v>39</v>
      </c>
      <c r="BH45" s="334">
        <f>ДС2!C43</f>
        <v>48</v>
      </c>
      <c r="BI45" s="340" t="str">
        <f>ДС2!E43</f>
        <v>Андреева Мария</v>
      </c>
      <c r="BJ45" s="341" t="str">
        <f>ДС2!F43</f>
        <v>KIA Sorento</v>
      </c>
      <c r="BK45" s="352">
        <f>ДС2!EM43</f>
        <v>2028</v>
      </c>
    </row>
    <row r="46" spans="1:63" x14ac:dyDescent="0.2">
      <c r="A46" s="218">
        <v>40</v>
      </c>
      <c r="B46" s="220">
        <f>'Простыня Сорт'!C44</f>
        <v>42</v>
      </c>
      <c r="C46" s="168" t="str">
        <f>'Простыня Сорт'!D44</f>
        <v>Желнин Евгений</v>
      </c>
      <c r="D46" s="169" t="str">
        <f>'Простыня Сорт'!E44</f>
        <v>Желнина Светлана</v>
      </c>
      <c r="E46" s="312">
        <f>'Простыня Сорт'!DJ44</f>
        <v>7743.7</v>
      </c>
      <c r="F46" s="377">
        <f t="shared" si="0"/>
        <v>40</v>
      </c>
      <c r="G46" s="307" t="str">
        <f>'Простыня Сорт'!DL44</f>
        <v>абсолют</v>
      </c>
      <c r="H46" s="294" t="str">
        <f>'Простыня Сорт'!DN44</f>
        <v>полный</v>
      </c>
      <c r="I46" s="295">
        <f>'Простыня Сорт'!DO44</f>
        <v>230</v>
      </c>
      <c r="J46" s="296">
        <f>'Простыня Сорт'!DP44</f>
        <v>0</v>
      </c>
      <c r="K46" s="316"/>
      <c r="L46" s="317"/>
      <c r="M46" s="318"/>
      <c r="N46" s="376">
        <f t="shared" si="1"/>
        <v>40</v>
      </c>
      <c r="O46" s="173"/>
      <c r="P46" s="170">
        <v>41</v>
      </c>
      <c r="Q46" s="322">
        <f>'Лучший Пилот'!C44</f>
        <v>19</v>
      </c>
      <c r="R46" s="294" t="str">
        <f>'Лучший Пилот'!D44</f>
        <v>Бестужев Дмитрий</v>
      </c>
      <c r="S46" s="326" t="str">
        <f>'Лучший Пилот'!F44</f>
        <v>ВАЗ-21083</v>
      </c>
      <c r="T46" s="326" t="str">
        <f>'Лучший Пилот'!DN44</f>
        <v>передний</v>
      </c>
      <c r="U46" s="326">
        <f>'Лучший Пилот'!DO44</f>
        <v>70</v>
      </c>
      <c r="V46" s="327">
        <f>'Лучший Пилот'!DV44</f>
        <v>1.05</v>
      </c>
      <c r="W46" s="224">
        <f>'Лучший Пилот'!DZ44</f>
        <v>229.32000000000002</v>
      </c>
      <c r="Z46" s="171"/>
      <c r="AA46" s="172"/>
      <c r="AB46" s="173"/>
      <c r="AC46" s="173"/>
      <c r="AD46" s="173"/>
      <c r="AE46" s="173"/>
      <c r="AF46" s="165"/>
      <c r="AG46" s="178"/>
      <c r="AJ46" s="171"/>
      <c r="AK46" s="172"/>
      <c r="AL46" s="173"/>
      <c r="AM46" s="173"/>
      <c r="AN46" s="173"/>
      <c r="AO46" s="178"/>
      <c r="AQ46" s="171"/>
      <c r="AR46" s="172"/>
      <c r="AS46" s="173"/>
      <c r="AT46" s="173"/>
      <c r="AU46" s="173"/>
      <c r="AV46" s="178"/>
      <c r="AY46" s="171"/>
      <c r="AZ46" s="172"/>
      <c r="BA46" s="173"/>
      <c r="BB46" s="173"/>
      <c r="BC46" s="173"/>
      <c r="BD46" s="178"/>
      <c r="BG46" s="336">
        <f t="shared" si="5"/>
        <v>40</v>
      </c>
      <c r="BH46" s="334">
        <f>ДС2!C44</f>
        <v>14</v>
      </c>
      <c r="BI46" s="340" t="str">
        <f>ДС2!E44</f>
        <v>Суриков Александр</v>
      </c>
      <c r="BJ46" s="341" t="str">
        <f>ДС2!F44</f>
        <v>Citroen C4</v>
      </c>
      <c r="BK46" s="352">
        <f>ДС2!EM44</f>
        <v>2048</v>
      </c>
    </row>
    <row r="47" spans="1:63" x14ac:dyDescent="0.2">
      <c r="A47" s="218">
        <v>41</v>
      </c>
      <c r="B47" s="220">
        <f>'Простыня Сорт'!C45</f>
        <v>61</v>
      </c>
      <c r="C47" s="168" t="str">
        <f>'Простыня Сорт'!D45</f>
        <v>Гусев Александр</v>
      </c>
      <c r="D47" s="169" t="str">
        <f>'Простыня Сорт'!E45</f>
        <v>Финогеев Андрей</v>
      </c>
      <c r="E47" s="312">
        <f>'Простыня Сорт'!DJ45</f>
        <v>7764.4</v>
      </c>
      <c r="F47" s="377">
        <f t="shared" si="0"/>
        <v>41</v>
      </c>
      <c r="G47" s="307" t="str">
        <f>'Простыня Сорт'!DL45</f>
        <v>студент</v>
      </c>
      <c r="H47" s="294" t="str">
        <f>'Простыня Сорт'!DN45</f>
        <v>передний</v>
      </c>
      <c r="I47" s="295">
        <f>'Простыня Сорт'!DO45</f>
        <v>82</v>
      </c>
      <c r="J47" s="296" t="str">
        <f>'Простыня Сорт'!DP45</f>
        <v>Юный Автомобилист</v>
      </c>
      <c r="K47" s="316"/>
      <c r="L47" s="317"/>
      <c r="M47" s="318"/>
      <c r="N47" s="376">
        <f t="shared" si="1"/>
        <v>41</v>
      </c>
      <c r="O47" s="173"/>
      <c r="P47" s="170">
        <v>42</v>
      </c>
      <c r="Q47" s="322">
        <f>'Лучший Пилот'!C45</f>
        <v>13</v>
      </c>
      <c r="R47" s="294" t="str">
        <f>'Лучший Пилот'!D45</f>
        <v>Печалин Виктор</v>
      </c>
      <c r="S47" s="326" t="str">
        <f>'Лучший Пилот'!F45</f>
        <v>ВАЗ 2102</v>
      </c>
      <c r="T47" s="326" t="str">
        <f>'Лучший Пилот'!DN45</f>
        <v>задний</v>
      </c>
      <c r="U47" s="326">
        <f>'Лучший Пилот'!DO45</f>
        <v>80</v>
      </c>
      <c r="V47" s="327">
        <f>'Лучший Пилот'!DV45</f>
        <v>1</v>
      </c>
      <c r="W47" s="224">
        <f>'Лучший Пилот'!DZ45</f>
        <v>229.60000000000002</v>
      </c>
      <c r="Z47" s="171"/>
      <c r="AA47" s="172"/>
      <c r="AB47" s="173"/>
      <c r="AC47" s="173"/>
      <c r="AD47" s="173"/>
      <c r="AE47" s="173"/>
      <c r="AF47" s="165"/>
      <c r="AG47" s="178"/>
      <c r="AJ47" s="171"/>
      <c r="AK47" s="172"/>
      <c r="AL47" s="173"/>
      <c r="AM47" s="173"/>
      <c r="AN47" s="173"/>
      <c r="AO47" s="178"/>
      <c r="AQ47" s="171"/>
      <c r="AR47" s="172"/>
      <c r="AS47" s="173"/>
      <c r="AT47" s="173"/>
      <c r="AU47" s="173"/>
      <c r="AV47" s="178"/>
      <c r="AY47" s="171"/>
      <c r="AZ47" s="172"/>
      <c r="BA47" s="173"/>
      <c r="BB47" s="173"/>
      <c r="BC47" s="173"/>
      <c r="BD47" s="178"/>
      <c r="BG47" s="336">
        <f t="shared" si="5"/>
        <v>41</v>
      </c>
      <c r="BH47" s="334">
        <f>ДС2!C45</f>
        <v>32</v>
      </c>
      <c r="BI47" s="340" t="str">
        <f>ДС2!E45</f>
        <v>Крылова Надежда</v>
      </c>
      <c r="BJ47" s="341" t="str">
        <f>ДС2!F45</f>
        <v>ВАЗ-21033</v>
      </c>
      <c r="BK47" s="352">
        <f>ДС2!EM45</f>
        <v>2085</v>
      </c>
    </row>
    <row r="48" spans="1:63" x14ac:dyDescent="0.2">
      <c r="A48" s="218">
        <v>42</v>
      </c>
      <c r="B48" s="220">
        <f>'Простыня Сорт'!C46</f>
        <v>79</v>
      </c>
      <c r="C48" s="168" t="str">
        <f>'Простыня Сорт'!D46</f>
        <v>Кирилив Тарас</v>
      </c>
      <c r="D48" s="169" t="str">
        <f>'Простыня Сорт'!E46</f>
        <v>Глухова Юлия</v>
      </c>
      <c r="E48" s="312">
        <f>'Простыня Сорт'!DJ46</f>
        <v>7833.8</v>
      </c>
      <c r="F48" s="377">
        <f t="shared" si="0"/>
        <v>42</v>
      </c>
      <c r="G48" s="307" t="str">
        <f>'Простыня Сорт'!DL46</f>
        <v>абсолют</v>
      </c>
      <c r="H48" s="294" t="str">
        <f>'Простыня Сорт'!DN46</f>
        <v>передний</v>
      </c>
      <c r="I48" s="295">
        <f>'Простыня Сорт'!DO46</f>
        <v>123</v>
      </c>
      <c r="J48" s="296">
        <f>'Простыня Сорт'!DP46</f>
        <v>0</v>
      </c>
      <c r="K48" s="316"/>
      <c r="L48" s="317"/>
      <c r="M48" s="318"/>
      <c r="N48" s="376">
        <f t="shared" si="1"/>
        <v>42</v>
      </c>
      <c r="O48" s="173"/>
      <c r="P48" s="170">
        <v>43</v>
      </c>
      <c r="Q48" s="322">
        <f>'Лучший Пилот'!C46</f>
        <v>79</v>
      </c>
      <c r="R48" s="294" t="str">
        <f>'Лучший Пилот'!D46</f>
        <v>Кирилив Тарас</v>
      </c>
      <c r="S48" s="326" t="str">
        <f>'Лучший Пилот'!F46</f>
        <v>Hyundai Solaris</v>
      </c>
      <c r="T48" s="326" t="str">
        <f>'Лучший Пилот'!DN46</f>
        <v>передний</v>
      </c>
      <c r="U48" s="326">
        <f>'Лучший Пилот'!DO46</f>
        <v>123</v>
      </c>
      <c r="V48" s="327">
        <f>'Лучший Пилот'!DV46</f>
        <v>1.08</v>
      </c>
      <c r="W48" s="224">
        <f>'Лучший Пилот'!DZ46</f>
        <v>229.82400000000004</v>
      </c>
      <c r="Z48" s="171"/>
      <c r="AA48" s="172"/>
      <c r="AB48" s="173"/>
      <c r="AC48" s="173"/>
      <c r="AD48" s="173"/>
      <c r="AE48" s="173"/>
      <c r="AF48" s="165"/>
      <c r="AG48" s="178"/>
      <c r="AJ48" s="171"/>
      <c r="AK48" s="172"/>
      <c r="AL48" s="173"/>
      <c r="AM48" s="173"/>
      <c r="AN48" s="173"/>
      <c r="AO48" s="178"/>
      <c r="AQ48" s="171"/>
      <c r="AR48" s="172"/>
      <c r="AS48" s="173"/>
      <c r="AT48" s="173"/>
      <c r="AU48" s="173"/>
      <c r="AV48" s="178"/>
      <c r="AY48" s="171"/>
      <c r="AZ48" s="172"/>
      <c r="BA48" s="173"/>
      <c r="BB48" s="173"/>
      <c r="BC48" s="173"/>
      <c r="BD48" s="178"/>
      <c r="BG48" s="336">
        <f t="shared" si="5"/>
        <v>42</v>
      </c>
      <c r="BH48" s="334">
        <f>ДС2!C46</f>
        <v>29</v>
      </c>
      <c r="BI48" s="340" t="str">
        <f>ДС2!E46</f>
        <v>Морозов Алексей</v>
      </c>
      <c r="BJ48" s="341" t="str">
        <f>ДС2!F46</f>
        <v>Москвич-2140</v>
      </c>
      <c r="BK48" s="352">
        <f>ДС2!EM46</f>
        <v>2102</v>
      </c>
    </row>
    <row r="49" spans="1:63" x14ac:dyDescent="0.2">
      <c r="A49" s="218">
        <v>43</v>
      </c>
      <c r="B49" s="220">
        <f>'Простыня Сорт'!C47</f>
        <v>24</v>
      </c>
      <c r="C49" s="168" t="str">
        <f>'Простыня Сорт'!D47</f>
        <v>Денисов Иван</v>
      </c>
      <c r="D49" s="169" t="str">
        <f>'Простыня Сорт'!E47</f>
        <v>Юрьев Евгений</v>
      </c>
      <c r="E49" s="312">
        <f>'Простыня Сорт'!DJ47</f>
        <v>8193.5</v>
      </c>
      <c r="F49" s="377">
        <f t="shared" si="0"/>
        <v>43</v>
      </c>
      <c r="G49" s="307" t="str">
        <f>'Простыня Сорт'!DL47</f>
        <v>студент</v>
      </c>
      <c r="H49" s="294" t="str">
        <f>'Простыня Сорт'!DN47</f>
        <v>передний</v>
      </c>
      <c r="I49" s="295">
        <f>'Простыня Сорт'!DO47</f>
        <v>75</v>
      </c>
      <c r="J49" s="296" t="str">
        <f>'Простыня Сорт'!DP47</f>
        <v>МАДИ Racing</v>
      </c>
      <c r="K49" s="316"/>
      <c r="L49" s="317"/>
      <c r="M49" s="318"/>
      <c r="N49" s="376">
        <f t="shared" si="1"/>
        <v>43</v>
      </c>
      <c r="O49" s="173"/>
      <c r="P49" s="170">
        <v>44</v>
      </c>
      <c r="Q49" s="322">
        <f>'Лучший Пилот'!C47</f>
        <v>48</v>
      </c>
      <c r="R49" s="294" t="str">
        <f>'Лучший Пилот'!D47</f>
        <v>Андреев Максим</v>
      </c>
      <c r="S49" s="326" t="str">
        <f>'Лучший Пилот'!F47</f>
        <v>KIA Sorento</v>
      </c>
      <c r="T49" s="326" t="str">
        <f>'Лучший Пилот'!DN47</f>
        <v>полный</v>
      </c>
      <c r="U49" s="326">
        <f>'Лучший Пилот'!DO47</f>
        <v>174</v>
      </c>
      <c r="V49" s="327">
        <f>'Лучший Пилот'!DV47</f>
        <v>1.1299999999999999</v>
      </c>
      <c r="W49" s="224">
        <f>'Лучший Пилот'!DZ47</f>
        <v>232.554</v>
      </c>
      <c r="Z49" s="171"/>
      <c r="AA49" s="172"/>
      <c r="AB49" s="173"/>
      <c r="AC49" s="173"/>
      <c r="AD49" s="173"/>
      <c r="AE49" s="173"/>
      <c r="AF49" s="165"/>
      <c r="AG49" s="178"/>
      <c r="AJ49" s="171"/>
      <c r="AK49" s="172"/>
      <c r="AL49" s="173"/>
      <c r="AM49" s="173"/>
      <c r="AN49" s="173"/>
      <c r="AO49" s="178"/>
      <c r="AQ49" s="171"/>
      <c r="AR49" s="172"/>
      <c r="AS49" s="173"/>
      <c r="AT49" s="173"/>
      <c r="AU49" s="173"/>
      <c r="AV49" s="178"/>
      <c r="AY49" s="171"/>
      <c r="AZ49" s="172"/>
      <c r="BA49" s="173"/>
      <c r="BB49" s="173"/>
      <c r="BC49" s="173"/>
      <c r="BD49" s="178"/>
      <c r="BG49" s="336">
        <f t="shared" si="5"/>
        <v>43</v>
      </c>
      <c r="BH49" s="334">
        <f>ДС2!C47</f>
        <v>23</v>
      </c>
      <c r="BI49" s="340" t="str">
        <f>ДС2!E47</f>
        <v>Шипилов Игнат</v>
      </c>
      <c r="BJ49" s="341" t="str">
        <f>ДС2!F47</f>
        <v>ВАЗ-21043</v>
      </c>
      <c r="BK49" s="352">
        <f>ДС2!EM47</f>
        <v>2113</v>
      </c>
    </row>
    <row r="50" spans="1:63" x14ac:dyDescent="0.2">
      <c r="A50" s="218">
        <v>44</v>
      </c>
      <c r="B50" s="220">
        <f>'Простыня Сорт'!C48</f>
        <v>74</v>
      </c>
      <c r="C50" s="168" t="str">
        <f>'Простыня Сорт'!D48</f>
        <v>Максим Беликов</v>
      </c>
      <c r="D50" s="169" t="str">
        <f>'Простыня Сорт'!E48</f>
        <v>Андрей Никитченко</v>
      </c>
      <c r="E50" s="312">
        <f>'Простыня Сорт'!DJ48</f>
        <v>8254.9</v>
      </c>
      <c r="F50" s="377">
        <f t="shared" si="0"/>
        <v>44</v>
      </c>
      <c r="G50" s="307" t="str">
        <f>'Простыня Сорт'!DL48</f>
        <v>выпускник</v>
      </c>
      <c r="H50" s="294" t="str">
        <f>'Простыня Сорт'!DN48</f>
        <v>передний</v>
      </c>
      <c r="I50" s="295">
        <f>'Простыня Сорт'!DO48</f>
        <v>71</v>
      </c>
      <c r="J50" s="296" t="str">
        <f>'Простыня Сорт'!DP48</f>
        <v>Очки</v>
      </c>
      <c r="K50" s="316"/>
      <c r="L50" s="317"/>
      <c r="M50" s="318"/>
      <c r="N50" s="376">
        <f t="shared" si="1"/>
        <v>44</v>
      </c>
      <c r="O50" s="173"/>
      <c r="P50" s="170">
        <v>45</v>
      </c>
      <c r="Q50" s="322">
        <f>'Лучший Пилот'!C48</f>
        <v>68</v>
      </c>
      <c r="R50" s="294" t="str">
        <f>'Лучший Пилот'!D48</f>
        <v>Посёлов Алексей</v>
      </c>
      <c r="S50" s="326" t="str">
        <f>'Лучший Пилот'!F48</f>
        <v>Toyota Land Cruiser Prado</v>
      </c>
      <c r="T50" s="326" t="str">
        <f>'Лучший Пилот'!DN48</f>
        <v>полный</v>
      </c>
      <c r="U50" s="326">
        <f>'Лучший Пилот'!DO48</f>
        <v>125</v>
      </c>
      <c r="V50" s="327">
        <f>'Лучший Пилот'!DV48</f>
        <v>1.1100000000000001</v>
      </c>
      <c r="W50" s="224">
        <f>'Лучший Пилот'!DZ48</f>
        <v>233.98800000000003</v>
      </c>
      <c r="Z50" s="171"/>
      <c r="AA50" s="172"/>
      <c r="AB50" s="173"/>
      <c r="AC50" s="173"/>
      <c r="AD50" s="173"/>
      <c r="AE50" s="173"/>
      <c r="AF50" s="165"/>
      <c r="AG50" s="178"/>
      <c r="AJ50" s="171"/>
      <c r="AK50" s="172"/>
      <c r="AL50" s="173"/>
      <c r="AM50" s="173"/>
      <c r="AN50" s="173"/>
      <c r="AO50" s="178"/>
      <c r="AQ50" s="171"/>
      <c r="AR50" s="172"/>
      <c r="AS50" s="173"/>
      <c r="AT50" s="173"/>
      <c r="AU50" s="173"/>
      <c r="AV50" s="178"/>
      <c r="AY50" s="171"/>
      <c r="AZ50" s="172"/>
      <c r="BA50" s="173"/>
      <c r="BB50" s="173"/>
      <c r="BC50" s="173"/>
      <c r="BD50" s="178"/>
      <c r="BG50" s="336">
        <f t="shared" si="5"/>
        <v>44</v>
      </c>
      <c r="BH50" s="334">
        <f>ДС2!C48</f>
        <v>79</v>
      </c>
      <c r="BI50" s="340" t="str">
        <f>ДС2!E48</f>
        <v>Глухова Юлия</v>
      </c>
      <c r="BJ50" s="341" t="str">
        <f>ДС2!F48</f>
        <v>Hyundai Solaris</v>
      </c>
      <c r="BK50" s="352">
        <f>ДС2!EM48</f>
        <v>2168</v>
      </c>
    </row>
    <row r="51" spans="1:63" x14ac:dyDescent="0.2">
      <c r="A51" s="218">
        <v>45</v>
      </c>
      <c r="B51" s="220">
        <f>'Простыня Сорт'!C49</f>
        <v>5</v>
      </c>
      <c r="C51" s="168" t="str">
        <f>'Простыня Сорт'!D49</f>
        <v>Носков Александр</v>
      </c>
      <c r="D51" s="169" t="str">
        <f>'Простыня Сорт'!E49</f>
        <v>Носков Геннадий</v>
      </c>
      <c r="E51" s="312">
        <f>'Простыня Сорт'!DJ49</f>
        <v>8406.9</v>
      </c>
      <c r="F51" s="377">
        <f t="shared" si="0"/>
        <v>45</v>
      </c>
      <c r="G51" s="307" t="str">
        <f>'Простыня Сорт'!DL49</f>
        <v>студент</v>
      </c>
      <c r="H51" s="294" t="str">
        <f>'Простыня Сорт'!DN49</f>
        <v>полный</v>
      </c>
      <c r="I51" s="295">
        <f>'Простыня Сорт'!DO49</f>
        <v>300</v>
      </c>
      <c r="J51" s="296">
        <f>'Простыня Сорт'!DP49</f>
        <v>0</v>
      </c>
      <c r="K51" s="316"/>
      <c r="L51" s="317"/>
      <c r="M51" s="318"/>
      <c r="N51" s="376">
        <f t="shared" si="1"/>
        <v>45</v>
      </c>
      <c r="O51" s="173"/>
      <c r="P51" s="170">
        <v>46</v>
      </c>
      <c r="Q51" s="322">
        <f>'Лучший Пилот'!C49</f>
        <v>10</v>
      </c>
      <c r="R51" s="294" t="str">
        <f>'Лучший Пилот'!D49</f>
        <v>Дудинов Денис</v>
      </c>
      <c r="S51" s="326" t="str">
        <f>'Лучший Пилот'!F49</f>
        <v>Лада Калина</v>
      </c>
      <c r="T51" s="326" t="str">
        <f>'Лучший Пилот'!DN49</f>
        <v>передний</v>
      </c>
      <c r="U51" s="326">
        <f>'Лучший Пилот'!DO49</f>
        <v>89</v>
      </c>
      <c r="V51" s="327">
        <f>'Лучший Пилот'!DV49</f>
        <v>1.05</v>
      </c>
      <c r="W51" s="224">
        <f>'Лучший Пилот'!DZ49</f>
        <v>234.88499999999999</v>
      </c>
      <c r="Z51" s="171"/>
      <c r="AA51" s="172"/>
      <c r="AB51" s="173"/>
      <c r="AC51" s="173"/>
      <c r="AD51" s="173"/>
      <c r="AE51" s="173"/>
      <c r="AF51" s="165"/>
      <c r="AG51" s="178"/>
      <c r="AJ51" s="171"/>
      <c r="AK51" s="172"/>
      <c r="AL51" s="173"/>
      <c r="AM51" s="173"/>
      <c r="AN51" s="173"/>
      <c r="AO51" s="178"/>
      <c r="AQ51" s="171"/>
      <c r="AR51" s="172"/>
      <c r="AS51" s="173"/>
      <c r="AT51" s="173"/>
      <c r="AU51" s="173"/>
      <c r="AV51" s="178"/>
      <c r="AY51" s="171"/>
      <c r="AZ51" s="172"/>
      <c r="BA51" s="173"/>
      <c r="BB51" s="173"/>
      <c r="BC51" s="173"/>
      <c r="BD51" s="178"/>
      <c r="BG51" s="336">
        <f t="shared" si="5"/>
        <v>45</v>
      </c>
      <c r="BH51" s="334">
        <f>ДС2!C49</f>
        <v>45</v>
      </c>
      <c r="BI51" s="340" t="str">
        <f>ДС2!E49</f>
        <v>Майорникова Светлана</v>
      </c>
      <c r="BJ51" s="341" t="str">
        <f>ДС2!F49</f>
        <v>УАЗ-23638</v>
      </c>
      <c r="BK51" s="352">
        <f>ДС2!EM49</f>
        <v>2188</v>
      </c>
    </row>
    <row r="52" spans="1:63" x14ac:dyDescent="0.2">
      <c r="A52" s="218">
        <v>46</v>
      </c>
      <c r="B52" s="220">
        <f>'Простыня Сорт'!C50</f>
        <v>30</v>
      </c>
      <c r="C52" s="168" t="str">
        <f>'Простыня Сорт'!D50</f>
        <v>Финогеева Анастасия </v>
      </c>
      <c r="D52" s="169" t="str">
        <f>'Простыня Сорт'!E50</f>
        <v>Яковлева Елизавета</v>
      </c>
      <c r="E52" s="312">
        <f>'Простыня Сорт'!DJ50</f>
        <v>8413.5</v>
      </c>
      <c r="F52" s="377">
        <f t="shared" si="0"/>
        <v>46</v>
      </c>
      <c r="G52" s="307" t="str">
        <f>'Простыня Сорт'!DL50</f>
        <v>студент</v>
      </c>
      <c r="H52" s="294" t="str">
        <f>'Простыня Сорт'!DN50</f>
        <v>передний</v>
      </c>
      <c r="I52" s="295">
        <f>'Простыня Сорт'!DO50</f>
        <v>99</v>
      </c>
      <c r="J52" s="296" t="str">
        <f>'Простыня Сорт'!DP50</f>
        <v>Юный Автомобилист</v>
      </c>
      <c r="K52" s="316"/>
      <c r="L52" s="317"/>
      <c r="M52" s="318"/>
      <c r="N52" s="376">
        <f t="shared" si="1"/>
        <v>46</v>
      </c>
      <c r="O52" s="173"/>
      <c r="P52" s="170">
        <v>47</v>
      </c>
      <c r="Q52" s="322">
        <f>'Лучший Пилот'!C50</f>
        <v>33</v>
      </c>
      <c r="R52" s="294" t="str">
        <f>'Лучший Пилот'!D50</f>
        <v>Лекае Александр мл.</v>
      </c>
      <c r="S52" s="326" t="str">
        <f>'Лучший Пилот'!F50</f>
        <v>ГАЗ-24</v>
      </c>
      <c r="T52" s="326" t="str">
        <f>'Лучший Пилот'!DN50</f>
        <v>задний</v>
      </c>
      <c r="U52" s="326">
        <f>'Лучший Пилот'!DO50</f>
        <v>80</v>
      </c>
      <c r="V52" s="327">
        <f>'Лучший Пилот'!DV50</f>
        <v>1</v>
      </c>
      <c r="W52" s="224">
        <f>'Лучший Пилот'!DZ50</f>
        <v>235.5</v>
      </c>
      <c r="Z52" s="171"/>
      <c r="AA52" s="172"/>
      <c r="AB52" s="173"/>
      <c r="AC52" s="173"/>
      <c r="AD52" s="173"/>
      <c r="AE52" s="173"/>
      <c r="AF52" s="165"/>
      <c r="AG52" s="178"/>
      <c r="AJ52" s="171"/>
      <c r="AK52" s="172"/>
      <c r="AL52" s="173"/>
      <c r="AM52" s="173"/>
      <c r="AN52" s="173"/>
      <c r="AO52" s="178"/>
      <c r="AQ52" s="171"/>
      <c r="AR52" s="172"/>
      <c r="AS52" s="173"/>
      <c r="AT52" s="173"/>
      <c r="AU52" s="173"/>
      <c r="AV52" s="178"/>
      <c r="AY52" s="171"/>
      <c r="AZ52" s="172"/>
      <c r="BA52" s="173"/>
      <c r="BB52" s="173"/>
      <c r="BC52" s="173"/>
      <c r="BD52" s="178"/>
      <c r="BG52" s="336">
        <f t="shared" si="5"/>
        <v>46</v>
      </c>
      <c r="BH52" s="334">
        <f>ДС2!C50</f>
        <v>28</v>
      </c>
      <c r="BI52" s="340" t="str">
        <f>ДС2!E50</f>
        <v>Пигалев Артём</v>
      </c>
      <c r="BJ52" s="341" t="str">
        <f>ДС2!F50</f>
        <v>Honda Accord</v>
      </c>
      <c r="BK52" s="352">
        <f>ДС2!EM50</f>
        <v>2194</v>
      </c>
    </row>
    <row r="53" spans="1:63" x14ac:dyDescent="0.2">
      <c r="A53" s="218">
        <v>47</v>
      </c>
      <c r="B53" s="220">
        <f>'Простыня Сорт'!C51</f>
        <v>37</v>
      </c>
      <c r="C53" s="168" t="str">
        <f>'Простыня Сорт'!D51</f>
        <v>Фёдорова Татьяна</v>
      </c>
      <c r="D53" s="169" t="str">
        <f>'Простыня Сорт'!E51</f>
        <v>Захаров Сергей</v>
      </c>
      <c r="E53" s="312">
        <f>'Простыня Сорт'!DJ51</f>
        <v>8453.5</v>
      </c>
      <c r="F53" s="377">
        <f t="shared" si="0"/>
        <v>47</v>
      </c>
      <c r="G53" s="307" t="str">
        <f>'Простыня Сорт'!DL51</f>
        <v>студент</v>
      </c>
      <c r="H53" s="294" t="str">
        <f>'Простыня Сорт'!DN51</f>
        <v>передний</v>
      </c>
      <c r="I53" s="295">
        <f>'Простыня Сорт'!DO51</f>
        <v>90</v>
      </c>
      <c r="J53" s="296">
        <f>'Простыня Сорт'!DP51</f>
        <v>0</v>
      </c>
      <c r="K53" s="316"/>
      <c r="L53" s="317"/>
      <c r="M53" s="318"/>
      <c r="N53" s="376">
        <f t="shared" si="1"/>
        <v>47</v>
      </c>
      <c r="O53" s="173"/>
      <c r="P53" s="170">
        <v>48</v>
      </c>
      <c r="Q53" s="322">
        <f>'Лучший Пилот'!C51</f>
        <v>14</v>
      </c>
      <c r="R53" s="294" t="str">
        <f>'Лучший Пилот'!D51</f>
        <v>Будылин Фёдор</v>
      </c>
      <c r="S53" s="326" t="str">
        <f>'Лучший Пилот'!F51</f>
        <v>Citroen C4</v>
      </c>
      <c r="T53" s="326" t="str">
        <f>'Лучший Пилот'!DN51</f>
        <v>передний</v>
      </c>
      <c r="U53" s="326">
        <f>'Лучший Пилот'!DO51</f>
        <v>120</v>
      </c>
      <c r="V53" s="327">
        <f>'Лучший Пилот'!DV51</f>
        <v>1.08</v>
      </c>
      <c r="W53" s="224">
        <f>'Лучший Пилот'!DZ51</f>
        <v>236.62800000000001</v>
      </c>
      <c r="Z53" s="171"/>
      <c r="AA53" s="172"/>
      <c r="AB53" s="173"/>
      <c r="AC53" s="173"/>
      <c r="AD53" s="173"/>
      <c r="AE53" s="173"/>
      <c r="AF53" s="165"/>
      <c r="AG53" s="178"/>
      <c r="AJ53" s="171"/>
      <c r="AK53" s="172"/>
      <c r="AL53" s="173"/>
      <c r="AM53" s="173"/>
      <c r="AN53" s="173"/>
      <c r="AO53" s="178"/>
      <c r="AQ53" s="171"/>
      <c r="AR53" s="172"/>
      <c r="AS53" s="173"/>
      <c r="AT53" s="173"/>
      <c r="AU53" s="173"/>
      <c r="AV53" s="178"/>
      <c r="AY53" s="171"/>
      <c r="AZ53" s="172"/>
      <c r="BA53" s="173"/>
      <c r="BB53" s="173"/>
      <c r="BC53" s="173"/>
      <c r="BD53" s="178"/>
      <c r="BG53" s="336">
        <f t="shared" si="5"/>
        <v>47</v>
      </c>
      <c r="BH53" s="334">
        <f>ДС2!C51</f>
        <v>46</v>
      </c>
      <c r="BI53" s="340" t="str">
        <f>ДС2!E51</f>
        <v>Агеев Роман</v>
      </c>
      <c r="BJ53" s="341" t="str">
        <f>ДС2!F51</f>
        <v>Hyundai Solaris</v>
      </c>
      <c r="BK53" s="352">
        <f>ДС2!EM51</f>
        <v>2258</v>
      </c>
    </row>
    <row r="54" spans="1:63" x14ac:dyDescent="0.2">
      <c r="A54" s="218">
        <v>48</v>
      </c>
      <c r="B54" s="220">
        <f>'Простыня Сорт'!C52</f>
        <v>68</v>
      </c>
      <c r="C54" s="168" t="str">
        <f>'Простыня Сорт'!D52</f>
        <v>Посёлов Алексей</v>
      </c>
      <c r="D54" s="169" t="str">
        <f>'Простыня Сорт'!E52</f>
        <v>Фадеева Дарья</v>
      </c>
      <c r="E54" s="312">
        <f>'Простыня Сорт'!DJ52</f>
        <v>8531.7999999999993</v>
      </c>
      <c r="F54" s="377">
        <f t="shared" si="0"/>
        <v>48</v>
      </c>
      <c r="G54" s="307" t="str">
        <f>'Простыня Сорт'!DL52</f>
        <v>выпускник</v>
      </c>
      <c r="H54" s="294" t="str">
        <f>'Простыня Сорт'!DN52</f>
        <v>полный</v>
      </c>
      <c r="I54" s="295">
        <f>'Простыня Сорт'!DO52</f>
        <v>125</v>
      </c>
      <c r="J54" s="296">
        <f>'Простыня Сорт'!DP52</f>
        <v>0</v>
      </c>
      <c r="K54" s="316"/>
      <c r="L54" s="317"/>
      <c r="M54" s="318"/>
      <c r="N54" s="376">
        <f t="shared" si="1"/>
        <v>48</v>
      </c>
      <c r="O54" s="173"/>
      <c r="P54" s="170">
        <v>49</v>
      </c>
      <c r="Q54" s="322">
        <f>'Лучший Пилот'!C52</f>
        <v>34</v>
      </c>
      <c r="R54" s="294" t="str">
        <f>'Лучший Пилот'!D52</f>
        <v>Чириков Василий</v>
      </c>
      <c r="S54" s="326" t="str">
        <f>'Лучший Пилот'!F52</f>
        <v>Renault Logan</v>
      </c>
      <c r="T54" s="326" t="str">
        <f>'Лучший Пилот'!DN52</f>
        <v>передний</v>
      </c>
      <c r="U54" s="326">
        <f>'Лучший Пилот'!DO52</f>
        <v>87</v>
      </c>
      <c r="V54" s="327">
        <f>'Лучший Пилот'!DV52</f>
        <v>1.05</v>
      </c>
      <c r="W54" s="224">
        <f>'Лучший Пилот'!DZ52</f>
        <v>236.98499999999999</v>
      </c>
      <c r="Z54" s="171"/>
      <c r="AA54" s="172"/>
      <c r="AB54" s="173"/>
      <c r="AC54" s="173"/>
      <c r="AD54" s="173"/>
      <c r="AE54" s="173"/>
      <c r="AF54" s="165"/>
      <c r="AG54" s="178"/>
      <c r="AJ54" s="171"/>
      <c r="AK54" s="172"/>
      <c r="AL54" s="173"/>
      <c r="AM54" s="173"/>
      <c r="AN54" s="173"/>
      <c r="AO54" s="178"/>
      <c r="AQ54" s="171"/>
      <c r="AR54" s="172"/>
      <c r="AS54" s="173"/>
      <c r="AT54" s="173"/>
      <c r="AU54" s="173"/>
      <c r="AV54" s="178"/>
      <c r="AY54" s="171"/>
      <c r="AZ54" s="172"/>
      <c r="BA54" s="173"/>
      <c r="BB54" s="173"/>
      <c r="BC54" s="173"/>
      <c r="BD54" s="178"/>
      <c r="BG54" s="336">
        <f t="shared" si="5"/>
        <v>48</v>
      </c>
      <c r="BH54" s="334">
        <f>ДС2!C52</f>
        <v>54</v>
      </c>
      <c r="BI54" s="340" t="str">
        <f>ДС2!E52</f>
        <v>Суриков Иван</v>
      </c>
      <c r="BJ54" s="341" t="str">
        <f>ДС2!F52</f>
        <v>Ford Fusion</v>
      </c>
      <c r="BK54" s="352">
        <f>ДС2!EM52</f>
        <v>2259</v>
      </c>
    </row>
    <row r="55" spans="1:63" x14ac:dyDescent="0.2">
      <c r="A55" s="218">
        <v>49</v>
      </c>
      <c r="B55" s="220">
        <f>'Простыня Сорт'!C53</f>
        <v>45</v>
      </c>
      <c r="C55" s="168" t="str">
        <f>'Простыня Сорт'!D53</f>
        <v>Горелик Алексей</v>
      </c>
      <c r="D55" s="169" t="str">
        <f>'Простыня Сорт'!E53</f>
        <v>Майорникова Светлана</v>
      </c>
      <c r="E55" s="312">
        <f>'Простыня Сорт'!DJ53</f>
        <v>8890.2999999999993</v>
      </c>
      <c r="F55" s="377">
        <f t="shared" si="0"/>
        <v>49</v>
      </c>
      <c r="G55" s="307" t="str">
        <f>'Простыня Сорт'!DL53</f>
        <v>абсолют</v>
      </c>
      <c r="H55" s="294" t="str">
        <f>'Простыня Сорт'!DN53</f>
        <v>полный</v>
      </c>
      <c r="I55" s="295">
        <f>'Простыня Сорт'!DO53</f>
        <v>113</v>
      </c>
      <c r="J55" s="296" t="str">
        <f>'Простыня Сорт'!DP53</f>
        <v>PRO|RALLY</v>
      </c>
      <c r="K55" s="316"/>
      <c r="L55" s="317"/>
      <c r="M55" s="318"/>
      <c r="N55" s="376">
        <f t="shared" si="1"/>
        <v>49</v>
      </c>
      <c r="O55" s="173"/>
      <c r="P55" s="170">
        <v>50</v>
      </c>
      <c r="Q55" s="322">
        <f>'Лучший Пилот'!C53</f>
        <v>74</v>
      </c>
      <c r="R55" s="294" t="str">
        <f>'Лучший Пилот'!D53</f>
        <v>Максим Беликов</v>
      </c>
      <c r="S55" s="326" t="str">
        <f>'Лучший Пилот'!F53</f>
        <v>ВАЗ-2108</v>
      </c>
      <c r="T55" s="326" t="str">
        <f>'Лучший Пилот'!DN53</f>
        <v>передний</v>
      </c>
      <c r="U55" s="326">
        <f>'Лучший Пилот'!DO53</f>
        <v>71</v>
      </c>
      <c r="V55" s="327">
        <f>'Лучший Пилот'!DV53</f>
        <v>1.05</v>
      </c>
      <c r="W55" s="224">
        <f>'Лучший Пилот'!DZ53</f>
        <v>238.245</v>
      </c>
      <c r="Z55" s="171"/>
      <c r="AA55" s="172"/>
      <c r="AB55" s="173"/>
      <c r="AC55" s="173"/>
      <c r="AD55" s="173"/>
      <c r="AE55" s="173"/>
      <c r="AF55" s="165"/>
      <c r="AG55" s="178"/>
      <c r="AJ55" s="171"/>
      <c r="AK55" s="172"/>
      <c r="AL55" s="173"/>
      <c r="AM55" s="173"/>
      <c r="AN55" s="173"/>
      <c r="AO55" s="178"/>
      <c r="AQ55" s="171"/>
      <c r="AR55" s="172"/>
      <c r="AS55" s="173"/>
      <c r="AT55" s="173"/>
      <c r="AU55" s="173"/>
      <c r="AV55" s="178"/>
      <c r="AY55" s="171"/>
      <c r="AZ55" s="172"/>
      <c r="BA55" s="173"/>
      <c r="BB55" s="173"/>
      <c r="BC55" s="173"/>
      <c r="BD55" s="178"/>
      <c r="BG55" s="336">
        <f t="shared" si="5"/>
        <v>49</v>
      </c>
      <c r="BH55" s="334">
        <f>ДС2!C53</f>
        <v>81</v>
      </c>
      <c r="BI55" s="340" t="str">
        <f>ДС2!E53</f>
        <v>Ануфриев Юрий</v>
      </c>
      <c r="BJ55" s="341" t="str">
        <f>ДС2!F53</f>
        <v>Volkswagen Golf</v>
      </c>
      <c r="BK55" s="352">
        <f>ДС2!EM53</f>
        <v>2301</v>
      </c>
    </row>
    <row r="56" spans="1:63" x14ac:dyDescent="0.2">
      <c r="A56" s="218">
        <v>50</v>
      </c>
      <c r="B56" s="220">
        <f>'Простыня Сорт'!C54</f>
        <v>26</v>
      </c>
      <c r="C56" s="168" t="str">
        <f>'Простыня Сорт'!D54</f>
        <v>Касмынин Александр</v>
      </c>
      <c r="D56" s="169" t="str">
        <f>'Простыня Сорт'!E54</f>
        <v>Панкратова Наталья</v>
      </c>
      <c r="E56" s="312">
        <f>'Простыня Сорт'!DJ54</f>
        <v>9040.4</v>
      </c>
      <c r="F56" s="377">
        <f t="shared" si="0"/>
        <v>50</v>
      </c>
      <c r="G56" s="307" t="str">
        <f>'Простыня Сорт'!DL54</f>
        <v>абсолют</v>
      </c>
      <c r="H56" s="294" t="str">
        <f>'Простыня Сорт'!DN54</f>
        <v>задний</v>
      </c>
      <c r="I56" s="295">
        <f>'Простыня Сорт'!DO54</f>
        <v>74</v>
      </c>
      <c r="J56" s="296" t="str">
        <f>'Простыня Сорт'!DP54</f>
        <v>PRO|RALLY</v>
      </c>
      <c r="K56" s="316"/>
      <c r="L56" s="317"/>
      <c r="M56" s="318"/>
      <c r="N56" s="376">
        <f t="shared" si="1"/>
        <v>50</v>
      </c>
      <c r="O56" s="173"/>
      <c r="P56" s="170">
        <v>51</v>
      </c>
      <c r="Q56" s="322">
        <f>'Лучший Пилот'!C54</f>
        <v>45</v>
      </c>
      <c r="R56" s="294" t="str">
        <f>'Лучший Пилот'!D54</f>
        <v>Горелик Алексей</v>
      </c>
      <c r="S56" s="326" t="str">
        <f>'Лучший Пилот'!F54</f>
        <v>УАЗ-23638</v>
      </c>
      <c r="T56" s="326" t="str">
        <f>'Лучший Пилот'!DN54</f>
        <v>полный</v>
      </c>
      <c r="U56" s="326">
        <f>'Лучший Пилот'!DO54</f>
        <v>113</v>
      </c>
      <c r="V56" s="327">
        <f>'Лучший Пилот'!DV54</f>
        <v>1.1100000000000001</v>
      </c>
      <c r="W56" s="224">
        <f>'Лучший Пилот'!DZ54</f>
        <v>238.98300000000003</v>
      </c>
      <c r="Z56" s="171"/>
      <c r="AA56" s="172"/>
      <c r="AB56" s="173"/>
      <c r="AC56" s="173"/>
      <c r="AD56" s="173"/>
      <c r="AE56" s="173"/>
      <c r="AF56" s="165"/>
      <c r="AG56" s="178"/>
      <c r="AJ56" s="171"/>
      <c r="AK56" s="172"/>
      <c r="AL56" s="173"/>
      <c r="AM56" s="173"/>
      <c r="AN56" s="173"/>
      <c r="AO56" s="178"/>
      <c r="AQ56" s="171"/>
      <c r="AR56" s="172"/>
      <c r="AS56" s="173"/>
      <c r="AT56" s="173"/>
      <c r="AU56" s="173"/>
      <c r="AV56" s="178"/>
      <c r="AY56" s="171"/>
      <c r="AZ56" s="172"/>
      <c r="BA56" s="173"/>
      <c r="BB56" s="173"/>
      <c r="BC56" s="173"/>
      <c r="BD56" s="178"/>
      <c r="BG56" s="336">
        <f t="shared" si="5"/>
        <v>50</v>
      </c>
      <c r="BH56" s="334">
        <f>ДС2!C54</f>
        <v>84</v>
      </c>
      <c r="BI56" s="340" t="str">
        <f>ДС2!E54</f>
        <v>Лысогорский Алексей </v>
      </c>
      <c r="BJ56" s="341" t="str">
        <f>ДС2!F54</f>
        <v>Skoda Fabia</v>
      </c>
      <c r="BK56" s="352">
        <f>ДС2!EM54</f>
        <v>2316</v>
      </c>
    </row>
    <row r="57" spans="1:63" x14ac:dyDescent="0.2">
      <c r="A57" s="218">
        <v>51</v>
      </c>
      <c r="B57" s="220">
        <f>'Простыня Сорт'!C55</f>
        <v>49</v>
      </c>
      <c r="C57" s="168" t="str">
        <f>'Простыня Сорт'!D55</f>
        <v>Журавлёв Александр </v>
      </c>
      <c r="D57" s="169" t="str">
        <f>'Простыня Сорт'!E55</f>
        <v>Конакчиев Игорь</v>
      </c>
      <c r="E57" s="312">
        <f>'Простыня Сорт'!DJ55</f>
        <v>9056.9</v>
      </c>
      <c r="F57" s="377">
        <f t="shared" si="0"/>
        <v>51</v>
      </c>
      <c r="G57" s="307" t="str">
        <f>'Простыня Сорт'!DL55</f>
        <v>абсолют</v>
      </c>
      <c r="H57" s="294" t="str">
        <f>'Простыня Сорт'!DN55</f>
        <v>передний</v>
      </c>
      <c r="I57" s="295">
        <f>'Простыня Сорт'!DO55</f>
        <v>98</v>
      </c>
      <c r="J57" s="296">
        <f>'Простыня Сорт'!DP55</f>
        <v>0</v>
      </c>
      <c r="K57" s="316"/>
      <c r="L57" s="317"/>
      <c r="M57" s="318"/>
      <c r="N57" s="376">
        <f t="shared" si="1"/>
        <v>51</v>
      </c>
      <c r="O57" s="173"/>
      <c r="P57" s="170">
        <v>52</v>
      </c>
      <c r="Q57" s="322">
        <f>'Лучший Пилот'!C55</f>
        <v>60</v>
      </c>
      <c r="R57" s="294" t="str">
        <f>'Лучший Пилот'!D55</f>
        <v>Подобедов Дмитрий</v>
      </c>
      <c r="S57" s="326" t="str">
        <f>'Лучший Пилот'!F55</f>
        <v>Mazda 3</v>
      </c>
      <c r="T57" s="326" t="str">
        <f>'Лучший Пилот'!DN55</f>
        <v>передний</v>
      </c>
      <c r="U57" s="326">
        <f>'Лучший Пилот'!DO55</f>
        <v>108</v>
      </c>
      <c r="V57" s="327">
        <f>'Лучший Пилот'!DV55</f>
        <v>1.08</v>
      </c>
      <c r="W57" s="224">
        <f>'Лучший Пилот'!DZ55</f>
        <v>239.976</v>
      </c>
      <c r="Z57" s="171"/>
      <c r="AA57" s="172"/>
      <c r="AB57" s="173"/>
      <c r="AC57" s="173"/>
      <c r="AD57" s="173"/>
      <c r="AE57" s="173"/>
      <c r="AF57" s="165"/>
      <c r="AG57" s="178"/>
      <c r="AJ57" s="171"/>
      <c r="AK57" s="172"/>
      <c r="AL57" s="173"/>
      <c r="AM57" s="173"/>
      <c r="AN57" s="173"/>
      <c r="AO57" s="178"/>
      <c r="AQ57" s="171"/>
      <c r="AR57" s="172"/>
      <c r="AS57" s="173"/>
      <c r="AT57" s="173"/>
      <c r="AU57" s="173"/>
      <c r="AV57" s="178"/>
      <c r="AY57" s="171"/>
      <c r="AZ57" s="172"/>
      <c r="BA57" s="173"/>
      <c r="BB57" s="173"/>
      <c r="BC57" s="173"/>
      <c r="BD57" s="178"/>
      <c r="BG57" s="336">
        <f t="shared" si="5"/>
        <v>51</v>
      </c>
      <c r="BH57" s="334">
        <f>ДС2!C55</f>
        <v>37</v>
      </c>
      <c r="BI57" s="340" t="str">
        <f>ДС2!E55</f>
        <v>Захаров Сергей</v>
      </c>
      <c r="BJ57" s="341" t="str">
        <f>ДС2!F55</f>
        <v>Volkswagen Golf</v>
      </c>
      <c r="BK57" s="352">
        <f>ДС2!EM55</f>
        <v>2322</v>
      </c>
    </row>
    <row r="58" spans="1:63" x14ac:dyDescent="0.2">
      <c r="A58" s="218">
        <v>52</v>
      </c>
      <c r="B58" s="220">
        <f>'Простыня Сорт'!C56</f>
        <v>55</v>
      </c>
      <c r="C58" s="168" t="str">
        <f>'Простыня Сорт'!D56</f>
        <v>Кирилюк Алексей</v>
      </c>
      <c r="D58" s="169" t="str">
        <f>'Простыня Сорт'!E56</f>
        <v>Сергеев Сергей</v>
      </c>
      <c r="E58" s="312">
        <f>'Простыня Сорт'!DJ56</f>
        <v>9148.6</v>
      </c>
      <c r="F58" s="377">
        <f t="shared" si="0"/>
        <v>52</v>
      </c>
      <c r="G58" s="307" t="str">
        <f>'Простыня Сорт'!DL56</f>
        <v>выпускник</v>
      </c>
      <c r="H58" s="294" t="str">
        <f>'Простыня Сорт'!DN56</f>
        <v>передний</v>
      </c>
      <c r="I58" s="295">
        <f>'Простыня Сорт'!DO56</f>
        <v>87</v>
      </c>
      <c r="J58" s="296" t="str">
        <f>'Простыня Сорт'!DP56</f>
        <v>DREAM TEAM</v>
      </c>
      <c r="K58" s="316"/>
      <c r="L58" s="317"/>
      <c r="M58" s="318"/>
      <c r="N58" s="376">
        <f t="shared" si="1"/>
        <v>52</v>
      </c>
      <c r="O58" s="173"/>
      <c r="P58" s="170">
        <v>53</v>
      </c>
      <c r="Q58" s="322">
        <f>'Лучший Пилот'!C56</f>
        <v>70</v>
      </c>
      <c r="R58" s="294" t="str">
        <f>'Лучший Пилот'!D56</f>
        <v>Фролов Алексей</v>
      </c>
      <c r="S58" s="326" t="str">
        <f>'Лучший Пилот'!F56</f>
        <v>ВАЗ-2107</v>
      </c>
      <c r="T58" s="326" t="str">
        <f>'Лучший Пилот'!DN56</f>
        <v>задний</v>
      </c>
      <c r="U58" s="326">
        <f>'Лучший Пилот'!DO56</f>
        <v>74</v>
      </c>
      <c r="V58" s="327">
        <f>'Лучший Пилот'!DV56</f>
        <v>1</v>
      </c>
      <c r="W58" s="224">
        <f>'Лучший Пилот'!DZ56</f>
        <v>240.1</v>
      </c>
      <c r="Z58" s="171"/>
      <c r="AA58" s="172"/>
      <c r="AB58" s="173"/>
      <c r="AC58" s="173"/>
      <c r="AD58" s="173"/>
      <c r="AE58" s="173"/>
      <c r="AF58" s="165"/>
      <c r="AG58" s="178"/>
      <c r="AJ58" s="171"/>
      <c r="AK58" s="172"/>
      <c r="AL58" s="173"/>
      <c r="AM58" s="173"/>
      <c r="AN58" s="173"/>
      <c r="AO58" s="178"/>
      <c r="AQ58" s="171"/>
      <c r="AR58" s="172"/>
      <c r="AS58" s="173"/>
      <c r="AT58" s="173"/>
      <c r="AU58" s="173"/>
      <c r="AV58" s="178"/>
      <c r="AY58" s="171"/>
      <c r="AZ58" s="172"/>
      <c r="BA58" s="173"/>
      <c r="BB58" s="173"/>
      <c r="BC58" s="173"/>
      <c r="BD58" s="178"/>
      <c r="BG58" s="336">
        <f t="shared" si="5"/>
        <v>52</v>
      </c>
      <c r="BH58" s="334">
        <f>ДС2!C56</f>
        <v>61</v>
      </c>
      <c r="BI58" s="340" t="str">
        <f>ДС2!E56</f>
        <v>Финогеев Андрей</v>
      </c>
      <c r="BJ58" s="341" t="str">
        <f>ДС2!F56</f>
        <v>ВАЗ-2115</v>
      </c>
      <c r="BK58" s="352">
        <f>ДС2!EM56</f>
        <v>2345</v>
      </c>
    </row>
    <row r="59" spans="1:63" x14ac:dyDescent="0.2">
      <c r="A59" s="218">
        <v>53</v>
      </c>
      <c r="B59" s="220">
        <f>'Простыня Сорт'!C57</f>
        <v>20</v>
      </c>
      <c r="C59" s="168" t="str">
        <f>'Простыня Сорт'!D57</f>
        <v>Дочкин Дмитрий</v>
      </c>
      <c r="D59" s="169" t="str">
        <f>'Простыня Сорт'!E57</f>
        <v>Гукасян Арутюн</v>
      </c>
      <c r="E59" s="312">
        <f>'Простыня Сорт'!DJ57</f>
        <v>9275.6</v>
      </c>
      <c r="F59" s="377">
        <f t="shared" si="0"/>
        <v>53</v>
      </c>
      <c r="G59" s="307" t="str">
        <f>'Простыня Сорт'!DL57</f>
        <v>студент</v>
      </c>
      <c r="H59" s="294" t="str">
        <f>'Простыня Сорт'!DN57</f>
        <v>передний</v>
      </c>
      <c r="I59" s="295">
        <f>'Простыня Сорт'!DO57</f>
        <v>60</v>
      </c>
      <c r="J59" s="296" t="str">
        <f>'Простыня Сорт'!DP57</f>
        <v>МАДИ Racing</v>
      </c>
      <c r="K59" s="316"/>
      <c r="L59" s="317"/>
      <c r="M59" s="318"/>
      <c r="N59" s="376">
        <f t="shared" si="1"/>
        <v>53</v>
      </c>
      <c r="O59" s="173"/>
      <c r="P59" s="170">
        <v>54</v>
      </c>
      <c r="Q59" s="322">
        <f>'Лучший Пилот'!C57</f>
        <v>32</v>
      </c>
      <c r="R59" s="294" t="str">
        <f>'Лучший Пилот'!D57</f>
        <v>Лекае Александр</v>
      </c>
      <c r="S59" s="326" t="str">
        <f>'Лучший Пилот'!F57</f>
        <v>ВАЗ-21033</v>
      </c>
      <c r="T59" s="326" t="str">
        <f>'Лучший Пилот'!DN57</f>
        <v>задний</v>
      </c>
      <c r="U59" s="326">
        <f>'Лучший Пилот'!DO57</f>
        <v>64</v>
      </c>
      <c r="V59" s="327">
        <f>'Лучший Пилот'!DV57</f>
        <v>1</v>
      </c>
      <c r="W59" s="224">
        <f>'Лучший Пилот'!DZ57</f>
        <v>241.9</v>
      </c>
      <c r="Z59" s="171"/>
      <c r="AA59" s="172"/>
      <c r="AB59" s="173"/>
      <c r="AC59" s="173"/>
      <c r="AD59" s="173"/>
      <c r="AE59" s="173"/>
      <c r="AF59" s="165"/>
      <c r="AG59" s="178"/>
      <c r="AO59" s="178"/>
      <c r="AQ59" s="171"/>
      <c r="AR59" s="172"/>
      <c r="AS59" s="173"/>
      <c r="AT59" s="173"/>
      <c r="AU59" s="173"/>
      <c r="AV59" s="178"/>
      <c r="AY59" s="171"/>
      <c r="AZ59" s="172"/>
      <c r="BA59" s="173"/>
      <c r="BB59" s="173"/>
      <c r="BC59" s="173"/>
      <c r="BD59" s="178"/>
      <c r="BG59" s="336">
        <f t="shared" si="5"/>
        <v>53</v>
      </c>
      <c r="BH59" s="334">
        <f>ДС2!C57</f>
        <v>30</v>
      </c>
      <c r="BI59" s="340" t="str">
        <f>ДС2!E57</f>
        <v>Яковлева Елизавета</v>
      </c>
      <c r="BJ59" s="341" t="str">
        <f>ДС2!F57</f>
        <v>Ford Focus</v>
      </c>
      <c r="BK59" s="352">
        <f>ДС2!EM57</f>
        <v>2355</v>
      </c>
    </row>
    <row r="60" spans="1:63" x14ac:dyDescent="0.2">
      <c r="A60" s="218">
        <v>54</v>
      </c>
      <c r="B60" s="220">
        <f>'Простыня Сорт'!C58</f>
        <v>88</v>
      </c>
      <c r="C60" s="168" t="str">
        <f>'Простыня Сорт'!D58</f>
        <v>Павловский Сергей</v>
      </c>
      <c r="D60" s="169" t="str">
        <f>'Простыня Сорт'!E58</f>
        <v>Шведов Константин</v>
      </c>
      <c r="E60" s="312">
        <f>'Простыня Сорт'!DJ58</f>
        <v>9316.7000000000007</v>
      </c>
      <c r="F60" s="377">
        <f t="shared" si="0"/>
        <v>54</v>
      </c>
      <c r="G60" s="307" t="str">
        <f>'Простыня Сорт'!DL58</f>
        <v>абсолют</v>
      </c>
      <c r="H60" s="294" t="str">
        <f>'Простыня Сорт'!DN58</f>
        <v>передний</v>
      </c>
      <c r="I60" s="295">
        <f>'Простыня Сорт'!DO58</f>
        <v>102</v>
      </c>
      <c r="J60" s="296" t="str">
        <f>'Простыня Сорт'!DP58</f>
        <v>Товарищи</v>
      </c>
      <c r="K60" s="316"/>
      <c r="L60" s="317"/>
      <c r="M60" s="318"/>
      <c r="N60" s="376">
        <f t="shared" si="1"/>
        <v>54</v>
      </c>
      <c r="O60" s="173"/>
      <c r="P60" s="170">
        <v>55</v>
      </c>
      <c r="Q60" s="322">
        <f>'Лучший Пилот'!C58</f>
        <v>62</v>
      </c>
      <c r="R60" s="294" t="str">
        <f>'Лучший Пилот'!D58</f>
        <v>Рылов Кирилл</v>
      </c>
      <c r="S60" s="326" t="str">
        <f>'Лучший Пилот'!F58</f>
        <v>Subaru Forester</v>
      </c>
      <c r="T60" s="326" t="str">
        <f>'Лучший Пилот'!DN58</f>
        <v>полный</v>
      </c>
      <c r="U60" s="326">
        <f>'Лучший Пилот'!DO58</f>
        <v>158</v>
      </c>
      <c r="V60" s="327">
        <f>'Лучший Пилот'!DV58</f>
        <v>1.1299999999999999</v>
      </c>
      <c r="W60" s="224">
        <f>'Лучший Пилот'!DZ58</f>
        <v>243.17599999999996</v>
      </c>
      <c r="Z60" s="171"/>
      <c r="AA60" s="172"/>
      <c r="AB60" s="173"/>
      <c r="AC60" s="173"/>
      <c r="AD60" s="173"/>
      <c r="AE60" s="173"/>
      <c r="AF60" s="165"/>
      <c r="AG60" s="178"/>
      <c r="AO60" s="178"/>
      <c r="AQ60" s="171"/>
      <c r="AR60" s="172"/>
      <c r="AS60" s="173"/>
      <c r="AT60" s="173"/>
      <c r="AU60" s="173"/>
      <c r="AV60" s="178"/>
      <c r="AY60" s="171"/>
      <c r="AZ60" s="172"/>
      <c r="BA60" s="173"/>
      <c r="BB60" s="173"/>
      <c r="BC60" s="173"/>
      <c r="BD60" s="178"/>
      <c r="BG60" s="336">
        <f t="shared" si="5"/>
        <v>54</v>
      </c>
      <c r="BH60" s="334">
        <f>ДС2!C58</f>
        <v>74</v>
      </c>
      <c r="BI60" s="340" t="str">
        <f>ДС2!E58</f>
        <v>Андрей Никитченко</v>
      </c>
      <c r="BJ60" s="341" t="str">
        <f>ДС2!F58</f>
        <v>ВАЗ-2108</v>
      </c>
      <c r="BK60" s="352">
        <f>ДС2!EM58</f>
        <v>2376</v>
      </c>
    </row>
    <row r="61" spans="1:63" x14ac:dyDescent="0.2">
      <c r="A61" s="218">
        <v>55</v>
      </c>
      <c r="B61" s="220">
        <f>'Простыня Сорт'!C59</f>
        <v>93</v>
      </c>
      <c r="C61" s="168" t="str">
        <f>'Простыня Сорт'!D59</f>
        <v>Кондрахин Данила</v>
      </c>
      <c r="D61" s="169" t="str">
        <f>'Простыня Сорт'!E59</f>
        <v>Камитов Михаил</v>
      </c>
      <c r="E61" s="312">
        <f>'Простыня Сорт'!DJ59</f>
        <v>9692.9000000000015</v>
      </c>
      <c r="F61" s="377">
        <f t="shared" si="0"/>
        <v>55</v>
      </c>
      <c r="G61" s="307" t="str">
        <f>'Простыня Сорт'!DL59</f>
        <v>студент</v>
      </c>
      <c r="H61" s="294" t="str">
        <f>'Простыня Сорт'!DN59</f>
        <v>передний</v>
      </c>
      <c r="I61" s="295">
        <f>'Простыня Сорт'!DO59</f>
        <v>76</v>
      </c>
      <c r="J61" s="296">
        <f>'Простыня Сорт'!DP59</f>
        <v>0</v>
      </c>
      <c r="K61" s="316"/>
      <c r="L61" s="317"/>
      <c r="M61" s="318"/>
      <c r="N61" s="376">
        <f t="shared" si="1"/>
        <v>55</v>
      </c>
      <c r="O61" s="173"/>
      <c r="P61" s="170">
        <v>56</v>
      </c>
      <c r="Q61" s="322">
        <f>'Лучший Пилот'!C59</f>
        <v>28</v>
      </c>
      <c r="R61" s="294" t="str">
        <f>'Лучший Пилот'!D59</f>
        <v>Кузнецов Константин</v>
      </c>
      <c r="S61" s="326" t="str">
        <f>'Лучший Пилот'!F59</f>
        <v>Honda Accord</v>
      </c>
      <c r="T61" s="326" t="str">
        <f>'Лучший Пилот'!DN59</f>
        <v>передний</v>
      </c>
      <c r="U61" s="326">
        <f>'Лучший Пилот'!DO59</f>
        <v>201</v>
      </c>
      <c r="V61" s="327">
        <f>'Лучший Пилот'!DV59</f>
        <v>1.1100000000000001</v>
      </c>
      <c r="W61" s="224">
        <f>'Лучший Пилот'!DZ59</f>
        <v>244.86600000000001</v>
      </c>
      <c r="Z61" s="171"/>
      <c r="AA61" s="172"/>
      <c r="AB61" s="173"/>
      <c r="AC61" s="173"/>
      <c r="AD61" s="173"/>
      <c r="AE61" s="173"/>
      <c r="AF61" s="174"/>
      <c r="AQ61" s="171"/>
      <c r="AR61" s="172"/>
      <c r="AS61" s="173"/>
      <c r="AT61" s="173"/>
      <c r="AU61" s="173"/>
      <c r="AY61" s="171"/>
      <c r="AZ61" s="172"/>
      <c r="BA61" s="173"/>
      <c r="BB61" s="173"/>
      <c r="BC61" s="173"/>
      <c r="BG61" s="336">
        <f t="shared" si="5"/>
        <v>55</v>
      </c>
      <c r="BH61" s="334">
        <f>ДС2!C59</f>
        <v>47</v>
      </c>
      <c r="BI61" s="340" t="str">
        <f>ДС2!E59</f>
        <v>Лукьянов Александр</v>
      </c>
      <c r="BJ61" s="341" t="str">
        <f>ДС2!F59</f>
        <v>ВАЗ-2106</v>
      </c>
      <c r="BK61" s="352">
        <f>ДС2!EM59</f>
        <v>2442</v>
      </c>
    </row>
    <row r="62" spans="1:63" x14ac:dyDescent="0.2">
      <c r="A62" s="218">
        <v>56</v>
      </c>
      <c r="B62" s="220">
        <f>'Простыня Сорт'!C60</f>
        <v>83</v>
      </c>
      <c r="C62" s="168" t="str">
        <f>'Простыня Сорт'!D60</f>
        <v>Лавлинский Денис</v>
      </c>
      <c r="D62" s="169" t="str">
        <f>'Простыня Сорт'!E60</f>
        <v>Михайлин Александр</v>
      </c>
      <c r="E62" s="312">
        <f>'Простыня Сорт'!DJ60</f>
        <v>10096.700000000001</v>
      </c>
      <c r="F62" s="377">
        <f t="shared" si="0"/>
        <v>56</v>
      </c>
      <c r="G62" s="307" t="str">
        <f>'Простыня Сорт'!DL60</f>
        <v>выпускник</v>
      </c>
      <c r="H62" s="294" t="str">
        <f>'Простыня Сорт'!DN60</f>
        <v>передний</v>
      </c>
      <c r="I62" s="295">
        <f>'Простыня Сорт'!DO60</f>
        <v>105</v>
      </c>
      <c r="J62" s="296">
        <f>'Простыня Сорт'!DP60</f>
        <v>0</v>
      </c>
      <c r="K62" s="316"/>
      <c r="L62" s="317"/>
      <c r="M62" s="318"/>
      <c r="N62" s="376">
        <f t="shared" si="1"/>
        <v>56</v>
      </c>
      <c r="O62" s="173"/>
      <c r="P62" s="170">
        <v>57</v>
      </c>
      <c r="Q62" s="322">
        <f>'Лучший Пилот'!C60</f>
        <v>12</v>
      </c>
      <c r="R62" s="294" t="str">
        <f>'Лучший Пилот'!D60</f>
        <v>Легейда Дмитрий</v>
      </c>
      <c r="S62" s="326" t="str">
        <f>'Лучший Пилот'!F60</f>
        <v>Mitsubishi Outlander</v>
      </c>
      <c r="T62" s="326" t="str">
        <f>'Лучший Пилот'!DN60</f>
        <v>полный</v>
      </c>
      <c r="U62" s="326">
        <f>'Лучший Пилот'!DO60</f>
        <v>220</v>
      </c>
      <c r="V62" s="327">
        <f>'Лучший Пилот'!DV60</f>
        <v>1.1299999999999999</v>
      </c>
      <c r="W62" s="224">
        <f>'Лучший Пилот'!DZ60</f>
        <v>248.14799999999997</v>
      </c>
      <c r="Z62" s="171"/>
      <c r="AA62" s="172"/>
      <c r="AB62" s="173"/>
      <c r="AC62" s="173"/>
      <c r="AD62" s="173"/>
      <c r="AE62" s="173"/>
      <c r="AF62" s="174"/>
      <c r="AQ62" s="171"/>
      <c r="AR62" s="172"/>
      <c r="AS62" s="173"/>
      <c r="AT62" s="173"/>
      <c r="AU62" s="173"/>
      <c r="AY62" s="171"/>
      <c r="AZ62" s="172"/>
      <c r="BA62" s="173"/>
      <c r="BB62" s="173"/>
      <c r="BC62" s="173"/>
      <c r="BG62" s="336">
        <f t="shared" si="5"/>
        <v>56</v>
      </c>
      <c r="BH62" s="334">
        <f>ДС2!C60</f>
        <v>24</v>
      </c>
      <c r="BI62" s="340" t="str">
        <f>ДС2!E60</f>
        <v>Юрьев Евгений</v>
      </c>
      <c r="BJ62" s="341" t="str">
        <f>ДС2!F60</f>
        <v>Volkswagen Golf</v>
      </c>
      <c r="BK62" s="352">
        <f>ДС2!EM60</f>
        <v>2448</v>
      </c>
    </row>
    <row r="63" spans="1:63" x14ac:dyDescent="0.2">
      <c r="A63" s="218">
        <v>57</v>
      </c>
      <c r="B63" s="220">
        <f>'Простыня Сорт'!C61</f>
        <v>36</v>
      </c>
      <c r="C63" s="168" t="str">
        <f>'Простыня Сорт'!D61</f>
        <v>Александрова Анна</v>
      </c>
      <c r="D63" s="169" t="str">
        <f>'Простыня Сорт'!E61</f>
        <v>Александров Сергей</v>
      </c>
      <c r="E63" s="312">
        <f>'Простыня Сорт'!DJ61</f>
        <v>10797.5</v>
      </c>
      <c r="F63" s="377">
        <f t="shared" si="0"/>
        <v>57</v>
      </c>
      <c r="G63" s="307" t="str">
        <f>'Простыня Сорт'!DL61</f>
        <v>абсолют</v>
      </c>
      <c r="H63" s="294" t="str">
        <f>'Простыня Сорт'!DN61</f>
        <v>передний</v>
      </c>
      <c r="I63" s="295">
        <f>'Простыня Сорт'!DO61</f>
        <v>105</v>
      </c>
      <c r="J63" s="296">
        <f>'Простыня Сорт'!DP61</f>
        <v>0</v>
      </c>
      <c r="K63" s="316"/>
      <c r="L63" s="317"/>
      <c r="M63" s="318"/>
      <c r="N63" s="376">
        <f t="shared" si="1"/>
        <v>57</v>
      </c>
      <c r="O63" s="173"/>
      <c r="P63" s="170">
        <v>58</v>
      </c>
      <c r="Q63" s="322">
        <f>'Лучший Пилот'!C61</f>
        <v>42</v>
      </c>
      <c r="R63" s="294" t="str">
        <f>'Лучший Пилот'!D61</f>
        <v>Желнин Евгений</v>
      </c>
      <c r="S63" s="326" t="str">
        <f>'Лучший Пилот'!F61</f>
        <v>Subaru Forester</v>
      </c>
      <c r="T63" s="326" t="str">
        <f>'Лучший Пилот'!DN61</f>
        <v>полный</v>
      </c>
      <c r="U63" s="326">
        <f>'Лучший Пилот'!DO61</f>
        <v>230</v>
      </c>
      <c r="V63" s="327">
        <f>'Лучший Пилот'!DV61</f>
        <v>1.1299999999999999</v>
      </c>
      <c r="W63" s="224">
        <f>'Лучший Пилот'!DZ61</f>
        <v>250.52099999999996</v>
      </c>
      <c r="Z63" s="171"/>
      <c r="AA63" s="172"/>
      <c r="AB63" s="173"/>
      <c r="AC63" s="173"/>
      <c r="AD63" s="173"/>
      <c r="AE63" s="173"/>
      <c r="AF63" s="174"/>
      <c r="AQ63" s="171"/>
      <c r="AR63" s="172"/>
      <c r="AS63" s="173"/>
      <c r="AT63" s="173"/>
      <c r="AU63" s="173"/>
      <c r="AY63" s="171"/>
      <c r="AZ63" s="172"/>
      <c r="BA63" s="173"/>
      <c r="BB63" s="173"/>
      <c r="BC63" s="173"/>
      <c r="BG63" s="336">
        <f t="shared" si="5"/>
        <v>57</v>
      </c>
      <c r="BH63" s="334">
        <f>ДС2!C61</f>
        <v>69</v>
      </c>
      <c r="BI63" s="340" t="str">
        <f>ДС2!E61</f>
        <v>Ильяшенко Евгения</v>
      </c>
      <c r="BJ63" s="341" t="str">
        <f>ДС2!F61</f>
        <v>ВАЗ-21053</v>
      </c>
      <c r="BK63" s="352">
        <f>ДС2!EM61</f>
        <v>2471</v>
      </c>
    </row>
    <row r="64" spans="1:63" x14ac:dyDescent="0.2">
      <c r="A64" s="218">
        <v>58</v>
      </c>
      <c r="B64" s="220">
        <f>'Простыня Сорт'!C62</f>
        <v>77</v>
      </c>
      <c r="C64" s="168" t="str">
        <f>'Простыня Сорт'!D62</f>
        <v>Картусова Алина</v>
      </c>
      <c r="D64" s="169" t="str">
        <f>'Простыня Сорт'!E62</f>
        <v>Пономарёв Игорь</v>
      </c>
      <c r="E64" s="312">
        <f>'Простыня Сорт'!DJ62</f>
        <v>11052.2</v>
      </c>
      <c r="F64" s="377">
        <f t="shared" si="0"/>
        <v>58</v>
      </c>
      <c r="G64" s="307" t="str">
        <f>'Простыня Сорт'!DL62</f>
        <v>студент</v>
      </c>
      <c r="H64" s="294" t="str">
        <f>'Простыня Сорт'!DN62</f>
        <v>передний</v>
      </c>
      <c r="I64" s="295">
        <f>'Простыня Сорт'!DO62</f>
        <v>93</v>
      </c>
      <c r="J64" s="296">
        <f>'Простыня Сорт'!DP62</f>
        <v>0</v>
      </c>
      <c r="K64" s="316"/>
      <c r="L64" s="317"/>
      <c r="M64" s="318"/>
      <c r="N64" s="376">
        <f t="shared" si="1"/>
        <v>58</v>
      </c>
      <c r="O64" s="173"/>
      <c r="P64" s="170">
        <v>59</v>
      </c>
      <c r="Q64" s="322">
        <f>'Лучший Пилот'!C62</f>
        <v>35</v>
      </c>
      <c r="R64" s="294" t="str">
        <f>'Лучший Пилот'!D62</f>
        <v>Хамидов Матвей</v>
      </c>
      <c r="S64" s="326" t="str">
        <f>'Лучший Пилот'!F62</f>
        <v>Ford Focus</v>
      </c>
      <c r="T64" s="326" t="str">
        <f>'Лучший Пилот'!DN62</f>
        <v>передний</v>
      </c>
      <c r="U64" s="326">
        <f>'Лучший Пилот'!DO62</f>
        <v>125</v>
      </c>
      <c r="V64" s="327">
        <f>'Лучший Пилот'!DV62</f>
        <v>1.08</v>
      </c>
      <c r="W64" s="224">
        <f>'Лучший Пилот'!DZ62</f>
        <v>255.20400000000004</v>
      </c>
      <c r="Z64" s="171"/>
      <c r="AA64" s="172"/>
      <c r="AB64" s="173"/>
      <c r="AC64" s="173"/>
      <c r="AD64" s="173"/>
      <c r="AE64" s="173"/>
      <c r="AF64" s="174"/>
      <c r="AQ64" s="171"/>
      <c r="AR64" s="172"/>
      <c r="AS64" s="173"/>
      <c r="AT64" s="173"/>
      <c r="AU64" s="173"/>
      <c r="AY64" s="171"/>
      <c r="AZ64" s="172"/>
      <c r="BA64" s="173"/>
      <c r="BB64" s="173"/>
      <c r="BC64" s="173"/>
      <c r="BG64" s="336">
        <f t="shared" si="5"/>
        <v>58</v>
      </c>
      <c r="BH64" s="334">
        <f>ДС2!C62</f>
        <v>20</v>
      </c>
      <c r="BI64" s="340" t="str">
        <f>ДС2!E62</f>
        <v>Гукасян Арутюн</v>
      </c>
      <c r="BJ64" s="341" t="str">
        <f>ДС2!F62</f>
        <v>Nissan Datsun Sunny</v>
      </c>
      <c r="BK64" s="352">
        <f>ДС2!EM62</f>
        <v>2474</v>
      </c>
    </row>
    <row r="65" spans="1:63" x14ac:dyDescent="0.2">
      <c r="A65" s="218">
        <v>59</v>
      </c>
      <c r="B65" s="220">
        <f>'Простыня Сорт'!C63</f>
        <v>43</v>
      </c>
      <c r="C65" s="168" t="str">
        <f>'Простыня Сорт'!D63</f>
        <v>Никольский Денис</v>
      </c>
      <c r="D65" s="169" t="str">
        <f>'Простыня Сорт'!E63</f>
        <v>Дьяков Григорий</v>
      </c>
      <c r="E65" s="312">
        <f>'Простыня Сорт'!DJ63</f>
        <v>11864.2</v>
      </c>
      <c r="F65" s="377">
        <f t="shared" si="0"/>
        <v>59</v>
      </c>
      <c r="G65" s="307" t="str">
        <f>'Простыня Сорт'!DL63</f>
        <v>студент</v>
      </c>
      <c r="H65" s="294" t="str">
        <f>'Простыня Сорт'!DN63</f>
        <v>передний</v>
      </c>
      <c r="I65" s="295">
        <f>'Простыня Сорт'!DO63</f>
        <v>143</v>
      </c>
      <c r="J65" s="296" t="str">
        <f>'Простыня Сорт'!DP63</f>
        <v>DREAM TEAM</v>
      </c>
      <c r="K65" s="316"/>
      <c r="L65" s="317"/>
      <c r="M65" s="318"/>
      <c r="N65" s="376">
        <f t="shared" si="1"/>
        <v>59</v>
      </c>
      <c r="O65" s="173"/>
      <c r="P65" s="170">
        <v>60</v>
      </c>
      <c r="Q65" s="322">
        <f>'Лучший Пилот'!C63</f>
        <v>99</v>
      </c>
      <c r="R65" s="294" t="str">
        <f>'Лучший Пилот'!D63</f>
        <v>Кряжев Андрей</v>
      </c>
      <c r="S65" s="326" t="str">
        <f>'Лучший Пилот'!F63</f>
        <v>Hyundai Matrix</v>
      </c>
      <c r="T65" s="326" t="str">
        <f>'Лучший Пилот'!DN63</f>
        <v>передний</v>
      </c>
      <c r="U65" s="326">
        <f>'Лучший Пилот'!DO63</f>
        <v>103</v>
      </c>
      <c r="V65" s="327">
        <f>'Лучший Пилот'!DV63</f>
        <v>1.08</v>
      </c>
      <c r="W65" s="224">
        <f>'Лучший Пилот'!DZ63</f>
        <v>255.52800000000005</v>
      </c>
      <c r="Z65" s="171"/>
      <c r="AA65" s="172"/>
      <c r="AB65" s="173"/>
      <c r="AC65" s="173"/>
      <c r="AD65" s="173"/>
      <c r="AE65" s="173"/>
      <c r="AF65" s="174"/>
      <c r="AQ65" s="171"/>
      <c r="AR65" s="172"/>
      <c r="AS65" s="173"/>
      <c r="AT65" s="173"/>
      <c r="AU65" s="173"/>
      <c r="AY65" s="171"/>
      <c r="AZ65" s="172"/>
      <c r="BA65" s="173"/>
      <c r="BB65" s="173"/>
      <c r="BC65" s="173"/>
      <c r="BG65" s="336">
        <f t="shared" si="5"/>
        <v>59</v>
      </c>
      <c r="BH65" s="334">
        <f>ДС2!C63</f>
        <v>13</v>
      </c>
      <c r="BI65" s="340" t="str">
        <f>ДС2!E63</f>
        <v>Сергеев Владимир</v>
      </c>
      <c r="BJ65" s="341" t="str">
        <f>ДС2!F63</f>
        <v>ВАЗ 2102</v>
      </c>
      <c r="BK65" s="352">
        <f>ДС2!EM63</f>
        <v>2481</v>
      </c>
    </row>
    <row r="66" spans="1:63" x14ac:dyDescent="0.2">
      <c r="A66" s="218">
        <v>60</v>
      </c>
      <c r="B66" s="220">
        <f>'Простыня Сорт'!C64</f>
        <v>84</v>
      </c>
      <c r="C66" s="168" t="str">
        <f>'Простыня Сорт'!D64</f>
        <v>Леонтьев Петр</v>
      </c>
      <c r="D66" s="169" t="str">
        <f>'Простыня Сорт'!E64</f>
        <v>Лысогорский Алексей </v>
      </c>
      <c r="E66" s="312">
        <f>'Простыня Сорт'!DJ64</f>
        <v>12028.6</v>
      </c>
      <c r="F66" s="377">
        <f t="shared" si="0"/>
        <v>60</v>
      </c>
      <c r="G66" s="307" t="str">
        <f>'Простыня Сорт'!DL64</f>
        <v>абсолют</v>
      </c>
      <c r="H66" s="294" t="str">
        <f>'Простыня Сорт'!DN64</f>
        <v>передний</v>
      </c>
      <c r="I66" s="295">
        <f>'Простыня Сорт'!DO64</f>
        <v>105</v>
      </c>
      <c r="J66" s="296">
        <f>'Простыня Сорт'!DP64</f>
        <v>0</v>
      </c>
      <c r="K66" s="316"/>
      <c r="L66" s="317"/>
      <c r="M66" s="318"/>
      <c r="N66" s="376">
        <f t="shared" si="1"/>
        <v>60</v>
      </c>
      <c r="P66" s="170">
        <v>61</v>
      </c>
      <c r="Q66" s="322">
        <f>'Лучший Пилот'!C64</f>
        <v>29</v>
      </c>
      <c r="R66" s="294" t="str">
        <f>'Лучший Пилот'!D64</f>
        <v>Лелюх Алексей</v>
      </c>
      <c r="S66" s="326" t="str">
        <f>'Лучший Пилот'!F64</f>
        <v>Москвич-2140</v>
      </c>
      <c r="T66" s="326" t="str">
        <f>'Лучший Пилот'!DN64</f>
        <v>задний</v>
      </c>
      <c r="U66" s="326">
        <f>'Лучший Пилот'!DO64</f>
        <v>75</v>
      </c>
      <c r="V66" s="327">
        <f>'Лучший Пилот'!DV64</f>
        <v>1</v>
      </c>
      <c r="W66" s="224">
        <f>'Лучший Пилот'!DZ64</f>
        <v>260.5</v>
      </c>
      <c r="AB66" s="176"/>
      <c r="AD66" s="176"/>
      <c r="AS66" s="176"/>
      <c r="AT66" s="176"/>
      <c r="BA66" s="176"/>
      <c r="BB66" s="176"/>
      <c r="BG66" s="336">
        <f t="shared" si="5"/>
        <v>60</v>
      </c>
      <c r="BH66" s="334">
        <f>ДС2!C64</f>
        <v>35</v>
      </c>
      <c r="BI66" s="340" t="str">
        <f>ДС2!E64</f>
        <v>Алексеева Марина</v>
      </c>
      <c r="BJ66" s="341" t="str">
        <f>ДС2!F64</f>
        <v>Ford Focus</v>
      </c>
      <c r="BK66" s="352">
        <f>ДС2!EM64</f>
        <v>2525</v>
      </c>
    </row>
    <row r="67" spans="1:63" x14ac:dyDescent="0.2">
      <c r="A67" s="218">
        <v>61</v>
      </c>
      <c r="B67" s="220">
        <f>'Простыня Сорт'!C65</f>
        <v>2</v>
      </c>
      <c r="C67" s="168" t="str">
        <f>'Простыня Сорт'!D65</f>
        <v>Рудаков Александр </v>
      </c>
      <c r="D67" s="169" t="str">
        <f>'Простыня Сорт'!E65</f>
        <v>Рудаков Алексей</v>
      </c>
      <c r="E67" s="312">
        <f>'Простыня Сорт'!DJ65</f>
        <v>12345.6</v>
      </c>
      <c r="F67" s="377">
        <f t="shared" si="0"/>
        <v>61</v>
      </c>
      <c r="G67" s="307" t="str">
        <f>'Простыня Сорт'!DL65</f>
        <v>студент</v>
      </c>
      <c r="H67" s="294" t="str">
        <f>'Простыня Сорт'!DN65</f>
        <v>передний</v>
      </c>
      <c r="I67" s="295">
        <f>'Простыня Сорт'!DO65</f>
        <v>201</v>
      </c>
      <c r="J67" s="296">
        <f>'Простыня Сорт'!DP65</f>
        <v>0</v>
      </c>
      <c r="K67" s="316"/>
      <c r="L67" s="317"/>
      <c r="M67" s="318"/>
      <c r="N67" s="376">
        <f t="shared" si="1"/>
        <v>61</v>
      </c>
      <c r="P67" s="170">
        <v>62</v>
      </c>
      <c r="Q67" s="322">
        <f>'Лучший Пилот'!C65</f>
        <v>83</v>
      </c>
      <c r="R67" s="294" t="str">
        <f>'Лучший Пилот'!D65</f>
        <v>Лавлинский Денис</v>
      </c>
      <c r="S67" s="326" t="str">
        <f>'Лучший Пилот'!F65</f>
        <v>Skoda Fabia</v>
      </c>
      <c r="T67" s="326" t="str">
        <f>'Лучший Пилот'!DN65</f>
        <v>передний</v>
      </c>
      <c r="U67" s="326">
        <f>'Лучший Пилот'!DO65</f>
        <v>105</v>
      </c>
      <c r="V67" s="327">
        <f>'Лучший Пилот'!DV65</f>
        <v>1.08</v>
      </c>
      <c r="W67" s="224">
        <f>'Лучший Пилот'!DZ65</f>
        <v>269.67599999999999</v>
      </c>
      <c r="BG67" s="336">
        <f t="shared" si="5"/>
        <v>61</v>
      </c>
      <c r="BH67" s="334">
        <f>ДС2!C65</f>
        <v>55</v>
      </c>
      <c r="BI67" s="340" t="str">
        <f>ДС2!E65</f>
        <v>Сергеев Сергей</v>
      </c>
      <c r="BJ67" s="341" t="str">
        <f>ДС2!F65</f>
        <v>Hyundai Getz</v>
      </c>
      <c r="BK67" s="352">
        <f>ДС2!EM65</f>
        <v>2549</v>
      </c>
    </row>
    <row r="68" spans="1:63" x14ac:dyDescent="0.2">
      <c r="A68" s="218">
        <v>62</v>
      </c>
      <c r="B68" s="220">
        <f>'Простыня Сорт'!C66</f>
        <v>99</v>
      </c>
      <c r="C68" s="168" t="str">
        <f>'Простыня Сорт'!D66</f>
        <v>Кряжев Андрей</v>
      </c>
      <c r="D68" s="169" t="str">
        <f>'Простыня Сорт'!E66</f>
        <v>Гапеенков Александр</v>
      </c>
      <c r="E68" s="312">
        <f>'Простыня Сорт'!DJ66</f>
        <v>12434.599999999999</v>
      </c>
      <c r="F68" s="377">
        <f t="shared" si="0"/>
        <v>62</v>
      </c>
      <c r="G68" s="307" t="str">
        <f>'Простыня Сорт'!DL66</f>
        <v>абсолют</v>
      </c>
      <c r="H68" s="294" t="str">
        <f>'Простыня Сорт'!DN66</f>
        <v>передний</v>
      </c>
      <c r="I68" s="295">
        <f>'Простыня Сорт'!DO66</f>
        <v>103</v>
      </c>
      <c r="J68" s="296">
        <f>'Простыня Сорт'!DP66</f>
        <v>0</v>
      </c>
      <c r="K68" s="316"/>
      <c r="L68" s="317"/>
      <c r="M68" s="318"/>
      <c r="N68" s="376">
        <f t="shared" si="1"/>
        <v>62</v>
      </c>
      <c r="P68" s="170">
        <v>63</v>
      </c>
      <c r="Q68" s="322">
        <f>'Лучший Пилот'!C66</f>
        <v>2</v>
      </c>
      <c r="R68" s="294" t="str">
        <f>'Лучший Пилот'!D66</f>
        <v>Рудаков Александр </v>
      </c>
      <c r="S68" s="326" t="str">
        <f>'Лучший Пилот'!F66</f>
        <v>Honda Accord</v>
      </c>
      <c r="T68" s="326" t="str">
        <f>'Лучший Пилот'!DN66</f>
        <v>передний</v>
      </c>
      <c r="U68" s="326">
        <f>'Лучший Пилот'!DO66</f>
        <v>201</v>
      </c>
      <c r="V68" s="327">
        <f>'Лучший Пилот'!DV66</f>
        <v>1.1100000000000001</v>
      </c>
      <c r="W68" s="224">
        <f>'Лучший Пилот'!DZ66</f>
        <v>295.92600000000004</v>
      </c>
      <c r="BG68" s="336">
        <f t="shared" si="5"/>
        <v>62</v>
      </c>
      <c r="BH68" s="334">
        <f>ДС2!C66</f>
        <v>93</v>
      </c>
      <c r="BI68" s="340" t="str">
        <f>ДС2!E66</f>
        <v>Камитов Михаил</v>
      </c>
      <c r="BJ68" s="341" t="str">
        <f>ДС2!F66</f>
        <v>ВАЗ-21102</v>
      </c>
      <c r="BK68" s="352">
        <f>ДС2!EM66</f>
        <v>2576</v>
      </c>
    </row>
    <row r="69" spans="1:63" x14ac:dyDescent="0.2">
      <c r="A69" s="218">
        <v>63</v>
      </c>
      <c r="B69" s="220">
        <f>'Простыня Сорт'!C67</f>
        <v>44</v>
      </c>
      <c r="C69" s="168" t="str">
        <f>'Простыня Сорт'!D67</f>
        <v>Борков Виктор</v>
      </c>
      <c r="D69" s="169" t="str">
        <f>'Простыня Сорт'!E67</f>
        <v>Смирнов Артём</v>
      </c>
      <c r="E69" s="312">
        <f>'Простыня Сорт'!DJ67</f>
        <v>13267.2</v>
      </c>
      <c r="F69" s="377">
        <f t="shared" si="0"/>
        <v>63</v>
      </c>
      <c r="G69" s="307" t="str">
        <f>'Простыня Сорт'!DL67</f>
        <v>выпускник</v>
      </c>
      <c r="H69" s="294" t="str">
        <f>'Простыня Сорт'!DN67</f>
        <v>передний</v>
      </c>
      <c r="I69" s="295">
        <f>'Простыня Сорт'!DO67</f>
        <v>98</v>
      </c>
      <c r="J69" s="296">
        <f>'Простыня Сорт'!DP67</f>
        <v>0</v>
      </c>
      <c r="K69" s="316"/>
      <c r="L69" s="317"/>
      <c r="M69" s="318"/>
      <c r="N69" s="376">
        <f t="shared" si="1"/>
        <v>63</v>
      </c>
      <c r="P69" s="170">
        <v>64</v>
      </c>
      <c r="Q69" s="322">
        <f>'Лучший Пилот'!C67</f>
        <v>66</v>
      </c>
      <c r="R69" s="294" t="str">
        <f>'Лучший Пилот'!D67</f>
        <v>Меандров Алексей</v>
      </c>
      <c r="S69" s="326" t="str">
        <f>'Лучший Пилот'!F67</f>
        <v>ВАЗ-21093</v>
      </c>
      <c r="T69" s="326" t="str">
        <f>'Лучший Пилот'!DN67</f>
        <v>передний</v>
      </c>
      <c r="U69" s="326">
        <f>'Лучший Пилот'!DO67</f>
        <v>77</v>
      </c>
      <c r="V69" s="327">
        <f>'Лучший Пилот'!DV67</f>
        <v>1.05</v>
      </c>
      <c r="W69" s="224">
        <f>'Лучший Пилот'!DZ67</f>
        <v>538.125</v>
      </c>
      <c r="BG69" s="336">
        <f t="shared" si="5"/>
        <v>63</v>
      </c>
      <c r="BH69" s="334">
        <f>ДС2!C67</f>
        <v>53</v>
      </c>
      <c r="BI69" s="340" t="str">
        <f>ДС2!E67</f>
        <v>Алябушев Иван</v>
      </c>
      <c r="BJ69" s="341" t="str">
        <f>ДС2!F67</f>
        <v>Hyundai Solaris</v>
      </c>
      <c r="BK69" s="352">
        <f>ДС2!EM67</f>
        <v>2667</v>
      </c>
    </row>
    <row r="70" spans="1:63" x14ac:dyDescent="0.2">
      <c r="A70" s="218">
        <v>64</v>
      </c>
      <c r="B70" s="220">
        <f>'Простыня Сорт'!C68</f>
        <v>76</v>
      </c>
      <c r="C70" s="168" t="str">
        <f>'Простыня Сорт'!D68</f>
        <v>Гришина Анна</v>
      </c>
      <c r="D70" s="169" t="str">
        <f>'Простыня Сорт'!E68</f>
        <v>Добровольская Дарья</v>
      </c>
      <c r="E70" s="312">
        <f>'Простыня Сорт'!DJ68</f>
        <v>14247.400000000001</v>
      </c>
      <c r="F70" s="377">
        <f t="shared" si="0"/>
        <v>64</v>
      </c>
      <c r="G70" s="307" t="str">
        <f>'Простыня Сорт'!DL68</f>
        <v>студент</v>
      </c>
      <c r="H70" s="294" t="str">
        <f>'Простыня Сорт'!DN68</f>
        <v>передний</v>
      </c>
      <c r="I70" s="295">
        <f>'Простыня Сорт'!DO68</f>
        <v>75</v>
      </c>
      <c r="J70" s="296">
        <f>'Простыня Сорт'!DP68</f>
        <v>0</v>
      </c>
      <c r="K70" s="316"/>
      <c r="L70" s="317"/>
      <c r="M70" s="318"/>
      <c r="N70" s="376">
        <f t="shared" si="1"/>
        <v>64</v>
      </c>
      <c r="P70" s="170">
        <v>65</v>
      </c>
      <c r="Q70" s="322">
        <f>'Лучший Пилот'!C68</f>
        <v>84</v>
      </c>
      <c r="R70" s="294" t="str">
        <f>'Лучший Пилот'!D68</f>
        <v>Леонтьев Петр</v>
      </c>
      <c r="S70" s="326" t="str">
        <f>'Лучший Пилот'!F68</f>
        <v>Skoda Fabia</v>
      </c>
      <c r="T70" s="326" t="str">
        <f>'Лучший Пилот'!DN68</f>
        <v>передний</v>
      </c>
      <c r="U70" s="326">
        <f>'Лучший Пилот'!DO68</f>
        <v>105</v>
      </c>
      <c r="V70" s="327">
        <f>'Лучший Пилот'!DV68</f>
        <v>1.08</v>
      </c>
      <c r="W70" s="224">
        <f>'Лучший Пилот'!DZ68</f>
        <v>555.76800000000003</v>
      </c>
      <c r="BG70" s="336">
        <f t="shared" si="5"/>
        <v>64</v>
      </c>
      <c r="BH70" s="334">
        <f>ДС2!C68</f>
        <v>77</v>
      </c>
      <c r="BI70" s="340" t="str">
        <f>ДС2!E68</f>
        <v>Пономарёв Игорь</v>
      </c>
      <c r="BJ70" s="341" t="str">
        <f>ДС2!F68</f>
        <v>Chevrolet Aveo</v>
      </c>
      <c r="BK70" s="352">
        <f>ДС2!EM68</f>
        <v>2740</v>
      </c>
    </row>
    <row r="71" spans="1:63" x14ac:dyDescent="0.2">
      <c r="A71" s="218">
        <v>65</v>
      </c>
      <c r="B71" s="220">
        <f>'Простыня Сорт'!C69</f>
        <v>82</v>
      </c>
      <c r="C71" s="168" t="str">
        <f>'Простыня Сорт'!D69</f>
        <v>Масалов Андрей</v>
      </c>
      <c r="D71" s="169" t="str">
        <f>'Простыня Сорт'!E69</f>
        <v>Масалова Ксения</v>
      </c>
      <c r="E71" s="312">
        <f>'Простыня Сорт'!DJ69</f>
        <v>14270</v>
      </c>
      <c r="F71" s="377">
        <f t="shared" si="0"/>
        <v>65</v>
      </c>
      <c r="G71" s="307" t="str">
        <f>'Простыня Сорт'!DL69</f>
        <v>абсолют</v>
      </c>
      <c r="H71" s="294" t="str">
        <f>'Простыня Сорт'!DN69</f>
        <v>передний</v>
      </c>
      <c r="I71" s="295">
        <f>'Простыня Сорт'!DO69</f>
        <v>102</v>
      </c>
      <c r="J71" s="296">
        <f>'Простыня Сорт'!DP69</f>
        <v>0</v>
      </c>
      <c r="K71" s="316"/>
      <c r="L71" s="317"/>
      <c r="M71" s="318"/>
      <c r="N71" s="376">
        <f t="shared" si="1"/>
        <v>65</v>
      </c>
      <c r="P71" s="170">
        <v>66</v>
      </c>
      <c r="Q71" s="322">
        <f>'Лучший Пилот'!C69</f>
        <v>47</v>
      </c>
      <c r="R71" s="294" t="str">
        <f>'Лучший Пилот'!D69</f>
        <v>Говоров Кирилл</v>
      </c>
      <c r="S71" s="326" t="str">
        <f>'Лучший Пилот'!F69</f>
        <v>ВАЗ-2106</v>
      </c>
      <c r="T71" s="326" t="str">
        <f>'Лучший Пилот'!DN69</f>
        <v>задний</v>
      </c>
      <c r="U71" s="326">
        <f>'Лучший Пилот'!DO69</f>
        <v>75</v>
      </c>
      <c r="V71" s="327">
        <f>'Лучший Пилот'!DV69</f>
        <v>1</v>
      </c>
      <c r="W71" s="224">
        <f>'Лучший Пилот'!DZ69</f>
        <v>566.9</v>
      </c>
      <c r="BG71" s="336">
        <f t="shared" si="5"/>
        <v>65</v>
      </c>
      <c r="BH71" s="334">
        <f>ДС2!C69</f>
        <v>40</v>
      </c>
      <c r="BI71" s="340" t="str">
        <f>ДС2!E69</f>
        <v>Филипс Дмитриевс</v>
      </c>
      <c r="BJ71" s="341" t="str">
        <f>ДС2!F69</f>
        <v>Москвич-21415</v>
      </c>
      <c r="BK71" s="352">
        <f>ДС2!EM69</f>
        <v>2839</v>
      </c>
    </row>
    <row r="72" spans="1:63" x14ac:dyDescent="0.2">
      <c r="A72" s="218">
        <v>66</v>
      </c>
      <c r="B72" s="220">
        <f>'Простыня Сорт'!C70</f>
        <v>47</v>
      </c>
      <c r="C72" s="168" t="str">
        <f>'Простыня Сорт'!D70</f>
        <v>Говоров Кирилл</v>
      </c>
      <c r="D72" s="169" t="str">
        <f>'Простыня Сорт'!E70</f>
        <v>Лукьянов Александр</v>
      </c>
      <c r="E72" s="312">
        <f>'Простыня Сорт'!DJ70</f>
        <v>14362.9</v>
      </c>
      <c r="F72" s="377">
        <f t="shared" ref="F72:F84" si="6">A72</f>
        <v>66</v>
      </c>
      <c r="G72" s="307" t="str">
        <f>'Простыня Сорт'!DL70</f>
        <v>выпускник</v>
      </c>
      <c r="H72" s="294" t="str">
        <f>'Простыня Сорт'!DN70</f>
        <v>задний</v>
      </c>
      <c r="I72" s="295">
        <f>'Простыня Сорт'!DO70</f>
        <v>75</v>
      </c>
      <c r="J72" s="296">
        <f>'Простыня Сорт'!DP70</f>
        <v>0</v>
      </c>
      <c r="K72" s="316"/>
      <c r="L72" s="317"/>
      <c r="M72" s="318"/>
      <c r="N72" s="376">
        <f t="shared" ref="N72:N84" si="7">A72</f>
        <v>66</v>
      </c>
      <c r="P72" s="170">
        <v>67</v>
      </c>
      <c r="Q72" s="322">
        <f>'Лучший Пилот'!C70</f>
        <v>40</v>
      </c>
      <c r="R72" s="294" t="str">
        <f>'Лучший Пилот'!D70</f>
        <v>Бузюн Георгий</v>
      </c>
      <c r="S72" s="326" t="str">
        <f>'Лучший Пилот'!F70</f>
        <v>Москвич-21415</v>
      </c>
      <c r="T72" s="326" t="str">
        <f>'Лучший Пилот'!DN70</f>
        <v>передний</v>
      </c>
      <c r="U72" s="326">
        <f>'Лучший Пилот'!DO70</f>
        <v>112</v>
      </c>
      <c r="V72" s="327">
        <f>'Лучший Пилот'!DV70</f>
        <v>1.08</v>
      </c>
      <c r="W72" s="224">
        <f>'Лучший Пилот'!DZ70</f>
        <v>577.47600000000011</v>
      </c>
      <c r="BG72" s="336">
        <f t="shared" si="5"/>
        <v>66</v>
      </c>
      <c r="BH72" s="334">
        <f>ДС2!C70</f>
        <v>22</v>
      </c>
      <c r="BI72" s="340" t="str">
        <f>ДС2!E70</f>
        <v>Володина Наталья</v>
      </c>
      <c r="BJ72" s="341" t="str">
        <f>ДС2!F70</f>
        <v>Hyundai Solaris</v>
      </c>
      <c r="BK72" s="352">
        <f>ДС2!EM70</f>
        <v>3561</v>
      </c>
    </row>
    <row r="73" spans="1:63" x14ac:dyDescent="0.2">
      <c r="A73" s="218">
        <v>67</v>
      </c>
      <c r="B73" s="220">
        <f>'Простыня Сорт'!C71</f>
        <v>41</v>
      </c>
      <c r="C73" s="168" t="str">
        <f>'Простыня Сорт'!D71</f>
        <v>Ермилов Сергей</v>
      </c>
      <c r="D73" s="169" t="str">
        <f>'Простыня Сорт'!E71</f>
        <v>Баев Артём</v>
      </c>
      <c r="E73" s="312">
        <f>'Простыня Сорт'!DJ71</f>
        <v>14366.4</v>
      </c>
      <c r="F73" s="377">
        <f t="shared" si="6"/>
        <v>67</v>
      </c>
      <c r="G73" s="307" t="str">
        <f>'Простыня Сорт'!DL71</f>
        <v>абсолют</v>
      </c>
      <c r="H73" s="294" t="str">
        <f>'Простыня Сорт'!DN71</f>
        <v>передний</v>
      </c>
      <c r="I73" s="295">
        <f>'Простыня Сорт'!DO71</f>
        <v>97</v>
      </c>
      <c r="J73" s="296">
        <f>'Простыня Сорт'!DP71</f>
        <v>0</v>
      </c>
      <c r="K73" s="316"/>
      <c r="L73" s="317"/>
      <c r="M73" s="318"/>
      <c r="N73" s="376">
        <f t="shared" si="7"/>
        <v>67</v>
      </c>
      <c r="P73" s="170">
        <v>68</v>
      </c>
      <c r="Q73" s="322">
        <f>'Лучший Пилот'!C71</f>
        <v>53</v>
      </c>
      <c r="R73" s="294" t="str">
        <f>'Лучший Пилот'!D71</f>
        <v>Марков Олег</v>
      </c>
      <c r="S73" s="326" t="str">
        <f>'Лучший Пилот'!F71</f>
        <v>Hyundai Solaris</v>
      </c>
      <c r="T73" s="326" t="str">
        <f>'Лучший Пилот'!DN71</f>
        <v>передний</v>
      </c>
      <c r="U73" s="326">
        <f>'Лучший Пилот'!DO71</f>
        <v>114</v>
      </c>
      <c r="V73" s="327">
        <f>'Лучший Пилот'!DV71</f>
        <v>1.08</v>
      </c>
      <c r="W73" s="224">
        <f>'Лучший Пилот'!DZ71</f>
        <v>2068.5239999999999</v>
      </c>
      <c r="BG73" s="336">
        <f t="shared" si="5"/>
        <v>67</v>
      </c>
      <c r="BH73" s="334">
        <f>ДС2!C71</f>
        <v>82</v>
      </c>
      <c r="BI73" s="340" t="str">
        <f>ДС2!E71</f>
        <v>Масалова Ксения</v>
      </c>
      <c r="BJ73" s="341" t="str">
        <f>ДС2!F71</f>
        <v>Hyundai Accent</v>
      </c>
      <c r="BK73" s="352">
        <f>ДС2!EM71</f>
        <v>3946</v>
      </c>
    </row>
    <row r="74" spans="1:63" x14ac:dyDescent="0.2">
      <c r="A74" s="218">
        <v>68</v>
      </c>
      <c r="B74" s="220">
        <f>'Простыня Сорт'!C72</f>
        <v>60</v>
      </c>
      <c r="C74" s="168" t="str">
        <f>'Простыня Сорт'!D72</f>
        <v>Подобедов Дмитрий</v>
      </c>
      <c r="D74" s="169" t="str">
        <f>'Простыня Сорт'!E72</f>
        <v>Овчинников Алексей</v>
      </c>
      <c r="E74" s="312">
        <f>'Простыня Сорт'!DJ72</f>
        <v>14756.2</v>
      </c>
      <c r="F74" s="377">
        <f t="shared" si="6"/>
        <v>68</v>
      </c>
      <c r="G74" s="307" t="str">
        <f>'Простыня Сорт'!DL72</f>
        <v>абсолют</v>
      </c>
      <c r="H74" s="294" t="str">
        <f>'Простыня Сорт'!DN72</f>
        <v>передний</v>
      </c>
      <c r="I74" s="295">
        <f>'Простыня Сорт'!DO72</f>
        <v>108</v>
      </c>
      <c r="J74" s="296">
        <f>'Простыня Сорт'!DP72</f>
        <v>0</v>
      </c>
      <c r="K74" s="316"/>
      <c r="L74" s="317"/>
      <c r="M74" s="318"/>
      <c r="N74" s="376">
        <f t="shared" si="7"/>
        <v>68</v>
      </c>
      <c r="BG74" s="336">
        <f t="shared" si="5"/>
        <v>68</v>
      </c>
      <c r="BH74" s="334">
        <f>ДС2!C72</f>
        <v>41</v>
      </c>
      <c r="BI74" s="340" t="str">
        <f>ДС2!E72</f>
        <v>Баев Артём</v>
      </c>
      <c r="BJ74" s="341" t="str">
        <f>ДС2!F72</f>
        <v>Лада Калина</v>
      </c>
      <c r="BK74" s="352">
        <f>ДС2!EM72</f>
        <v>4024</v>
      </c>
    </row>
    <row r="75" spans="1:63" x14ac:dyDescent="0.2">
      <c r="A75" s="218">
        <v>69</v>
      </c>
      <c r="B75" s="220">
        <f>'Простыня Сорт'!C73</f>
        <v>22</v>
      </c>
      <c r="C75" s="168" t="str">
        <f>'Простыня Сорт'!D73</f>
        <v>Володин Дмитрий</v>
      </c>
      <c r="D75" s="169" t="str">
        <f>'Простыня Сорт'!E73</f>
        <v>Володина Наталья</v>
      </c>
      <c r="E75" s="312">
        <f>'Простыня Сорт'!DJ73</f>
        <v>15007.1</v>
      </c>
      <c r="F75" s="377">
        <f t="shared" si="6"/>
        <v>69</v>
      </c>
      <c r="G75" s="307" t="str">
        <f>'Простыня Сорт'!DL73</f>
        <v>абсолют</v>
      </c>
      <c r="H75" s="294" t="str">
        <f>'Простыня Сорт'!DN73</f>
        <v>передний</v>
      </c>
      <c r="I75" s="295">
        <f>'Простыня Сорт'!DO73</f>
        <v>123</v>
      </c>
      <c r="J75" s="296" t="str">
        <f>'Простыня Сорт'!DP73</f>
        <v>Товарищи</v>
      </c>
      <c r="K75" s="316"/>
      <c r="L75" s="317"/>
      <c r="M75" s="318"/>
      <c r="N75" s="376">
        <f t="shared" si="7"/>
        <v>69</v>
      </c>
      <c r="BG75" s="336">
        <f t="shared" si="5"/>
        <v>69</v>
      </c>
      <c r="BH75" s="334">
        <f>ДС2!C73</f>
        <v>99</v>
      </c>
      <c r="BI75" s="340" t="str">
        <f>ДС2!E73</f>
        <v>Гапеенков Александр</v>
      </c>
      <c r="BJ75" s="341" t="str">
        <f>ДС2!F73</f>
        <v>Hyundai Matrix</v>
      </c>
      <c r="BK75" s="352">
        <f>ДС2!EM73</f>
        <v>4353</v>
      </c>
    </row>
    <row r="76" spans="1:63" x14ac:dyDescent="0.2">
      <c r="A76" s="218">
        <v>70</v>
      </c>
      <c r="B76" s="220">
        <f>'Простыня Сорт'!C74</f>
        <v>53</v>
      </c>
      <c r="C76" s="168" t="str">
        <f>'Простыня Сорт'!D74</f>
        <v>Марков Олег</v>
      </c>
      <c r="D76" s="169" t="str">
        <f>'Простыня Сорт'!E74</f>
        <v>Алябушев Иван</v>
      </c>
      <c r="E76" s="312">
        <f>'Простыня Сорт'!DJ74</f>
        <v>15442.3</v>
      </c>
      <c r="F76" s="377">
        <f t="shared" si="6"/>
        <v>70</v>
      </c>
      <c r="G76" s="307" t="str">
        <f>'Простыня Сорт'!DL74</f>
        <v>студент</v>
      </c>
      <c r="H76" s="294" t="str">
        <f>'Простыня Сорт'!DN74</f>
        <v>передний</v>
      </c>
      <c r="I76" s="295">
        <f>'Простыня Сорт'!DO74</f>
        <v>114</v>
      </c>
      <c r="J76" s="296">
        <f>'Простыня Сорт'!DP74</f>
        <v>0</v>
      </c>
      <c r="K76" s="316"/>
      <c r="L76" s="317"/>
      <c r="M76" s="318"/>
      <c r="N76" s="376">
        <f t="shared" si="7"/>
        <v>70</v>
      </c>
      <c r="BG76" s="336">
        <f t="shared" si="5"/>
        <v>70</v>
      </c>
      <c r="BH76" s="334">
        <f>ДС2!C74</f>
        <v>68</v>
      </c>
      <c r="BI76" s="340" t="str">
        <f>ДС2!E74</f>
        <v>Фадеева Дарья</v>
      </c>
      <c r="BJ76" s="341" t="str">
        <f>ДС2!F74</f>
        <v>Toyota Land Cruiser Prado</v>
      </c>
      <c r="BK76" s="352">
        <f>ДС2!EM74</f>
        <v>4488</v>
      </c>
    </row>
    <row r="77" spans="1:63" x14ac:dyDescent="0.2">
      <c r="A77" s="218">
        <v>71</v>
      </c>
      <c r="B77" s="220">
        <f>'Простыня Сорт'!C75</f>
        <v>40</v>
      </c>
      <c r="C77" s="168" t="str">
        <f>'Простыня Сорт'!D75</f>
        <v>Бузюн Георгий</v>
      </c>
      <c r="D77" s="169" t="str">
        <f>'Простыня Сорт'!E75</f>
        <v>Филипс Дмитриевс</v>
      </c>
      <c r="E77" s="312">
        <f>'Простыня Сорт'!DJ75</f>
        <v>15583.7</v>
      </c>
      <c r="F77" s="377">
        <f t="shared" si="6"/>
        <v>71</v>
      </c>
      <c r="G77" s="307" t="str">
        <f>'Простыня Сорт'!DL75</f>
        <v>студент</v>
      </c>
      <c r="H77" s="294" t="str">
        <f>'Простыня Сорт'!DN75</f>
        <v>передний</v>
      </c>
      <c r="I77" s="295">
        <f>'Простыня Сорт'!DO75</f>
        <v>112</v>
      </c>
      <c r="J77" s="296" t="str">
        <f>'Простыня Сорт'!DP75</f>
        <v>МАДИ Racing</v>
      </c>
      <c r="K77" s="316"/>
      <c r="L77" s="317"/>
      <c r="M77" s="318"/>
      <c r="N77" s="376">
        <f t="shared" si="7"/>
        <v>71</v>
      </c>
      <c r="BG77" s="336">
        <f t="shared" si="5"/>
        <v>71</v>
      </c>
      <c r="BH77" s="334">
        <f>ДС2!C75</f>
        <v>27</v>
      </c>
      <c r="BI77" s="340" t="str">
        <f>ДС2!E75</f>
        <v>Шабалин Иван</v>
      </c>
      <c r="BJ77" s="341" t="str">
        <f>ДС2!F75</f>
        <v>Nissan X-Trail</v>
      </c>
      <c r="BK77" s="352">
        <f>ДС2!EM75</f>
        <v>5773</v>
      </c>
    </row>
    <row r="78" spans="1:63" x14ac:dyDescent="0.2">
      <c r="A78" s="218">
        <v>72</v>
      </c>
      <c r="B78" s="220">
        <f>'Простыня Сорт'!C76</f>
        <v>70</v>
      </c>
      <c r="C78" s="168" t="str">
        <f>'Простыня Сорт'!D76</f>
        <v>Фролов Алексей</v>
      </c>
      <c r="D78" s="169" t="str">
        <f>'Простыня Сорт'!E76</f>
        <v>Козлов Роман</v>
      </c>
      <c r="E78" s="312">
        <f>'Простыня Сорт'!DJ76</f>
        <v>16584.099999999999</v>
      </c>
      <c r="F78" s="377">
        <f t="shared" si="6"/>
        <v>72</v>
      </c>
      <c r="G78" s="307" t="str">
        <f>'Простыня Сорт'!DL76</f>
        <v>абсолют</v>
      </c>
      <c r="H78" s="294" t="str">
        <f>'Простыня Сорт'!DN76</f>
        <v>задний</v>
      </c>
      <c r="I78" s="295">
        <f>'Простыня Сорт'!DO76</f>
        <v>74</v>
      </c>
      <c r="J78" s="296">
        <f>'Простыня Сорт'!DP76</f>
        <v>0</v>
      </c>
      <c r="K78" s="316"/>
      <c r="L78" s="317"/>
      <c r="M78" s="318"/>
      <c r="N78" s="376">
        <f t="shared" si="7"/>
        <v>72</v>
      </c>
      <c r="BG78" s="336">
        <f t="shared" si="5"/>
        <v>72</v>
      </c>
      <c r="BH78" s="334">
        <f>ДС2!C76</f>
        <v>76</v>
      </c>
      <c r="BI78" s="340" t="str">
        <f>ДС2!E76</f>
        <v>Добровольская Дарья</v>
      </c>
      <c r="BJ78" s="341" t="str">
        <f>ДС2!F76</f>
        <v>Renault Symbol</v>
      </c>
      <c r="BK78" s="352">
        <f>ДС2!EM76</f>
        <v>5849</v>
      </c>
    </row>
    <row r="79" spans="1:63" x14ac:dyDescent="0.2">
      <c r="A79" s="218">
        <v>73</v>
      </c>
      <c r="B79" s="220">
        <f>'Простыня Сорт'!C77</f>
        <v>27</v>
      </c>
      <c r="C79" s="168" t="str">
        <f>'Простыня Сорт'!D77</f>
        <v>Шабалин Дмитрий</v>
      </c>
      <c r="D79" s="169" t="str">
        <f>'Простыня Сорт'!E77</f>
        <v>Шабалин Иван</v>
      </c>
      <c r="E79" s="312">
        <f>'Простыня Сорт'!DJ77</f>
        <v>17433.3</v>
      </c>
      <c r="F79" s="377">
        <f t="shared" si="6"/>
        <v>73</v>
      </c>
      <c r="G79" s="307" t="str">
        <f>'Простыня Сорт'!DL77</f>
        <v>абсолют</v>
      </c>
      <c r="H79" s="294" t="str">
        <f>'Простыня Сорт'!DN77</f>
        <v>полный</v>
      </c>
      <c r="I79" s="295">
        <f>'Простыня Сорт'!DO77</f>
        <v>140</v>
      </c>
      <c r="J79" s="296">
        <f>'Простыня Сорт'!DP77</f>
        <v>0</v>
      </c>
      <c r="K79" s="316"/>
      <c r="L79" s="317"/>
      <c r="M79" s="318"/>
      <c r="N79" s="376">
        <f t="shared" si="7"/>
        <v>73</v>
      </c>
      <c r="BG79" s="336">
        <f t="shared" si="5"/>
        <v>73</v>
      </c>
      <c r="BH79" s="334">
        <f>ДС2!C77</f>
        <v>70</v>
      </c>
      <c r="BI79" s="340" t="str">
        <f>ДС2!E77</f>
        <v>Козлов Роман</v>
      </c>
      <c r="BJ79" s="341" t="str">
        <f>ДС2!F77</f>
        <v>ВАЗ-2107</v>
      </c>
      <c r="BK79" s="352">
        <f>ДС2!EM77</f>
        <v>8544</v>
      </c>
    </row>
    <row r="80" spans="1:63" x14ac:dyDescent="0.2">
      <c r="A80" s="218">
        <v>74</v>
      </c>
      <c r="B80" s="220">
        <f>'Простыня Сорт'!C78</f>
        <v>72</v>
      </c>
      <c r="C80" s="168" t="str">
        <f>'Простыня Сорт'!D78</f>
        <v>Мартынюк Виталий</v>
      </c>
      <c r="D80" s="169" t="str">
        <f>'Простыня Сорт'!E78</f>
        <v>Питерцева Виктория</v>
      </c>
      <c r="E80" s="312" t="str">
        <f>'Простыня Сорт'!DJ78</f>
        <v>Отказв старте</v>
      </c>
      <c r="F80" s="377">
        <f t="shared" si="6"/>
        <v>74</v>
      </c>
      <c r="G80" s="307" t="str">
        <f>'Простыня Сорт'!DL78</f>
        <v>выпускник</v>
      </c>
      <c r="H80" s="294" t="str">
        <f>'Простыня Сорт'!DN78</f>
        <v>передний</v>
      </c>
      <c r="I80" s="295">
        <f>'Простыня Сорт'!DO78</f>
        <v>104</v>
      </c>
      <c r="J80" s="296" t="str">
        <f>'Простыня Сорт'!DP78</f>
        <v>Юный Автомобилист</v>
      </c>
      <c r="K80" s="316"/>
      <c r="L80" s="317"/>
      <c r="M80" s="318"/>
      <c r="N80" s="376">
        <f t="shared" si="7"/>
        <v>74</v>
      </c>
    </row>
    <row r="81" spans="1:63" x14ac:dyDescent="0.2">
      <c r="A81" s="218">
        <v>75</v>
      </c>
      <c r="B81" s="220">
        <f>'Простыня Сорт'!C79</f>
        <v>39</v>
      </c>
      <c r="C81" s="168" t="str">
        <f>'Простыня Сорт'!D79</f>
        <v>Кананадзе Сергей</v>
      </c>
      <c r="D81" s="169" t="str">
        <f>'Простыня Сорт'!E79</f>
        <v>Воробьёва Наталья</v>
      </c>
      <c r="E81" s="312" t="str">
        <f>'Простыня Сорт'!DJ79</f>
        <v>Сход</v>
      </c>
      <c r="F81" s="377">
        <f t="shared" si="6"/>
        <v>75</v>
      </c>
      <c r="G81" s="307" t="str">
        <f>'Простыня Сорт'!DL79</f>
        <v>абсолют</v>
      </c>
      <c r="H81" s="294" t="str">
        <f>'Простыня Сорт'!DN79</f>
        <v>полный</v>
      </c>
      <c r="I81" s="295">
        <f>'Простыня Сорт'!DO79</f>
        <v>136</v>
      </c>
      <c r="J81" s="296" t="str">
        <f>'Простыня Сорт'!DP79</f>
        <v>PRO|RALLY</v>
      </c>
      <c r="K81" s="316"/>
      <c r="L81" s="317"/>
      <c r="M81" s="318"/>
      <c r="N81" s="376">
        <f t="shared" si="7"/>
        <v>75</v>
      </c>
    </row>
    <row r="82" spans="1:63" x14ac:dyDescent="0.2">
      <c r="A82" s="218">
        <v>76</v>
      </c>
      <c r="B82" s="220">
        <f>'Простыня Сорт'!C80</f>
        <v>50</v>
      </c>
      <c r="C82" s="168" t="str">
        <f>'Простыня Сорт'!D80</f>
        <v>Иванова Ирина</v>
      </c>
      <c r="D82" s="169" t="str">
        <f>'Простыня Сорт'!E80</f>
        <v>Шевченко Николай</v>
      </c>
      <c r="E82" s="312" t="str">
        <f>'Простыня Сорт'!DJ80</f>
        <v>Сход</v>
      </c>
      <c r="F82" s="377">
        <f t="shared" si="6"/>
        <v>76</v>
      </c>
      <c r="G82" s="307" t="str">
        <f>'Простыня Сорт'!DL80</f>
        <v>выпускник</v>
      </c>
      <c r="H82" s="294" t="str">
        <f>'Простыня Сорт'!DN80</f>
        <v>полный</v>
      </c>
      <c r="I82" s="295">
        <f>'Простыня Сорт'!DO80</f>
        <v>280</v>
      </c>
      <c r="J82" s="296">
        <f>'Простыня Сорт'!DP80</f>
        <v>0</v>
      </c>
      <c r="K82" s="316"/>
      <c r="L82" s="317"/>
      <c r="M82" s="318"/>
      <c r="N82" s="376">
        <f t="shared" si="7"/>
        <v>76</v>
      </c>
      <c r="R82" s="175">
        <v>41615</v>
      </c>
      <c r="T82" s="152"/>
    </row>
    <row r="83" spans="1:63" x14ac:dyDescent="0.2">
      <c r="A83" s="218">
        <v>77</v>
      </c>
      <c r="B83" s="220">
        <f>'Простыня Сорт'!C81</f>
        <v>52</v>
      </c>
      <c r="C83" s="168" t="str">
        <f>'Простыня Сорт'!D81</f>
        <v>Браговская Яна</v>
      </c>
      <c r="D83" s="169" t="str">
        <f>'Простыня Сорт'!E81</f>
        <v>Сальников Евгений</v>
      </c>
      <c r="E83" s="312" t="str">
        <f>'Простыня Сорт'!DJ81</f>
        <v>Сход</v>
      </c>
      <c r="F83" s="377">
        <f t="shared" si="6"/>
        <v>77</v>
      </c>
      <c r="G83" s="307" t="str">
        <f>'Простыня Сорт'!DL81</f>
        <v>абсолют</v>
      </c>
      <c r="H83" s="294" t="str">
        <f>'Простыня Сорт'!DN81</f>
        <v>полный</v>
      </c>
      <c r="I83" s="295">
        <f>'Простыня Сорт'!DO81</f>
        <v>140</v>
      </c>
      <c r="J83" s="296">
        <f>'Простыня Сорт'!DP81</f>
        <v>0</v>
      </c>
      <c r="K83" s="316"/>
      <c r="L83" s="317"/>
      <c r="M83" s="318"/>
      <c r="N83" s="376">
        <f t="shared" si="7"/>
        <v>77</v>
      </c>
      <c r="T83" s="152"/>
    </row>
    <row r="84" spans="1:63" ht="13.5" thickBot="1" x14ac:dyDescent="0.25">
      <c r="A84" s="302">
        <v>78</v>
      </c>
      <c r="B84" s="303">
        <f>'Простыня Сорт'!C82</f>
        <v>90</v>
      </c>
      <c r="C84" s="304" t="str">
        <f>'Простыня Сорт'!D82</f>
        <v>Прядко Алексей</v>
      </c>
      <c r="D84" s="305" t="str">
        <f>'Простыня Сорт'!E82</f>
        <v>Магометов Роман</v>
      </c>
      <c r="E84" s="328" t="str">
        <f>'Простыня Сорт'!DJ82</f>
        <v>Сход</v>
      </c>
      <c r="F84" s="377">
        <f t="shared" si="6"/>
        <v>78</v>
      </c>
      <c r="G84" s="308" t="str">
        <f>'Простыня Сорт'!DL82</f>
        <v>выпускник</v>
      </c>
      <c r="H84" s="309" t="str">
        <f>'Простыня Сорт'!DN82</f>
        <v>полный</v>
      </c>
      <c r="I84" s="310">
        <f>'Простыня Сорт'!DO82</f>
        <v>400</v>
      </c>
      <c r="J84" s="311">
        <f>'Простыня Сорт'!DP82</f>
        <v>0</v>
      </c>
      <c r="K84" s="319"/>
      <c r="L84" s="320"/>
      <c r="M84" s="321"/>
      <c r="N84" s="376">
        <f t="shared" si="7"/>
        <v>78</v>
      </c>
      <c r="R84" s="176" t="s">
        <v>24</v>
      </c>
      <c r="T84" s="176" t="s">
        <v>22</v>
      </c>
    </row>
    <row r="85" spans="1:63" ht="13.5" thickTop="1" x14ac:dyDescent="0.2">
      <c r="R85" s="176" t="s">
        <v>21</v>
      </c>
      <c r="T85" s="176" t="s">
        <v>25</v>
      </c>
    </row>
    <row r="86" spans="1:63" x14ac:dyDescent="0.2">
      <c r="BI86" s="175">
        <v>41615</v>
      </c>
      <c r="BK86" s="152"/>
    </row>
    <row r="87" spans="1:63" x14ac:dyDescent="0.2">
      <c r="BK87" s="152"/>
    </row>
    <row r="88" spans="1:63" x14ac:dyDescent="0.2">
      <c r="C88" s="175">
        <v>41615</v>
      </c>
      <c r="BI88" s="176" t="s">
        <v>24</v>
      </c>
      <c r="BK88" s="176" t="s">
        <v>22</v>
      </c>
    </row>
    <row r="89" spans="1:63" x14ac:dyDescent="0.2">
      <c r="BI89" s="176" t="s">
        <v>21</v>
      </c>
      <c r="BK89" s="176" t="s">
        <v>25</v>
      </c>
    </row>
    <row r="90" spans="1:63" x14ac:dyDescent="0.2">
      <c r="C90" s="176" t="s">
        <v>24</v>
      </c>
      <c r="E90" s="176" t="s">
        <v>22</v>
      </c>
    </row>
    <row r="91" spans="1:63" x14ac:dyDescent="0.2">
      <c r="C91" s="176" t="s">
        <v>21</v>
      </c>
      <c r="E91" s="176" t="s">
        <v>25</v>
      </c>
    </row>
    <row r="95" spans="1:63" x14ac:dyDescent="0.2">
      <c r="E95" s="155"/>
    </row>
    <row r="96" spans="1:63" x14ac:dyDescent="0.2">
      <c r="E96" s="155"/>
    </row>
    <row r="97" spans="5:5" x14ac:dyDescent="0.2">
      <c r="E97" s="155"/>
    </row>
    <row r="98" spans="5:5" x14ac:dyDescent="0.2">
      <c r="E98" s="155"/>
    </row>
  </sheetData>
  <mergeCells count="78">
    <mergeCell ref="A6:B6"/>
    <mergeCell ref="T5:T6"/>
    <mergeCell ref="U5:U6"/>
    <mergeCell ref="AF5:AF6"/>
    <mergeCell ref="AD5:AD6"/>
    <mergeCell ref="C2:D2"/>
    <mergeCell ref="G5:G6"/>
    <mergeCell ref="H5:H6"/>
    <mergeCell ref="S5:S6"/>
    <mergeCell ref="I5:I6"/>
    <mergeCell ref="AN15:AN16"/>
    <mergeCell ref="AK17:AK18"/>
    <mergeCell ref="AN17:AN18"/>
    <mergeCell ref="J5:J6"/>
    <mergeCell ref="AJ5:AJ6"/>
    <mergeCell ref="Q5:Q6"/>
    <mergeCell ref="AE5:AE6"/>
    <mergeCell ref="R5:R6"/>
    <mergeCell ref="K5:M5"/>
    <mergeCell ref="P5:P6"/>
    <mergeCell ref="P2:R2"/>
    <mergeCell ref="Z2:AC2"/>
    <mergeCell ref="AK5:AK6"/>
    <mergeCell ref="V5:V6"/>
    <mergeCell ref="W5:W6"/>
    <mergeCell ref="Z5:Z6"/>
    <mergeCell ref="AA5:AA6"/>
    <mergeCell ref="AB5:AB6"/>
    <mergeCell ref="AC5:AC6"/>
    <mergeCell ref="AG5:AG6"/>
    <mergeCell ref="AQ5:AQ6"/>
    <mergeCell ref="AR5:AR6"/>
    <mergeCell ref="AS5:AS6"/>
    <mergeCell ref="AU5:AU6"/>
    <mergeCell ref="AT5:AT6"/>
    <mergeCell ref="AJ2:AK2"/>
    <mergeCell ref="BK5:BK6"/>
    <mergeCell ref="AK11:AK12"/>
    <mergeCell ref="AN11:AN12"/>
    <mergeCell ref="AJ13:AJ14"/>
    <mergeCell ref="AK13:AK14"/>
    <mergeCell ref="AN13:AN14"/>
    <mergeCell ref="AM5:AM6"/>
    <mergeCell ref="AN5:AN6"/>
    <mergeCell ref="AL5:AL6"/>
    <mergeCell ref="BA5:BA6"/>
    <mergeCell ref="BD5:BD6"/>
    <mergeCell ref="BG2:BJ2"/>
    <mergeCell ref="BG5:BG6"/>
    <mergeCell ref="BH5:BH6"/>
    <mergeCell ref="BI5:BI6"/>
    <mergeCell ref="BJ5:BJ6"/>
    <mergeCell ref="AY2:BC2"/>
    <mergeCell ref="AY5:AY6"/>
    <mergeCell ref="AZ5:AZ6"/>
    <mergeCell ref="AJ7:AJ8"/>
    <mergeCell ref="AK7:AK8"/>
    <mergeCell ref="AN7:AN8"/>
    <mergeCell ref="BB5:BB6"/>
    <mergeCell ref="BC5:BC6"/>
    <mergeCell ref="AV5:AV6"/>
    <mergeCell ref="AQ2:AU2"/>
    <mergeCell ref="AJ9:AJ10"/>
    <mergeCell ref="AK9:AK10"/>
    <mergeCell ref="AN9:AN10"/>
    <mergeCell ref="AJ19:AJ20"/>
    <mergeCell ref="AK19:AK20"/>
    <mergeCell ref="AN19:AN20"/>
    <mergeCell ref="AJ11:AJ12"/>
    <mergeCell ref="AJ15:AJ16"/>
    <mergeCell ref="AK15:AK16"/>
    <mergeCell ref="AJ17:AJ18"/>
    <mergeCell ref="AJ21:AJ22"/>
    <mergeCell ref="AK21:AK22"/>
    <mergeCell ref="AN21:AN22"/>
    <mergeCell ref="AJ23:AJ24"/>
    <mergeCell ref="AK23:AK24"/>
    <mergeCell ref="AN23:AN24"/>
  </mergeCells>
  <phoneticPr fontId="0" type="noConversion"/>
  <conditionalFormatting sqref="J7:J84">
    <cfRule type="cellIs" dxfId="10" priority="1" stopIfTrue="1" operator="equal">
      <formula>0</formula>
    </cfRule>
  </conditionalFormatting>
  <printOptions horizontalCentered="1" verticalCentered="1"/>
  <pageMargins left="0.78740157480314965" right="0.78740157480314965" top="0" bottom="0.59055118110236227" header="0.51181102362204722" footer="0.51181102362204722"/>
  <pageSetup paperSize="9" scale="86" orientation="portrait" r:id="rId1"/>
  <headerFooter alignWithMargins="0">
    <oddFooter>&amp;C&amp;D  &amp;T&amp;RПодготовил: Vzzik</oddFooter>
  </headerFooter>
  <colBreaks count="3" manualBreakCount="3">
    <brk id="14" max="90" man="1"/>
    <brk id="24" max="90" man="1"/>
    <brk id="34" max="9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2:AH84"/>
  <sheetViews>
    <sheetView topLeftCell="AG1" workbookViewId="0">
      <selection activeCell="AJ7" sqref="AJ7"/>
    </sheetView>
  </sheetViews>
  <sheetFormatPr defaultRowHeight="12.75" x14ac:dyDescent="0.2"/>
  <cols>
    <col min="1" max="1" width="6.42578125" style="155" bestFit="1" customWidth="1"/>
    <col min="2" max="2" width="7" style="155" customWidth="1"/>
    <col min="3" max="4" width="28.5703125" style="155" customWidth="1"/>
    <col min="5" max="5" width="26.7109375" style="155" customWidth="1"/>
    <col min="6" max="6" width="19" style="155" bestFit="1" customWidth="1"/>
    <col min="7" max="7" width="11.85546875" style="155" customWidth="1"/>
    <col min="8" max="9" width="9.140625" style="2"/>
    <col min="10" max="10" width="6.42578125" style="155" bestFit="1" customWidth="1"/>
    <col min="11" max="11" width="7" style="155" customWidth="1"/>
    <col min="12" max="13" width="28.5703125" style="155" customWidth="1"/>
    <col min="14" max="14" width="26.7109375" style="155" customWidth="1"/>
    <col min="15" max="15" width="19" style="155" bestFit="1" customWidth="1"/>
    <col min="16" max="16" width="11.85546875" style="155" customWidth="1"/>
    <col min="17" max="18" width="9.140625" style="2"/>
    <col min="19" max="19" width="6.42578125" style="155" bestFit="1" customWidth="1"/>
    <col min="20" max="20" width="7" style="155" customWidth="1"/>
    <col min="21" max="22" width="28.5703125" style="155" customWidth="1"/>
    <col min="23" max="23" width="26.7109375" style="155" customWidth="1"/>
    <col min="24" max="24" width="19" style="155" bestFit="1" customWidth="1"/>
    <col min="25" max="25" width="11.85546875" style="155" customWidth="1"/>
    <col min="26" max="27" width="9.140625" style="2"/>
    <col min="28" max="28" width="6.42578125" style="155" bestFit="1" customWidth="1"/>
    <col min="29" max="29" width="7" style="155" customWidth="1"/>
    <col min="30" max="31" width="28.5703125" style="155" customWidth="1"/>
    <col min="32" max="32" width="26.7109375" style="155" customWidth="1"/>
    <col min="33" max="33" width="19" style="155" bestFit="1" customWidth="1"/>
    <col min="34" max="34" width="11.85546875" style="155" customWidth="1"/>
    <col min="35" max="16384" width="9.140625" style="2"/>
  </cols>
  <sheetData>
    <row r="2" spans="1:34" ht="33" x14ac:dyDescent="0.45">
      <c r="B2" s="158" t="s">
        <v>208</v>
      </c>
      <c r="K2" s="158" t="s">
        <v>209</v>
      </c>
      <c r="T2" s="158" t="s">
        <v>299</v>
      </c>
      <c r="AC2" s="158" t="s">
        <v>210</v>
      </c>
    </row>
    <row r="3" spans="1:34" x14ac:dyDescent="0.2">
      <c r="A3" s="161"/>
      <c r="B3" s="161"/>
      <c r="C3" s="161"/>
      <c r="D3" s="161"/>
      <c r="E3" s="161"/>
      <c r="F3" s="161"/>
      <c r="G3" s="161"/>
      <c r="J3" s="161"/>
      <c r="K3" s="161"/>
      <c r="L3" s="161"/>
      <c r="M3" s="161"/>
      <c r="N3" s="161"/>
      <c r="O3" s="161"/>
      <c r="P3" s="161"/>
      <c r="S3" s="161"/>
      <c r="T3" s="161"/>
      <c r="U3" s="161"/>
      <c r="V3" s="161"/>
      <c r="W3" s="161"/>
      <c r="X3" s="161"/>
      <c r="Y3" s="161"/>
      <c r="AB3" s="161"/>
      <c r="AC3" s="161"/>
      <c r="AD3" s="161"/>
      <c r="AE3" s="161"/>
      <c r="AF3" s="161"/>
      <c r="AG3" s="161"/>
      <c r="AH3" s="161"/>
    </row>
    <row r="4" spans="1:34" ht="13.5" thickBot="1" x14ac:dyDescent="0.25"/>
    <row r="5" spans="1:34" x14ac:dyDescent="0.2">
      <c r="A5" s="454" t="s">
        <v>0</v>
      </c>
      <c r="B5" s="456" t="s">
        <v>1</v>
      </c>
      <c r="C5" s="458" t="s">
        <v>3</v>
      </c>
      <c r="D5" s="458" t="s">
        <v>220</v>
      </c>
      <c r="E5" s="458" t="s">
        <v>27</v>
      </c>
      <c r="F5" s="458" t="s">
        <v>201</v>
      </c>
      <c r="G5" s="459" t="s">
        <v>14</v>
      </c>
      <c r="J5" s="454" t="s">
        <v>0</v>
      </c>
      <c r="K5" s="456" t="s">
        <v>1</v>
      </c>
      <c r="L5" s="458" t="s">
        <v>3</v>
      </c>
      <c r="M5" s="458" t="s">
        <v>220</v>
      </c>
      <c r="N5" s="458" t="s">
        <v>27</v>
      </c>
      <c r="O5" s="458" t="s">
        <v>201</v>
      </c>
      <c r="P5" s="459" t="s">
        <v>14</v>
      </c>
      <c r="S5" s="454" t="s">
        <v>0</v>
      </c>
      <c r="T5" s="456" t="s">
        <v>1</v>
      </c>
      <c r="U5" s="458" t="s">
        <v>3</v>
      </c>
      <c r="V5" s="458" t="s">
        <v>220</v>
      </c>
      <c r="W5" s="458" t="s">
        <v>27</v>
      </c>
      <c r="X5" s="458" t="s">
        <v>201</v>
      </c>
      <c r="Y5" s="459" t="s">
        <v>14</v>
      </c>
      <c r="AB5" s="454" t="s">
        <v>0</v>
      </c>
      <c r="AC5" s="456" t="s">
        <v>1</v>
      </c>
      <c r="AD5" s="458" t="s">
        <v>3</v>
      </c>
      <c r="AE5" s="458" t="s">
        <v>220</v>
      </c>
      <c r="AF5" s="458" t="s">
        <v>27</v>
      </c>
      <c r="AG5" s="458" t="s">
        <v>201</v>
      </c>
      <c r="AH5" s="459" t="s">
        <v>14</v>
      </c>
    </row>
    <row r="6" spans="1:34" ht="13.5" thickBot="1" x14ac:dyDescent="0.25">
      <c r="A6" s="479"/>
      <c r="B6" s="480"/>
      <c r="C6" s="480"/>
      <c r="D6" s="480"/>
      <c r="E6" s="480"/>
      <c r="F6" s="480"/>
      <c r="G6" s="481"/>
      <c r="J6" s="479"/>
      <c r="K6" s="480"/>
      <c r="L6" s="480"/>
      <c r="M6" s="480"/>
      <c r="N6" s="480"/>
      <c r="O6" s="480"/>
      <c r="P6" s="481"/>
      <c r="S6" s="479"/>
      <c r="T6" s="480"/>
      <c r="U6" s="480"/>
      <c r="V6" s="480"/>
      <c r="W6" s="480"/>
      <c r="X6" s="480"/>
      <c r="Y6" s="481"/>
      <c r="AB6" s="479"/>
      <c r="AC6" s="480"/>
      <c r="AD6" s="480"/>
      <c r="AE6" s="480"/>
      <c r="AF6" s="480"/>
      <c r="AG6" s="480"/>
      <c r="AH6" s="481"/>
    </row>
    <row r="7" spans="1:34" x14ac:dyDescent="0.2">
      <c r="A7" s="338">
        <v>1</v>
      </c>
      <c r="B7" s="366">
        <f>ДС1!C5</f>
        <v>80</v>
      </c>
      <c r="C7" s="356" t="str">
        <f>ДС1!D5</f>
        <v>Суетнов Кирилл</v>
      </c>
      <c r="D7" s="356" t="str">
        <f>ДС1!E5</f>
        <v>Аленичева Любовь</v>
      </c>
      <c r="E7" s="354" t="str">
        <f>ДС1!DM5</f>
        <v>Subaru Impreza</v>
      </c>
      <c r="F7" s="357">
        <f>ДС1!DP5</f>
        <v>0</v>
      </c>
      <c r="G7" s="355">
        <f>ДС1!EJ5</f>
        <v>79.599999999999994</v>
      </c>
      <c r="I7" s="364"/>
      <c r="J7" s="338">
        <v>1</v>
      </c>
      <c r="K7" s="366">
        <f>ДС2!C5</f>
        <v>71</v>
      </c>
      <c r="L7" s="356" t="str">
        <f>ДС2!D5</f>
        <v>Арапов Григорий</v>
      </c>
      <c r="M7" s="356" t="str">
        <f>ДС2!E5</f>
        <v>Маругина Ольга</v>
      </c>
      <c r="N7" s="354" t="str">
        <f>ДС2!F5</f>
        <v>ВАЗ-21083</v>
      </c>
      <c r="O7" s="357" t="str">
        <f>ДС2!DP5</f>
        <v>Очки</v>
      </c>
      <c r="P7" s="355">
        <f>ДС2!EM5</f>
        <v>89</v>
      </c>
      <c r="S7" s="338">
        <v>1</v>
      </c>
      <c r="T7" s="368">
        <f>ДС3!C5</f>
        <v>7</v>
      </c>
      <c r="U7" s="354" t="str">
        <f>ДС3!D5</f>
        <v>Милявский Дмитрий</v>
      </c>
      <c r="V7" s="354" t="str">
        <f>ДС3!E5</f>
        <v>Баклашова Василиса</v>
      </c>
      <c r="W7" s="354" t="str">
        <f>ДС3!F5</f>
        <v>Honda Civic</v>
      </c>
      <c r="X7" s="357">
        <f>ДС3!DP5</f>
        <v>0</v>
      </c>
      <c r="Y7" s="362">
        <f>ДС3!EO5</f>
        <v>5</v>
      </c>
      <c r="AB7" s="338">
        <v>1</v>
      </c>
      <c r="AC7" s="353">
        <f>ДС4!C5</f>
        <v>80</v>
      </c>
      <c r="AD7" s="354" t="str">
        <f>ДС4!D5</f>
        <v>Суетнов Кирилл</v>
      </c>
      <c r="AE7" s="354" t="str">
        <f>ДС4!E5</f>
        <v>Аленичева Любовь</v>
      </c>
      <c r="AF7" s="354" t="str">
        <f>ДС4!F5</f>
        <v>Subaru Impreza</v>
      </c>
      <c r="AG7" s="357">
        <f>ДС4!DP5</f>
        <v>0</v>
      </c>
      <c r="AH7" s="362">
        <f>ДС4!EQ5</f>
        <v>85.5</v>
      </c>
    </row>
    <row r="8" spans="1:34" ht="25.5" x14ac:dyDescent="0.2">
      <c r="A8" s="338">
        <v>2</v>
      </c>
      <c r="B8" s="366">
        <f>ДС1!C6</f>
        <v>4</v>
      </c>
      <c r="C8" s="356" t="str">
        <f>ДС1!D6</f>
        <v>Скрипников Михаил</v>
      </c>
      <c r="D8" s="356" t="str">
        <f>ДС1!E6</f>
        <v>Горелов Алексей</v>
      </c>
      <c r="E8" s="354" t="str">
        <f>ДС1!DM6</f>
        <v>Subaru Impreza</v>
      </c>
      <c r="F8" s="357" t="str">
        <f>ДС1!DP6</f>
        <v>Команда Факультета АТ</v>
      </c>
      <c r="G8" s="355">
        <f>ДС1!EJ6</f>
        <v>81.599999999999994</v>
      </c>
      <c r="I8" s="364"/>
      <c r="J8" s="338">
        <v>2</v>
      </c>
      <c r="K8" s="366">
        <f>ДС2!C6</f>
        <v>25</v>
      </c>
      <c r="L8" s="356" t="str">
        <f>ДС2!D6</f>
        <v>Сергеев Андрей</v>
      </c>
      <c r="M8" s="356" t="str">
        <f>ДС2!E6</f>
        <v>Захарина Алла</v>
      </c>
      <c r="N8" s="354" t="str">
        <f>ДС2!F6</f>
        <v>Subaru Impreza</v>
      </c>
      <c r="O8" s="357" t="str">
        <f>ДС2!DP6</f>
        <v>Очки</v>
      </c>
      <c r="P8" s="355">
        <f>ДС2!EM6</f>
        <v>232</v>
      </c>
      <c r="Q8" s="363"/>
      <c r="S8" s="338">
        <v>2</v>
      </c>
      <c r="T8" s="368">
        <f>ДС3!C6</f>
        <v>6</v>
      </c>
      <c r="U8" s="354" t="str">
        <f>ДС3!D6</f>
        <v>Юрин Артём</v>
      </c>
      <c r="V8" s="354" t="str">
        <f>ДС3!E6</f>
        <v>Болтач Антон</v>
      </c>
      <c r="W8" s="354" t="str">
        <f>ДС3!F6</f>
        <v>Subaru Forester</v>
      </c>
      <c r="X8" s="357" t="str">
        <f>ДС3!DP6</f>
        <v>Команда Факультета АТ</v>
      </c>
      <c r="Y8" s="362">
        <f>ДС3!EO6</f>
        <v>6</v>
      </c>
      <c r="AB8" s="338">
        <v>2</v>
      </c>
      <c r="AC8" s="353">
        <f>ДС4!C6</f>
        <v>8</v>
      </c>
      <c r="AD8" s="354" t="str">
        <f>ДС4!D6</f>
        <v>Сергеев Виктор</v>
      </c>
      <c r="AE8" s="354" t="str">
        <f>ДС4!E6</f>
        <v>Ушанов Сергей</v>
      </c>
      <c r="AF8" s="354" t="str">
        <f>ДС4!F6</f>
        <v>Subaru Impreza</v>
      </c>
      <c r="AG8" s="357" t="str">
        <f>ДС4!DP6</f>
        <v>Хорошая компания</v>
      </c>
      <c r="AH8" s="362">
        <f>ДС4!EQ6</f>
        <v>88</v>
      </c>
    </row>
    <row r="9" spans="1:34" ht="25.5" x14ac:dyDescent="0.2">
      <c r="A9" s="338">
        <v>3</v>
      </c>
      <c r="B9" s="366">
        <f>ДС1!C7</f>
        <v>9</v>
      </c>
      <c r="C9" s="356" t="str">
        <f>ДС1!D7</f>
        <v>Костырко Борис</v>
      </c>
      <c r="D9" s="356" t="str">
        <f>ДС1!E7</f>
        <v>Гусева Александра</v>
      </c>
      <c r="E9" s="354" t="str">
        <f>ДС1!DM7</f>
        <v>Renault Logan</v>
      </c>
      <c r="F9" s="357" t="str">
        <f>ДС1!DP7</f>
        <v>Команда Факультета АТ</v>
      </c>
      <c r="G9" s="355">
        <f>ДС1!EJ7</f>
        <v>81.900000000000006</v>
      </c>
      <c r="I9" s="364"/>
      <c r="J9" s="338">
        <v>3</v>
      </c>
      <c r="K9" s="366">
        <f>ДС2!C7</f>
        <v>87</v>
      </c>
      <c r="L9" s="356" t="str">
        <f>ДС2!D7</f>
        <v>Климкин Сергей</v>
      </c>
      <c r="M9" s="356" t="str">
        <f>ДС2!E7</f>
        <v>Люлин Александр</v>
      </c>
      <c r="N9" s="354" t="str">
        <f>ДС2!F7</f>
        <v>Москвич 214145</v>
      </c>
      <c r="O9" s="357" t="str">
        <f>ДС2!DP7</f>
        <v>Товарищи</v>
      </c>
      <c r="P9" s="355">
        <f>ДС2!EM7</f>
        <v>240</v>
      </c>
      <c r="S9" s="338">
        <v>3</v>
      </c>
      <c r="T9" s="368">
        <f>ДС3!C7</f>
        <v>10</v>
      </c>
      <c r="U9" s="354" t="str">
        <f>ДС3!D7</f>
        <v>Дудинов Денис</v>
      </c>
      <c r="V9" s="354" t="str">
        <f>ДС3!E7</f>
        <v>Данилов Роман</v>
      </c>
      <c r="W9" s="354" t="str">
        <f>ДС3!F7</f>
        <v>Лада Калина</v>
      </c>
      <c r="X9" s="357" t="str">
        <f>ДС3!DP7</f>
        <v>Хорошая компания</v>
      </c>
      <c r="Y9" s="362">
        <f>ДС3!EO7</f>
        <v>6</v>
      </c>
      <c r="AB9" s="338">
        <v>3</v>
      </c>
      <c r="AC9" s="353">
        <f>ДС4!C7</f>
        <v>4</v>
      </c>
      <c r="AD9" s="354" t="str">
        <f>ДС4!D7</f>
        <v>Скрипников Михаил</v>
      </c>
      <c r="AE9" s="354" t="str">
        <f>ДС4!E7</f>
        <v>Горелов Алексей</v>
      </c>
      <c r="AF9" s="354" t="str">
        <f>ДС4!F7</f>
        <v>Subaru Impreza</v>
      </c>
      <c r="AG9" s="357" t="str">
        <f>ДС4!DP7</f>
        <v>Команда Факультета АТ</v>
      </c>
      <c r="AH9" s="362">
        <f>ДС4!EQ7</f>
        <v>89</v>
      </c>
    </row>
    <row r="10" spans="1:34" ht="25.5" x14ac:dyDescent="0.2">
      <c r="A10" s="338">
        <v>4</v>
      </c>
      <c r="B10" s="366">
        <f>ДС1!C8</f>
        <v>6</v>
      </c>
      <c r="C10" s="356" t="str">
        <f>ДС1!D8</f>
        <v>Юрин Артём</v>
      </c>
      <c r="D10" s="356" t="str">
        <f>ДС1!E8</f>
        <v>Болтач Антон</v>
      </c>
      <c r="E10" s="354" t="str">
        <f>ДС1!DM8</f>
        <v>Subaru Forester</v>
      </c>
      <c r="F10" s="357" t="str">
        <f>ДС1!DP8</f>
        <v>Команда Факультета АТ</v>
      </c>
      <c r="G10" s="355">
        <f>ДС1!EJ8</f>
        <v>82.9</v>
      </c>
      <c r="I10" s="364"/>
      <c r="J10" s="338">
        <v>4</v>
      </c>
      <c r="K10" s="366">
        <f>ДС2!C8</f>
        <v>16</v>
      </c>
      <c r="L10" s="356" t="str">
        <f>ДС2!D8</f>
        <v>Филин Анатолий</v>
      </c>
      <c r="M10" s="356" t="str">
        <f>ДС2!E8</f>
        <v>Хохлов Юрий</v>
      </c>
      <c r="N10" s="354" t="str">
        <f>ДС2!F8</f>
        <v>ВАЗ-21093</v>
      </c>
      <c r="O10" s="357" t="str">
        <f>ДС2!DP8</f>
        <v>Очки</v>
      </c>
      <c r="P10" s="355">
        <f>ДС2!EM8</f>
        <v>241</v>
      </c>
      <c r="S10" s="338">
        <v>4</v>
      </c>
      <c r="T10" s="368">
        <f>ДС3!C8</f>
        <v>4</v>
      </c>
      <c r="U10" s="354" t="str">
        <f>ДС3!D8</f>
        <v>Скрипников Михаил</v>
      </c>
      <c r="V10" s="354" t="str">
        <f>ДС3!E8</f>
        <v>Горелов Алексей</v>
      </c>
      <c r="W10" s="354" t="str">
        <f>ДС3!F8</f>
        <v>Subaru Impreza</v>
      </c>
      <c r="X10" s="357" t="str">
        <f>ДС3!DP8</f>
        <v>Команда Факультета АТ</v>
      </c>
      <c r="Y10" s="362">
        <f>ДС3!EO8</f>
        <v>7</v>
      </c>
      <c r="AB10" s="338">
        <v>4</v>
      </c>
      <c r="AC10" s="353">
        <f>ДС4!C8</f>
        <v>25</v>
      </c>
      <c r="AD10" s="354" t="str">
        <f>ДС4!D8</f>
        <v>Сергеев Андрей</v>
      </c>
      <c r="AE10" s="354" t="str">
        <f>ДС4!E8</f>
        <v>Захарина Алла</v>
      </c>
      <c r="AF10" s="354" t="str">
        <f>ДС4!F8</f>
        <v>Subaru Impreza</v>
      </c>
      <c r="AG10" s="357" t="str">
        <f>ДС4!DP8</f>
        <v>Очки</v>
      </c>
      <c r="AH10" s="362">
        <f>ДС4!EQ8</f>
        <v>92.9</v>
      </c>
    </row>
    <row r="11" spans="1:34" ht="25.5" x14ac:dyDescent="0.2">
      <c r="A11" s="338">
        <v>5</v>
      </c>
      <c r="B11" s="366">
        <f>ДС1!C9</f>
        <v>18</v>
      </c>
      <c r="C11" s="356" t="str">
        <f>ДС1!D9</f>
        <v>Меркушев Сергей</v>
      </c>
      <c r="D11" s="356" t="str">
        <f>ДС1!E9</f>
        <v>Топорков Максим</v>
      </c>
      <c r="E11" s="354" t="str">
        <f>ДС1!DM9</f>
        <v>ВАЗ-21093</v>
      </c>
      <c r="F11" s="357" t="str">
        <f>ДС1!DP9</f>
        <v>МАДИ Racing</v>
      </c>
      <c r="G11" s="355">
        <f>ДС1!EJ9</f>
        <v>84.2</v>
      </c>
      <c r="I11" s="364"/>
      <c r="J11" s="338">
        <v>5</v>
      </c>
      <c r="K11" s="366">
        <f>ДС2!C9</f>
        <v>11</v>
      </c>
      <c r="L11" s="356" t="str">
        <f>ДС2!D9</f>
        <v>Ломанов Алексей</v>
      </c>
      <c r="M11" s="356" t="str">
        <f>ДС2!E9</f>
        <v>Винке Елена</v>
      </c>
      <c r="N11" s="354" t="str">
        <f>ДС2!F9</f>
        <v>Москвич 214145</v>
      </c>
      <c r="O11" s="357" t="str">
        <f>ДС2!DP9</f>
        <v>Хорошая компания</v>
      </c>
      <c r="P11" s="355">
        <f>ДС2!EM9</f>
        <v>245</v>
      </c>
      <c r="S11" s="338">
        <v>5</v>
      </c>
      <c r="T11" s="368">
        <f>ДС3!C9</f>
        <v>71</v>
      </c>
      <c r="U11" s="354" t="str">
        <f>ДС3!D9</f>
        <v>Арапов Григорий</v>
      </c>
      <c r="V11" s="354" t="str">
        <f>ДС3!E9</f>
        <v>Маругина Ольга</v>
      </c>
      <c r="W11" s="354" t="str">
        <f>ДС3!F9</f>
        <v>ВАЗ-21083</v>
      </c>
      <c r="X11" s="357" t="str">
        <f>ДС3!DP9</f>
        <v>Очки</v>
      </c>
      <c r="Y11" s="362">
        <f>ДС3!EO9</f>
        <v>10</v>
      </c>
      <c r="AB11" s="338">
        <v>5</v>
      </c>
      <c r="AC11" s="353">
        <f>ДС4!C9</f>
        <v>9</v>
      </c>
      <c r="AD11" s="354" t="str">
        <f>ДС4!D9</f>
        <v>Костырко Борис</v>
      </c>
      <c r="AE11" s="354" t="str">
        <f>ДС4!E9</f>
        <v>Гусева Александра</v>
      </c>
      <c r="AF11" s="354" t="str">
        <f>ДС4!F9</f>
        <v>Renault Logan</v>
      </c>
      <c r="AG11" s="357" t="str">
        <f>ДС4!DP9</f>
        <v>Команда Факультета АТ</v>
      </c>
      <c r="AH11" s="362">
        <f>ДС4!EQ9</f>
        <v>93.4</v>
      </c>
    </row>
    <row r="12" spans="1:34" x14ac:dyDescent="0.2">
      <c r="A12" s="338">
        <v>6</v>
      </c>
      <c r="B12" s="366">
        <f>ДС1!C10</f>
        <v>8</v>
      </c>
      <c r="C12" s="356" t="str">
        <f>ДС1!D10</f>
        <v>Сергеев Виктор</v>
      </c>
      <c r="D12" s="356" t="str">
        <f>ДС1!E10</f>
        <v>Ушанов Сергей</v>
      </c>
      <c r="E12" s="354" t="str">
        <f>ДС1!DM10</f>
        <v>Subaru Impreza</v>
      </c>
      <c r="F12" s="357" t="str">
        <f>ДС1!DP10</f>
        <v>Хорошая компания</v>
      </c>
      <c r="G12" s="355">
        <f>ДС1!EJ10</f>
        <v>87.9</v>
      </c>
      <c r="I12" s="364"/>
      <c r="J12" s="338">
        <v>6</v>
      </c>
      <c r="K12" s="366">
        <f>ДС2!C10</f>
        <v>12</v>
      </c>
      <c r="L12" s="356" t="str">
        <f>ДС2!D10</f>
        <v>Легейда Дмитрий</v>
      </c>
      <c r="M12" s="356" t="str">
        <f>ДС2!E10</f>
        <v>Форафонтов Леонид</v>
      </c>
      <c r="N12" s="354" t="str">
        <f>ДС2!F10</f>
        <v>Mitsubishi Outlander</v>
      </c>
      <c r="O12" s="357" t="str">
        <f>ДС2!DP10</f>
        <v>Хорошая компания</v>
      </c>
      <c r="P12" s="355">
        <f>ДС2!EM10</f>
        <v>263</v>
      </c>
      <c r="S12" s="338">
        <v>6</v>
      </c>
      <c r="T12" s="368">
        <f>ДС3!C10</f>
        <v>11</v>
      </c>
      <c r="U12" s="354" t="str">
        <f>ДС3!D10</f>
        <v>Ломанов Алексей</v>
      </c>
      <c r="V12" s="354" t="str">
        <f>ДС3!E10</f>
        <v>Винке Елена</v>
      </c>
      <c r="W12" s="354" t="str">
        <f>ДС3!F10</f>
        <v>Москвич 214145</v>
      </c>
      <c r="X12" s="357" t="str">
        <f>ДС3!DP10</f>
        <v>Хорошая компания</v>
      </c>
      <c r="Y12" s="362">
        <f>ДС3!EO10</f>
        <v>14</v>
      </c>
      <c r="AB12" s="338">
        <v>6</v>
      </c>
      <c r="AC12" s="353">
        <f>ДС4!C10</f>
        <v>11</v>
      </c>
      <c r="AD12" s="354" t="str">
        <f>ДС4!D10</f>
        <v>Ломанов Алексей</v>
      </c>
      <c r="AE12" s="354" t="str">
        <f>ДС4!E10</f>
        <v>Винке Елена</v>
      </c>
      <c r="AF12" s="354" t="str">
        <f>ДС4!F10</f>
        <v>Москвич 214145</v>
      </c>
      <c r="AG12" s="357" t="str">
        <f>ДС4!DP10</f>
        <v>Хорошая компания</v>
      </c>
      <c r="AH12" s="362">
        <f>ДС4!EQ10</f>
        <v>93.6</v>
      </c>
    </row>
    <row r="13" spans="1:34" x14ac:dyDescent="0.2">
      <c r="A13" s="338">
        <v>7</v>
      </c>
      <c r="B13" s="366">
        <f>ДС1!C11</f>
        <v>22</v>
      </c>
      <c r="C13" s="356" t="str">
        <f>ДС1!D11</f>
        <v>Володин Дмитрий</v>
      </c>
      <c r="D13" s="356" t="str">
        <f>ДС1!E11</f>
        <v>Володина Наталья</v>
      </c>
      <c r="E13" s="354" t="str">
        <f>ДС1!DM11</f>
        <v>Hyundai Solaris</v>
      </c>
      <c r="F13" s="357" t="str">
        <f>ДС1!DP11</f>
        <v>Товарищи</v>
      </c>
      <c r="G13" s="355">
        <f>ДС1!EJ11</f>
        <v>88</v>
      </c>
      <c r="I13" s="364"/>
      <c r="J13" s="338">
        <v>7</v>
      </c>
      <c r="K13" s="366">
        <f>ДС2!C11</f>
        <v>3</v>
      </c>
      <c r="L13" s="356" t="str">
        <f>ДС2!D11</f>
        <v>Шашлов Борис</v>
      </c>
      <c r="M13" s="356" t="str">
        <f>ДС2!E11</f>
        <v>Шеянов Олег</v>
      </c>
      <c r="N13" s="354" t="str">
        <f>ДС2!F11</f>
        <v>Subaru Impreza</v>
      </c>
      <c r="O13" s="357" t="str">
        <f>ДС2!DP11</f>
        <v>Хорошая компания</v>
      </c>
      <c r="P13" s="355">
        <f>ДС2!EM11</f>
        <v>267</v>
      </c>
      <c r="S13" s="338">
        <v>7</v>
      </c>
      <c r="T13" s="368">
        <f>ДС3!C11</f>
        <v>16</v>
      </c>
      <c r="U13" s="354" t="str">
        <f>ДС3!D11</f>
        <v>Филин Анатолий</v>
      </c>
      <c r="V13" s="354" t="str">
        <f>ДС3!E11</f>
        <v>Хохлов Юрий</v>
      </c>
      <c r="W13" s="354" t="str">
        <f>ДС3!F11</f>
        <v>ВАЗ-21093</v>
      </c>
      <c r="X13" s="357" t="str">
        <f>ДС3!DP11</f>
        <v>Очки</v>
      </c>
      <c r="Y13" s="362">
        <f>ДС3!EO11</f>
        <v>14</v>
      </c>
      <c r="AB13" s="338">
        <v>7</v>
      </c>
      <c r="AC13" s="353">
        <f>ДС4!C11</f>
        <v>15</v>
      </c>
      <c r="AD13" s="354" t="str">
        <f>ДС4!D11</f>
        <v>Шеврекуко Григорий</v>
      </c>
      <c r="AE13" s="354" t="str">
        <f>ДС4!E11</f>
        <v>Шкурлаков Сергей</v>
      </c>
      <c r="AF13" s="354" t="str">
        <f>ДС4!F11</f>
        <v>Mazda BT-50</v>
      </c>
      <c r="AG13" s="357">
        <f>ДС4!DP11</f>
        <v>0</v>
      </c>
      <c r="AH13" s="362">
        <f>ДС4!EQ11</f>
        <v>94.2</v>
      </c>
    </row>
    <row r="14" spans="1:34" ht="25.5" x14ac:dyDescent="0.2">
      <c r="A14" s="338">
        <v>8</v>
      </c>
      <c r="B14" s="366">
        <f>ДС1!C12</f>
        <v>81</v>
      </c>
      <c r="C14" s="356" t="str">
        <f>ДС1!D12</f>
        <v>Фролов Дмитрий</v>
      </c>
      <c r="D14" s="356" t="str">
        <f>ДС1!E12</f>
        <v>Ануфриев Юрий</v>
      </c>
      <c r="E14" s="354" t="str">
        <f>ДС1!DM12</f>
        <v>Volkswagen Golf</v>
      </c>
      <c r="F14" s="357">
        <f>ДС1!DP12</f>
        <v>0</v>
      </c>
      <c r="G14" s="355">
        <f>ДС1!EJ12</f>
        <v>88.5</v>
      </c>
      <c r="I14" s="364"/>
      <c r="J14" s="338">
        <v>8</v>
      </c>
      <c r="K14" s="366">
        <f>ДС2!C12</f>
        <v>8</v>
      </c>
      <c r="L14" s="356" t="str">
        <f>ДС2!D12</f>
        <v>Сергеев Виктор</v>
      </c>
      <c r="M14" s="356" t="str">
        <f>ДС2!E12</f>
        <v>Ушанов Сергей</v>
      </c>
      <c r="N14" s="354" t="str">
        <f>ДС2!F12</f>
        <v>Subaru Impreza</v>
      </c>
      <c r="O14" s="357" t="str">
        <f>ДС2!DP12</f>
        <v>Хорошая компания</v>
      </c>
      <c r="P14" s="355">
        <f>ДС2!EM12</f>
        <v>321</v>
      </c>
      <c r="S14" s="338">
        <v>8</v>
      </c>
      <c r="T14" s="368">
        <f>ДС3!C12</f>
        <v>54</v>
      </c>
      <c r="U14" s="354" t="str">
        <f>ДС3!D12</f>
        <v>Минаев Евгений</v>
      </c>
      <c r="V14" s="354" t="str">
        <f>ДС3!E12</f>
        <v>Суриков Иван</v>
      </c>
      <c r="W14" s="354" t="str">
        <f>ДС3!F12</f>
        <v>Ford Fusion</v>
      </c>
      <c r="X14" s="357" t="str">
        <f>ДС3!DP12</f>
        <v>Товарищи</v>
      </c>
      <c r="Y14" s="362">
        <f>ДС3!EO12</f>
        <v>14</v>
      </c>
      <c r="AB14" s="338">
        <v>8</v>
      </c>
      <c r="AC14" s="353">
        <f>ДС4!C12</f>
        <v>6</v>
      </c>
      <c r="AD14" s="354" t="str">
        <f>ДС4!D12</f>
        <v>Юрин Артём</v>
      </c>
      <c r="AE14" s="354" t="str">
        <f>ДС4!E12</f>
        <v>Болтач Антон</v>
      </c>
      <c r="AF14" s="354" t="str">
        <f>ДС4!F12</f>
        <v>Subaru Forester</v>
      </c>
      <c r="AG14" s="357" t="str">
        <f>ДС4!DP12</f>
        <v>Команда Факультета АТ</v>
      </c>
      <c r="AH14" s="362">
        <f>ДС4!EQ12</f>
        <v>96.8</v>
      </c>
    </row>
    <row r="15" spans="1:34" x14ac:dyDescent="0.2">
      <c r="A15" s="338">
        <v>9</v>
      </c>
      <c r="B15" s="366">
        <f>ДС1!C13</f>
        <v>87</v>
      </c>
      <c r="C15" s="356" t="str">
        <f>ДС1!D13</f>
        <v>Климкин Сергей</v>
      </c>
      <c r="D15" s="356" t="str">
        <f>ДС1!E13</f>
        <v>Люлин Александр</v>
      </c>
      <c r="E15" s="354" t="str">
        <f>ДС1!DM13</f>
        <v>Москвич 214145</v>
      </c>
      <c r="F15" s="357" t="str">
        <f>ДС1!DP13</f>
        <v>Товарищи</v>
      </c>
      <c r="G15" s="355">
        <f>ДС1!EJ13</f>
        <v>88.5</v>
      </c>
      <c r="I15" s="364"/>
      <c r="J15" s="338">
        <v>9</v>
      </c>
      <c r="K15" s="366">
        <f>ДС2!C13</f>
        <v>7</v>
      </c>
      <c r="L15" s="356" t="str">
        <f>ДС2!D13</f>
        <v>Милявский Дмитрий</v>
      </c>
      <c r="M15" s="356" t="str">
        <f>ДС2!E13</f>
        <v>Баклашова Василиса</v>
      </c>
      <c r="N15" s="354" t="str">
        <f>ДС2!F13</f>
        <v>Honda Civic</v>
      </c>
      <c r="O15" s="357">
        <f>ДС2!DP13</f>
        <v>0</v>
      </c>
      <c r="P15" s="355">
        <f>ДС2!EM13</f>
        <v>329</v>
      </c>
      <c r="S15" s="338">
        <v>9</v>
      </c>
      <c r="T15" s="368">
        <f>ДС3!C13</f>
        <v>25</v>
      </c>
      <c r="U15" s="354" t="str">
        <f>ДС3!D13</f>
        <v>Сергеев Андрей</v>
      </c>
      <c r="V15" s="354" t="str">
        <f>ДС3!E13</f>
        <v>Захарина Алла</v>
      </c>
      <c r="W15" s="354" t="str">
        <f>ДС3!F13</f>
        <v>Subaru Impreza</v>
      </c>
      <c r="X15" s="357" t="str">
        <f>ДС3!DP13</f>
        <v>Очки</v>
      </c>
      <c r="Y15" s="362">
        <f>ДС3!EO13</f>
        <v>17</v>
      </c>
      <c r="AB15" s="338">
        <v>9</v>
      </c>
      <c r="AC15" s="353">
        <f>ДС4!C13</f>
        <v>5</v>
      </c>
      <c r="AD15" s="354" t="str">
        <f>ДС4!D13</f>
        <v>Носков Александр</v>
      </c>
      <c r="AE15" s="354" t="str">
        <f>ДС4!E13</f>
        <v>Носков Геннадий</v>
      </c>
      <c r="AF15" s="354" t="str">
        <f>ДС4!F13</f>
        <v>Volvo S60R</v>
      </c>
      <c r="AG15" s="357">
        <f>ДС4!DP13</f>
        <v>0</v>
      </c>
      <c r="AH15" s="362">
        <f>ДС4!EQ13</f>
        <v>97</v>
      </c>
    </row>
    <row r="16" spans="1:34" x14ac:dyDescent="0.2">
      <c r="A16" s="338">
        <v>10</v>
      </c>
      <c r="B16" s="366">
        <f>ДС1!C14</f>
        <v>49</v>
      </c>
      <c r="C16" s="356" t="str">
        <f>ДС1!D14</f>
        <v>Журавлёв Александр </v>
      </c>
      <c r="D16" s="356" t="str">
        <f>ДС1!E14</f>
        <v>Конакчиев Игорь</v>
      </c>
      <c r="E16" s="354" t="str">
        <f>ДС1!DM14</f>
        <v>ВАЗ-111960 Калина</v>
      </c>
      <c r="F16" s="357">
        <f>ДС1!DP14</f>
        <v>0</v>
      </c>
      <c r="G16" s="355">
        <f>ДС1!EJ14</f>
        <v>89.3</v>
      </c>
      <c r="I16" s="364"/>
      <c r="J16" s="338">
        <v>10</v>
      </c>
      <c r="K16" s="366">
        <f>ДС2!C14</f>
        <v>10</v>
      </c>
      <c r="L16" s="356" t="str">
        <f>ДС2!D14</f>
        <v>Дудинов Денис</v>
      </c>
      <c r="M16" s="356" t="str">
        <f>ДС2!E14</f>
        <v>Данилов Роман</v>
      </c>
      <c r="N16" s="354" t="str">
        <f>ДС2!F14</f>
        <v>Лада Калина</v>
      </c>
      <c r="O16" s="357" t="str">
        <f>ДС2!DP14</f>
        <v>Хорошая компания</v>
      </c>
      <c r="P16" s="355">
        <f>ДС2!EM14</f>
        <v>330</v>
      </c>
      <c r="S16" s="338">
        <v>10</v>
      </c>
      <c r="T16" s="368">
        <f>ДС3!C14</f>
        <v>42</v>
      </c>
      <c r="U16" s="354" t="str">
        <f>ДС3!D14</f>
        <v>Желнин Евгений</v>
      </c>
      <c r="V16" s="354" t="str">
        <f>ДС3!E14</f>
        <v>Желнина Светлана</v>
      </c>
      <c r="W16" s="354" t="str">
        <f>ДС3!F14</f>
        <v>Subaru Forester</v>
      </c>
      <c r="X16" s="357">
        <f>ДС3!DP14</f>
        <v>0</v>
      </c>
      <c r="Y16" s="362">
        <f>ДС3!EO14</f>
        <v>19</v>
      </c>
      <c r="AB16" s="338">
        <v>10</v>
      </c>
      <c r="AC16" s="353">
        <f>ДС4!C14</f>
        <v>3</v>
      </c>
      <c r="AD16" s="354" t="str">
        <f>ДС4!D14</f>
        <v>Шашлов Борис</v>
      </c>
      <c r="AE16" s="354" t="str">
        <f>ДС4!E14</f>
        <v>Шеянов Олег</v>
      </c>
      <c r="AF16" s="354" t="str">
        <f>ДС4!F14</f>
        <v>Subaru Impreza</v>
      </c>
      <c r="AG16" s="357" t="str">
        <f>ДС4!DP14</f>
        <v>Хорошая компания</v>
      </c>
      <c r="AH16" s="362">
        <f>ДС4!EQ14</f>
        <v>97.4</v>
      </c>
    </row>
    <row r="17" spans="1:34" x14ac:dyDescent="0.2">
      <c r="A17" s="338">
        <v>11</v>
      </c>
      <c r="B17" s="366">
        <f>ДС1!C15</f>
        <v>20</v>
      </c>
      <c r="C17" s="356" t="str">
        <f>ДС1!D15</f>
        <v>Дочкин Дмитрий</v>
      </c>
      <c r="D17" s="356" t="str">
        <f>ДС1!E15</f>
        <v>Гукасян Арутюн</v>
      </c>
      <c r="E17" s="354" t="str">
        <f>ДС1!DM15</f>
        <v>Nissan Datsun Sunny</v>
      </c>
      <c r="F17" s="357" t="str">
        <f>ДС1!DP15</f>
        <v>МАДИ Racing</v>
      </c>
      <c r="G17" s="355">
        <f>ДС1!EJ15</f>
        <v>90.6</v>
      </c>
      <c r="I17" s="364"/>
      <c r="J17" s="338">
        <v>11</v>
      </c>
      <c r="K17" s="366">
        <f>ДС2!C15</f>
        <v>38</v>
      </c>
      <c r="L17" s="356" t="str">
        <f>ДС2!D15</f>
        <v>Воронов Александр</v>
      </c>
      <c r="M17" s="356" t="str">
        <f>ДС2!E15</f>
        <v>Балденков Дмитрий</v>
      </c>
      <c r="N17" s="354" t="str">
        <f>ДС2!F15</f>
        <v>ВАЗ-21093</v>
      </c>
      <c r="O17" s="357" t="str">
        <f>ДС2!DP15</f>
        <v>Очки</v>
      </c>
      <c r="P17" s="355">
        <f>ДС2!EM15</f>
        <v>366</v>
      </c>
      <c r="S17" s="338">
        <v>11</v>
      </c>
      <c r="T17" s="368">
        <f>ДС3!C15</f>
        <v>12</v>
      </c>
      <c r="U17" s="354" t="str">
        <f>ДС3!D15</f>
        <v>Легейда Дмитрий</v>
      </c>
      <c r="V17" s="354" t="str">
        <f>ДС3!E15</f>
        <v>Форафонтов Леонид</v>
      </c>
      <c r="W17" s="354" t="str">
        <f>ДС3!F15</f>
        <v>Mitsubishi Outlander</v>
      </c>
      <c r="X17" s="357" t="str">
        <f>ДС3!DP15</f>
        <v>Хорошая компания</v>
      </c>
      <c r="Y17" s="362">
        <f>ДС3!EO15</f>
        <v>21</v>
      </c>
      <c r="AB17" s="338">
        <v>11</v>
      </c>
      <c r="AC17" s="353">
        <f>ДС4!C15</f>
        <v>22</v>
      </c>
      <c r="AD17" s="354" t="str">
        <f>ДС4!D15</f>
        <v>Володин Дмитрий</v>
      </c>
      <c r="AE17" s="354" t="str">
        <f>ДС4!E15</f>
        <v>Володина Наталья</v>
      </c>
      <c r="AF17" s="354" t="str">
        <f>ДС4!F15</f>
        <v>Hyundai Solaris</v>
      </c>
      <c r="AG17" s="357" t="str">
        <f>ДС4!DP15</f>
        <v>Товарищи</v>
      </c>
      <c r="AH17" s="362">
        <f>ДС4!EQ15</f>
        <v>99.1</v>
      </c>
    </row>
    <row r="18" spans="1:34" ht="25.5" x14ac:dyDescent="0.2">
      <c r="A18" s="338">
        <v>12</v>
      </c>
      <c r="B18" s="366">
        <f>ДС1!C16</f>
        <v>41</v>
      </c>
      <c r="C18" s="356" t="str">
        <f>ДС1!D16</f>
        <v>Ермилов Сергей</v>
      </c>
      <c r="D18" s="356" t="str">
        <f>ДС1!E16</f>
        <v>Баев Артём</v>
      </c>
      <c r="E18" s="354" t="str">
        <f>ДС1!DM16</f>
        <v>Лада Калина</v>
      </c>
      <c r="F18" s="357">
        <f>ДС1!DP16</f>
        <v>0</v>
      </c>
      <c r="G18" s="355">
        <f>ДС1!EJ16</f>
        <v>90.7</v>
      </c>
      <c r="I18" s="364"/>
      <c r="J18" s="338">
        <v>12</v>
      </c>
      <c r="K18" s="366">
        <f>ДС2!C16</f>
        <v>4</v>
      </c>
      <c r="L18" s="356" t="str">
        <f>ДС2!D16</f>
        <v>Скрипников Михаил</v>
      </c>
      <c r="M18" s="356" t="str">
        <f>ДС2!E16</f>
        <v>Горелов Алексей</v>
      </c>
      <c r="N18" s="354" t="str">
        <f>ДС2!F16</f>
        <v>Subaru Impreza</v>
      </c>
      <c r="O18" s="357" t="str">
        <f>ДС2!DP16</f>
        <v>Команда Факультета АТ</v>
      </c>
      <c r="P18" s="355">
        <f>ДС2!EM16</f>
        <v>379</v>
      </c>
      <c r="S18" s="338">
        <v>12</v>
      </c>
      <c r="T18" s="368">
        <f>ДС3!C16</f>
        <v>9</v>
      </c>
      <c r="U18" s="354" t="str">
        <f>ДС3!D16</f>
        <v>Костырко Борис</v>
      </c>
      <c r="V18" s="354" t="str">
        <f>ДС3!E16</f>
        <v>Гусева Александра</v>
      </c>
      <c r="W18" s="354" t="str">
        <f>ДС3!F16</f>
        <v>Renault Logan</v>
      </c>
      <c r="X18" s="357" t="str">
        <f>ДС3!DP16</f>
        <v>Команда Факультета АТ</v>
      </c>
      <c r="Y18" s="362">
        <f>ДС3!EO16</f>
        <v>23</v>
      </c>
      <c r="AB18" s="338">
        <v>12</v>
      </c>
      <c r="AC18" s="353">
        <f>ДС4!C16</f>
        <v>38</v>
      </c>
      <c r="AD18" s="354" t="str">
        <f>ДС4!D16</f>
        <v>Воронов Александр</v>
      </c>
      <c r="AE18" s="354" t="str">
        <f>ДС4!E16</f>
        <v>Балденков Дмитрий</v>
      </c>
      <c r="AF18" s="354" t="str">
        <f>ДС4!F16</f>
        <v>ВАЗ-21093</v>
      </c>
      <c r="AG18" s="357" t="str">
        <f>ДС4!DP16</f>
        <v>Очки</v>
      </c>
      <c r="AH18" s="362">
        <f>ДС4!EQ16</f>
        <v>100</v>
      </c>
    </row>
    <row r="19" spans="1:34" x14ac:dyDescent="0.2">
      <c r="A19" s="338">
        <v>13</v>
      </c>
      <c r="B19" s="366">
        <f>ДС1!C17</f>
        <v>11</v>
      </c>
      <c r="C19" s="356" t="str">
        <f>ДС1!D17</f>
        <v>Ломанов Алексей</v>
      </c>
      <c r="D19" s="356" t="str">
        <f>ДС1!E17</f>
        <v>Винке Елена</v>
      </c>
      <c r="E19" s="354" t="str">
        <f>ДС1!DM17</f>
        <v>Москвич 214145</v>
      </c>
      <c r="F19" s="357" t="str">
        <f>ДС1!DP17</f>
        <v>Хорошая компания</v>
      </c>
      <c r="G19" s="355">
        <f>ДС1!EJ17</f>
        <v>92.1</v>
      </c>
      <c r="I19" s="364"/>
      <c r="J19" s="338">
        <v>13</v>
      </c>
      <c r="K19" s="366">
        <f>ДС2!C17</f>
        <v>18</v>
      </c>
      <c r="L19" s="356" t="str">
        <f>ДС2!D17</f>
        <v>Меркушев Сергей</v>
      </c>
      <c r="M19" s="356" t="str">
        <f>ДС2!E17</f>
        <v>Топорков Максим</v>
      </c>
      <c r="N19" s="354" t="str">
        <f>ДС2!F17</f>
        <v>ВАЗ-21093</v>
      </c>
      <c r="O19" s="357" t="str">
        <f>ДС2!DP17</f>
        <v>МАДИ Racing</v>
      </c>
      <c r="P19" s="355">
        <f>ДС2!EM17</f>
        <v>450</v>
      </c>
      <c r="S19" s="338">
        <v>13</v>
      </c>
      <c r="T19" s="368">
        <f>ДС3!C17</f>
        <v>8</v>
      </c>
      <c r="U19" s="354" t="str">
        <f>ДС3!D17</f>
        <v>Сергеев Виктор</v>
      </c>
      <c r="V19" s="354" t="str">
        <f>ДС3!E17</f>
        <v>Ушанов Сергей</v>
      </c>
      <c r="W19" s="354" t="str">
        <f>ДС3!F17</f>
        <v>Subaru Impreza</v>
      </c>
      <c r="X19" s="357" t="str">
        <f>ДС3!DP17</f>
        <v>Хорошая компания</v>
      </c>
      <c r="Y19" s="362">
        <f>ДС3!EO17</f>
        <v>25</v>
      </c>
      <c r="AB19" s="338">
        <v>13</v>
      </c>
      <c r="AC19" s="353">
        <f>ДС4!C17</f>
        <v>71</v>
      </c>
      <c r="AD19" s="354" t="str">
        <f>ДС4!D17</f>
        <v>Арапов Григорий</v>
      </c>
      <c r="AE19" s="354" t="str">
        <f>ДС4!E17</f>
        <v>Маругина Ольга</v>
      </c>
      <c r="AF19" s="354" t="str">
        <f>ДС4!F17</f>
        <v>ВАЗ-21083</v>
      </c>
      <c r="AG19" s="357" t="str">
        <f>ДС4!DP17</f>
        <v>Очки</v>
      </c>
      <c r="AH19" s="362">
        <f>ДС4!EQ17</f>
        <v>100.1</v>
      </c>
    </row>
    <row r="20" spans="1:34" x14ac:dyDescent="0.2">
      <c r="A20" s="338">
        <v>14</v>
      </c>
      <c r="B20" s="366">
        <f>ДС1!C18</f>
        <v>73</v>
      </c>
      <c r="C20" s="356" t="str">
        <f>ДС1!D18</f>
        <v>Суромкина Зоя</v>
      </c>
      <c r="D20" s="356" t="str">
        <f>ДС1!E18</f>
        <v>Питерцева Виктория</v>
      </c>
      <c r="E20" s="354" t="str">
        <f>ДС1!DM18</f>
        <v>ВАЗ-2113</v>
      </c>
      <c r="F20" s="357" t="str">
        <f>ДС1!DP18</f>
        <v>Юный Автомобилист</v>
      </c>
      <c r="G20" s="355">
        <f>ДС1!EJ18</f>
        <v>92.1</v>
      </c>
      <c r="I20" s="364"/>
      <c r="J20" s="338">
        <v>14</v>
      </c>
      <c r="K20" s="366">
        <f>ДС2!C18</f>
        <v>1</v>
      </c>
      <c r="L20" s="356" t="str">
        <f>ДС2!D18</f>
        <v>Ершов Иван</v>
      </c>
      <c r="M20" s="356" t="str">
        <f>ДС2!E18</f>
        <v>Елисеева Екатерина</v>
      </c>
      <c r="N20" s="354" t="str">
        <f>ДС2!F18</f>
        <v>Skoda Octavia</v>
      </c>
      <c r="O20" s="357" t="str">
        <f>ДС2!DP18</f>
        <v>DREAM TEAM</v>
      </c>
      <c r="P20" s="355">
        <f>ДС2!EM18</f>
        <v>509</v>
      </c>
      <c r="S20" s="338">
        <v>14</v>
      </c>
      <c r="T20" s="368">
        <f>ДС3!C18</f>
        <v>3</v>
      </c>
      <c r="U20" s="354" t="str">
        <f>ДС3!D18</f>
        <v>Шашлов Борис</v>
      </c>
      <c r="V20" s="354" t="str">
        <f>ДС3!E18</f>
        <v>Шеянов Олег</v>
      </c>
      <c r="W20" s="354" t="str">
        <f>ДС3!F18</f>
        <v>Subaru Impreza</v>
      </c>
      <c r="X20" s="357" t="str">
        <f>ДС3!DP18</f>
        <v>Хорошая компания</v>
      </c>
      <c r="Y20" s="362">
        <f>ДС3!EO18</f>
        <v>28</v>
      </c>
      <c r="AB20" s="338">
        <v>14</v>
      </c>
      <c r="AC20" s="353">
        <f>ДС4!C18</f>
        <v>16</v>
      </c>
      <c r="AD20" s="354" t="str">
        <f>ДС4!D18</f>
        <v>Филин Анатолий</v>
      </c>
      <c r="AE20" s="354" t="str">
        <f>ДС4!E18</f>
        <v>Хохлов Юрий</v>
      </c>
      <c r="AF20" s="354" t="str">
        <f>ДС4!F18</f>
        <v>ВАЗ-21093</v>
      </c>
      <c r="AG20" s="357" t="str">
        <f>ДС4!DP18</f>
        <v>Очки</v>
      </c>
      <c r="AH20" s="362">
        <f>ДС4!EQ18</f>
        <v>100.7</v>
      </c>
    </row>
    <row r="21" spans="1:34" x14ac:dyDescent="0.2">
      <c r="A21" s="338">
        <v>15</v>
      </c>
      <c r="B21" s="366">
        <f>ДС1!C19</f>
        <v>88</v>
      </c>
      <c r="C21" s="356" t="str">
        <f>ДС1!D19</f>
        <v>Павловский Сергей</v>
      </c>
      <c r="D21" s="356" t="str">
        <f>ДС1!E19</f>
        <v>Шведов Константин</v>
      </c>
      <c r="E21" s="354" t="str">
        <f>ДС1!DM19</f>
        <v>Hyundai Accent</v>
      </c>
      <c r="F21" s="357" t="str">
        <f>ДС1!DP19</f>
        <v>Товарищи</v>
      </c>
      <c r="G21" s="355">
        <f>ДС1!EJ19</f>
        <v>92.1</v>
      </c>
      <c r="I21" s="364"/>
      <c r="J21" s="338">
        <v>15</v>
      </c>
      <c r="K21" s="366">
        <f>ДС2!C19</f>
        <v>21</v>
      </c>
      <c r="L21" s="356" t="str">
        <f>ДС2!D19</f>
        <v>Джиоев Сослан</v>
      </c>
      <c r="M21" s="356" t="str">
        <f>ДС2!E19</f>
        <v>Петрушин Александр</v>
      </c>
      <c r="N21" s="354" t="str">
        <f>ДС2!F19</f>
        <v>KIA Ceed</v>
      </c>
      <c r="O21" s="357">
        <f>ДС2!DP19</f>
        <v>0</v>
      </c>
      <c r="P21" s="355">
        <f>ДС2!EM19</f>
        <v>603</v>
      </c>
      <c r="S21" s="338">
        <v>15</v>
      </c>
      <c r="T21" s="368">
        <f>ДС3!C19</f>
        <v>87</v>
      </c>
      <c r="U21" s="354" t="str">
        <f>ДС3!D19</f>
        <v>Климкин Сергей</v>
      </c>
      <c r="V21" s="354" t="str">
        <f>ДС3!E19</f>
        <v>Люлин Александр</v>
      </c>
      <c r="W21" s="354" t="str">
        <f>ДС3!F19</f>
        <v>Москвич 214145</v>
      </c>
      <c r="X21" s="357" t="str">
        <f>ДС3!DP19</f>
        <v>Товарищи</v>
      </c>
      <c r="Y21" s="362">
        <f>ДС3!EO19</f>
        <v>30</v>
      </c>
      <c r="AB21" s="338">
        <v>15</v>
      </c>
      <c r="AC21" s="353">
        <f>ДС4!C19</f>
        <v>18</v>
      </c>
      <c r="AD21" s="354" t="str">
        <f>ДС4!D19</f>
        <v>Меркушев Сергей</v>
      </c>
      <c r="AE21" s="354" t="str">
        <f>ДС4!E19</f>
        <v>Топорков Максим</v>
      </c>
      <c r="AF21" s="354" t="str">
        <f>ДС4!F19</f>
        <v>ВАЗ-21093</v>
      </c>
      <c r="AG21" s="357" t="str">
        <f>ДС4!DP19</f>
        <v>МАДИ Racing</v>
      </c>
      <c r="AH21" s="362">
        <f>ДС4!EQ19</f>
        <v>101.8</v>
      </c>
    </row>
    <row r="22" spans="1:34" x14ac:dyDescent="0.2">
      <c r="A22" s="338">
        <v>16</v>
      </c>
      <c r="B22" s="366">
        <f>ДС1!C20</f>
        <v>16</v>
      </c>
      <c r="C22" s="356" t="str">
        <f>ДС1!D20</f>
        <v>Филин Анатолий</v>
      </c>
      <c r="D22" s="356" t="str">
        <f>ДС1!E20</f>
        <v>Хохлов Юрий</v>
      </c>
      <c r="E22" s="354" t="str">
        <f>ДС1!DM20</f>
        <v>ВАЗ-21093</v>
      </c>
      <c r="F22" s="357" t="str">
        <f>ДС1!DP20</f>
        <v>Очки</v>
      </c>
      <c r="G22" s="355">
        <f>ДС1!EJ20</f>
        <v>93.1</v>
      </c>
      <c r="I22" s="364"/>
      <c r="J22" s="338">
        <v>16</v>
      </c>
      <c r="K22" s="366">
        <f>ДС2!C20</f>
        <v>17</v>
      </c>
      <c r="L22" s="356" t="str">
        <f>ДС2!D20</f>
        <v>Богословский Вадим</v>
      </c>
      <c r="M22" s="356" t="str">
        <f>ДС2!E20</f>
        <v>Князева Елена</v>
      </c>
      <c r="N22" s="354" t="str">
        <f>ДС2!F20</f>
        <v>ВАЗ-21083</v>
      </c>
      <c r="O22" s="357" t="str">
        <f>ДС2!DP20</f>
        <v>Товарищи</v>
      </c>
      <c r="P22" s="355">
        <f>ДС2!EM20</f>
        <v>613</v>
      </c>
      <c r="S22" s="338">
        <v>16</v>
      </c>
      <c r="T22" s="368">
        <f>ДС3!C20</f>
        <v>88</v>
      </c>
      <c r="U22" s="354" t="str">
        <f>ДС3!D20</f>
        <v>Павловский Сергей</v>
      </c>
      <c r="V22" s="354" t="str">
        <f>ДС3!E20</f>
        <v>Шведов Константин</v>
      </c>
      <c r="W22" s="354" t="str">
        <f>ДС3!F20</f>
        <v>Hyundai Accent</v>
      </c>
      <c r="X22" s="357" t="str">
        <f>ДС3!DP20</f>
        <v>Товарищи</v>
      </c>
      <c r="Y22" s="362">
        <f>ДС3!EO20</f>
        <v>31</v>
      </c>
      <c r="AB22" s="338">
        <v>16</v>
      </c>
      <c r="AC22" s="353">
        <f>ДС4!C20</f>
        <v>82</v>
      </c>
      <c r="AD22" s="354" t="str">
        <f>ДС4!D20</f>
        <v>Масалов Андрей</v>
      </c>
      <c r="AE22" s="354" t="str">
        <f>ДС4!E20</f>
        <v>Масалова Ксения</v>
      </c>
      <c r="AF22" s="354" t="str">
        <f>ДС4!F20</f>
        <v>Hyundai Accent</v>
      </c>
      <c r="AG22" s="357">
        <f>ДС4!DP20</f>
        <v>0</v>
      </c>
      <c r="AH22" s="362">
        <f>ДС4!EQ20</f>
        <v>103.2</v>
      </c>
    </row>
    <row r="23" spans="1:34" x14ac:dyDescent="0.2">
      <c r="A23" s="338">
        <v>17</v>
      </c>
      <c r="B23" s="366">
        <f>ДС1!C21</f>
        <v>40</v>
      </c>
      <c r="C23" s="356" t="str">
        <f>ДС1!D21</f>
        <v>Бузюн Георгий</v>
      </c>
      <c r="D23" s="356" t="str">
        <f>ДС1!E21</f>
        <v>Филипс Дмитриевс</v>
      </c>
      <c r="E23" s="354" t="str">
        <f>ДС1!DM21</f>
        <v>Москвич-21415</v>
      </c>
      <c r="F23" s="357" t="str">
        <f>ДС1!DP21</f>
        <v>МАДИ Racing</v>
      </c>
      <c r="G23" s="355">
        <f>ДС1!EJ21</f>
        <v>93.4</v>
      </c>
      <c r="I23" s="364"/>
      <c r="J23" s="338">
        <v>17</v>
      </c>
      <c r="K23" s="366">
        <f>ДС2!C21</f>
        <v>43</v>
      </c>
      <c r="L23" s="356" t="str">
        <f>ДС2!D21</f>
        <v>Никольский Денис</v>
      </c>
      <c r="M23" s="356" t="str">
        <f>ДС2!E21</f>
        <v>Дьяков Григорий</v>
      </c>
      <c r="N23" s="354" t="str">
        <f>ДС2!F21</f>
        <v>Mitsubishi Lancer X</v>
      </c>
      <c r="O23" s="357" t="str">
        <f>ДС2!DP21</f>
        <v>DREAM TEAM</v>
      </c>
      <c r="P23" s="355">
        <f>ДС2!EM21</f>
        <v>646</v>
      </c>
      <c r="S23" s="338">
        <v>17</v>
      </c>
      <c r="T23" s="368">
        <f>ДС3!C21</f>
        <v>1</v>
      </c>
      <c r="U23" s="354" t="str">
        <f>ДС3!D21</f>
        <v>Ершов Иван</v>
      </c>
      <c r="V23" s="354" t="str">
        <f>ДС3!E21</f>
        <v>Елисеева Екатерина</v>
      </c>
      <c r="W23" s="354" t="str">
        <f>ДС3!F21</f>
        <v>Skoda Octavia</v>
      </c>
      <c r="X23" s="357" t="str">
        <f>ДС3!DP21</f>
        <v>DREAM TEAM</v>
      </c>
      <c r="Y23" s="362">
        <f>ДС3!EO21</f>
        <v>35</v>
      </c>
      <c r="AB23" s="338">
        <v>17</v>
      </c>
      <c r="AC23" s="353">
        <f>ДС4!C21</f>
        <v>27</v>
      </c>
      <c r="AD23" s="354" t="str">
        <f>ДС4!D21</f>
        <v>Шабалин Дмитрий</v>
      </c>
      <c r="AE23" s="354" t="str">
        <f>ДС4!E21</f>
        <v>Шабалин Иван</v>
      </c>
      <c r="AF23" s="354" t="str">
        <f>ДС4!F21</f>
        <v>Nissan X-Trail</v>
      </c>
      <c r="AG23" s="357">
        <f>ДС4!DP21</f>
        <v>0</v>
      </c>
      <c r="AH23" s="362">
        <f>ДС4!EQ21</f>
        <v>103.4</v>
      </c>
    </row>
    <row r="24" spans="1:34" x14ac:dyDescent="0.2">
      <c r="A24" s="338">
        <v>18</v>
      </c>
      <c r="B24" s="366">
        <f>ДС1!C22</f>
        <v>10</v>
      </c>
      <c r="C24" s="356" t="str">
        <f>ДС1!D22</f>
        <v>Дудинов Денис</v>
      </c>
      <c r="D24" s="356" t="str">
        <f>ДС1!E22</f>
        <v>Данилов Роман</v>
      </c>
      <c r="E24" s="354" t="str">
        <f>ДС1!DM22</f>
        <v>Лада Калина</v>
      </c>
      <c r="F24" s="357" t="str">
        <f>ДС1!DP22</f>
        <v>Хорошая компания</v>
      </c>
      <c r="G24" s="355">
        <f>ДС1!EJ22</f>
        <v>93.6</v>
      </c>
      <c r="I24" s="364"/>
      <c r="J24" s="338">
        <v>18</v>
      </c>
      <c r="K24" s="366">
        <f>ДС2!C22</f>
        <v>19</v>
      </c>
      <c r="L24" s="356" t="str">
        <f>ДС2!D22</f>
        <v>Бестужев Дмитрий</v>
      </c>
      <c r="M24" s="356" t="str">
        <f>ДС2!E22</f>
        <v>Чебуров Юрий</v>
      </c>
      <c r="N24" s="354" t="str">
        <f>ДС2!F22</f>
        <v>ВАЗ-21083</v>
      </c>
      <c r="O24" s="357" t="str">
        <f>ДС2!DP22</f>
        <v>МАДИ Racing</v>
      </c>
      <c r="P24" s="355">
        <f>ДС2!EM22</f>
        <v>780</v>
      </c>
      <c r="S24" s="338">
        <v>18</v>
      </c>
      <c r="T24" s="368">
        <f>ДС3!C22</f>
        <v>34</v>
      </c>
      <c r="U24" s="354" t="str">
        <f>ДС3!D22</f>
        <v>Чириков Василий</v>
      </c>
      <c r="V24" s="354" t="str">
        <f>ДС3!E22</f>
        <v>Бобылёв Максим</v>
      </c>
      <c r="W24" s="354" t="str">
        <f>ДС3!F22</f>
        <v>Renault Logan</v>
      </c>
      <c r="X24" s="357">
        <f>ДС3!DP22</f>
        <v>0</v>
      </c>
      <c r="Y24" s="362">
        <f>ДС3!EO22</f>
        <v>42</v>
      </c>
      <c r="AB24" s="338">
        <v>18</v>
      </c>
      <c r="AC24" s="353">
        <f>ДС4!C22</f>
        <v>24</v>
      </c>
      <c r="AD24" s="354" t="str">
        <f>ДС4!D22</f>
        <v>Денисов Иван</v>
      </c>
      <c r="AE24" s="354" t="str">
        <f>ДС4!E22</f>
        <v>Юрьев Евгений</v>
      </c>
      <c r="AF24" s="354" t="str">
        <f>ДС4!F22</f>
        <v>Volkswagen Golf</v>
      </c>
      <c r="AG24" s="357" t="str">
        <f>ДС4!DP22</f>
        <v>МАДИ Racing</v>
      </c>
      <c r="AH24" s="362">
        <f>ДС4!EQ22</f>
        <v>104.3</v>
      </c>
    </row>
    <row r="25" spans="1:34" x14ac:dyDescent="0.2">
      <c r="A25" s="338">
        <v>19</v>
      </c>
      <c r="B25" s="366">
        <f>ДС1!C23</f>
        <v>3</v>
      </c>
      <c r="C25" s="356" t="str">
        <f>ДС1!D23</f>
        <v>Шашлов Борис</v>
      </c>
      <c r="D25" s="356" t="str">
        <f>ДС1!E23</f>
        <v>Шеянов Олег</v>
      </c>
      <c r="E25" s="354" t="str">
        <f>ДС1!DM23</f>
        <v>Subaru Impreza</v>
      </c>
      <c r="F25" s="357" t="str">
        <f>ДС1!DP23</f>
        <v>Хорошая компания</v>
      </c>
      <c r="G25" s="355">
        <f>ДС1!EJ23</f>
        <v>94</v>
      </c>
      <c r="I25" s="364"/>
      <c r="J25" s="338">
        <v>19</v>
      </c>
      <c r="K25" s="366">
        <f>ДС2!C23</f>
        <v>42</v>
      </c>
      <c r="L25" s="356" t="str">
        <f>ДС2!D23</f>
        <v>Желнин Евгений</v>
      </c>
      <c r="M25" s="356" t="str">
        <f>ДС2!E23</f>
        <v>Желнина Светлана</v>
      </c>
      <c r="N25" s="354" t="str">
        <f>ДС2!F23</f>
        <v>Subaru Forester</v>
      </c>
      <c r="O25" s="357">
        <f>ДС2!DP23</f>
        <v>0</v>
      </c>
      <c r="P25" s="355">
        <f>ДС2!EM23</f>
        <v>843</v>
      </c>
      <c r="S25" s="338">
        <v>19</v>
      </c>
      <c r="T25" s="368">
        <f>ДС3!C23</f>
        <v>14</v>
      </c>
      <c r="U25" s="354" t="str">
        <f>ДС3!D23</f>
        <v>Будылин Фёдор</v>
      </c>
      <c r="V25" s="354" t="str">
        <f>ДС3!E23</f>
        <v>Суриков Александр</v>
      </c>
      <c r="W25" s="354" t="str">
        <f>ДС3!F23</f>
        <v>Citroen C4</v>
      </c>
      <c r="X25" s="357">
        <f>ДС3!DP23</f>
        <v>0</v>
      </c>
      <c r="Y25" s="362">
        <f>ДС3!EO23</f>
        <v>44</v>
      </c>
      <c r="AB25" s="338">
        <v>19</v>
      </c>
      <c r="AC25" s="353">
        <f>ДС4!C23</f>
        <v>48</v>
      </c>
      <c r="AD25" s="354" t="str">
        <f>ДС4!D23</f>
        <v>Андреев Максим</v>
      </c>
      <c r="AE25" s="354" t="str">
        <f>ДС4!E23</f>
        <v>Андреева Мария</v>
      </c>
      <c r="AF25" s="354" t="str">
        <f>ДС4!F23</f>
        <v>KIA Sorento</v>
      </c>
      <c r="AG25" s="357">
        <f>ДС4!DP23</f>
        <v>0</v>
      </c>
      <c r="AH25" s="362">
        <f>ДС4!EQ23</f>
        <v>105.2</v>
      </c>
    </row>
    <row r="26" spans="1:34" x14ac:dyDescent="0.2">
      <c r="A26" s="338">
        <v>20</v>
      </c>
      <c r="B26" s="366">
        <f>ДС1!C24</f>
        <v>54</v>
      </c>
      <c r="C26" s="356" t="str">
        <f>ДС1!D24</f>
        <v>Минаев Евгений</v>
      </c>
      <c r="D26" s="356" t="str">
        <f>ДС1!E24</f>
        <v>Суриков Иван</v>
      </c>
      <c r="E26" s="354" t="str">
        <f>ДС1!DM24</f>
        <v>Ford Fusion</v>
      </c>
      <c r="F26" s="357" t="str">
        <f>ДС1!DP24</f>
        <v>Товарищи</v>
      </c>
      <c r="G26" s="355">
        <f>ДС1!EJ24</f>
        <v>94.5</v>
      </c>
      <c r="I26" s="364"/>
      <c r="J26" s="338">
        <v>20</v>
      </c>
      <c r="K26" s="366">
        <f>ДС2!C24</f>
        <v>31</v>
      </c>
      <c r="L26" s="356" t="str">
        <f>ДС2!D24</f>
        <v>Ушаков Павел</v>
      </c>
      <c r="M26" s="356" t="str">
        <f>ДС2!E24</f>
        <v>Сорока Евгений</v>
      </c>
      <c r="N26" s="354" t="str">
        <f>ДС2!F24</f>
        <v>ВАЗ-2101</v>
      </c>
      <c r="O26" s="357" t="str">
        <f>ДС2!DP24</f>
        <v>Gorkyclassic</v>
      </c>
      <c r="P26" s="355">
        <f>ДС2!EM24</f>
        <v>889</v>
      </c>
      <c r="S26" s="338">
        <v>20</v>
      </c>
      <c r="T26" s="368">
        <f>ДС3!C24</f>
        <v>23</v>
      </c>
      <c r="U26" s="354" t="str">
        <f>ДС3!D24</f>
        <v>Шипилов Сергей</v>
      </c>
      <c r="V26" s="354" t="str">
        <f>ДС3!E24</f>
        <v>Шипилов Игнат</v>
      </c>
      <c r="W26" s="354" t="str">
        <f>ДС3!F24</f>
        <v>ВАЗ-21043</v>
      </c>
      <c r="X26" s="357">
        <f>ДС3!DP24</f>
        <v>0</v>
      </c>
      <c r="Y26" s="362">
        <f>ДС3!EO24</f>
        <v>53</v>
      </c>
      <c r="AB26" s="338">
        <v>20</v>
      </c>
      <c r="AC26" s="353">
        <f>ДС4!C24</f>
        <v>21</v>
      </c>
      <c r="AD26" s="354" t="str">
        <f>ДС4!D24</f>
        <v>Джиоев Сослан</v>
      </c>
      <c r="AE26" s="354" t="str">
        <f>ДС4!E24</f>
        <v>Петрушин Александр</v>
      </c>
      <c r="AF26" s="354" t="str">
        <f>ДС4!F24</f>
        <v>KIA Ceed</v>
      </c>
      <c r="AG26" s="357">
        <f>ДС4!DP24</f>
        <v>0</v>
      </c>
      <c r="AH26" s="362">
        <f>ДС4!EQ24</f>
        <v>106.2</v>
      </c>
    </row>
    <row r="27" spans="1:34" x14ac:dyDescent="0.2">
      <c r="A27" s="338">
        <v>21</v>
      </c>
      <c r="B27" s="366">
        <f>ДС1!C25</f>
        <v>15</v>
      </c>
      <c r="C27" s="356" t="str">
        <f>ДС1!D25</f>
        <v>Шеврекуко Григорий</v>
      </c>
      <c r="D27" s="356" t="str">
        <f>ДС1!E25</f>
        <v>Шкурлаков Сергей</v>
      </c>
      <c r="E27" s="354" t="str">
        <f>ДС1!DM25</f>
        <v>Mazda BT-50</v>
      </c>
      <c r="F27" s="357">
        <f>ДС1!DP25</f>
        <v>0</v>
      </c>
      <c r="G27" s="355">
        <f>ДС1!EJ25</f>
        <v>94.6</v>
      </c>
      <c r="I27" s="364"/>
      <c r="J27" s="338">
        <v>21</v>
      </c>
      <c r="K27" s="366">
        <f>ДС2!C25</f>
        <v>33</v>
      </c>
      <c r="L27" s="356" t="str">
        <f>ДС2!D25</f>
        <v>Лекае Александр мл.</v>
      </c>
      <c r="M27" s="356" t="str">
        <f>ДС2!E25</f>
        <v>Ломов Артём</v>
      </c>
      <c r="N27" s="354" t="str">
        <f>ДС2!F25</f>
        <v>ГАЗ-24</v>
      </c>
      <c r="O27" s="357" t="str">
        <f>ДС2!DP25</f>
        <v>Gorkyclassic</v>
      </c>
      <c r="P27" s="355">
        <f>ДС2!EM25</f>
        <v>1080</v>
      </c>
      <c r="S27" s="338">
        <v>21</v>
      </c>
      <c r="T27" s="368">
        <f>ДС3!C25</f>
        <v>18</v>
      </c>
      <c r="U27" s="354" t="str">
        <f>ДС3!D25</f>
        <v>Меркушев Сергей</v>
      </c>
      <c r="V27" s="354" t="str">
        <f>ДС3!E25</f>
        <v>Топорков Максим</v>
      </c>
      <c r="W27" s="354" t="str">
        <f>ДС3!F25</f>
        <v>ВАЗ-21093</v>
      </c>
      <c r="X27" s="357" t="str">
        <f>ДС3!DP25</f>
        <v>МАДИ Racing</v>
      </c>
      <c r="Y27" s="362">
        <f>ДС3!EO25</f>
        <v>54</v>
      </c>
      <c r="AB27" s="338">
        <v>21</v>
      </c>
      <c r="AC27" s="353">
        <f>ДС4!C25</f>
        <v>61</v>
      </c>
      <c r="AD27" s="354" t="str">
        <f>ДС4!D25</f>
        <v>Гусев Александр</v>
      </c>
      <c r="AE27" s="354" t="str">
        <f>ДС4!E25</f>
        <v>Финогеев Андрей</v>
      </c>
      <c r="AF27" s="354" t="str">
        <f>ДС4!F25</f>
        <v>ВАЗ-2115</v>
      </c>
      <c r="AG27" s="357" t="str">
        <f>ДС4!DP25</f>
        <v>Юный Автомобилист</v>
      </c>
      <c r="AH27" s="362">
        <f>ДС4!EQ25</f>
        <v>106.4</v>
      </c>
    </row>
    <row r="28" spans="1:34" x14ac:dyDescent="0.2">
      <c r="A28" s="338">
        <v>22</v>
      </c>
      <c r="B28" s="366">
        <f>ДС1!C26</f>
        <v>5</v>
      </c>
      <c r="C28" s="356" t="str">
        <f>ДС1!D26</f>
        <v>Носков Александр</v>
      </c>
      <c r="D28" s="356" t="str">
        <f>ДС1!E26</f>
        <v>Носков Геннадий</v>
      </c>
      <c r="E28" s="354" t="str">
        <f>ДС1!DM26</f>
        <v>Volvo S60R</v>
      </c>
      <c r="F28" s="357">
        <f>ДС1!DP26</f>
        <v>0</v>
      </c>
      <c r="G28" s="355">
        <f>ДС1!EJ26</f>
        <v>94.9</v>
      </c>
      <c r="I28" s="364"/>
      <c r="J28" s="338">
        <v>22</v>
      </c>
      <c r="K28" s="366">
        <f>ДС2!C26</f>
        <v>26</v>
      </c>
      <c r="L28" s="356" t="str">
        <f>ДС2!D26</f>
        <v>Касмынин Александр</v>
      </c>
      <c r="M28" s="356" t="str">
        <f>ДС2!E26</f>
        <v>Панкратова Наталья</v>
      </c>
      <c r="N28" s="354" t="str">
        <f>ДС2!F26</f>
        <v>ВАЗ-21060</v>
      </c>
      <c r="O28" s="357" t="str">
        <f>ДС2!DP26</f>
        <v>PRO|RALLY</v>
      </c>
      <c r="P28" s="355">
        <f>ДС2!EM26</f>
        <v>1178</v>
      </c>
      <c r="S28" s="338">
        <v>22</v>
      </c>
      <c r="T28" s="368">
        <f>ДС3!C26</f>
        <v>38</v>
      </c>
      <c r="U28" s="354" t="str">
        <f>ДС3!D26</f>
        <v>Воронов Александр</v>
      </c>
      <c r="V28" s="354" t="str">
        <f>ДС3!E26</f>
        <v>Балденков Дмитрий</v>
      </c>
      <c r="W28" s="354" t="str">
        <f>ДС3!F26</f>
        <v>ВАЗ-21093</v>
      </c>
      <c r="X28" s="357" t="str">
        <f>ДС3!DP26</f>
        <v>Очки</v>
      </c>
      <c r="Y28" s="362">
        <f>ДС3!EO26</f>
        <v>59</v>
      </c>
      <c r="AB28" s="338">
        <v>22</v>
      </c>
      <c r="AC28" s="353">
        <f>ДС4!C26</f>
        <v>7</v>
      </c>
      <c r="AD28" s="354" t="str">
        <f>ДС4!D26</f>
        <v>Милявский Дмитрий</v>
      </c>
      <c r="AE28" s="354" t="str">
        <f>ДС4!E26</f>
        <v>Баклашова Василиса</v>
      </c>
      <c r="AF28" s="354" t="str">
        <f>ДС4!F26</f>
        <v>Honda Civic</v>
      </c>
      <c r="AG28" s="357">
        <f>ДС4!DP26</f>
        <v>0</v>
      </c>
      <c r="AH28" s="362">
        <f>ДС4!EQ26</f>
        <v>107.5</v>
      </c>
    </row>
    <row r="29" spans="1:34" x14ac:dyDescent="0.2">
      <c r="A29" s="338">
        <v>23</v>
      </c>
      <c r="B29" s="366">
        <f>ДС1!C27</f>
        <v>55</v>
      </c>
      <c r="C29" s="356" t="str">
        <f>ДС1!D27</f>
        <v>Кирилюк Алексей</v>
      </c>
      <c r="D29" s="356" t="str">
        <f>ДС1!E27</f>
        <v>Сергеев Сергей</v>
      </c>
      <c r="E29" s="354" t="str">
        <f>ДС1!DM27</f>
        <v>Hyundai Getz</v>
      </c>
      <c r="F29" s="357" t="str">
        <f>ДС1!DP27</f>
        <v>DREAM TEAM</v>
      </c>
      <c r="G29" s="355">
        <f>ДС1!EJ27</f>
        <v>95</v>
      </c>
      <c r="I29" s="364"/>
      <c r="J29" s="338">
        <v>23</v>
      </c>
      <c r="K29" s="366">
        <f>ДС2!C27</f>
        <v>36</v>
      </c>
      <c r="L29" s="356" t="str">
        <f>ДС2!D27</f>
        <v>Александрова Анна</v>
      </c>
      <c r="M29" s="356" t="str">
        <f>ДС2!E27</f>
        <v>Александров Сергей</v>
      </c>
      <c r="N29" s="354" t="str">
        <f>ДС2!F27</f>
        <v>Skoda Octavia</v>
      </c>
      <c r="O29" s="357">
        <f>ДС2!DP27</f>
        <v>0</v>
      </c>
      <c r="P29" s="355">
        <f>ДС2!EM27</f>
        <v>1355</v>
      </c>
      <c r="S29" s="338">
        <v>23</v>
      </c>
      <c r="T29" s="368">
        <f>ДС3!C27</f>
        <v>19</v>
      </c>
      <c r="U29" s="354" t="str">
        <f>ДС3!D27</f>
        <v>Бестужев Дмитрий</v>
      </c>
      <c r="V29" s="354" t="str">
        <f>ДС3!E27</f>
        <v>Чебуров Юрий</v>
      </c>
      <c r="W29" s="354" t="str">
        <f>ДС3!F27</f>
        <v>ВАЗ-21083</v>
      </c>
      <c r="X29" s="357" t="str">
        <f>ДС3!DP27</f>
        <v>МАДИ Racing</v>
      </c>
      <c r="Y29" s="362">
        <f>ДС3!EO27</f>
        <v>60</v>
      </c>
      <c r="AB29" s="338">
        <v>23</v>
      </c>
      <c r="AC29" s="353">
        <f>ДС4!C27</f>
        <v>44</v>
      </c>
      <c r="AD29" s="354" t="str">
        <f>ДС4!D27</f>
        <v>Борков Виктор</v>
      </c>
      <c r="AE29" s="354" t="str">
        <f>ДС4!E27</f>
        <v>Смирнов Артём</v>
      </c>
      <c r="AF29" s="354" t="str">
        <f>ДС4!F27</f>
        <v>Lada Priora Sport</v>
      </c>
      <c r="AG29" s="357">
        <f>ДС4!DP27</f>
        <v>0</v>
      </c>
      <c r="AH29" s="362">
        <f>ДС4!EQ27</f>
        <v>107.6</v>
      </c>
    </row>
    <row r="30" spans="1:34" x14ac:dyDescent="0.2">
      <c r="A30" s="338">
        <v>24</v>
      </c>
      <c r="B30" s="366">
        <f>ДС1!C28</f>
        <v>17</v>
      </c>
      <c r="C30" s="356" t="str">
        <f>ДС1!D28</f>
        <v>Богословский Вадим</v>
      </c>
      <c r="D30" s="356" t="str">
        <f>ДС1!E28</f>
        <v>Князева Елена</v>
      </c>
      <c r="E30" s="354" t="str">
        <f>ДС1!DM28</f>
        <v>ВАЗ-21083</v>
      </c>
      <c r="F30" s="357" t="str">
        <f>ДС1!DP28</f>
        <v>Товарищи</v>
      </c>
      <c r="G30" s="355">
        <f>ДС1!EJ28</f>
        <v>96</v>
      </c>
      <c r="I30" s="364"/>
      <c r="J30" s="338">
        <v>24</v>
      </c>
      <c r="K30" s="366">
        <f>ДС2!C28</f>
        <v>73</v>
      </c>
      <c r="L30" s="356" t="str">
        <f>ДС2!D28</f>
        <v>Суромкина Зоя</v>
      </c>
      <c r="M30" s="356" t="str">
        <f>ДС2!E28</f>
        <v>Питерцева Виктория</v>
      </c>
      <c r="N30" s="354" t="str">
        <f>ДС2!F28</f>
        <v>ВАЗ-2113</v>
      </c>
      <c r="O30" s="357" t="str">
        <f>ДС2!DP28</f>
        <v>Юный Автомобилист</v>
      </c>
      <c r="P30" s="355">
        <f>ДС2!EM28</f>
        <v>1576</v>
      </c>
      <c r="S30" s="338">
        <v>24</v>
      </c>
      <c r="T30" s="368">
        <f>ДС3!C28</f>
        <v>15</v>
      </c>
      <c r="U30" s="354" t="str">
        <f>ДС3!D28</f>
        <v>Шеврекуко Григорий</v>
      </c>
      <c r="V30" s="354" t="str">
        <f>ДС3!E28</f>
        <v>Шкурлаков Сергей</v>
      </c>
      <c r="W30" s="354" t="str">
        <f>ДС3!F28</f>
        <v>Mazda BT-50</v>
      </c>
      <c r="X30" s="357">
        <f>ДС3!DP28</f>
        <v>0</v>
      </c>
      <c r="Y30" s="362">
        <f>ДС3!EO28</f>
        <v>61</v>
      </c>
      <c r="AB30" s="338">
        <v>24</v>
      </c>
      <c r="AC30" s="353">
        <f>ДС4!C28</f>
        <v>88</v>
      </c>
      <c r="AD30" s="354" t="str">
        <f>ДС4!D28</f>
        <v>Павловский Сергей</v>
      </c>
      <c r="AE30" s="354" t="str">
        <f>ДС4!E28</f>
        <v>Шведов Константин</v>
      </c>
      <c r="AF30" s="354" t="str">
        <f>ДС4!F28</f>
        <v>Hyundai Accent</v>
      </c>
      <c r="AG30" s="357" t="str">
        <f>ДС4!DP28</f>
        <v>Товарищи</v>
      </c>
      <c r="AH30" s="362">
        <f>ДС4!EQ28</f>
        <v>107.6</v>
      </c>
    </row>
    <row r="31" spans="1:34" x14ac:dyDescent="0.2">
      <c r="A31" s="338">
        <v>25</v>
      </c>
      <c r="B31" s="366">
        <f>ДС1!C29</f>
        <v>24</v>
      </c>
      <c r="C31" s="356" t="str">
        <f>ДС1!D29</f>
        <v>Денисов Иван</v>
      </c>
      <c r="D31" s="356" t="str">
        <f>ДС1!E29</f>
        <v>Юрьев Евгений</v>
      </c>
      <c r="E31" s="354" t="str">
        <f>ДС1!DM29</f>
        <v>Volkswagen Golf</v>
      </c>
      <c r="F31" s="357" t="str">
        <f>ДС1!DP29</f>
        <v>МАДИ Racing</v>
      </c>
      <c r="G31" s="355">
        <f>ДС1!EJ29</f>
        <v>96.2</v>
      </c>
      <c r="I31" s="364"/>
      <c r="J31" s="338">
        <v>25</v>
      </c>
      <c r="K31" s="366">
        <f>ДС2!C29</f>
        <v>15</v>
      </c>
      <c r="L31" s="356" t="str">
        <f>ДС2!D29</f>
        <v>Шеврекуко Григорий</v>
      </c>
      <c r="M31" s="356" t="str">
        <f>ДС2!E29</f>
        <v>Шкурлаков Сергей</v>
      </c>
      <c r="N31" s="354" t="str">
        <f>ДС2!F29</f>
        <v>Mazda BT-50</v>
      </c>
      <c r="O31" s="357">
        <f>ДС2!DP29</f>
        <v>0</v>
      </c>
      <c r="P31" s="355">
        <f>ДС2!EM29</f>
        <v>1777</v>
      </c>
      <c r="S31" s="338">
        <v>25</v>
      </c>
      <c r="T31" s="368">
        <f>ДС3!C29</f>
        <v>21</v>
      </c>
      <c r="U31" s="354" t="str">
        <f>ДС3!D29</f>
        <v>Джиоев Сослан</v>
      </c>
      <c r="V31" s="354" t="str">
        <f>ДС3!E29</f>
        <v>Петрушин Александр</v>
      </c>
      <c r="W31" s="354" t="str">
        <f>ДС3!F29</f>
        <v>KIA Ceed</v>
      </c>
      <c r="X31" s="357">
        <f>ДС3!DP29</f>
        <v>0</v>
      </c>
      <c r="Y31" s="362">
        <f>ДС3!EO29</f>
        <v>66</v>
      </c>
      <c r="AB31" s="338">
        <v>25</v>
      </c>
      <c r="AC31" s="353">
        <f>ДС4!C29</f>
        <v>54</v>
      </c>
      <c r="AD31" s="354" t="str">
        <f>ДС4!D29</f>
        <v>Минаев Евгений</v>
      </c>
      <c r="AE31" s="354" t="str">
        <f>ДС4!E29</f>
        <v>Суриков Иван</v>
      </c>
      <c r="AF31" s="354" t="str">
        <f>ДС4!F29</f>
        <v>Ford Fusion</v>
      </c>
      <c r="AG31" s="357" t="str">
        <f>ДС4!DP29</f>
        <v>Товарищи</v>
      </c>
      <c r="AH31" s="362">
        <f>ДС4!EQ29</f>
        <v>108.5</v>
      </c>
    </row>
    <row r="32" spans="1:34" x14ac:dyDescent="0.2">
      <c r="A32" s="338">
        <v>26</v>
      </c>
      <c r="B32" s="366">
        <f>ДС1!C30</f>
        <v>25</v>
      </c>
      <c r="C32" s="356" t="str">
        <f>ДС1!D30</f>
        <v>Сергеев Андрей</v>
      </c>
      <c r="D32" s="356" t="str">
        <f>ДС1!E30</f>
        <v>Захарина Алла</v>
      </c>
      <c r="E32" s="354" t="str">
        <f>ДС1!DM30</f>
        <v>Subaru Impreza</v>
      </c>
      <c r="F32" s="357" t="str">
        <f>ДС1!DP30</f>
        <v>Очки</v>
      </c>
      <c r="G32" s="355">
        <f>ДС1!EJ30</f>
        <v>96.4</v>
      </c>
      <c r="I32" s="364"/>
      <c r="J32" s="338">
        <v>26</v>
      </c>
      <c r="K32" s="366">
        <f>ДС2!C30</f>
        <v>2</v>
      </c>
      <c r="L32" s="356" t="str">
        <f>ДС2!D30</f>
        <v>Рудаков Александр </v>
      </c>
      <c r="M32" s="356" t="str">
        <f>ДС2!E30</f>
        <v>Рудаков Алексей</v>
      </c>
      <c r="N32" s="354" t="str">
        <f>ДС2!F30</f>
        <v>Honda Accord</v>
      </c>
      <c r="O32" s="357">
        <f>ДС2!DP30</f>
        <v>0</v>
      </c>
      <c r="P32" s="355">
        <f>ДС2!EM30</f>
        <v>1800</v>
      </c>
      <c r="S32" s="338">
        <v>26</v>
      </c>
      <c r="T32" s="368">
        <f>ДС3!C30</f>
        <v>55</v>
      </c>
      <c r="U32" s="354" t="str">
        <f>ДС3!D30</f>
        <v>Кирилюк Алексей</v>
      </c>
      <c r="V32" s="354" t="str">
        <f>ДС3!E30</f>
        <v>Сергеев Сергей</v>
      </c>
      <c r="W32" s="354" t="str">
        <f>ДС3!F30</f>
        <v>Hyundai Getz</v>
      </c>
      <c r="X32" s="357" t="str">
        <f>ДС3!DP30</f>
        <v>DREAM TEAM</v>
      </c>
      <c r="Y32" s="362">
        <f>ДС3!EO30</f>
        <v>88</v>
      </c>
      <c r="AB32" s="338">
        <v>26</v>
      </c>
      <c r="AC32" s="353">
        <f>ДС4!C30</f>
        <v>26</v>
      </c>
      <c r="AD32" s="354" t="str">
        <f>ДС4!D30</f>
        <v>Касмынин Александр</v>
      </c>
      <c r="AE32" s="354" t="str">
        <f>ДС4!E30</f>
        <v>Панкратова Наталья</v>
      </c>
      <c r="AF32" s="354" t="str">
        <f>ДС4!F30</f>
        <v>ВАЗ-21060</v>
      </c>
      <c r="AG32" s="357" t="str">
        <f>ДС4!DP30</f>
        <v>PRO|RALLY</v>
      </c>
      <c r="AH32" s="362">
        <f>ДС4!EQ30</f>
        <v>109</v>
      </c>
    </row>
    <row r="33" spans="1:34" x14ac:dyDescent="0.2">
      <c r="A33" s="338">
        <v>27</v>
      </c>
      <c r="B33" s="366">
        <f>ДС1!C31</f>
        <v>7</v>
      </c>
      <c r="C33" s="356" t="str">
        <f>ДС1!D31</f>
        <v>Милявский Дмитрий</v>
      </c>
      <c r="D33" s="356" t="str">
        <f>ДС1!E31</f>
        <v>Баклашова Василиса</v>
      </c>
      <c r="E33" s="354" t="str">
        <f>ДС1!DM31</f>
        <v>Honda Civic</v>
      </c>
      <c r="F33" s="357">
        <f>ДС1!DP31</f>
        <v>0</v>
      </c>
      <c r="G33" s="355">
        <f>ДС1!EJ31</f>
        <v>96.8</v>
      </c>
      <c r="I33" s="364"/>
      <c r="J33" s="338">
        <v>27</v>
      </c>
      <c r="K33" s="366">
        <f>ДС2!C31</f>
        <v>60</v>
      </c>
      <c r="L33" s="356" t="str">
        <f>ДС2!D31</f>
        <v>Подобедов Дмитрий</v>
      </c>
      <c r="M33" s="356" t="str">
        <f>ДС2!E31</f>
        <v>Овчинников Алексей</v>
      </c>
      <c r="N33" s="354" t="str">
        <f>ДС2!F31</f>
        <v>Mazda 3</v>
      </c>
      <c r="O33" s="357">
        <f>ДС2!DP31</f>
        <v>0</v>
      </c>
      <c r="P33" s="355">
        <f>ДС2!EM31</f>
        <v>1800</v>
      </c>
      <c r="S33" s="338">
        <v>27</v>
      </c>
      <c r="T33" s="368">
        <f>ДС3!C31</f>
        <v>13</v>
      </c>
      <c r="U33" s="354" t="str">
        <f>ДС3!D31</f>
        <v>Печалин Виктор</v>
      </c>
      <c r="V33" s="354" t="str">
        <f>ДС3!E31</f>
        <v>Сергеев Владимир</v>
      </c>
      <c r="W33" s="354" t="str">
        <f>ДС3!F31</f>
        <v>ВАЗ 2102</v>
      </c>
      <c r="X33" s="357">
        <f>ДС3!DP31</f>
        <v>0</v>
      </c>
      <c r="Y33" s="362">
        <f>ДС3!EO31</f>
        <v>98</v>
      </c>
      <c r="AB33" s="338">
        <v>27</v>
      </c>
      <c r="AC33" s="353">
        <f>ДС4!C31</f>
        <v>68</v>
      </c>
      <c r="AD33" s="354" t="str">
        <f>ДС4!D31</f>
        <v>Посёлов Алексей</v>
      </c>
      <c r="AE33" s="354" t="str">
        <f>ДС4!E31</f>
        <v>Фадеева Дарья</v>
      </c>
      <c r="AF33" s="354" t="str">
        <f>ДС4!F31</f>
        <v>Toyota Land Cruiser Prado</v>
      </c>
      <c r="AG33" s="357">
        <f>ДС4!DP31</f>
        <v>0</v>
      </c>
      <c r="AH33" s="362">
        <f>ДС4!EQ31</f>
        <v>109</v>
      </c>
    </row>
    <row r="34" spans="1:34" x14ac:dyDescent="0.2">
      <c r="A34" s="338">
        <v>28</v>
      </c>
      <c r="B34" s="366">
        <f>ДС1!C32</f>
        <v>31</v>
      </c>
      <c r="C34" s="356" t="str">
        <f>ДС1!D32</f>
        <v>Ушаков Павел</v>
      </c>
      <c r="D34" s="356" t="str">
        <f>ДС1!E32</f>
        <v>Сорока Евгений</v>
      </c>
      <c r="E34" s="354" t="str">
        <f>ДС1!DM32</f>
        <v>ВАЗ-2101</v>
      </c>
      <c r="F34" s="357" t="str">
        <f>ДС1!DP32</f>
        <v>Gorkyclassic</v>
      </c>
      <c r="G34" s="355">
        <f>ДС1!EJ32</f>
        <v>96.8</v>
      </c>
      <c r="I34" s="364"/>
      <c r="J34" s="338">
        <v>28</v>
      </c>
      <c r="K34" s="366">
        <f>ДС2!C32</f>
        <v>34</v>
      </c>
      <c r="L34" s="356" t="str">
        <f>ДС2!D32</f>
        <v>Чириков Василий</v>
      </c>
      <c r="M34" s="356" t="str">
        <f>ДС2!E32</f>
        <v>Бобылёв Максим</v>
      </c>
      <c r="N34" s="354" t="str">
        <f>ДС2!F32</f>
        <v>Renault Logan</v>
      </c>
      <c r="O34" s="357">
        <f>ДС2!DP32</f>
        <v>0</v>
      </c>
      <c r="P34" s="355">
        <f>ДС2!EM32</f>
        <v>1866</v>
      </c>
      <c r="S34" s="338">
        <v>28</v>
      </c>
      <c r="T34" s="368">
        <f>ДС3!C32</f>
        <v>66</v>
      </c>
      <c r="U34" s="354" t="str">
        <f>ДС3!D32</f>
        <v>Меандров Алексей</v>
      </c>
      <c r="V34" s="354" t="str">
        <f>ДС3!E32</f>
        <v>Родин Алексей</v>
      </c>
      <c r="W34" s="354" t="str">
        <f>ДС3!F32</f>
        <v>ВАЗ-21093</v>
      </c>
      <c r="X34" s="357">
        <f>ДС3!DP32</f>
        <v>0</v>
      </c>
      <c r="Y34" s="362">
        <f>ДС3!EO32</f>
        <v>101</v>
      </c>
      <c r="AB34" s="338">
        <v>28</v>
      </c>
      <c r="AC34" s="353">
        <f>ДС4!C32</f>
        <v>19</v>
      </c>
      <c r="AD34" s="354" t="str">
        <f>ДС4!D32</f>
        <v>Бестужев Дмитрий</v>
      </c>
      <c r="AE34" s="354" t="str">
        <f>ДС4!E32</f>
        <v>Чебуров Юрий</v>
      </c>
      <c r="AF34" s="354" t="str">
        <f>ДС4!F32</f>
        <v>ВАЗ-21083</v>
      </c>
      <c r="AG34" s="357" t="str">
        <f>ДС4!DP32</f>
        <v>МАДИ Racing</v>
      </c>
      <c r="AH34" s="362">
        <f>ДС4!EQ32</f>
        <v>109.2</v>
      </c>
    </row>
    <row r="35" spans="1:34" ht="25.5" x14ac:dyDescent="0.2">
      <c r="A35" s="338">
        <v>29</v>
      </c>
      <c r="B35" s="366">
        <f>ДС1!C33</f>
        <v>62</v>
      </c>
      <c r="C35" s="356" t="str">
        <f>ДС1!D33</f>
        <v>Рылов Кирилл</v>
      </c>
      <c r="D35" s="356" t="str">
        <f>ДС1!E33</f>
        <v>Щукин Михаил</v>
      </c>
      <c r="E35" s="354" t="str">
        <f>ДС1!DM33</f>
        <v>Subaru Forester</v>
      </c>
      <c r="F35" s="357" t="str">
        <f>ДС1!DP33</f>
        <v>Команда Факультета АТ</v>
      </c>
      <c r="G35" s="355">
        <f>ДС1!EJ33</f>
        <v>96.8</v>
      </c>
      <c r="I35" s="364"/>
      <c r="J35" s="338">
        <v>29</v>
      </c>
      <c r="K35" s="366">
        <f>ДС2!C33</f>
        <v>88</v>
      </c>
      <c r="L35" s="356" t="str">
        <f>ДС2!D33</f>
        <v>Павловский Сергей</v>
      </c>
      <c r="M35" s="356" t="str">
        <f>ДС2!E33</f>
        <v>Шведов Константин</v>
      </c>
      <c r="N35" s="354" t="str">
        <f>ДС2!F33</f>
        <v>Hyundai Accent</v>
      </c>
      <c r="O35" s="357" t="str">
        <f>ДС2!DP33</f>
        <v>Товарищи</v>
      </c>
      <c r="P35" s="355">
        <f>ДС2!EM33</f>
        <v>1886</v>
      </c>
      <c r="S35" s="338">
        <v>29</v>
      </c>
      <c r="T35" s="368">
        <f>ДС3!C33</f>
        <v>29</v>
      </c>
      <c r="U35" s="354" t="str">
        <f>ДС3!D33</f>
        <v>Лелюх Алексей</v>
      </c>
      <c r="V35" s="354" t="str">
        <f>ДС3!E33</f>
        <v>Морозов Алексей</v>
      </c>
      <c r="W35" s="354" t="str">
        <f>ДС3!F33</f>
        <v>Москвич-2140</v>
      </c>
      <c r="X35" s="357" t="str">
        <f>ДС3!DP33</f>
        <v>Gorkyclassic</v>
      </c>
      <c r="Y35" s="362">
        <f>ДС3!EO33</f>
        <v>109</v>
      </c>
      <c r="AB35" s="338">
        <v>29</v>
      </c>
      <c r="AC35" s="353">
        <f>ДС4!C33</f>
        <v>87</v>
      </c>
      <c r="AD35" s="354" t="str">
        <f>ДС4!D33</f>
        <v>Климкин Сергей</v>
      </c>
      <c r="AE35" s="354" t="str">
        <f>ДС4!E33</f>
        <v>Люлин Александр</v>
      </c>
      <c r="AF35" s="354" t="str">
        <f>ДС4!F33</f>
        <v>Москвич 214145</v>
      </c>
      <c r="AG35" s="357" t="str">
        <f>ДС4!DP33</f>
        <v>Товарищи</v>
      </c>
      <c r="AH35" s="362">
        <f>ДС4!EQ33</f>
        <v>109.6</v>
      </c>
    </row>
    <row r="36" spans="1:34" x14ac:dyDescent="0.2">
      <c r="A36" s="338">
        <v>30</v>
      </c>
      <c r="B36" s="366">
        <f>ДС1!C34</f>
        <v>27</v>
      </c>
      <c r="C36" s="356" t="str">
        <f>ДС1!D34</f>
        <v>Шабалин Дмитрий</v>
      </c>
      <c r="D36" s="356" t="str">
        <f>ДС1!E34</f>
        <v>Шабалин Иван</v>
      </c>
      <c r="E36" s="354" t="str">
        <f>ДС1!DM34</f>
        <v>Nissan X-Trail</v>
      </c>
      <c r="F36" s="357">
        <f>ДС1!DP34</f>
        <v>0</v>
      </c>
      <c r="G36" s="355">
        <f>ДС1!EJ34</f>
        <v>96.9</v>
      </c>
      <c r="I36" s="364"/>
      <c r="J36" s="338">
        <v>30</v>
      </c>
      <c r="K36" s="366">
        <f>ДС2!C34</f>
        <v>80</v>
      </c>
      <c r="L36" s="356" t="str">
        <f>ДС2!D34</f>
        <v>Суетнов Кирилл</v>
      </c>
      <c r="M36" s="356" t="str">
        <f>ДС2!E34</f>
        <v>Аленичева Любовь</v>
      </c>
      <c r="N36" s="354" t="str">
        <f>ДС2!F34</f>
        <v>Subaru Impreza</v>
      </c>
      <c r="O36" s="357">
        <f>ДС2!DP34</f>
        <v>0</v>
      </c>
      <c r="P36" s="355">
        <f>ДС2!EM34</f>
        <v>1901</v>
      </c>
      <c r="S36" s="338">
        <v>30</v>
      </c>
      <c r="T36" s="368">
        <f>ДС3!C34</f>
        <v>46</v>
      </c>
      <c r="U36" s="354" t="str">
        <f>ДС3!D34</f>
        <v>Фурлетов Юрий</v>
      </c>
      <c r="V36" s="354" t="str">
        <f>ДС3!E34</f>
        <v>Агеев Роман</v>
      </c>
      <c r="W36" s="354" t="str">
        <f>ДС3!F34</f>
        <v>Hyundai Solaris</v>
      </c>
      <c r="X36" s="357">
        <f>ДС3!DP34</f>
        <v>0</v>
      </c>
      <c r="Y36" s="362">
        <f>ДС3!EO34</f>
        <v>110</v>
      </c>
      <c r="AB36" s="338">
        <v>30</v>
      </c>
      <c r="AC36" s="353">
        <f>ДС4!C34</f>
        <v>34</v>
      </c>
      <c r="AD36" s="354" t="str">
        <f>ДС4!D34</f>
        <v>Чириков Василий</v>
      </c>
      <c r="AE36" s="354" t="str">
        <f>ДС4!E34</f>
        <v>Бобылёв Максим</v>
      </c>
      <c r="AF36" s="354" t="str">
        <f>ДС4!F34</f>
        <v>Renault Logan</v>
      </c>
      <c r="AG36" s="357">
        <f>ДС4!DP34</f>
        <v>0</v>
      </c>
      <c r="AH36" s="362">
        <f>ДС4!EQ34</f>
        <v>109.7</v>
      </c>
    </row>
    <row r="37" spans="1:34" ht="25.5" x14ac:dyDescent="0.2">
      <c r="A37" s="338">
        <v>31</v>
      </c>
      <c r="B37" s="366">
        <f>ДС1!C35</f>
        <v>46</v>
      </c>
      <c r="C37" s="356" t="str">
        <f>ДС1!D35</f>
        <v>Фурлетов Юрий</v>
      </c>
      <c r="D37" s="356" t="str">
        <f>ДС1!E35</f>
        <v>Агеев Роман</v>
      </c>
      <c r="E37" s="354" t="str">
        <f>ДС1!DM35</f>
        <v>Hyundai Solaris</v>
      </c>
      <c r="F37" s="357">
        <f>ДС1!DP35</f>
        <v>0</v>
      </c>
      <c r="G37" s="355">
        <f>ДС1!EJ35</f>
        <v>97.6</v>
      </c>
      <c r="I37" s="364"/>
      <c r="J37" s="338">
        <v>31</v>
      </c>
      <c r="K37" s="366">
        <f>ДС2!C35</f>
        <v>9</v>
      </c>
      <c r="L37" s="356" t="str">
        <f>ДС2!D35</f>
        <v>Костырко Борис</v>
      </c>
      <c r="M37" s="356" t="str">
        <f>ДС2!E35</f>
        <v>Гусева Александра</v>
      </c>
      <c r="N37" s="354" t="str">
        <f>ДС2!F35</f>
        <v>Renault Logan</v>
      </c>
      <c r="O37" s="357" t="str">
        <f>ДС2!DP35</f>
        <v>Команда Факультета АТ</v>
      </c>
      <c r="P37" s="355">
        <f>ДС2!EM35</f>
        <v>1904</v>
      </c>
      <c r="S37" s="338">
        <v>31</v>
      </c>
      <c r="T37" s="368">
        <f>ДС3!C35</f>
        <v>33</v>
      </c>
      <c r="U37" s="354" t="str">
        <f>ДС3!D35</f>
        <v>Лекае Александр мл.</v>
      </c>
      <c r="V37" s="354" t="str">
        <f>ДС3!E35</f>
        <v>Ломов Артём</v>
      </c>
      <c r="W37" s="354" t="str">
        <f>ДС3!F35</f>
        <v>ГАЗ-24</v>
      </c>
      <c r="X37" s="357" t="str">
        <f>ДС3!DP35</f>
        <v>Gorkyclassic</v>
      </c>
      <c r="Y37" s="362">
        <f>ДС3!EO35</f>
        <v>126</v>
      </c>
      <c r="AB37" s="338">
        <v>31</v>
      </c>
      <c r="AC37" s="353">
        <f>ДС4!C35</f>
        <v>93</v>
      </c>
      <c r="AD37" s="354" t="str">
        <f>ДС4!D35</f>
        <v>Кондрахин Данила</v>
      </c>
      <c r="AE37" s="354" t="str">
        <f>ДС4!E35</f>
        <v>Камитов Михаил</v>
      </c>
      <c r="AF37" s="354" t="str">
        <f>ДС4!F35</f>
        <v>ВАЗ-21102</v>
      </c>
      <c r="AG37" s="357">
        <f>ДС4!DP35</f>
        <v>0</v>
      </c>
      <c r="AH37" s="362">
        <f>ДС4!EQ35</f>
        <v>109.8</v>
      </c>
    </row>
    <row r="38" spans="1:34" x14ac:dyDescent="0.2">
      <c r="A38" s="338">
        <v>32</v>
      </c>
      <c r="B38" s="366">
        <f>ДС1!C36</f>
        <v>43</v>
      </c>
      <c r="C38" s="356" t="str">
        <f>ДС1!D36</f>
        <v>Никольский Денис</v>
      </c>
      <c r="D38" s="356" t="str">
        <f>ДС1!E36</f>
        <v>Дьяков Григорий</v>
      </c>
      <c r="E38" s="354" t="str">
        <f>ДС1!DM36</f>
        <v>Mitsubishi Lancer X</v>
      </c>
      <c r="F38" s="357" t="str">
        <f>ДС1!DP36</f>
        <v>DREAM TEAM</v>
      </c>
      <c r="G38" s="355">
        <f>ДС1!EJ36</f>
        <v>97.7</v>
      </c>
      <c r="I38" s="364"/>
      <c r="J38" s="338">
        <v>32</v>
      </c>
      <c r="K38" s="366">
        <f>ДС2!C36</f>
        <v>83</v>
      </c>
      <c r="L38" s="356" t="str">
        <f>ДС2!D36</f>
        <v>Лавлинский Денис</v>
      </c>
      <c r="M38" s="356" t="str">
        <f>ДС2!E36</f>
        <v>Михайлин Александр</v>
      </c>
      <c r="N38" s="354" t="str">
        <f>ДС2!F36</f>
        <v>Skoda Fabia</v>
      </c>
      <c r="O38" s="357">
        <f>ДС2!DP36</f>
        <v>0</v>
      </c>
      <c r="P38" s="355">
        <f>ДС2!EM36</f>
        <v>1927</v>
      </c>
      <c r="S38" s="338">
        <v>32</v>
      </c>
      <c r="T38" s="368">
        <f>ДС3!C36</f>
        <v>45</v>
      </c>
      <c r="U38" s="354" t="str">
        <f>ДС3!D36</f>
        <v>Горелик Алексей</v>
      </c>
      <c r="V38" s="354" t="str">
        <f>ДС3!E36</f>
        <v>Майорникова Светлана</v>
      </c>
      <c r="W38" s="354" t="str">
        <f>ДС3!F36</f>
        <v>УАЗ-23638</v>
      </c>
      <c r="X38" s="357" t="str">
        <f>ДС3!DP36</f>
        <v>PRO|RALLY</v>
      </c>
      <c r="Y38" s="362">
        <f>ДС3!EO36</f>
        <v>127</v>
      </c>
      <c r="AB38" s="338">
        <v>32</v>
      </c>
      <c r="AC38" s="353">
        <f>ДС4!C36</f>
        <v>36</v>
      </c>
      <c r="AD38" s="354" t="str">
        <f>ДС4!D36</f>
        <v>Александрова Анна</v>
      </c>
      <c r="AE38" s="354" t="str">
        <f>ДС4!E36</f>
        <v>Александров Сергей</v>
      </c>
      <c r="AF38" s="354" t="str">
        <f>ДС4!F36</f>
        <v>Skoda Octavia</v>
      </c>
      <c r="AG38" s="357">
        <f>ДС4!DP36</f>
        <v>0</v>
      </c>
      <c r="AH38" s="362">
        <f>ДС4!EQ36</f>
        <v>110.5</v>
      </c>
    </row>
    <row r="39" spans="1:34" x14ac:dyDescent="0.2">
      <c r="A39" s="338">
        <v>33</v>
      </c>
      <c r="B39" s="366">
        <f>ДС1!C37</f>
        <v>82</v>
      </c>
      <c r="C39" s="356" t="str">
        <f>ДС1!D37</f>
        <v>Масалов Андрей</v>
      </c>
      <c r="D39" s="356" t="str">
        <f>ДС1!E37</f>
        <v>Масалова Ксения</v>
      </c>
      <c r="E39" s="354" t="str">
        <f>ДС1!DM37</f>
        <v>Hyundai Accent</v>
      </c>
      <c r="F39" s="357">
        <f>ДС1!DP37</f>
        <v>0</v>
      </c>
      <c r="G39" s="355">
        <f>ДС1!EJ37</f>
        <v>97.8</v>
      </c>
      <c r="I39" s="364"/>
      <c r="J39" s="338">
        <v>33</v>
      </c>
      <c r="K39" s="366">
        <f>ДС2!C37</f>
        <v>49</v>
      </c>
      <c r="L39" s="356" t="str">
        <f>ДС2!D37</f>
        <v>Журавлёв Александр </v>
      </c>
      <c r="M39" s="356" t="str">
        <f>ДС2!E37</f>
        <v>Конакчиев Игорь</v>
      </c>
      <c r="N39" s="354" t="str">
        <f>ДС2!F37</f>
        <v>ВАЗ-111960 Калина</v>
      </c>
      <c r="O39" s="357">
        <f>ДС2!DP37</f>
        <v>0</v>
      </c>
      <c r="P39" s="355">
        <f>ДС2!EM37</f>
        <v>1929</v>
      </c>
      <c r="S39" s="338">
        <v>33</v>
      </c>
      <c r="T39" s="368">
        <f>ДС3!C37</f>
        <v>84</v>
      </c>
      <c r="U39" s="354" t="str">
        <f>ДС3!D37</f>
        <v>Леонтьев Петр</v>
      </c>
      <c r="V39" s="354" t="str">
        <f>ДС3!E37</f>
        <v>Лысогорский Алексей </v>
      </c>
      <c r="W39" s="354" t="str">
        <f>ДС3!F37</f>
        <v>Skoda Fabia</v>
      </c>
      <c r="X39" s="357">
        <f>ДС3!DP37</f>
        <v>0</v>
      </c>
      <c r="Y39" s="362">
        <f>ДС3!EO37</f>
        <v>138</v>
      </c>
      <c r="AB39" s="338">
        <v>33</v>
      </c>
      <c r="AC39" s="353">
        <f>ДС4!C37</f>
        <v>1</v>
      </c>
      <c r="AD39" s="354" t="str">
        <f>ДС4!D37</f>
        <v>Ершов Иван</v>
      </c>
      <c r="AE39" s="354" t="str">
        <f>ДС4!E37</f>
        <v>Елисеева Екатерина</v>
      </c>
      <c r="AF39" s="354" t="str">
        <f>ДС4!F37</f>
        <v>Skoda Octavia</v>
      </c>
      <c r="AG39" s="357" t="str">
        <f>ДС4!DP37</f>
        <v>DREAM TEAM</v>
      </c>
      <c r="AH39" s="362">
        <f>ДС4!EQ37</f>
        <v>111.5</v>
      </c>
    </row>
    <row r="40" spans="1:34" x14ac:dyDescent="0.2">
      <c r="A40" s="338">
        <v>34</v>
      </c>
      <c r="B40" s="366">
        <f>ДС1!C38</f>
        <v>61</v>
      </c>
      <c r="C40" s="356" t="str">
        <f>ДС1!D38</f>
        <v>Гусев Александр</v>
      </c>
      <c r="D40" s="356" t="str">
        <f>ДС1!E38</f>
        <v>Финогеев Андрей</v>
      </c>
      <c r="E40" s="354" t="str">
        <f>ДС1!DM38</f>
        <v>ВАЗ-2115</v>
      </c>
      <c r="F40" s="357" t="str">
        <f>ДС1!DP38</f>
        <v>Юный Автомобилист</v>
      </c>
      <c r="G40" s="355">
        <f>ДС1!EJ38</f>
        <v>98</v>
      </c>
      <c r="I40" s="364"/>
      <c r="J40" s="338">
        <v>34</v>
      </c>
      <c r="K40" s="366">
        <f>ДС2!C38</f>
        <v>5</v>
      </c>
      <c r="L40" s="356" t="str">
        <f>ДС2!D38</f>
        <v>Носков Александр</v>
      </c>
      <c r="M40" s="356" t="str">
        <f>ДС2!E38</f>
        <v>Носков Геннадий</v>
      </c>
      <c r="N40" s="354" t="str">
        <f>ДС2!F38</f>
        <v>Volvo S60R</v>
      </c>
      <c r="O40" s="357">
        <f>ДС2!DP38</f>
        <v>0</v>
      </c>
      <c r="P40" s="355">
        <f>ДС2!EM38</f>
        <v>1936</v>
      </c>
      <c r="S40" s="338">
        <v>34</v>
      </c>
      <c r="T40" s="368">
        <f>ДС3!C38</f>
        <v>69</v>
      </c>
      <c r="U40" s="354" t="str">
        <f>ДС3!D38</f>
        <v>Жбанов Дмитрий</v>
      </c>
      <c r="V40" s="354" t="str">
        <f>ДС3!E38</f>
        <v>Ильяшенко Евгения</v>
      </c>
      <c r="W40" s="354" t="str">
        <f>ДС3!F38</f>
        <v>ВАЗ-21053</v>
      </c>
      <c r="X40" s="357" t="str">
        <f>ДС3!DP38</f>
        <v>PRO|RALLY</v>
      </c>
      <c r="Y40" s="362">
        <f>ДС3!EO38</f>
        <v>142</v>
      </c>
      <c r="AB40" s="338">
        <v>34</v>
      </c>
      <c r="AC40" s="353">
        <f>ДС4!C38</f>
        <v>41</v>
      </c>
      <c r="AD40" s="354" t="str">
        <f>ДС4!D38</f>
        <v>Ермилов Сергей</v>
      </c>
      <c r="AE40" s="354" t="str">
        <f>ДС4!E38</f>
        <v>Баев Артём</v>
      </c>
      <c r="AF40" s="354" t="str">
        <f>ДС4!F38</f>
        <v>Лада Калина</v>
      </c>
      <c r="AG40" s="357">
        <f>ДС4!DP38</f>
        <v>0</v>
      </c>
      <c r="AH40" s="362">
        <f>ДС4!EQ38</f>
        <v>111.7</v>
      </c>
    </row>
    <row r="41" spans="1:34" ht="25.5" x14ac:dyDescent="0.2">
      <c r="A41" s="338">
        <v>35</v>
      </c>
      <c r="B41" s="366">
        <f>ДС1!C39</f>
        <v>1</v>
      </c>
      <c r="C41" s="356" t="str">
        <f>ДС1!D39</f>
        <v>Ершов Иван</v>
      </c>
      <c r="D41" s="356" t="str">
        <f>ДС1!E39</f>
        <v>Елисеева Екатерина</v>
      </c>
      <c r="E41" s="354" t="str">
        <f>ДС1!DM39</f>
        <v>Skoda Octavia</v>
      </c>
      <c r="F41" s="357" t="str">
        <f>ДС1!DP39</f>
        <v>DREAM TEAM</v>
      </c>
      <c r="G41" s="355">
        <f>ДС1!EJ39</f>
        <v>98.5</v>
      </c>
      <c r="I41" s="364"/>
      <c r="J41" s="338">
        <v>35</v>
      </c>
      <c r="K41" s="366">
        <f>ДС2!C39</f>
        <v>6</v>
      </c>
      <c r="L41" s="356" t="str">
        <f>ДС2!D39</f>
        <v>Юрин Артём</v>
      </c>
      <c r="M41" s="356" t="str">
        <f>ДС2!E39</f>
        <v>Болтач Антон</v>
      </c>
      <c r="N41" s="354" t="str">
        <f>ДС2!F39</f>
        <v>Subaru Forester</v>
      </c>
      <c r="O41" s="357" t="str">
        <f>ДС2!DP39</f>
        <v>Команда Факультета АТ</v>
      </c>
      <c r="P41" s="355">
        <f>ДС2!EM39</f>
        <v>1945</v>
      </c>
      <c r="S41" s="338">
        <v>35</v>
      </c>
      <c r="T41" s="368">
        <f>ДС3!C39</f>
        <v>35</v>
      </c>
      <c r="U41" s="354" t="str">
        <f>ДС3!D39</f>
        <v>Хамидов Матвей</v>
      </c>
      <c r="V41" s="354" t="str">
        <f>ДС3!E39</f>
        <v>Алексеева Марина</v>
      </c>
      <c r="W41" s="354" t="str">
        <f>ДС3!F39</f>
        <v>Ford Focus</v>
      </c>
      <c r="X41" s="357" t="str">
        <f>ДС3!DP39</f>
        <v>PRO|RALLY</v>
      </c>
      <c r="Y41" s="362">
        <f>ДС3!EO39</f>
        <v>143</v>
      </c>
      <c r="AB41" s="338">
        <v>35</v>
      </c>
      <c r="AC41" s="353">
        <f>ДС4!C39</f>
        <v>42</v>
      </c>
      <c r="AD41" s="354" t="str">
        <f>ДС4!D39</f>
        <v>Желнин Евгений</v>
      </c>
      <c r="AE41" s="354" t="str">
        <f>ДС4!E39</f>
        <v>Желнина Светлана</v>
      </c>
      <c r="AF41" s="354" t="str">
        <f>ДС4!F39</f>
        <v>Subaru Forester</v>
      </c>
      <c r="AG41" s="357">
        <f>ДС4!DP39</f>
        <v>0</v>
      </c>
      <c r="AH41" s="362">
        <f>ДС4!EQ39</f>
        <v>112.1</v>
      </c>
    </row>
    <row r="42" spans="1:34" x14ac:dyDescent="0.2">
      <c r="A42" s="338">
        <v>36</v>
      </c>
      <c r="B42" s="366">
        <f>ДС1!C40</f>
        <v>44</v>
      </c>
      <c r="C42" s="356" t="str">
        <f>ДС1!D40</f>
        <v>Борков Виктор</v>
      </c>
      <c r="D42" s="356" t="str">
        <f>ДС1!E40</f>
        <v>Смирнов Артём</v>
      </c>
      <c r="E42" s="354" t="str">
        <f>ДС1!DM40</f>
        <v>Lada Priora Sport</v>
      </c>
      <c r="F42" s="357">
        <f>ДС1!DP40</f>
        <v>0</v>
      </c>
      <c r="G42" s="355">
        <f>ДС1!EJ40</f>
        <v>98.6</v>
      </c>
      <c r="I42" s="364"/>
      <c r="J42" s="338">
        <v>36</v>
      </c>
      <c r="K42" s="366">
        <f>ДС2!C40</f>
        <v>44</v>
      </c>
      <c r="L42" s="356" t="str">
        <f>ДС2!D40</f>
        <v>Борков Виктор</v>
      </c>
      <c r="M42" s="356" t="str">
        <f>ДС2!E40</f>
        <v>Смирнов Артём</v>
      </c>
      <c r="N42" s="354" t="str">
        <f>ДС2!F40</f>
        <v>Lada Priora Sport</v>
      </c>
      <c r="O42" s="357">
        <f>ДС2!DP40</f>
        <v>0</v>
      </c>
      <c r="P42" s="355">
        <f>ДС2!EM40</f>
        <v>1957</v>
      </c>
      <c r="S42" s="338">
        <v>36</v>
      </c>
      <c r="T42" s="368">
        <f>ДС3!C40</f>
        <v>61</v>
      </c>
      <c r="U42" s="354" t="str">
        <f>ДС3!D40</f>
        <v>Гусев Александр</v>
      </c>
      <c r="V42" s="354" t="str">
        <f>ДС3!E40</f>
        <v>Финогеев Андрей</v>
      </c>
      <c r="W42" s="354" t="str">
        <f>ДС3!F40</f>
        <v>ВАЗ-2115</v>
      </c>
      <c r="X42" s="357" t="str">
        <f>ДС3!DP40</f>
        <v>Юный Автомобилист</v>
      </c>
      <c r="Y42" s="362">
        <f>ДС3!EO40</f>
        <v>175</v>
      </c>
      <c r="AB42" s="338">
        <v>36</v>
      </c>
      <c r="AC42" s="353">
        <f>ДС4!C40</f>
        <v>69</v>
      </c>
      <c r="AD42" s="354" t="str">
        <f>ДС4!D40</f>
        <v>Жбанов Дмитрий</v>
      </c>
      <c r="AE42" s="354" t="str">
        <f>ДС4!E40</f>
        <v>Ильяшенко Евгения</v>
      </c>
      <c r="AF42" s="354" t="str">
        <f>ДС4!F40</f>
        <v>ВАЗ-21053</v>
      </c>
      <c r="AG42" s="357" t="str">
        <f>ДС4!DP40</f>
        <v>PRO|RALLY</v>
      </c>
      <c r="AH42" s="362">
        <f>ДС4!EQ40</f>
        <v>112.3</v>
      </c>
    </row>
    <row r="43" spans="1:34" ht="25.5" x14ac:dyDescent="0.2">
      <c r="A43" s="338">
        <v>37</v>
      </c>
      <c r="B43" s="366">
        <f>ДС1!C41</f>
        <v>71</v>
      </c>
      <c r="C43" s="356" t="str">
        <f>ДС1!D41</f>
        <v>Арапов Григорий</v>
      </c>
      <c r="D43" s="356" t="str">
        <f>ДС1!E41</f>
        <v>Маругина Ольга</v>
      </c>
      <c r="E43" s="354" t="str">
        <f>ДС1!DM41</f>
        <v>ВАЗ-21083</v>
      </c>
      <c r="F43" s="357" t="str">
        <f>ДС1!DP41</f>
        <v>Очки</v>
      </c>
      <c r="G43" s="355">
        <f>ДС1!EJ41</f>
        <v>98.9</v>
      </c>
      <c r="I43" s="364"/>
      <c r="J43" s="338">
        <v>37</v>
      </c>
      <c r="K43" s="366">
        <f>ДС2!C41</f>
        <v>62</v>
      </c>
      <c r="L43" s="356" t="str">
        <f>ДС2!D41</f>
        <v>Рылов Кирилл</v>
      </c>
      <c r="M43" s="356" t="str">
        <f>ДС2!E41</f>
        <v>Щукин Михаил</v>
      </c>
      <c r="N43" s="354" t="str">
        <f>ДС2!F41</f>
        <v>Subaru Forester</v>
      </c>
      <c r="O43" s="357" t="str">
        <f>ДС2!DP41</f>
        <v>Команда Факультета АТ</v>
      </c>
      <c r="P43" s="355">
        <f>ДС2!EM41</f>
        <v>1959</v>
      </c>
      <c r="S43" s="338">
        <v>37</v>
      </c>
      <c r="T43" s="368">
        <f>ДС3!C41</f>
        <v>28</v>
      </c>
      <c r="U43" s="354" t="str">
        <f>ДС3!D41</f>
        <v>Кузнецов Константин</v>
      </c>
      <c r="V43" s="354" t="str">
        <f>ДС3!E41</f>
        <v>Пигалев Артём</v>
      </c>
      <c r="W43" s="354" t="str">
        <f>ДС3!F41</f>
        <v>Honda Accord</v>
      </c>
      <c r="X43" s="357">
        <f>ДС3!DP41</f>
        <v>0</v>
      </c>
      <c r="Y43" s="362">
        <f>ДС3!EO41</f>
        <v>183</v>
      </c>
      <c r="AB43" s="338">
        <v>37</v>
      </c>
      <c r="AC43" s="353">
        <f>ДС4!C41</f>
        <v>43</v>
      </c>
      <c r="AD43" s="354" t="str">
        <f>ДС4!D41</f>
        <v>Никольский Денис</v>
      </c>
      <c r="AE43" s="354" t="str">
        <f>ДС4!E41</f>
        <v>Дьяков Григорий</v>
      </c>
      <c r="AF43" s="354" t="str">
        <f>ДС4!F41</f>
        <v>Mitsubishi Lancer X</v>
      </c>
      <c r="AG43" s="357" t="str">
        <f>ДС4!DP41</f>
        <v>DREAM TEAM</v>
      </c>
      <c r="AH43" s="362">
        <f>ДС4!EQ41</f>
        <v>112.5</v>
      </c>
    </row>
    <row r="44" spans="1:34" x14ac:dyDescent="0.2">
      <c r="A44" s="338">
        <v>38</v>
      </c>
      <c r="B44" s="366">
        <f>ДС1!C42</f>
        <v>77</v>
      </c>
      <c r="C44" s="356" t="str">
        <f>ДС1!D42</f>
        <v>Картусова Алина</v>
      </c>
      <c r="D44" s="356" t="str">
        <f>ДС1!E42</f>
        <v>Пономарёв Игорь</v>
      </c>
      <c r="E44" s="354" t="str">
        <f>ДС1!DM42</f>
        <v>Chevrolet Aveo</v>
      </c>
      <c r="F44" s="357">
        <f>ДС1!DP42</f>
        <v>0</v>
      </c>
      <c r="G44" s="355">
        <f>ДС1!EJ42</f>
        <v>99.7</v>
      </c>
      <c r="I44" s="364"/>
      <c r="J44" s="338">
        <v>38</v>
      </c>
      <c r="K44" s="366">
        <f>ДС2!C42</f>
        <v>66</v>
      </c>
      <c r="L44" s="356" t="str">
        <f>ДС2!D42</f>
        <v>Меандров Алексей</v>
      </c>
      <c r="M44" s="356" t="str">
        <f>ДС2!E42</f>
        <v>Родин Алексей</v>
      </c>
      <c r="N44" s="354" t="str">
        <f>ДС2!F42</f>
        <v>ВАЗ-21093</v>
      </c>
      <c r="O44" s="357">
        <f>ДС2!DP42</f>
        <v>0</v>
      </c>
      <c r="P44" s="355">
        <f>ДС2!EM42</f>
        <v>1962</v>
      </c>
      <c r="S44" s="338">
        <v>38</v>
      </c>
      <c r="T44" s="368">
        <f>ДС3!C42</f>
        <v>48</v>
      </c>
      <c r="U44" s="354" t="str">
        <f>ДС3!D42</f>
        <v>Андреев Максим</v>
      </c>
      <c r="V44" s="354" t="str">
        <f>ДС3!E42</f>
        <v>Андреева Мария</v>
      </c>
      <c r="W44" s="354" t="str">
        <f>ДС3!F42</f>
        <v>KIA Sorento</v>
      </c>
      <c r="X44" s="357">
        <f>ДС3!DP42</f>
        <v>0</v>
      </c>
      <c r="Y44" s="362">
        <f>ДС3!EO42</f>
        <v>192</v>
      </c>
      <c r="AB44" s="338">
        <v>38</v>
      </c>
      <c r="AC44" s="353">
        <f>ДС4!C42</f>
        <v>79</v>
      </c>
      <c r="AD44" s="354" t="str">
        <f>ДС4!D42</f>
        <v>Кирилив Тарас</v>
      </c>
      <c r="AE44" s="354" t="str">
        <f>ДС4!E42</f>
        <v>Глухова Юлия</v>
      </c>
      <c r="AF44" s="354" t="str">
        <f>ДС4!F42</f>
        <v>Hyundai Solaris</v>
      </c>
      <c r="AG44" s="357">
        <f>ДС4!DP42</f>
        <v>0</v>
      </c>
      <c r="AH44" s="362">
        <f>ДС4!EQ42</f>
        <v>112.5</v>
      </c>
    </row>
    <row r="45" spans="1:34" x14ac:dyDescent="0.2">
      <c r="A45" s="338">
        <v>39</v>
      </c>
      <c r="B45" s="366">
        <f>ДС1!C43</f>
        <v>45</v>
      </c>
      <c r="C45" s="356" t="str">
        <f>ДС1!D43</f>
        <v>Горелик Алексей</v>
      </c>
      <c r="D45" s="356" t="str">
        <f>ДС1!E43</f>
        <v>Майорникова Светлана</v>
      </c>
      <c r="E45" s="354" t="str">
        <f>ДС1!DM43</f>
        <v>УАЗ-23638</v>
      </c>
      <c r="F45" s="357" t="str">
        <f>ДС1!DP43</f>
        <v>PRO|RALLY</v>
      </c>
      <c r="G45" s="355">
        <f>ДС1!EJ43</f>
        <v>100</v>
      </c>
      <c r="I45" s="364"/>
      <c r="J45" s="338">
        <v>39</v>
      </c>
      <c r="K45" s="366">
        <f>ДС2!C43</f>
        <v>48</v>
      </c>
      <c r="L45" s="356" t="str">
        <f>ДС2!D43</f>
        <v>Андреев Максим</v>
      </c>
      <c r="M45" s="356" t="str">
        <f>ДС2!E43</f>
        <v>Андреева Мария</v>
      </c>
      <c r="N45" s="354" t="str">
        <f>ДС2!F43</f>
        <v>KIA Sorento</v>
      </c>
      <c r="O45" s="357">
        <f>ДС2!DP43</f>
        <v>0</v>
      </c>
      <c r="P45" s="355">
        <f>ДС2!EM43</f>
        <v>2028</v>
      </c>
      <c r="S45" s="338">
        <v>39</v>
      </c>
      <c r="T45" s="368">
        <f>ДС3!C43</f>
        <v>74</v>
      </c>
      <c r="U45" s="354" t="str">
        <f>ДС3!D43</f>
        <v>Максим Беликов</v>
      </c>
      <c r="V45" s="354" t="str">
        <f>ДС3!E43</f>
        <v>Андрей Никитченко</v>
      </c>
      <c r="W45" s="354" t="str">
        <f>ДС3!F43</f>
        <v>ВАЗ-2108</v>
      </c>
      <c r="X45" s="357" t="str">
        <f>ДС3!DP43</f>
        <v>Очки</v>
      </c>
      <c r="Y45" s="362">
        <f>ДС3!EO43</f>
        <v>192</v>
      </c>
      <c r="AB45" s="338">
        <v>39</v>
      </c>
      <c r="AC45" s="353">
        <f>ДС4!C43</f>
        <v>73</v>
      </c>
      <c r="AD45" s="354" t="str">
        <f>ДС4!D43</f>
        <v>Суромкина Зоя</v>
      </c>
      <c r="AE45" s="354" t="str">
        <f>ДС4!E43</f>
        <v>Питерцева Виктория</v>
      </c>
      <c r="AF45" s="354" t="str">
        <f>ДС4!F43</f>
        <v>ВАЗ-2113</v>
      </c>
      <c r="AG45" s="357" t="str">
        <f>ДС4!DP43</f>
        <v>Юный Автомобилист</v>
      </c>
      <c r="AH45" s="362">
        <f>ДС4!EQ43</f>
        <v>113</v>
      </c>
    </row>
    <row r="46" spans="1:34" x14ac:dyDescent="0.2">
      <c r="A46" s="338">
        <v>40</v>
      </c>
      <c r="B46" s="366">
        <f>ДС1!C44</f>
        <v>28</v>
      </c>
      <c r="C46" s="356" t="str">
        <f>ДС1!D44</f>
        <v>Кузнецов Константин</v>
      </c>
      <c r="D46" s="356" t="str">
        <f>ДС1!E44</f>
        <v>Пигалев Артём</v>
      </c>
      <c r="E46" s="354" t="str">
        <f>ДС1!DM44</f>
        <v>Honda Accord</v>
      </c>
      <c r="F46" s="357">
        <f>ДС1!DP44</f>
        <v>0</v>
      </c>
      <c r="G46" s="355">
        <f>ДС1!EJ44</f>
        <v>100.1</v>
      </c>
      <c r="I46" s="364"/>
      <c r="J46" s="338">
        <v>40</v>
      </c>
      <c r="K46" s="366">
        <f>ДС2!C44</f>
        <v>14</v>
      </c>
      <c r="L46" s="356" t="str">
        <f>ДС2!D44</f>
        <v>Будылин Фёдор</v>
      </c>
      <c r="M46" s="356" t="str">
        <f>ДС2!E44</f>
        <v>Суриков Александр</v>
      </c>
      <c r="N46" s="354" t="str">
        <f>ДС2!F44</f>
        <v>Citroen C4</v>
      </c>
      <c r="O46" s="357">
        <f>ДС2!DP44</f>
        <v>0</v>
      </c>
      <c r="P46" s="355">
        <f>ДС2!EM44</f>
        <v>2048</v>
      </c>
      <c r="S46" s="338">
        <v>40</v>
      </c>
      <c r="T46" s="368">
        <f>ДС3!C44</f>
        <v>80</v>
      </c>
      <c r="U46" s="354" t="str">
        <f>ДС3!D44</f>
        <v>Суетнов Кирилл</v>
      </c>
      <c r="V46" s="354" t="str">
        <f>ДС3!E44</f>
        <v>Аленичева Любовь</v>
      </c>
      <c r="W46" s="354" t="str">
        <f>ДС3!F44</f>
        <v>Subaru Impreza</v>
      </c>
      <c r="X46" s="357">
        <f>ДС3!DP44</f>
        <v>0</v>
      </c>
      <c r="Y46" s="362">
        <f>ДС3!EO44</f>
        <v>197</v>
      </c>
      <c r="AB46" s="338">
        <v>40</v>
      </c>
      <c r="AC46" s="353">
        <f>ДС4!C44</f>
        <v>46</v>
      </c>
      <c r="AD46" s="354" t="str">
        <f>ДС4!D44</f>
        <v>Фурлетов Юрий</v>
      </c>
      <c r="AE46" s="354" t="str">
        <f>ДС4!E44</f>
        <v>Агеев Роман</v>
      </c>
      <c r="AF46" s="354" t="str">
        <f>ДС4!F44</f>
        <v>Hyundai Solaris</v>
      </c>
      <c r="AG46" s="357">
        <f>ДС4!DP44</f>
        <v>0</v>
      </c>
      <c r="AH46" s="362">
        <f>ДС4!EQ44</f>
        <v>113.2</v>
      </c>
    </row>
    <row r="47" spans="1:34" x14ac:dyDescent="0.2">
      <c r="A47" s="338">
        <v>41</v>
      </c>
      <c r="B47" s="366">
        <f>ДС1!C45</f>
        <v>14</v>
      </c>
      <c r="C47" s="356" t="str">
        <f>ДС1!D45</f>
        <v>Будылин Фёдор</v>
      </c>
      <c r="D47" s="356" t="str">
        <f>ДС1!E45</f>
        <v>Суриков Александр</v>
      </c>
      <c r="E47" s="354" t="str">
        <f>ДС1!DM45</f>
        <v>Citroen C4</v>
      </c>
      <c r="F47" s="357">
        <f>ДС1!DP45</f>
        <v>0</v>
      </c>
      <c r="G47" s="355">
        <f>ДС1!EJ45</f>
        <v>100.3</v>
      </c>
      <c r="I47" s="364"/>
      <c r="J47" s="338">
        <v>41</v>
      </c>
      <c r="K47" s="366">
        <f>ДС2!C45</f>
        <v>32</v>
      </c>
      <c r="L47" s="356" t="str">
        <f>ДС2!D45</f>
        <v>Лекае Александр</v>
      </c>
      <c r="M47" s="356" t="str">
        <f>ДС2!E45</f>
        <v>Крылова Надежда</v>
      </c>
      <c r="N47" s="354" t="str">
        <f>ДС2!F45</f>
        <v>ВАЗ-21033</v>
      </c>
      <c r="O47" s="357" t="str">
        <f>ДС2!DP45</f>
        <v>Gorkyclassic</v>
      </c>
      <c r="P47" s="355">
        <f>ДС2!EM45</f>
        <v>2085</v>
      </c>
      <c r="S47" s="338">
        <v>41</v>
      </c>
      <c r="T47" s="368">
        <f>ДС3!C45</f>
        <v>17</v>
      </c>
      <c r="U47" s="354" t="str">
        <f>ДС3!D45</f>
        <v>Богословский Вадим</v>
      </c>
      <c r="V47" s="354" t="str">
        <f>ДС3!E45</f>
        <v>Князева Елена</v>
      </c>
      <c r="W47" s="354" t="str">
        <f>ДС3!F45</f>
        <v>ВАЗ-21083</v>
      </c>
      <c r="X47" s="357" t="str">
        <f>ДС3!DP45</f>
        <v>Товарищи</v>
      </c>
      <c r="Y47" s="362">
        <f>ДС3!EO45</f>
        <v>205</v>
      </c>
      <c r="AB47" s="338">
        <v>41</v>
      </c>
      <c r="AC47" s="353">
        <f>ДС4!C45</f>
        <v>31</v>
      </c>
      <c r="AD47" s="354" t="str">
        <f>ДС4!D45</f>
        <v>Ушаков Павел</v>
      </c>
      <c r="AE47" s="354" t="str">
        <f>ДС4!E45</f>
        <v>Сорока Евгений</v>
      </c>
      <c r="AF47" s="354" t="str">
        <f>ДС4!F45</f>
        <v>ВАЗ-2101</v>
      </c>
      <c r="AG47" s="357" t="str">
        <f>ДС4!DP45</f>
        <v>Gorkyclassic</v>
      </c>
      <c r="AH47" s="362">
        <f>ДС4!EQ45</f>
        <v>113.3</v>
      </c>
    </row>
    <row r="48" spans="1:34" x14ac:dyDescent="0.2">
      <c r="A48" s="338">
        <v>42</v>
      </c>
      <c r="B48" s="366">
        <f>ДС1!C46</f>
        <v>79</v>
      </c>
      <c r="C48" s="356" t="str">
        <f>ДС1!D46</f>
        <v>Кирилив Тарас</v>
      </c>
      <c r="D48" s="356" t="str">
        <f>ДС1!E46</f>
        <v>Глухова Юлия</v>
      </c>
      <c r="E48" s="354" t="str">
        <f>ДС1!DM46</f>
        <v>Hyundai Solaris</v>
      </c>
      <c r="F48" s="357">
        <f>ДС1!DP46</f>
        <v>0</v>
      </c>
      <c r="G48" s="355">
        <f>ДС1!EJ46</f>
        <v>100.3</v>
      </c>
      <c r="I48" s="364"/>
      <c r="J48" s="338">
        <v>42</v>
      </c>
      <c r="K48" s="366">
        <f>ДС2!C46</f>
        <v>29</v>
      </c>
      <c r="L48" s="356" t="str">
        <f>ДС2!D46</f>
        <v>Лелюх Алексей</v>
      </c>
      <c r="M48" s="356" t="str">
        <f>ДС2!E46</f>
        <v>Морозов Алексей</v>
      </c>
      <c r="N48" s="354" t="str">
        <f>ДС2!F46</f>
        <v>Москвич-2140</v>
      </c>
      <c r="O48" s="357" t="str">
        <f>ДС2!DP46</f>
        <v>Gorkyclassic</v>
      </c>
      <c r="P48" s="355">
        <f>ДС2!EM46</f>
        <v>2102</v>
      </c>
      <c r="S48" s="338">
        <v>42</v>
      </c>
      <c r="T48" s="368">
        <f>ДС3!C46</f>
        <v>73</v>
      </c>
      <c r="U48" s="354" t="str">
        <f>ДС3!D46</f>
        <v>Суромкина Зоя</v>
      </c>
      <c r="V48" s="354" t="str">
        <f>ДС3!E46</f>
        <v>Питерцева Виктория</v>
      </c>
      <c r="W48" s="354" t="str">
        <f>ДС3!F46</f>
        <v>ВАЗ-2113</v>
      </c>
      <c r="X48" s="357" t="str">
        <f>ДС3!DP46</f>
        <v>Юный Автомобилист</v>
      </c>
      <c r="Y48" s="362">
        <f>ДС3!EO46</f>
        <v>206</v>
      </c>
      <c r="AB48" s="338">
        <v>42</v>
      </c>
      <c r="AC48" s="353">
        <f>ДС4!C46</f>
        <v>45</v>
      </c>
      <c r="AD48" s="354" t="str">
        <f>ДС4!D46</f>
        <v>Горелик Алексей</v>
      </c>
      <c r="AE48" s="354" t="str">
        <f>ДС4!E46</f>
        <v>Майорникова Светлана</v>
      </c>
      <c r="AF48" s="354" t="str">
        <f>ДС4!F46</f>
        <v>УАЗ-23638</v>
      </c>
      <c r="AG48" s="357" t="str">
        <f>ДС4!DP46</f>
        <v>PRO|RALLY</v>
      </c>
      <c r="AH48" s="362">
        <f>ДС4!EQ46</f>
        <v>115.3</v>
      </c>
    </row>
    <row r="49" spans="1:34" x14ac:dyDescent="0.2">
      <c r="A49" s="338">
        <v>43</v>
      </c>
      <c r="B49" s="366">
        <f>ДС1!C47</f>
        <v>48</v>
      </c>
      <c r="C49" s="356" t="str">
        <f>ДС1!D47</f>
        <v>Андреев Максим</v>
      </c>
      <c r="D49" s="356" t="str">
        <f>ДС1!E47</f>
        <v>Андреева Мария</v>
      </c>
      <c r="E49" s="354" t="str">
        <f>ДС1!DM47</f>
        <v>KIA Sorento</v>
      </c>
      <c r="F49" s="357">
        <f>ДС1!DP47</f>
        <v>0</v>
      </c>
      <c r="G49" s="355">
        <f>ДС1!EJ47</f>
        <v>100.6</v>
      </c>
      <c r="I49" s="364"/>
      <c r="J49" s="338">
        <v>43</v>
      </c>
      <c r="K49" s="366">
        <f>ДС2!C47</f>
        <v>23</v>
      </c>
      <c r="L49" s="356" t="str">
        <f>ДС2!D47</f>
        <v>Шипилов Сергей</v>
      </c>
      <c r="M49" s="356" t="str">
        <f>ДС2!E47</f>
        <v>Шипилов Игнат</v>
      </c>
      <c r="N49" s="354" t="str">
        <f>ДС2!F47</f>
        <v>ВАЗ-21043</v>
      </c>
      <c r="O49" s="357">
        <f>ДС2!DP47</f>
        <v>0</v>
      </c>
      <c r="P49" s="355">
        <f>ДС2!EM47</f>
        <v>2113</v>
      </c>
      <c r="S49" s="338">
        <v>43</v>
      </c>
      <c r="T49" s="368">
        <f>ДС3!C47</f>
        <v>68</v>
      </c>
      <c r="U49" s="354" t="str">
        <f>ДС3!D47</f>
        <v>Посёлов Алексей</v>
      </c>
      <c r="V49" s="354" t="str">
        <f>ДС3!E47</f>
        <v>Фадеева Дарья</v>
      </c>
      <c r="W49" s="354" t="str">
        <f>ДС3!F47</f>
        <v>Toyota Land Cruiser Prado</v>
      </c>
      <c r="X49" s="357">
        <f>ДС3!DP47</f>
        <v>0</v>
      </c>
      <c r="Y49" s="362">
        <f>ДС3!EO47</f>
        <v>233</v>
      </c>
      <c r="AB49" s="338">
        <v>43</v>
      </c>
      <c r="AC49" s="353">
        <f>ДС4!C47</f>
        <v>74</v>
      </c>
      <c r="AD49" s="354" t="str">
        <f>ДС4!D47</f>
        <v>Максим Беликов</v>
      </c>
      <c r="AE49" s="354" t="str">
        <f>ДС4!E47</f>
        <v>Андрей Никитченко</v>
      </c>
      <c r="AF49" s="354" t="str">
        <f>ДС4!F47</f>
        <v>ВАЗ-2108</v>
      </c>
      <c r="AG49" s="357" t="str">
        <f>ДС4!DP47</f>
        <v>Очки</v>
      </c>
      <c r="AH49" s="362">
        <f>ДС4!EQ47</f>
        <v>116.4</v>
      </c>
    </row>
    <row r="50" spans="1:34" ht="25.5" x14ac:dyDescent="0.2">
      <c r="A50" s="338">
        <v>44</v>
      </c>
      <c r="B50" s="366">
        <f>ДС1!C48</f>
        <v>83</v>
      </c>
      <c r="C50" s="356" t="str">
        <f>ДС1!D48</f>
        <v>Лавлинский Денис</v>
      </c>
      <c r="D50" s="356" t="str">
        <f>ДС1!E48</f>
        <v>Михайлин Александр</v>
      </c>
      <c r="E50" s="354" t="str">
        <f>ДС1!DM48</f>
        <v>Skoda Fabia</v>
      </c>
      <c r="F50" s="357">
        <f>ДС1!DP48</f>
        <v>0</v>
      </c>
      <c r="G50" s="355">
        <f>ДС1!EJ48</f>
        <v>100.8</v>
      </c>
      <c r="I50" s="364"/>
      <c r="J50" s="338">
        <v>44</v>
      </c>
      <c r="K50" s="366">
        <f>ДС2!C48</f>
        <v>79</v>
      </c>
      <c r="L50" s="356" t="str">
        <f>ДС2!D48</f>
        <v>Кирилив Тарас</v>
      </c>
      <c r="M50" s="356" t="str">
        <f>ДС2!E48</f>
        <v>Глухова Юлия</v>
      </c>
      <c r="N50" s="354" t="str">
        <f>ДС2!F48</f>
        <v>Hyundai Solaris</v>
      </c>
      <c r="O50" s="357">
        <f>ДС2!DP48</f>
        <v>0</v>
      </c>
      <c r="P50" s="355">
        <f>ДС2!EM48</f>
        <v>2168</v>
      </c>
      <c r="S50" s="338">
        <v>44</v>
      </c>
      <c r="T50" s="368">
        <f>ДС3!C48</f>
        <v>62</v>
      </c>
      <c r="U50" s="354" t="str">
        <f>ДС3!D48</f>
        <v>Рылов Кирилл</v>
      </c>
      <c r="V50" s="354" t="str">
        <f>ДС3!E48</f>
        <v>Щукин Михаил</v>
      </c>
      <c r="W50" s="354" t="str">
        <f>ДС3!F48</f>
        <v>Subaru Forester</v>
      </c>
      <c r="X50" s="357" t="str">
        <f>ДС3!DP48</f>
        <v>Команда Факультета АТ</v>
      </c>
      <c r="Y50" s="362">
        <f>ДС3!EO48</f>
        <v>234</v>
      </c>
      <c r="AB50" s="338">
        <v>44</v>
      </c>
      <c r="AC50" s="353">
        <f>ДС4!C48</f>
        <v>49</v>
      </c>
      <c r="AD50" s="354" t="str">
        <f>ДС4!D48</f>
        <v>Журавлёв Александр </v>
      </c>
      <c r="AE50" s="354" t="str">
        <f>ДС4!E48</f>
        <v>Конакчиев Игорь</v>
      </c>
      <c r="AF50" s="354" t="str">
        <f>ДС4!F48</f>
        <v>ВАЗ-111960 Калина</v>
      </c>
      <c r="AG50" s="357">
        <f>ДС4!DP48</f>
        <v>0</v>
      </c>
      <c r="AH50" s="362">
        <f>ДС4!EQ48</f>
        <v>116.6</v>
      </c>
    </row>
    <row r="51" spans="1:34" x14ac:dyDescent="0.2">
      <c r="A51" s="338">
        <v>45</v>
      </c>
      <c r="B51" s="366">
        <f>ДС1!C49</f>
        <v>21</v>
      </c>
      <c r="C51" s="356" t="str">
        <f>ДС1!D49</f>
        <v>Джиоев Сослан</v>
      </c>
      <c r="D51" s="356" t="str">
        <f>ДС1!E49</f>
        <v>Петрушин Александр</v>
      </c>
      <c r="E51" s="354" t="str">
        <f>ДС1!DM49</f>
        <v>KIA Ceed</v>
      </c>
      <c r="F51" s="357">
        <f>ДС1!DP49</f>
        <v>0</v>
      </c>
      <c r="G51" s="355">
        <f>ДС1!EJ49</f>
        <v>101</v>
      </c>
      <c r="I51" s="364"/>
      <c r="J51" s="338">
        <v>45</v>
      </c>
      <c r="K51" s="366">
        <f>ДС2!C49</f>
        <v>45</v>
      </c>
      <c r="L51" s="356" t="str">
        <f>ДС2!D49</f>
        <v>Горелик Алексей</v>
      </c>
      <c r="M51" s="356" t="str">
        <f>ДС2!E49</f>
        <v>Майорникова Светлана</v>
      </c>
      <c r="N51" s="354" t="str">
        <f>ДС2!F49</f>
        <v>УАЗ-23638</v>
      </c>
      <c r="O51" s="357" t="str">
        <f>ДС2!DP49</f>
        <v>PRO|RALLY</v>
      </c>
      <c r="P51" s="355">
        <f>ДС2!EM49</f>
        <v>2188</v>
      </c>
      <c r="S51" s="338">
        <v>45</v>
      </c>
      <c r="T51" s="368">
        <f>ДС3!C49</f>
        <v>81</v>
      </c>
      <c r="U51" s="354" t="str">
        <f>ДС3!D49</f>
        <v>Фролов Дмитрий</v>
      </c>
      <c r="V51" s="354" t="str">
        <f>ДС3!E49</f>
        <v>Ануфриев Юрий</v>
      </c>
      <c r="W51" s="354" t="str">
        <f>ДС3!F49</f>
        <v>Volkswagen Golf</v>
      </c>
      <c r="X51" s="357">
        <f>ДС3!DP49</f>
        <v>0</v>
      </c>
      <c r="Y51" s="362">
        <f>ДС3!EO49</f>
        <v>238</v>
      </c>
      <c r="AB51" s="338">
        <v>45</v>
      </c>
      <c r="AC51" s="353">
        <f>ДС4!C49</f>
        <v>55</v>
      </c>
      <c r="AD51" s="354" t="str">
        <f>ДС4!D49</f>
        <v>Кирилюк Алексей</v>
      </c>
      <c r="AE51" s="354" t="str">
        <f>ДС4!E49</f>
        <v>Сергеев Сергей</v>
      </c>
      <c r="AF51" s="354" t="str">
        <f>ДС4!F49</f>
        <v>Hyundai Getz</v>
      </c>
      <c r="AG51" s="357" t="str">
        <f>ДС4!DP49</f>
        <v>DREAM TEAM</v>
      </c>
      <c r="AH51" s="362">
        <f>ДС4!EQ49</f>
        <v>116.6</v>
      </c>
    </row>
    <row r="52" spans="1:34" x14ac:dyDescent="0.2">
      <c r="A52" s="338">
        <v>46</v>
      </c>
      <c r="B52" s="366">
        <f>ДС1!C50</f>
        <v>36</v>
      </c>
      <c r="C52" s="356" t="str">
        <f>ДС1!D50</f>
        <v>Александрова Анна</v>
      </c>
      <c r="D52" s="356" t="str">
        <f>ДС1!E50</f>
        <v>Александров Сергей</v>
      </c>
      <c r="E52" s="354" t="str">
        <f>ДС1!DM50</f>
        <v>Skoda Octavia</v>
      </c>
      <c r="F52" s="357">
        <f>ДС1!DP50</f>
        <v>0</v>
      </c>
      <c r="G52" s="355">
        <f>ДС1!EJ50</f>
        <v>101</v>
      </c>
      <c r="I52" s="364"/>
      <c r="J52" s="338">
        <v>46</v>
      </c>
      <c r="K52" s="366">
        <f>ДС2!C50</f>
        <v>28</v>
      </c>
      <c r="L52" s="356" t="str">
        <f>ДС2!D50</f>
        <v>Кузнецов Константин</v>
      </c>
      <c r="M52" s="356" t="str">
        <f>ДС2!E50</f>
        <v>Пигалев Артём</v>
      </c>
      <c r="N52" s="354" t="str">
        <f>ДС2!F50</f>
        <v>Honda Accord</v>
      </c>
      <c r="O52" s="357">
        <f>ДС2!DP50</f>
        <v>0</v>
      </c>
      <c r="P52" s="355">
        <f>ДС2!EM50</f>
        <v>2194</v>
      </c>
      <c r="S52" s="338">
        <v>46</v>
      </c>
      <c r="T52" s="368">
        <f>ДС3!C50</f>
        <v>31</v>
      </c>
      <c r="U52" s="354" t="str">
        <f>ДС3!D50</f>
        <v>Ушаков Павел</v>
      </c>
      <c r="V52" s="354" t="str">
        <f>ДС3!E50</f>
        <v>Сорока Евгений</v>
      </c>
      <c r="W52" s="354" t="str">
        <f>ДС3!F50</f>
        <v>ВАЗ-2101</v>
      </c>
      <c r="X52" s="357" t="str">
        <f>ДС3!DP50</f>
        <v>Gorkyclassic</v>
      </c>
      <c r="Y52" s="362">
        <f>ДС3!EO50</f>
        <v>248</v>
      </c>
      <c r="AB52" s="338">
        <v>46</v>
      </c>
      <c r="AC52" s="353">
        <f>ДС4!C50</f>
        <v>17</v>
      </c>
      <c r="AD52" s="354" t="str">
        <f>ДС4!D50</f>
        <v>Богословский Вадим</v>
      </c>
      <c r="AE52" s="354" t="str">
        <f>ДС4!E50</f>
        <v>Князева Елена</v>
      </c>
      <c r="AF52" s="354" t="str">
        <f>ДС4!F50</f>
        <v>ВАЗ-21083</v>
      </c>
      <c r="AG52" s="357" t="str">
        <f>ДС4!DP50</f>
        <v>Товарищи</v>
      </c>
      <c r="AH52" s="362">
        <f>ДС4!EQ50</f>
        <v>116.8</v>
      </c>
    </row>
    <row r="53" spans="1:34" x14ac:dyDescent="0.2">
      <c r="A53" s="338">
        <v>47</v>
      </c>
      <c r="B53" s="366">
        <f>ДС1!C51</f>
        <v>26</v>
      </c>
      <c r="C53" s="356" t="str">
        <f>ДС1!D51</f>
        <v>Касмынин Александр</v>
      </c>
      <c r="D53" s="356" t="str">
        <f>ДС1!E51</f>
        <v>Панкратова Наталья</v>
      </c>
      <c r="E53" s="354" t="str">
        <f>ДС1!DM51</f>
        <v>ВАЗ-21060</v>
      </c>
      <c r="F53" s="357" t="str">
        <f>ДС1!DP51</f>
        <v>PRO|RALLY</v>
      </c>
      <c r="G53" s="355">
        <f>ДС1!EJ51</f>
        <v>101.4</v>
      </c>
      <c r="I53" s="364"/>
      <c r="J53" s="338">
        <v>47</v>
      </c>
      <c r="K53" s="366">
        <f>ДС2!C51</f>
        <v>46</v>
      </c>
      <c r="L53" s="356" t="str">
        <f>ДС2!D51</f>
        <v>Фурлетов Юрий</v>
      </c>
      <c r="M53" s="356" t="str">
        <f>ДС2!E51</f>
        <v>Агеев Роман</v>
      </c>
      <c r="N53" s="354" t="str">
        <f>ДС2!F51</f>
        <v>Hyundai Solaris</v>
      </c>
      <c r="O53" s="357">
        <f>ДС2!DP51</f>
        <v>0</v>
      </c>
      <c r="P53" s="355">
        <f>ДС2!EM51</f>
        <v>2258</v>
      </c>
      <c r="S53" s="338">
        <v>47</v>
      </c>
      <c r="T53" s="368">
        <f>ДС3!C51</f>
        <v>32</v>
      </c>
      <c r="U53" s="354" t="str">
        <f>ДС3!D51</f>
        <v>Лекае Александр</v>
      </c>
      <c r="V53" s="354" t="str">
        <f>ДС3!E51</f>
        <v>Крылова Надежда</v>
      </c>
      <c r="W53" s="354" t="str">
        <f>ДС3!F51</f>
        <v>ВАЗ-21033</v>
      </c>
      <c r="X53" s="357" t="str">
        <f>ДС3!DP51</f>
        <v>Gorkyclassic</v>
      </c>
      <c r="Y53" s="362">
        <f>ДС3!EO51</f>
        <v>288</v>
      </c>
      <c r="AB53" s="338">
        <v>47</v>
      </c>
      <c r="AC53" s="353">
        <f>ДС4!C51</f>
        <v>12</v>
      </c>
      <c r="AD53" s="354" t="str">
        <f>ДС4!D51</f>
        <v>Легейда Дмитрий</v>
      </c>
      <c r="AE53" s="354" t="str">
        <f>ДС4!E51</f>
        <v>Форафонтов Леонид</v>
      </c>
      <c r="AF53" s="354" t="str">
        <f>ДС4!F51</f>
        <v>Mitsubishi Outlander</v>
      </c>
      <c r="AG53" s="357" t="str">
        <f>ДС4!DP51</f>
        <v>Хорошая компания</v>
      </c>
      <c r="AH53" s="362">
        <f>ДС4!EQ51</f>
        <v>117</v>
      </c>
    </row>
    <row r="54" spans="1:34" x14ac:dyDescent="0.2">
      <c r="A54" s="338">
        <v>48</v>
      </c>
      <c r="B54" s="366">
        <f>ДС1!C52</f>
        <v>60</v>
      </c>
      <c r="C54" s="356" t="str">
        <f>ДС1!D52</f>
        <v>Подобедов Дмитрий</v>
      </c>
      <c r="D54" s="356" t="str">
        <f>ДС1!E52</f>
        <v>Овчинников Алексей</v>
      </c>
      <c r="E54" s="354" t="str">
        <f>ДС1!DM52</f>
        <v>Mazda 3</v>
      </c>
      <c r="F54" s="357">
        <f>ДС1!DP52</f>
        <v>0</v>
      </c>
      <c r="G54" s="355">
        <f>ДС1!EJ52</f>
        <v>101.7</v>
      </c>
      <c r="I54" s="364"/>
      <c r="J54" s="338">
        <v>48</v>
      </c>
      <c r="K54" s="366">
        <f>ДС2!C52</f>
        <v>54</v>
      </c>
      <c r="L54" s="356" t="str">
        <f>ДС2!D52</f>
        <v>Минаев Евгений</v>
      </c>
      <c r="M54" s="356" t="str">
        <f>ДС2!E52</f>
        <v>Суриков Иван</v>
      </c>
      <c r="N54" s="354" t="str">
        <f>ДС2!F52</f>
        <v>Ford Fusion</v>
      </c>
      <c r="O54" s="357" t="str">
        <f>ДС2!DP52</f>
        <v>Товарищи</v>
      </c>
      <c r="P54" s="355">
        <f>ДС2!EM52</f>
        <v>2259</v>
      </c>
      <c r="S54" s="338">
        <v>48</v>
      </c>
      <c r="T54" s="368">
        <f>ДС3!C52</f>
        <v>79</v>
      </c>
      <c r="U54" s="354" t="str">
        <f>ДС3!D52</f>
        <v>Кирилив Тарас</v>
      </c>
      <c r="V54" s="354" t="str">
        <f>ДС3!E52</f>
        <v>Глухова Юлия</v>
      </c>
      <c r="W54" s="354" t="str">
        <f>ДС3!F52</f>
        <v>Hyundai Solaris</v>
      </c>
      <c r="X54" s="357">
        <f>ДС3!DP52</f>
        <v>0</v>
      </c>
      <c r="Y54" s="362">
        <f>ДС3!EO52</f>
        <v>293</v>
      </c>
      <c r="AB54" s="338">
        <v>48</v>
      </c>
      <c r="AC54" s="353">
        <f>ДС4!C52</f>
        <v>70</v>
      </c>
      <c r="AD54" s="354" t="str">
        <f>ДС4!D52</f>
        <v>Фролов Алексей</v>
      </c>
      <c r="AE54" s="354" t="str">
        <f>ДС4!E52</f>
        <v>Козлов Роман</v>
      </c>
      <c r="AF54" s="354" t="str">
        <f>ДС4!F52</f>
        <v>ВАЗ-2107</v>
      </c>
      <c r="AG54" s="357">
        <f>ДС4!DP52</f>
        <v>0</v>
      </c>
      <c r="AH54" s="362">
        <f>ДС4!EQ52</f>
        <v>118</v>
      </c>
    </row>
    <row r="55" spans="1:34" x14ac:dyDescent="0.2">
      <c r="A55" s="338">
        <v>49</v>
      </c>
      <c r="B55" s="366">
        <f>ДС1!C53</f>
        <v>68</v>
      </c>
      <c r="C55" s="356" t="str">
        <f>ДС1!D53</f>
        <v>Посёлов Алексей</v>
      </c>
      <c r="D55" s="356" t="str">
        <f>ДС1!E53</f>
        <v>Фадеева Дарья</v>
      </c>
      <c r="E55" s="354" t="str">
        <f>ДС1!DM53</f>
        <v>Toyota Land Cruiser Prado</v>
      </c>
      <c r="F55" s="357">
        <f>ДС1!DP53</f>
        <v>0</v>
      </c>
      <c r="G55" s="355">
        <f>ДС1!EJ53</f>
        <v>101.8</v>
      </c>
      <c r="I55" s="364"/>
      <c r="J55" s="338">
        <v>49</v>
      </c>
      <c r="K55" s="366">
        <f>ДС2!C53</f>
        <v>81</v>
      </c>
      <c r="L55" s="356" t="str">
        <f>ДС2!D53</f>
        <v>Фролов Дмитрий</v>
      </c>
      <c r="M55" s="356" t="str">
        <f>ДС2!E53</f>
        <v>Ануфриев Юрий</v>
      </c>
      <c r="N55" s="354" t="str">
        <f>ДС2!F53</f>
        <v>Volkswagen Golf</v>
      </c>
      <c r="O55" s="357">
        <f>ДС2!DP53</f>
        <v>0</v>
      </c>
      <c r="P55" s="355">
        <f>ДС2!EM53</f>
        <v>2301</v>
      </c>
      <c r="S55" s="338">
        <v>49</v>
      </c>
      <c r="T55" s="368">
        <f>ДС3!C53</f>
        <v>30</v>
      </c>
      <c r="U55" s="354" t="str">
        <f>ДС3!D53</f>
        <v>Финогеева Анастасия </v>
      </c>
      <c r="V55" s="354" t="str">
        <f>ДС3!E53</f>
        <v>Яковлева Елизавета</v>
      </c>
      <c r="W55" s="354" t="str">
        <f>ДС3!F53</f>
        <v>Ford Focus</v>
      </c>
      <c r="X55" s="357" t="str">
        <f>ДС3!DP53</f>
        <v>Юный Автомобилист</v>
      </c>
      <c r="Y55" s="362">
        <f>ДС3!EO53</f>
        <v>382</v>
      </c>
      <c r="AB55" s="338">
        <v>49</v>
      </c>
      <c r="AC55" s="353">
        <f>ДС4!C53</f>
        <v>81</v>
      </c>
      <c r="AD55" s="354" t="str">
        <f>ДС4!D53</f>
        <v>Фролов Дмитрий</v>
      </c>
      <c r="AE55" s="354" t="str">
        <f>ДС4!E53</f>
        <v>Ануфриев Юрий</v>
      </c>
      <c r="AF55" s="354" t="str">
        <f>ДС4!F53</f>
        <v>Volkswagen Golf</v>
      </c>
      <c r="AG55" s="357">
        <f>ДС4!DP53</f>
        <v>0</v>
      </c>
      <c r="AH55" s="362">
        <f>ДС4!EQ53</f>
        <v>118.3</v>
      </c>
    </row>
    <row r="56" spans="1:34" ht="25.5" x14ac:dyDescent="0.2">
      <c r="A56" s="338">
        <v>50</v>
      </c>
      <c r="B56" s="366">
        <f>ДС1!C54</f>
        <v>38</v>
      </c>
      <c r="C56" s="356" t="str">
        <f>ДС1!D54</f>
        <v>Воронов Александр</v>
      </c>
      <c r="D56" s="356" t="str">
        <f>ДС1!E54</f>
        <v>Балденков Дмитрий</v>
      </c>
      <c r="E56" s="354" t="str">
        <f>ДС1!DM54</f>
        <v>ВАЗ-21093</v>
      </c>
      <c r="F56" s="357" t="str">
        <f>ДС1!DP54</f>
        <v>Очки</v>
      </c>
      <c r="G56" s="355">
        <f>ДС1!EJ54</f>
        <v>102</v>
      </c>
      <c r="I56" s="364"/>
      <c r="J56" s="338">
        <v>50</v>
      </c>
      <c r="K56" s="366">
        <f>ДС2!C54</f>
        <v>84</v>
      </c>
      <c r="L56" s="356" t="str">
        <f>ДС2!D54</f>
        <v>Леонтьев Петр</v>
      </c>
      <c r="M56" s="356" t="str">
        <f>ДС2!E54</f>
        <v>Лысогорский Алексей </v>
      </c>
      <c r="N56" s="354" t="str">
        <f>ДС2!F54</f>
        <v>Skoda Fabia</v>
      </c>
      <c r="O56" s="357">
        <f>ДС2!DP54</f>
        <v>0</v>
      </c>
      <c r="P56" s="355">
        <f>ДС2!EM54</f>
        <v>2316</v>
      </c>
      <c r="S56" s="338">
        <v>50</v>
      </c>
      <c r="T56" s="368">
        <f>ДС3!C54</f>
        <v>20</v>
      </c>
      <c r="U56" s="354" t="str">
        <f>ДС3!D54</f>
        <v>Дочкин Дмитрий</v>
      </c>
      <c r="V56" s="354" t="str">
        <f>ДС3!E54</f>
        <v>Гукасян Арутюн</v>
      </c>
      <c r="W56" s="354" t="str">
        <f>ДС3!F54</f>
        <v>Nissan Datsun Sunny</v>
      </c>
      <c r="X56" s="357" t="str">
        <f>ДС3!DP54</f>
        <v>МАДИ Racing</v>
      </c>
      <c r="Y56" s="362">
        <f>ДС3!EO54</f>
        <v>405</v>
      </c>
      <c r="AB56" s="338">
        <v>50</v>
      </c>
      <c r="AC56" s="353">
        <f>ДС4!C54</f>
        <v>62</v>
      </c>
      <c r="AD56" s="354" t="str">
        <f>ДС4!D54</f>
        <v>Рылов Кирилл</v>
      </c>
      <c r="AE56" s="354" t="str">
        <f>ДС4!E54</f>
        <v>Щукин Михаил</v>
      </c>
      <c r="AF56" s="354" t="str">
        <f>ДС4!F54</f>
        <v>Subaru Forester</v>
      </c>
      <c r="AG56" s="357" t="str">
        <f>ДС4!DP54</f>
        <v>Команда Факультета АТ</v>
      </c>
      <c r="AH56" s="362">
        <f>ДС4!EQ54</f>
        <v>118.4</v>
      </c>
    </row>
    <row r="57" spans="1:34" x14ac:dyDescent="0.2">
      <c r="A57" s="338">
        <v>51</v>
      </c>
      <c r="B57" s="366">
        <f>ДС1!C55</f>
        <v>66</v>
      </c>
      <c r="C57" s="356" t="str">
        <f>ДС1!D55</f>
        <v>Меандров Алексей</v>
      </c>
      <c r="D57" s="356" t="str">
        <f>ДС1!E55</f>
        <v>Родин Алексей</v>
      </c>
      <c r="E57" s="354" t="str">
        <f>ДС1!DM55</f>
        <v>ВАЗ-21093</v>
      </c>
      <c r="F57" s="357">
        <f>ДС1!DP55</f>
        <v>0</v>
      </c>
      <c r="G57" s="355">
        <f>ДС1!EJ55</f>
        <v>102</v>
      </c>
      <c r="I57" s="364"/>
      <c r="J57" s="338">
        <v>51</v>
      </c>
      <c r="K57" s="366">
        <f>ДС2!C55</f>
        <v>37</v>
      </c>
      <c r="L57" s="356" t="str">
        <f>ДС2!D55</f>
        <v>Фёдорова Татьяна</v>
      </c>
      <c r="M57" s="356" t="str">
        <f>ДС2!E55</f>
        <v>Захаров Сергей</v>
      </c>
      <c r="N57" s="354" t="str">
        <f>ДС2!F55</f>
        <v>Volkswagen Golf</v>
      </c>
      <c r="O57" s="357">
        <f>ДС2!DP55</f>
        <v>0</v>
      </c>
      <c r="P57" s="355">
        <f>ДС2!EM55</f>
        <v>2322</v>
      </c>
      <c r="S57" s="338">
        <v>51</v>
      </c>
      <c r="T57" s="368">
        <f>ДС3!C55</f>
        <v>36</v>
      </c>
      <c r="U57" s="354" t="str">
        <f>ДС3!D55</f>
        <v>Александрова Анна</v>
      </c>
      <c r="V57" s="354" t="str">
        <f>ДС3!E55</f>
        <v>Александров Сергей</v>
      </c>
      <c r="W57" s="354" t="str">
        <f>ДС3!F55</f>
        <v>Skoda Octavia</v>
      </c>
      <c r="X57" s="357">
        <f>ДС3!DP55</f>
        <v>0</v>
      </c>
      <c r="Y57" s="362">
        <f>ДС3!EO55</f>
        <v>411</v>
      </c>
      <c r="AB57" s="338">
        <v>51</v>
      </c>
      <c r="AC57" s="353">
        <f>ДС4!C55</f>
        <v>14</v>
      </c>
      <c r="AD57" s="354" t="str">
        <f>ДС4!D55</f>
        <v>Будылин Фёдор</v>
      </c>
      <c r="AE57" s="354" t="str">
        <f>ДС4!E55</f>
        <v>Суриков Александр</v>
      </c>
      <c r="AF57" s="354" t="str">
        <f>ДС4!F55</f>
        <v>Citroen C4</v>
      </c>
      <c r="AG57" s="357">
        <f>ДС4!DP55</f>
        <v>0</v>
      </c>
      <c r="AH57" s="362">
        <f>ДС4!EQ55</f>
        <v>118.8</v>
      </c>
    </row>
    <row r="58" spans="1:34" x14ac:dyDescent="0.2">
      <c r="A58" s="338">
        <v>52</v>
      </c>
      <c r="B58" s="366">
        <f>ДС1!C56</f>
        <v>12</v>
      </c>
      <c r="C58" s="356" t="str">
        <f>ДС1!D56</f>
        <v>Легейда Дмитрий</v>
      </c>
      <c r="D58" s="356" t="str">
        <f>ДС1!E56</f>
        <v>Форафонтов Леонид</v>
      </c>
      <c r="E58" s="354" t="str">
        <f>ДС1!DM56</f>
        <v>Mitsubishi Outlander</v>
      </c>
      <c r="F58" s="357" t="str">
        <f>ДС1!DP56</f>
        <v>Хорошая компания</v>
      </c>
      <c r="G58" s="355">
        <f>ДС1!EJ56</f>
        <v>102.6</v>
      </c>
      <c r="I58" s="364"/>
      <c r="J58" s="338">
        <v>52</v>
      </c>
      <c r="K58" s="366">
        <f>ДС2!C56</f>
        <v>61</v>
      </c>
      <c r="L58" s="356" t="str">
        <f>ДС2!D56</f>
        <v>Гусев Александр</v>
      </c>
      <c r="M58" s="356" t="str">
        <f>ДС2!E56</f>
        <v>Финогеев Андрей</v>
      </c>
      <c r="N58" s="354" t="str">
        <f>ДС2!F56</f>
        <v>ВАЗ-2115</v>
      </c>
      <c r="O58" s="357" t="str">
        <f>ДС2!DP56</f>
        <v>Юный Автомобилист</v>
      </c>
      <c r="P58" s="355">
        <f>ДС2!EM56</f>
        <v>2345</v>
      </c>
      <c r="S58" s="338">
        <v>52</v>
      </c>
      <c r="T58" s="368">
        <f>ДС3!C56</f>
        <v>24</v>
      </c>
      <c r="U58" s="354" t="str">
        <f>ДС3!D56</f>
        <v>Денисов Иван</v>
      </c>
      <c r="V58" s="354" t="str">
        <f>ДС3!E56</f>
        <v>Юрьев Евгений</v>
      </c>
      <c r="W58" s="354" t="str">
        <f>ДС3!F56</f>
        <v>Volkswagen Golf</v>
      </c>
      <c r="X58" s="357" t="str">
        <f>ДС3!DP56</f>
        <v>МАДИ Racing</v>
      </c>
      <c r="Y58" s="362">
        <f>ДС3!EO56</f>
        <v>445</v>
      </c>
      <c r="AB58" s="338">
        <v>52</v>
      </c>
      <c r="AC58" s="353">
        <f>ДС4!C56</f>
        <v>23</v>
      </c>
      <c r="AD58" s="354" t="str">
        <f>ДС4!D56</f>
        <v>Шипилов Сергей</v>
      </c>
      <c r="AE58" s="354" t="str">
        <f>ДС4!E56</f>
        <v>Шипилов Игнат</v>
      </c>
      <c r="AF58" s="354" t="str">
        <f>ДС4!F56</f>
        <v>ВАЗ-21043</v>
      </c>
      <c r="AG58" s="357">
        <f>ДС4!DP56</f>
        <v>0</v>
      </c>
      <c r="AH58" s="362">
        <f>ДС4!EQ56</f>
        <v>119.5</v>
      </c>
    </row>
    <row r="59" spans="1:34" x14ac:dyDescent="0.2">
      <c r="A59" s="338">
        <v>53</v>
      </c>
      <c r="B59" s="366">
        <f>ДС1!C57</f>
        <v>23</v>
      </c>
      <c r="C59" s="356" t="str">
        <f>ДС1!D57</f>
        <v>Шипилов Сергей</v>
      </c>
      <c r="D59" s="356" t="str">
        <f>ДС1!E57</f>
        <v>Шипилов Игнат</v>
      </c>
      <c r="E59" s="354" t="str">
        <f>ДС1!DM57</f>
        <v>ВАЗ-21043</v>
      </c>
      <c r="F59" s="357">
        <f>ДС1!DP57</f>
        <v>0</v>
      </c>
      <c r="G59" s="355">
        <f>ДС1!EJ57</f>
        <v>103</v>
      </c>
      <c r="I59" s="364"/>
      <c r="J59" s="338">
        <v>53</v>
      </c>
      <c r="K59" s="366">
        <f>ДС2!C57</f>
        <v>30</v>
      </c>
      <c r="L59" s="356" t="str">
        <f>ДС2!D57</f>
        <v>Финогеева Анастасия </v>
      </c>
      <c r="M59" s="356" t="str">
        <f>ДС2!E57</f>
        <v>Яковлева Елизавета</v>
      </c>
      <c r="N59" s="354" t="str">
        <f>ДС2!F57</f>
        <v>Ford Focus</v>
      </c>
      <c r="O59" s="357" t="str">
        <f>ДС2!DP57</f>
        <v>Юный Автомобилист</v>
      </c>
      <c r="P59" s="355">
        <f>ДС2!EM57</f>
        <v>2355</v>
      </c>
      <c r="S59" s="338">
        <v>53</v>
      </c>
      <c r="T59" s="368">
        <f>ДС3!C57</f>
        <v>60</v>
      </c>
      <c r="U59" s="354" t="str">
        <f>ДС3!D57</f>
        <v>Подобедов Дмитрий</v>
      </c>
      <c r="V59" s="354" t="str">
        <f>ДС3!E57</f>
        <v>Овчинников Алексей</v>
      </c>
      <c r="W59" s="354" t="str">
        <f>ДС3!F57</f>
        <v>Mazda 3</v>
      </c>
      <c r="X59" s="357">
        <f>ДС3!DP57</f>
        <v>0</v>
      </c>
      <c r="Y59" s="362">
        <f>ДС3!EO57</f>
        <v>494</v>
      </c>
      <c r="AB59" s="338">
        <v>53</v>
      </c>
      <c r="AC59" s="353">
        <f>ДС4!C57</f>
        <v>13</v>
      </c>
      <c r="AD59" s="354" t="str">
        <f>ДС4!D57</f>
        <v>Печалин Виктор</v>
      </c>
      <c r="AE59" s="354" t="str">
        <f>ДС4!E57</f>
        <v>Сергеев Владимир</v>
      </c>
      <c r="AF59" s="354" t="str">
        <f>ДС4!F57</f>
        <v>ВАЗ 2102</v>
      </c>
      <c r="AG59" s="357">
        <f>ДС4!DP57</f>
        <v>0</v>
      </c>
      <c r="AH59" s="362">
        <f>ДС4!EQ57</f>
        <v>119.9</v>
      </c>
    </row>
    <row r="60" spans="1:34" x14ac:dyDescent="0.2">
      <c r="A60" s="338">
        <v>54</v>
      </c>
      <c r="B60" s="366">
        <f>ДС1!C58</f>
        <v>69</v>
      </c>
      <c r="C60" s="356" t="str">
        <f>ДС1!D58</f>
        <v>Жбанов Дмитрий</v>
      </c>
      <c r="D60" s="356" t="str">
        <f>ДС1!E58</f>
        <v>Ильяшенко Евгения</v>
      </c>
      <c r="E60" s="354" t="str">
        <f>ДС1!DM58</f>
        <v>ВАЗ-21053</v>
      </c>
      <c r="F60" s="357" t="str">
        <f>ДС1!DP58</f>
        <v>PRO|RALLY</v>
      </c>
      <c r="G60" s="355">
        <f>ДС1!EJ58</f>
        <v>104</v>
      </c>
      <c r="I60" s="364"/>
      <c r="J60" s="338">
        <v>54</v>
      </c>
      <c r="K60" s="366">
        <f>ДС2!C58</f>
        <v>74</v>
      </c>
      <c r="L60" s="356" t="str">
        <f>ДС2!D58</f>
        <v>Максим Беликов</v>
      </c>
      <c r="M60" s="356" t="str">
        <f>ДС2!E58</f>
        <v>Андрей Никитченко</v>
      </c>
      <c r="N60" s="354" t="str">
        <f>ДС2!F58</f>
        <v>ВАЗ-2108</v>
      </c>
      <c r="O60" s="357" t="str">
        <f>ДС2!DP58</f>
        <v>Очки</v>
      </c>
      <c r="P60" s="355">
        <f>ДС2!EM58</f>
        <v>2376</v>
      </c>
      <c r="S60" s="338">
        <v>54</v>
      </c>
      <c r="T60" s="368">
        <f>ДС3!C58</f>
        <v>44</v>
      </c>
      <c r="U60" s="354" t="str">
        <f>ДС3!D58</f>
        <v>Борков Виктор</v>
      </c>
      <c r="V60" s="354" t="str">
        <f>ДС3!E58</f>
        <v>Смирнов Артём</v>
      </c>
      <c r="W60" s="354" t="str">
        <f>ДС3!F58</f>
        <v>Lada Priora Sport</v>
      </c>
      <c r="X60" s="357">
        <f>ДС3!DP58</f>
        <v>0</v>
      </c>
      <c r="Y60" s="362">
        <f>ДС3!EO58</f>
        <v>544</v>
      </c>
      <c r="AB60" s="338">
        <v>54</v>
      </c>
      <c r="AC60" s="353">
        <f>ДС4!C58</f>
        <v>28</v>
      </c>
      <c r="AD60" s="354" t="str">
        <f>ДС4!D58</f>
        <v>Кузнецов Константин</v>
      </c>
      <c r="AE60" s="354" t="str">
        <f>ДС4!E58</f>
        <v>Пигалев Артём</v>
      </c>
      <c r="AF60" s="354" t="str">
        <f>ДС4!F58</f>
        <v>Honda Accord</v>
      </c>
      <c r="AG60" s="357">
        <f>ДС4!DP58</f>
        <v>0</v>
      </c>
      <c r="AH60" s="362">
        <f>ДС4!EQ58</f>
        <v>120.5</v>
      </c>
    </row>
    <row r="61" spans="1:34" x14ac:dyDescent="0.2">
      <c r="A61" s="338">
        <v>55</v>
      </c>
      <c r="B61" s="366">
        <f>ДС1!C59</f>
        <v>84</v>
      </c>
      <c r="C61" s="356" t="str">
        <f>ДС1!D59</f>
        <v>Леонтьев Петр</v>
      </c>
      <c r="D61" s="356" t="str">
        <f>ДС1!E59</f>
        <v>Лысогорский Алексей </v>
      </c>
      <c r="E61" s="354" t="str">
        <f>ДС1!DM59</f>
        <v>Skoda Fabia</v>
      </c>
      <c r="F61" s="357">
        <f>ДС1!DP59</f>
        <v>0</v>
      </c>
      <c r="G61" s="355">
        <f>ДС1!EJ59</f>
        <v>105.5</v>
      </c>
      <c r="I61" s="364"/>
      <c r="J61" s="338">
        <v>55</v>
      </c>
      <c r="K61" s="366">
        <f>ДС2!C59</f>
        <v>47</v>
      </c>
      <c r="L61" s="356" t="str">
        <f>ДС2!D59</f>
        <v>Говоров Кирилл</v>
      </c>
      <c r="M61" s="356" t="str">
        <f>ДС2!E59</f>
        <v>Лукьянов Александр</v>
      </c>
      <c r="N61" s="354" t="str">
        <f>ДС2!F59</f>
        <v>ВАЗ-2106</v>
      </c>
      <c r="O61" s="357">
        <f>ДС2!DP59</f>
        <v>0</v>
      </c>
      <c r="P61" s="355">
        <f>ДС2!EM59</f>
        <v>2442</v>
      </c>
      <c r="S61" s="338">
        <v>55</v>
      </c>
      <c r="T61" s="368">
        <f>ДС3!C59</f>
        <v>49</v>
      </c>
      <c r="U61" s="354" t="str">
        <f>ДС3!D59</f>
        <v>Журавлёв Александр </v>
      </c>
      <c r="V61" s="354" t="str">
        <f>ДС3!E59</f>
        <v>Конакчиев Игорь</v>
      </c>
      <c r="W61" s="354" t="str">
        <f>ДС3!F59</f>
        <v>ВАЗ-111960 Калина</v>
      </c>
      <c r="X61" s="357">
        <f>ДС3!DP59</f>
        <v>0</v>
      </c>
      <c r="Y61" s="362">
        <f>ДС3!EO59</f>
        <v>562</v>
      </c>
      <c r="AB61" s="338">
        <v>55</v>
      </c>
      <c r="AC61" s="353">
        <f>ДС4!C59</f>
        <v>60</v>
      </c>
      <c r="AD61" s="354" t="str">
        <f>ДС4!D59</f>
        <v>Подобедов Дмитрий</v>
      </c>
      <c r="AE61" s="354" t="str">
        <f>ДС4!E59</f>
        <v>Овчинников Алексей</v>
      </c>
      <c r="AF61" s="354" t="str">
        <f>ДС4!F59</f>
        <v>Mazda 3</v>
      </c>
      <c r="AG61" s="357">
        <f>ДС4!DP59</f>
        <v>0</v>
      </c>
      <c r="AH61" s="362">
        <f>ДС4!EQ59</f>
        <v>120.5</v>
      </c>
    </row>
    <row r="62" spans="1:34" x14ac:dyDescent="0.2">
      <c r="A62" s="338">
        <v>56</v>
      </c>
      <c r="B62" s="366">
        <f>ДС1!C60</f>
        <v>93</v>
      </c>
      <c r="C62" s="356" t="str">
        <f>ДС1!D60</f>
        <v>Кондрахин Данила</v>
      </c>
      <c r="D62" s="356" t="str">
        <f>ДС1!E60</f>
        <v>Камитов Михаил</v>
      </c>
      <c r="E62" s="354" t="str">
        <f>ДС1!DM60</f>
        <v>ВАЗ-21102</v>
      </c>
      <c r="F62" s="357">
        <f>ДС1!DP60</f>
        <v>0</v>
      </c>
      <c r="G62" s="355">
        <f>ДС1!EJ60</f>
        <v>107.1</v>
      </c>
      <c r="I62" s="364"/>
      <c r="J62" s="338">
        <v>56</v>
      </c>
      <c r="K62" s="366">
        <f>ДС2!C60</f>
        <v>24</v>
      </c>
      <c r="L62" s="356" t="str">
        <f>ДС2!D60</f>
        <v>Денисов Иван</v>
      </c>
      <c r="M62" s="356" t="str">
        <f>ДС2!E60</f>
        <v>Юрьев Евгений</v>
      </c>
      <c r="N62" s="354" t="str">
        <f>ДС2!F60</f>
        <v>Volkswagen Golf</v>
      </c>
      <c r="O62" s="357" t="str">
        <f>ДС2!DP60</f>
        <v>МАДИ Racing</v>
      </c>
      <c r="P62" s="355">
        <f>ДС2!EM60</f>
        <v>2448</v>
      </c>
      <c r="S62" s="338">
        <v>56</v>
      </c>
      <c r="T62" s="368">
        <f>ДС3!C60</f>
        <v>40</v>
      </c>
      <c r="U62" s="354" t="str">
        <f>ДС3!D60</f>
        <v>Бузюн Георгий</v>
      </c>
      <c r="V62" s="354" t="str">
        <f>ДС3!E60</f>
        <v>Филипс Дмитриевс</v>
      </c>
      <c r="W62" s="354" t="str">
        <f>ДС3!F60</f>
        <v>Москвич-21415</v>
      </c>
      <c r="X62" s="357" t="str">
        <f>ДС3!DP60</f>
        <v>МАДИ Racing</v>
      </c>
      <c r="Y62" s="362">
        <f>ДС3!EO60</f>
        <v>570</v>
      </c>
      <c r="AB62" s="338">
        <v>56</v>
      </c>
      <c r="AC62" s="353">
        <f>ДС4!C60</f>
        <v>35</v>
      </c>
      <c r="AD62" s="354" t="str">
        <f>ДС4!D60</f>
        <v>Хамидов Матвей</v>
      </c>
      <c r="AE62" s="354" t="str">
        <f>ДС4!E60</f>
        <v>Алексеева Марина</v>
      </c>
      <c r="AF62" s="354" t="str">
        <f>ДС4!F60</f>
        <v>Ford Focus</v>
      </c>
      <c r="AG62" s="357" t="str">
        <f>ДС4!DP60</f>
        <v>PRO|RALLY</v>
      </c>
      <c r="AH62" s="362">
        <f>ДС4!EQ60</f>
        <v>122.3</v>
      </c>
    </row>
    <row r="63" spans="1:34" x14ac:dyDescent="0.2">
      <c r="A63" s="338">
        <v>57</v>
      </c>
      <c r="B63" s="366">
        <f>ДС1!C61</f>
        <v>33</v>
      </c>
      <c r="C63" s="356" t="str">
        <f>ДС1!D61</f>
        <v>Лекае Александр мл.</v>
      </c>
      <c r="D63" s="356" t="str">
        <f>ДС1!E61</f>
        <v>Ломов Артём</v>
      </c>
      <c r="E63" s="354" t="str">
        <f>ДС1!DM61</f>
        <v>ГАЗ-24</v>
      </c>
      <c r="F63" s="357" t="str">
        <f>ДС1!DP61</f>
        <v>Gorkyclassic</v>
      </c>
      <c r="G63" s="355">
        <f>ДС1!EJ61</f>
        <v>107.5</v>
      </c>
      <c r="I63" s="364"/>
      <c r="J63" s="338">
        <v>57</v>
      </c>
      <c r="K63" s="366">
        <f>ДС2!C61</f>
        <v>69</v>
      </c>
      <c r="L63" s="356" t="str">
        <f>ДС2!D61</f>
        <v>Жбанов Дмитрий</v>
      </c>
      <c r="M63" s="356" t="str">
        <f>ДС2!E61</f>
        <v>Ильяшенко Евгения</v>
      </c>
      <c r="N63" s="354" t="str">
        <f>ДС2!F61</f>
        <v>ВАЗ-21053</v>
      </c>
      <c r="O63" s="357" t="str">
        <f>ДС2!DP61</f>
        <v>PRO|RALLY</v>
      </c>
      <c r="P63" s="355">
        <f>ДС2!EM61</f>
        <v>2471</v>
      </c>
      <c r="S63" s="338">
        <v>57</v>
      </c>
      <c r="T63" s="368">
        <f>ДС3!C61</f>
        <v>22</v>
      </c>
      <c r="U63" s="354" t="str">
        <f>ДС3!D61</f>
        <v>Володин Дмитрий</v>
      </c>
      <c r="V63" s="354" t="str">
        <f>ДС3!E61</f>
        <v>Володина Наталья</v>
      </c>
      <c r="W63" s="354" t="str">
        <f>ДС3!F61</f>
        <v>Hyundai Solaris</v>
      </c>
      <c r="X63" s="357" t="str">
        <f>ДС3!DP61</f>
        <v>Товарищи</v>
      </c>
      <c r="Y63" s="362">
        <f>ДС3!EO61</f>
        <v>579</v>
      </c>
      <c r="AB63" s="338">
        <v>57</v>
      </c>
      <c r="AC63" s="353">
        <f>ДС4!C61</f>
        <v>37</v>
      </c>
      <c r="AD63" s="354" t="str">
        <f>ДС4!D61</f>
        <v>Фёдорова Татьяна</v>
      </c>
      <c r="AE63" s="354" t="str">
        <f>ДС4!E61</f>
        <v>Захаров Сергей</v>
      </c>
      <c r="AF63" s="354" t="str">
        <f>ДС4!F61</f>
        <v>Volkswagen Golf</v>
      </c>
      <c r="AG63" s="357">
        <f>ДС4!DP61</f>
        <v>0</v>
      </c>
      <c r="AH63" s="362">
        <f>ДС4!EQ61</f>
        <v>124</v>
      </c>
    </row>
    <row r="64" spans="1:34" x14ac:dyDescent="0.2">
      <c r="A64" s="338">
        <v>58</v>
      </c>
      <c r="B64" s="366">
        <f>ДС1!C62</f>
        <v>99</v>
      </c>
      <c r="C64" s="356" t="str">
        <f>ДС1!D62</f>
        <v>Кряжев Андрей</v>
      </c>
      <c r="D64" s="356" t="str">
        <f>ДС1!E62</f>
        <v>Гапеенков Александр</v>
      </c>
      <c r="E64" s="354" t="str">
        <f>ДС1!DM62</f>
        <v>Hyundai Matrix</v>
      </c>
      <c r="F64" s="357">
        <f>ДС1!DP62</f>
        <v>0</v>
      </c>
      <c r="G64" s="355">
        <f>ДС1!EJ62</f>
        <v>108.9</v>
      </c>
      <c r="I64" s="364"/>
      <c r="J64" s="338">
        <v>58</v>
      </c>
      <c r="K64" s="366">
        <f>ДС2!C62</f>
        <v>20</v>
      </c>
      <c r="L64" s="356" t="str">
        <f>ДС2!D62</f>
        <v>Дочкин Дмитрий</v>
      </c>
      <c r="M64" s="356" t="str">
        <f>ДС2!E62</f>
        <v>Гукасян Арутюн</v>
      </c>
      <c r="N64" s="354" t="str">
        <f>ДС2!F62</f>
        <v>Nissan Datsun Sunny</v>
      </c>
      <c r="O64" s="357" t="str">
        <f>ДС2!DP62</f>
        <v>МАДИ Racing</v>
      </c>
      <c r="P64" s="355">
        <f>ДС2!EM62</f>
        <v>2474</v>
      </c>
      <c r="S64" s="338">
        <v>58</v>
      </c>
      <c r="T64" s="368">
        <f>ДС3!C62</f>
        <v>77</v>
      </c>
      <c r="U64" s="354" t="str">
        <f>ДС3!D62</f>
        <v>Картусова Алина</v>
      </c>
      <c r="V64" s="354" t="str">
        <f>ДС3!E62</f>
        <v>Пономарёв Игорь</v>
      </c>
      <c r="W64" s="354" t="str">
        <f>ДС3!F62</f>
        <v>Chevrolet Aveo</v>
      </c>
      <c r="X64" s="357">
        <f>ДС3!DP62</f>
        <v>0</v>
      </c>
      <c r="Y64" s="362">
        <f>ДС3!EO62</f>
        <v>648</v>
      </c>
      <c r="AB64" s="338">
        <v>58</v>
      </c>
      <c r="AC64" s="353">
        <f>ДС4!C62</f>
        <v>77</v>
      </c>
      <c r="AD64" s="354" t="str">
        <f>ДС4!D62</f>
        <v>Картусова Алина</v>
      </c>
      <c r="AE64" s="354" t="str">
        <f>ДС4!E62</f>
        <v>Пономарёв Игорь</v>
      </c>
      <c r="AF64" s="354" t="str">
        <f>ДС4!F62</f>
        <v>Chevrolet Aveo</v>
      </c>
      <c r="AG64" s="357">
        <f>ДС4!DP62</f>
        <v>0</v>
      </c>
      <c r="AH64" s="362">
        <f>ДС4!EQ62</f>
        <v>124.5</v>
      </c>
    </row>
    <row r="65" spans="1:34" x14ac:dyDescent="0.2">
      <c r="A65" s="338">
        <v>59</v>
      </c>
      <c r="B65" s="366">
        <f>ДС1!C63</f>
        <v>19</v>
      </c>
      <c r="C65" s="356" t="str">
        <f>ДС1!D63</f>
        <v>Бестужев Дмитрий</v>
      </c>
      <c r="D65" s="356" t="str">
        <f>ДС1!E63</f>
        <v>Чебуров Юрий</v>
      </c>
      <c r="E65" s="354" t="str">
        <f>ДС1!DM63</f>
        <v>ВАЗ-21083</v>
      </c>
      <c r="F65" s="357" t="str">
        <f>ДС1!DP63</f>
        <v>МАДИ Racing</v>
      </c>
      <c r="G65" s="355">
        <f>ДС1!EJ63</f>
        <v>109.2</v>
      </c>
      <c r="I65" s="364"/>
      <c r="J65" s="338">
        <v>59</v>
      </c>
      <c r="K65" s="366">
        <f>ДС2!C63</f>
        <v>13</v>
      </c>
      <c r="L65" s="356" t="str">
        <f>ДС2!D63</f>
        <v>Печалин Виктор</v>
      </c>
      <c r="M65" s="356" t="str">
        <f>ДС2!E63</f>
        <v>Сергеев Владимир</v>
      </c>
      <c r="N65" s="354" t="str">
        <f>ДС2!F63</f>
        <v>ВАЗ 2102</v>
      </c>
      <c r="O65" s="357">
        <f>ДС2!DP63</f>
        <v>0</v>
      </c>
      <c r="P65" s="355">
        <f>ДС2!EM63</f>
        <v>2481</v>
      </c>
      <c r="S65" s="338">
        <v>59</v>
      </c>
      <c r="T65" s="368">
        <f>ДС3!C63</f>
        <v>37</v>
      </c>
      <c r="U65" s="354" t="str">
        <f>ДС3!D63</f>
        <v>Фёдорова Татьяна</v>
      </c>
      <c r="V65" s="354" t="str">
        <f>ДС3!E63</f>
        <v>Захаров Сергей</v>
      </c>
      <c r="W65" s="354" t="str">
        <f>ДС3!F63</f>
        <v>Volkswagen Golf</v>
      </c>
      <c r="X65" s="357">
        <f>ДС3!DP63</f>
        <v>0</v>
      </c>
      <c r="Y65" s="362">
        <f>ДС3!EO63</f>
        <v>670</v>
      </c>
      <c r="AB65" s="338">
        <v>59</v>
      </c>
      <c r="AC65" s="353">
        <f>ДС4!C63</f>
        <v>20</v>
      </c>
      <c r="AD65" s="354" t="str">
        <f>ДС4!D63</f>
        <v>Дочкин Дмитрий</v>
      </c>
      <c r="AE65" s="354" t="str">
        <f>ДС4!E63</f>
        <v>Гукасян Арутюн</v>
      </c>
      <c r="AF65" s="354" t="str">
        <f>ДС4!F63</f>
        <v>Nissan Datsun Sunny</v>
      </c>
      <c r="AG65" s="357" t="str">
        <f>ДС4!DP63</f>
        <v>МАДИ Racing</v>
      </c>
      <c r="AH65" s="362">
        <f>ДС4!EQ63</f>
        <v>126</v>
      </c>
    </row>
    <row r="66" spans="1:34" x14ac:dyDescent="0.2">
      <c r="A66" s="338">
        <v>60</v>
      </c>
      <c r="B66" s="366">
        <f>ДС1!C64</f>
        <v>42</v>
      </c>
      <c r="C66" s="356" t="str">
        <f>ДС1!D64</f>
        <v>Желнин Евгений</v>
      </c>
      <c r="D66" s="356" t="str">
        <f>ДС1!E64</f>
        <v>Желнина Светлана</v>
      </c>
      <c r="E66" s="354" t="str">
        <f>ДС1!DM64</f>
        <v>Subaru Forester</v>
      </c>
      <c r="F66" s="357">
        <f>ДС1!DP64</f>
        <v>0</v>
      </c>
      <c r="G66" s="355">
        <f>ДС1!EJ64</f>
        <v>109.6</v>
      </c>
      <c r="I66" s="364"/>
      <c r="J66" s="338">
        <v>60</v>
      </c>
      <c r="K66" s="366">
        <f>ДС2!C64</f>
        <v>35</v>
      </c>
      <c r="L66" s="356" t="str">
        <f>ДС2!D64</f>
        <v>Хамидов Матвей</v>
      </c>
      <c r="M66" s="356" t="str">
        <f>ДС2!E64</f>
        <v>Алексеева Марина</v>
      </c>
      <c r="N66" s="354" t="str">
        <f>ДС2!F64</f>
        <v>Ford Focus</v>
      </c>
      <c r="O66" s="357" t="str">
        <f>ДС2!DP64</f>
        <v>PRO|RALLY</v>
      </c>
      <c r="P66" s="355">
        <f>ДС2!EM64</f>
        <v>2525</v>
      </c>
      <c r="S66" s="338">
        <v>60</v>
      </c>
      <c r="T66" s="368">
        <f>ДС3!C64</f>
        <v>99</v>
      </c>
      <c r="U66" s="354" t="str">
        <f>ДС3!D64</f>
        <v>Кряжев Андрей</v>
      </c>
      <c r="V66" s="354" t="str">
        <f>ДС3!E64</f>
        <v>Гапеенков Александр</v>
      </c>
      <c r="W66" s="354" t="str">
        <f>ДС3!F64</f>
        <v>Hyundai Matrix</v>
      </c>
      <c r="X66" s="357">
        <f>ДС3!DP64</f>
        <v>0</v>
      </c>
      <c r="Y66" s="362">
        <f>ДС3!EO64</f>
        <v>705</v>
      </c>
      <c r="AB66" s="338">
        <v>60</v>
      </c>
      <c r="AC66" s="353">
        <f>ДС4!C64</f>
        <v>99</v>
      </c>
      <c r="AD66" s="354" t="str">
        <f>ДС4!D64</f>
        <v>Кряжев Андрей</v>
      </c>
      <c r="AE66" s="354" t="str">
        <f>ДС4!E64</f>
        <v>Гапеенков Александр</v>
      </c>
      <c r="AF66" s="354" t="str">
        <f>ДС4!F64</f>
        <v>Hyundai Matrix</v>
      </c>
      <c r="AG66" s="357">
        <f>ДС4!DP64</f>
        <v>0</v>
      </c>
      <c r="AH66" s="362">
        <f>ДС4!EQ64</f>
        <v>127.7</v>
      </c>
    </row>
    <row r="67" spans="1:34" x14ac:dyDescent="0.2">
      <c r="A67" s="338">
        <v>61</v>
      </c>
      <c r="B67" s="366">
        <f>ДС1!C65</f>
        <v>13</v>
      </c>
      <c r="C67" s="356" t="str">
        <f>ДС1!D65</f>
        <v>Печалин Виктор</v>
      </c>
      <c r="D67" s="356" t="str">
        <f>ДС1!E65</f>
        <v>Сергеев Владимир</v>
      </c>
      <c r="E67" s="354" t="str">
        <f>ДС1!DM65</f>
        <v>ВАЗ 2102</v>
      </c>
      <c r="F67" s="357">
        <f>ДС1!DP65</f>
        <v>0</v>
      </c>
      <c r="G67" s="355">
        <f>ДС1!EJ65</f>
        <v>109.7</v>
      </c>
      <c r="I67" s="364"/>
      <c r="J67" s="338">
        <v>61</v>
      </c>
      <c r="K67" s="366">
        <f>ДС2!C65</f>
        <v>55</v>
      </c>
      <c r="L67" s="356" t="str">
        <f>ДС2!D65</f>
        <v>Кирилюк Алексей</v>
      </c>
      <c r="M67" s="356" t="str">
        <f>ДС2!E65</f>
        <v>Сергеев Сергей</v>
      </c>
      <c r="N67" s="354" t="str">
        <f>ДС2!F65</f>
        <v>Hyundai Getz</v>
      </c>
      <c r="O67" s="357" t="str">
        <f>ДС2!DP65</f>
        <v>DREAM TEAM</v>
      </c>
      <c r="P67" s="355">
        <f>ДС2!EM65</f>
        <v>2549</v>
      </c>
      <c r="S67" s="338">
        <v>61</v>
      </c>
      <c r="T67" s="368">
        <f>ДС3!C65</f>
        <v>47</v>
      </c>
      <c r="U67" s="354" t="str">
        <f>ДС3!D65</f>
        <v>Говоров Кирилл</v>
      </c>
      <c r="V67" s="354" t="str">
        <f>ДС3!E65</f>
        <v>Лукьянов Александр</v>
      </c>
      <c r="W67" s="354" t="str">
        <f>ДС3!F65</f>
        <v>ВАЗ-2106</v>
      </c>
      <c r="X67" s="357">
        <f>ДС3!DP65</f>
        <v>0</v>
      </c>
      <c r="Y67" s="362">
        <f>ДС3!EO65</f>
        <v>734</v>
      </c>
      <c r="AB67" s="338">
        <v>61</v>
      </c>
      <c r="AC67" s="353">
        <f>ДС4!C65</f>
        <v>33</v>
      </c>
      <c r="AD67" s="354" t="str">
        <f>ДС4!D65</f>
        <v>Лекае Александр мл.</v>
      </c>
      <c r="AE67" s="354" t="str">
        <f>ДС4!E65</f>
        <v>Ломов Артём</v>
      </c>
      <c r="AF67" s="354" t="str">
        <f>ДС4!F65</f>
        <v>ГАЗ-24</v>
      </c>
      <c r="AG67" s="357" t="str">
        <f>ДС4!DP65</f>
        <v>Gorkyclassic</v>
      </c>
      <c r="AH67" s="362">
        <f>ДС4!EQ65</f>
        <v>128</v>
      </c>
    </row>
    <row r="68" spans="1:34" x14ac:dyDescent="0.2">
      <c r="A68" s="338">
        <v>62</v>
      </c>
      <c r="B68" s="366">
        <f>ДС1!C66</f>
        <v>74</v>
      </c>
      <c r="C68" s="356" t="str">
        <f>ДС1!D66</f>
        <v>Максим Беликов</v>
      </c>
      <c r="D68" s="356" t="str">
        <f>ДС1!E66</f>
        <v>Андрей Никитченко</v>
      </c>
      <c r="E68" s="354" t="str">
        <f>ДС1!DM66</f>
        <v>ВАЗ-2108</v>
      </c>
      <c r="F68" s="357" t="str">
        <f>ДС1!DP66</f>
        <v>Очки</v>
      </c>
      <c r="G68" s="355">
        <f>ДС1!EJ66</f>
        <v>110.5</v>
      </c>
      <c r="I68" s="364"/>
      <c r="J68" s="338">
        <v>62</v>
      </c>
      <c r="K68" s="366">
        <f>ДС2!C66</f>
        <v>93</v>
      </c>
      <c r="L68" s="356" t="str">
        <f>ДС2!D66</f>
        <v>Кондрахин Данила</v>
      </c>
      <c r="M68" s="356" t="str">
        <f>ДС2!E66</f>
        <v>Камитов Михаил</v>
      </c>
      <c r="N68" s="354" t="str">
        <f>ДС2!F66</f>
        <v>ВАЗ-21102</v>
      </c>
      <c r="O68" s="357">
        <f>ДС2!DP66</f>
        <v>0</v>
      </c>
      <c r="P68" s="355">
        <f>ДС2!EM66</f>
        <v>2576</v>
      </c>
      <c r="S68" s="338">
        <v>62</v>
      </c>
      <c r="T68" s="368">
        <f>ДС3!C66</f>
        <v>2</v>
      </c>
      <c r="U68" s="354" t="str">
        <f>ДС3!D66</f>
        <v>Рудаков Александр </v>
      </c>
      <c r="V68" s="354" t="str">
        <f>ДС3!E66</f>
        <v>Рудаков Алексей</v>
      </c>
      <c r="W68" s="354" t="str">
        <f>ДС3!F66</f>
        <v>Honda Accord</v>
      </c>
      <c r="X68" s="357">
        <f>ДС3!DP66</f>
        <v>0</v>
      </c>
      <c r="Y68" s="362">
        <f>ДС3!EO66</f>
        <v>1399</v>
      </c>
      <c r="AB68" s="338">
        <v>62</v>
      </c>
      <c r="AC68" s="353">
        <f>ДС4!C66</f>
        <v>32</v>
      </c>
      <c r="AD68" s="354" t="str">
        <f>ДС4!D66</f>
        <v>Лекае Александр</v>
      </c>
      <c r="AE68" s="354" t="str">
        <f>ДС4!E66</f>
        <v>Крылова Надежда</v>
      </c>
      <c r="AF68" s="354" t="str">
        <f>ДС4!F66</f>
        <v>ВАЗ-21033</v>
      </c>
      <c r="AG68" s="357" t="str">
        <f>ДС4!DP66</f>
        <v>Gorkyclassic</v>
      </c>
      <c r="AH68" s="362">
        <f>ДС4!EQ66</f>
        <v>128.80000000000001</v>
      </c>
    </row>
    <row r="69" spans="1:34" x14ac:dyDescent="0.2">
      <c r="A69" s="338">
        <v>63</v>
      </c>
      <c r="B69" s="366">
        <f>ДС1!C67</f>
        <v>76</v>
      </c>
      <c r="C69" s="356" t="str">
        <f>ДС1!D67</f>
        <v>Гришина Анна</v>
      </c>
      <c r="D69" s="356" t="str">
        <f>ДС1!E67</f>
        <v>Добровольская Дарья</v>
      </c>
      <c r="E69" s="354" t="str">
        <f>ДС1!DM67</f>
        <v>Renault Symbol</v>
      </c>
      <c r="F69" s="357">
        <f>ДС1!DP67</f>
        <v>0</v>
      </c>
      <c r="G69" s="355">
        <f>ДС1!EJ67</f>
        <v>110.8</v>
      </c>
      <c r="I69" s="364"/>
      <c r="J69" s="338">
        <v>63</v>
      </c>
      <c r="K69" s="366">
        <f>ДС2!C67</f>
        <v>53</v>
      </c>
      <c r="L69" s="356" t="str">
        <f>ДС2!D67</f>
        <v>Марков Олег</v>
      </c>
      <c r="M69" s="356" t="str">
        <f>ДС2!E67</f>
        <v>Алябушев Иван</v>
      </c>
      <c r="N69" s="354" t="str">
        <f>ДС2!F67</f>
        <v>Hyundai Solaris</v>
      </c>
      <c r="O69" s="357">
        <f>ДС2!DP67</f>
        <v>0</v>
      </c>
      <c r="P69" s="355">
        <f>ДС2!EM67</f>
        <v>2667</v>
      </c>
      <c r="S69" s="338">
        <v>63</v>
      </c>
      <c r="T69" s="368">
        <f>ДС3!C67</f>
        <v>82</v>
      </c>
      <c r="U69" s="354" t="str">
        <f>ДС3!D67</f>
        <v>Масалов Андрей</v>
      </c>
      <c r="V69" s="354" t="str">
        <f>ДС3!E67</f>
        <v>Масалова Ксения</v>
      </c>
      <c r="W69" s="354" t="str">
        <f>ДС3!F67</f>
        <v>Hyundai Accent</v>
      </c>
      <c r="X69" s="357">
        <f>ДС3!DP67</f>
        <v>0</v>
      </c>
      <c r="Y69" s="362">
        <f>ДС3!EO67</f>
        <v>1783</v>
      </c>
      <c r="AB69" s="338">
        <v>63</v>
      </c>
      <c r="AC69" s="353">
        <f>ДС4!C67</f>
        <v>10</v>
      </c>
      <c r="AD69" s="354" t="str">
        <f>ДС4!D67</f>
        <v>Дудинов Денис</v>
      </c>
      <c r="AE69" s="354" t="str">
        <f>ДС4!E67</f>
        <v>Данилов Роман</v>
      </c>
      <c r="AF69" s="354" t="str">
        <f>ДС4!F67</f>
        <v>Лада Калина</v>
      </c>
      <c r="AG69" s="357" t="str">
        <f>ДС4!DP67</f>
        <v>Хорошая компания</v>
      </c>
      <c r="AH69" s="362">
        <f>ДС4!EQ67</f>
        <v>130.1</v>
      </c>
    </row>
    <row r="70" spans="1:34" x14ac:dyDescent="0.2">
      <c r="A70" s="338">
        <v>64</v>
      </c>
      <c r="B70" s="366">
        <f>ДС1!C68</f>
        <v>29</v>
      </c>
      <c r="C70" s="356" t="str">
        <f>ДС1!D68</f>
        <v>Лелюх Алексей</v>
      </c>
      <c r="D70" s="356" t="str">
        <f>ДС1!E68</f>
        <v>Морозов Алексей</v>
      </c>
      <c r="E70" s="354" t="str">
        <f>ДС1!DM68</f>
        <v>Москвич-2140</v>
      </c>
      <c r="F70" s="357" t="str">
        <f>ДС1!DP68</f>
        <v>Gorkyclassic</v>
      </c>
      <c r="G70" s="355">
        <f>ДС1!EJ68</f>
        <v>112</v>
      </c>
      <c r="I70" s="364"/>
      <c r="J70" s="338">
        <v>64</v>
      </c>
      <c r="K70" s="366">
        <f>ДС2!C68</f>
        <v>77</v>
      </c>
      <c r="L70" s="356" t="str">
        <f>ДС2!D68</f>
        <v>Картусова Алина</v>
      </c>
      <c r="M70" s="356" t="str">
        <f>ДС2!E68</f>
        <v>Пономарёв Игорь</v>
      </c>
      <c r="N70" s="354" t="str">
        <f>ДС2!F68</f>
        <v>Chevrolet Aveo</v>
      </c>
      <c r="O70" s="357">
        <f>ДС2!DP68</f>
        <v>0</v>
      </c>
      <c r="P70" s="355">
        <f>ДС2!EM68</f>
        <v>2740</v>
      </c>
      <c r="S70" s="338">
        <v>64</v>
      </c>
      <c r="T70" s="368">
        <f>ДС3!C68</f>
        <v>41</v>
      </c>
      <c r="U70" s="354" t="str">
        <f>ДС3!D68</f>
        <v>Ермилов Сергей</v>
      </c>
      <c r="V70" s="354" t="str">
        <f>ДС3!E68</f>
        <v>Баев Артём</v>
      </c>
      <c r="W70" s="354" t="str">
        <f>ДС3!F68</f>
        <v>Лада Калина</v>
      </c>
      <c r="X70" s="357">
        <f>ДС3!DP68</f>
        <v>0</v>
      </c>
      <c r="Y70" s="362">
        <f>ДС3!EO68</f>
        <v>1800</v>
      </c>
      <c r="AB70" s="338">
        <v>64</v>
      </c>
      <c r="AC70" s="353">
        <f>ДС4!C68</f>
        <v>29</v>
      </c>
      <c r="AD70" s="354" t="str">
        <f>ДС4!D68</f>
        <v>Лелюх Алексей</v>
      </c>
      <c r="AE70" s="354" t="str">
        <f>ДС4!E68</f>
        <v>Морозов Алексей</v>
      </c>
      <c r="AF70" s="354" t="str">
        <f>ДС4!F68</f>
        <v>Москвич-2140</v>
      </c>
      <c r="AG70" s="357" t="str">
        <f>ДС4!DP68</f>
        <v>Gorkyclassic</v>
      </c>
      <c r="AH70" s="362">
        <f>ДС4!EQ68</f>
        <v>148.5</v>
      </c>
    </row>
    <row r="71" spans="1:34" x14ac:dyDescent="0.2">
      <c r="A71" s="338">
        <v>65</v>
      </c>
      <c r="B71" s="366">
        <f>ДС1!C69</f>
        <v>47</v>
      </c>
      <c r="C71" s="356" t="str">
        <f>ДС1!D69</f>
        <v>Говоров Кирилл</v>
      </c>
      <c r="D71" s="356" t="str">
        <f>ДС1!E69</f>
        <v>Лукьянов Александр</v>
      </c>
      <c r="E71" s="354" t="str">
        <f>ДС1!DM69</f>
        <v>ВАЗ-2106</v>
      </c>
      <c r="F71" s="357">
        <f>ДС1!DP69</f>
        <v>0</v>
      </c>
      <c r="G71" s="355">
        <f>ДС1!EJ69</f>
        <v>112.3</v>
      </c>
      <c r="I71" s="364"/>
      <c r="J71" s="338">
        <v>65</v>
      </c>
      <c r="K71" s="366">
        <f>ДС2!C69</f>
        <v>40</v>
      </c>
      <c r="L71" s="356" t="str">
        <f>ДС2!D69</f>
        <v>Бузюн Георгий</v>
      </c>
      <c r="M71" s="356" t="str">
        <f>ДС2!E69</f>
        <v>Филипс Дмитриевс</v>
      </c>
      <c r="N71" s="354" t="str">
        <f>ДС2!F69</f>
        <v>Москвич-21415</v>
      </c>
      <c r="O71" s="357" t="str">
        <f>ДС2!DP69</f>
        <v>МАДИ Racing</v>
      </c>
      <c r="P71" s="355">
        <f>ДС2!EM69</f>
        <v>2839</v>
      </c>
      <c r="S71" s="338">
        <v>65</v>
      </c>
      <c r="T71" s="368">
        <f>ДС3!C69</f>
        <v>53</v>
      </c>
      <c r="U71" s="354" t="str">
        <f>ДС3!D69</f>
        <v>Марков Олег</v>
      </c>
      <c r="V71" s="354" t="str">
        <f>ДС3!E69</f>
        <v>Алябушев Иван</v>
      </c>
      <c r="W71" s="354" t="str">
        <f>ДС3!F69</f>
        <v>Hyundai Solaris</v>
      </c>
      <c r="X71" s="357">
        <f>ДС3!DP69</f>
        <v>0</v>
      </c>
      <c r="Y71" s="362">
        <f>ДС3!EO69</f>
        <v>1800</v>
      </c>
      <c r="AB71" s="338">
        <v>65</v>
      </c>
      <c r="AC71" s="353">
        <f>ДС4!C69</f>
        <v>83</v>
      </c>
      <c r="AD71" s="354" t="str">
        <f>ДС4!D69</f>
        <v>Лавлинский Денис</v>
      </c>
      <c r="AE71" s="354" t="str">
        <f>ДС4!E69</f>
        <v>Михайлин Александр</v>
      </c>
      <c r="AF71" s="354" t="str">
        <f>ДС4!F69</f>
        <v>Skoda Fabia</v>
      </c>
      <c r="AG71" s="357">
        <f>ДС4!DP69</f>
        <v>0</v>
      </c>
      <c r="AH71" s="362">
        <f>ДС4!EQ69</f>
        <v>148.9</v>
      </c>
    </row>
    <row r="72" spans="1:34" x14ac:dyDescent="0.2">
      <c r="A72" s="338">
        <v>66</v>
      </c>
      <c r="B72" s="366">
        <f>ДС1!C70</f>
        <v>32</v>
      </c>
      <c r="C72" s="356" t="str">
        <f>ДС1!D70</f>
        <v>Лекае Александр</v>
      </c>
      <c r="D72" s="356" t="str">
        <f>ДС1!E70</f>
        <v>Крылова Надежда</v>
      </c>
      <c r="E72" s="354" t="str">
        <f>ДС1!DM70</f>
        <v>ВАЗ-21033</v>
      </c>
      <c r="F72" s="357" t="str">
        <f>ДС1!DP70</f>
        <v>Gorkyclassic</v>
      </c>
      <c r="G72" s="355">
        <f>ДС1!EJ70</f>
        <v>113.1</v>
      </c>
      <c r="I72" s="364"/>
      <c r="J72" s="338">
        <v>66</v>
      </c>
      <c r="K72" s="366">
        <f>ДС2!C70</f>
        <v>22</v>
      </c>
      <c r="L72" s="356" t="str">
        <f>ДС2!D70</f>
        <v>Володин Дмитрий</v>
      </c>
      <c r="M72" s="356" t="str">
        <f>ДС2!E70</f>
        <v>Володина Наталья</v>
      </c>
      <c r="N72" s="354" t="str">
        <f>ДС2!F70</f>
        <v>Hyundai Solaris</v>
      </c>
      <c r="O72" s="357" t="str">
        <f>ДС2!DP70</f>
        <v>Товарищи</v>
      </c>
      <c r="P72" s="355">
        <f>ДС2!EM70</f>
        <v>3561</v>
      </c>
      <c r="S72" s="338">
        <v>66</v>
      </c>
      <c r="T72" s="368">
        <f>ДС3!C70</f>
        <v>70</v>
      </c>
      <c r="U72" s="354" t="str">
        <f>ДС3!D70</f>
        <v>Фролов Алексей</v>
      </c>
      <c r="V72" s="354" t="str">
        <f>ДС3!E70</f>
        <v>Козлов Роман</v>
      </c>
      <c r="W72" s="354" t="str">
        <f>ДС3!F70</f>
        <v>ВАЗ-2107</v>
      </c>
      <c r="X72" s="357">
        <f>ДС3!DP70</f>
        <v>0</v>
      </c>
      <c r="Y72" s="362">
        <f>ДС3!EO70</f>
        <v>1800</v>
      </c>
      <c r="AB72" s="338">
        <v>66</v>
      </c>
      <c r="AC72" s="353">
        <f>ДС4!C70</f>
        <v>2</v>
      </c>
      <c r="AD72" s="354" t="str">
        <f>ДС4!D70</f>
        <v>Рудаков Александр </v>
      </c>
      <c r="AE72" s="354" t="str">
        <f>ДС4!E70</f>
        <v>Рудаков Алексей</v>
      </c>
      <c r="AF72" s="354" t="str">
        <f>ДС4!F70</f>
        <v>Honda Accord</v>
      </c>
      <c r="AG72" s="357">
        <f>ДС4!DP70</f>
        <v>0</v>
      </c>
      <c r="AH72" s="362">
        <f>ДС4!EQ70</f>
        <v>151.6</v>
      </c>
    </row>
    <row r="73" spans="1:34" x14ac:dyDescent="0.2">
      <c r="A73" s="338">
        <v>67</v>
      </c>
      <c r="B73" s="366">
        <f>ДС1!C71</f>
        <v>35</v>
      </c>
      <c r="C73" s="356" t="str">
        <f>ДС1!D71</f>
        <v>Хамидов Матвей</v>
      </c>
      <c r="D73" s="356" t="str">
        <f>ДС1!E71</f>
        <v>Алексеева Марина</v>
      </c>
      <c r="E73" s="354" t="str">
        <f>ДС1!DM71</f>
        <v>Ford Focus</v>
      </c>
      <c r="F73" s="357" t="str">
        <f>ДС1!DP71</f>
        <v>PRO|RALLY</v>
      </c>
      <c r="G73" s="355">
        <f>ДС1!EJ71</f>
        <v>114</v>
      </c>
      <c r="I73" s="364"/>
      <c r="J73" s="338">
        <v>67</v>
      </c>
      <c r="K73" s="366">
        <f>ДС2!C71</f>
        <v>82</v>
      </c>
      <c r="L73" s="356" t="str">
        <f>ДС2!D71</f>
        <v>Масалов Андрей</v>
      </c>
      <c r="M73" s="356" t="str">
        <f>ДС2!E71</f>
        <v>Масалова Ксения</v>
      </c>
      <c r="N73" s="354" t="str">
        <f>ДС2!F71</f>
        <v>Hyundai Accent</v>
      </c>
      <c r="O73" s="357">
        <f>ДС2!DP71</f>
        <v>0</v>
      </c>
      <c r="P73" s="355">
        <f>ДС2!EM71</f>
        <v>3946</v>
      </c>
      <c r="S73" s="338">
        <v>67</v>
      </c>
      <c r="T73" s="368">
        <f>ДС3!C71</f>
        <v>76</v>
      </c>
      <c r="U73" s="354" t="str">
        <f>ДС3!D71</f>
        <v>Гришина Анна</v>
      </c>
      <c r="V73" s="354" t="str">
        <f>ДС3!E71</f>
        <v>Добровольская Дарья</v>
      </c>
      <c r="W73" s="354" t="str">
        <f>ДС3!F71</f>
        <v>Renault Symbol</v>
      </c>
      <c r="X73" s="357">
        <f>ДС3!DP71</f>
        <v>0</v>
      </c>
      <c r="Y73" s="362">
        <f>ДС3!EO71</f>
        <v>1800</v>
      </c>
      <c r="AB73" s="338">
        <v>67</v>
      </c>
      <c r="AC73" s="353">
        <f>ДС4!C71</f>
        <v>30</v>
      </c>
      <c r="AD73" s="354" t="str">
        <f>ДС4!D71</f>
        <v>Финогеева Анастасия </v>
      </c>
      <c r="AE73" s="354" t="str">
        <f>ДС4!E71</f>
        <v>Яковлева Елизавета</v>
      </c>
      <c r="AF73" s="354" t="str">
        <f>ДС4!F71</f>
        <v>Ford Focus</v>
      </c>
      <c r="AG73" s="357" t="str">
        <f>ДС4!DP71</f>
        <v>Юный Автомобилист</v>
      </c>
      <c r="AH73" s="362">
        <f>ДС4!EQ71</f>
        <v>161.19999999999999</v>
      </c>
    </row>
    <row r="74" spans="1:34" x14ac:dyDescent="0.2">
      <c r="A74" s="338">
        <v>68</v>
      </c>
      <c r="B74" s="366">
        <f>ДС1!C72</f>
        <v>2</v>
      </c>
      <c r="C74" s="356" t="str">
        <f>ДС1!D72</f>
        <v>Рудаков Александр </v>
      </c>
      <c r="D74" s="356" t="str">
        <f>ДС1!E72</f>
        <v>Рудаков Алексей</v>
      </c>
      <c r="E74" s="354" t="str">
        <f>ДС1!DM72</f>
        <v>Honda Accord</v>
      </c>
      <c r="F74" s="357">
        <f>ДС1!DP72</f>
        <v>0</v>
      </c>
      <c r="G74" s="355">
        <f>ДС1!EJ72</f>
        <v>115</v>
      </c>
      <c r="I74" s="364"/>
      <c r="J74" s="338">
        <v>68</v>
      </c>
      <c r="K74" s="366">
        <f>ДС2!C72</f>
        <v>41</v>
      </c>
      <c r="L74" s="356" t="str">
        <f>ДС2!D72</f>
        <v>Ермилов Сергей</v>
      </c>
      <c r="M74" s="356" t="str">
        <f>ДС2!E72</f>
        <v>Баев Артём</v>
      </c>
      <c r="N74" s="354" t="str">
        <f>ДС2!F72</f>
        <v>Лада Калина</v>
      </c>
      <c r="O74" s="357">
        <f>ДС2!DP72</f>
        <v>0</v>
      </c>
      <c r="P74" s="355">
        <f>ДС2!EM72</f>
        <v>4024</v>
      </c>
      <c r="S74" s="338">
        <v>68</v>
      </c>
      <c r="T74" s="368">
        <f>ДС3!C72</f>
        <v>83</v>
      </c>
      <c r="U74" s="354" t="str">
        <f>ДС3!D72</f>
        <v>Лавлинский Денис</v>
      </c>
      <c r="V74" s="354" t="str">
        <f>ДС3!E72</f>
        <v>Михайлин Александр</v>
      </c>
      <c r="W74" s="354" t="str">
        <f>ДС3!F72</f>
        <v>Skoda Fabia</v>
      </c>
      <c r="X74" s="357">
        <f>ДС3!DP72</f>
        <v>0</v>
      </c>
      <c r="Y74" s="362">
        <f>ДС3!EO72</f>
        <v>1800</v>
      </c>
      <c r="AB74" s="338">
        <v>68</v>
      </c>
      <c r="AC74" s="353">
        <f>ДС4!C72</f>
        <v>84</v>
      </c>
      <c r="AD74" s="354" t="str">
        <f>ДС4!D72</f>
        <v>Леонтьев Петр</v>
      </c>
      <c r="AE74" s="354" t="str">
        <f>ДС4!E72</f>
        <v>Лысогорский Алексей </v>
      </c>
      <c r="AF74" s="354" t="str">
        <f>ДС4!F72</f>
        <v>Skoda Fabia</v>
      </c>
      <c r="AG74" s="357">
        <f>ДС4!DP72</f>
        <v>0</v>
      </c>
      <c r="AH74" s="362">
        <f>ДС4!EQ72</f>
        <v>409.1</v>
      </c>
    </row>
    <row r="75" spans="1:34" x14ac:dyDescent="0.2">
      <c r="A75" s="338">
        <v>69</v>
      </c>
      <c r="B75" s="366">
        <f>ДС1!C73</f>
        <v>30</v>
      </c>
      <c r="C75" s="356" t="str">
        <f>ДС1!D73</f>
        <v>Финогеева Анастасия </v>
      </c>
      <c r="D75" s="356" t="str">
        <f>ДС1!E73</f>
        <v>Яковлева Елизавета</v>
      </c>
      <c r="E75" s="354" t="str">
        <f>ДС1!DM73</f>
        <v>Ford Focus</v>
      </c>
      <c r="F75" s="357" t="str">
        <f>ДС1!DP73</f>
        <v>Юный Автомобилист</v>
      </c>
      <c r="G75" s="355">
        <f>ДС1!EJ73</f>
        <v>115.3</v>
      </c>
      <c r="I75" s="364"/>
      <c r="J75" s="338">
        <v>69</v>
      </c>
      <c r="K75" s="366">
        <f>ДС2!C73</f>
        <v>99</v>
      </c>
      <c r="L75" s="356" t="str">
        <f>ДС2!D73</f>
        <v>Кряжев Андрей</v>
      </c>
      <c r="M75" s="356" t="str">
        <f>ДС2!E73</f>
        <v>Гапеенков Александр</v>
      </c>
      <c r="N75" s="354" t="str">
        <f>ДС2!F73</f>
        <v>Hyundai Matrix</v>
      </c>
      <c r="O75" s="357">
        <f>ДС2!DP73</f>
        <v>0</v>
      </c>
      <c r="P75" s="355">
        <f>ДС2!EM73</f>
        <v>4353</v>
      </c>
      <c r="S75" s="338">
        <v>69</v>
      </c>
      <c r="T75" s="368">
        <f>ДС3!C73</f>
        <v>93</v>
      </c>
      <c r="U75" s="354" t="str">
        <f>ДС3!D73</f>
        <v>Кондрахин Данила</v>
      </c>
      <c r="V75" s="354" t="str">
        <f>ДС3!E73</f>
        <v>Камитов Михаил</v>
      </c>
      <c r="W75" s="354" t="str">
        <f>ДС3!F73</f>
        <v>ВАЗ-21102</v>
      </c>
      <c r="X75" s="357">
        <f>ДС3!DP73</f>
        <v>0</v>
      </c>
      <c r="Y75" s="362">
        <f>ДС3!EO73</f>
        <v>1800</v>
      </c>
      <c r="AB75" s="338">
        <v>69</v>
      </c>
      <c r="AC75" s="353">
        <f>ДС4!C73</f>
        <v>66</v>
      </c>
      <c r="AD75" s="354" t="str">
        <f>ДС4!D73</f>
        <v>Меандров Алексей</v>
      </c>
      <c r="AE75" s="354" t="str">
        <f>ДС4!E73</f>
        <v>Родин Алексей</v>
      </c>
      <c r="AF75" s="354" t="str">
        <f>ДС4!F73</f>
        <v>ВАЗ-21093</v>
      </c>
      <c r="AG75" s="357">
        <f>ДС4!DP73</f>
        <v>0</v>
      </c>
      <c r="AH75" s="362">
        <f>ДС4!EQ73</f>
        <v>410.5</v>
      </c>
    </row>
    <row r="76" spans="1:34" x14ac:dyDescent="0.2">
      <c r="A76" s="338">
        <v>70</v>
      </c>
      <c r="B76" s="366">
        <f>ДС1!C74</f>
        <v>53</v>
      </c>
      <c r="C76" s="356" t="str">
        <f>ДС1!D74</f>
        <v>Марков Олег</v>
      </c>
      <c r="D76" s="356" t="str">
        <f>ДС1!E74</f>
        <v>Алябушев Иван</v>
      </c>
      <c r="E76" s="354" t="str">
        <f>ДС1!DM74</f>
        <v>Hyundai Solaris</v>
      </c>
      <c r="F76" s="357">
        <f>ДС1!DP74</f>
        <v>0</v>
      </c>
      <c r="G76" s="355">
        <f>ДС1!EJ74</f>
        <v>115.3</v>
      </c>
      <c r="I76" s="364"/>
      <c r="J76" s="338">
        <v>70</v>
      </c>
      <c r="K76" s="366">
        <f>ДС2!C74</f>
        <v>68</v>
      </c>
      <c r="L76" s="356" t="str">
        <f>ДС2!D74</f>
        <v>Посёлов Алексей</v>
      </c>
      <c r="M76" s="356" t="str">
        <f>ДС2!E74</f>
        <v>Фадеева Дарья</v>
      </c>
      <c r="N76" s="354" t="str">
        <f>ДС2!F74</f>
        <v>Toyota Land Cruiser Prado</v>
      </c>
      <c r="O76" s="357">
        <f>ДС2!DP74</f>
        <v>0</v>
      </c>
      <c r="P76" s="355">
        <f>ДС2!EM74</f>
        <v>4488</v>
      </c>
      <c r="S76" s="338">
        <v>70</v>
      </c>
      <c r="T76" s="368">
        <f>ДС3!C74</f>
        <v>5</v>
      </c>
      <c r="U76" s="354" t="str">
        <f>ДС3!D74</f>
        <v>Носков Александр</v>
      </c>
      <c r="V76" s="354" t="str">
        <f>ДС3!E74</f>
        <v>Носков Геннадий</v>
      </c>
      <c r="W76" s="354" t="str">
        <f>ДС3!F74</f>
        <v>Volvo S60R</v>
      </c>
      <c r="X76" s="357">
        <f>ДС3!DP74</f>
        <v>0</v>
      </c>
      <c r="Y76" s="362">
        <f>ДС3!EO74</f>
        <v>2079</v>
      </c>
      <c r="AB76" s="338">
        <v>70</v>
      </c>
      <c r="AC76" s="353">
        <f>ДС4!C74</f>
        <v>76</v>
      </c>
      <c r="AD76" s="354" t="str">
        <f>ДС4!D74</f>
        <v>Гришина Анна</v>
      </c>
      <c r="AE76" s="354" t="str">
        <f>ДС4!E74</f>
        <v>Добровольская Дарья</v>
      </c>
      <c r="AF76" s="354" t="str">
        <f>ДС4!F74</f>
        <v>Renault Symbol</v>
      </c>
      <c r="AG76" s="357">
        <f>ДС4!DP74</f>
        <v>0</v>
      </c>
      <c r="AH76" s="362">
        <f>ДС4!EQ74</f>
        <v>427.6</v>
      </c>
    </row>
    <row r="77" spans="1:34" x14ac:dyDescent="0.2">
      <c r="A77" s="338">
        <v>71</v>
      </c>
      <c r="B77" s="366">
        <f>ДС1!C75</f>
        <v>34</v>
      </c>
      <c r="C77" s="356" t="str">
        <f>ДС1!D75</f>
        <v>Чириков Василий</v>
      </c>
      <c r="D77" s="356" t="str">
        <f>ДС1!E75</f>
        <v>Бобылёв Максим</v>
      </c>
      <c r="E77" s="354" t="str">
        <f>ДС1!DM75</f>
        <v>Renault Logan</v>
      </c>
      <c r="F77" s="357">
        <f>ДС1!DP75</f>
        <v>0</v>
      </c>
      <c r="G77" s="355">
        <f>ДС1!EJ75</f>
        <v>116</v>
      </c>
      <c r="I77" s="364"/>
      <c r="J77" s="338">
        <v>71</v>
      </c>
      <c r="K77" s="366">
        <f>ДС2!C75</f>
        <v>27</v>
      </c>
      <c r="L77" s="356" t="str">
        <f>ДС2!D75</f>
        <v>Шабалин Дмитрий</v>
      </c>
      <c r="M77" s="356" t="str">
        <f>ДС2!E75</f>
        <v>Шабалин Иван</v>
      </c>
      <c r="N77" s="354" t="str">
        <f>ДС2!F75</f>
        <v>Nissan X-Trail</v>
      </c>
      <c r="O77" s="357">
        <f>ДС2!DP75</f>
        <v>0</v>
      </c>
      <c r="P77" s="355">
        <f>ДС2!EM75</f>
        <v>5773</v>
      </c>
      <c r="S77" s="338">
        <v>71</v>
      </c>
      <c r="T77" s="368">
        <f>ДС3!C75</f>
        <v>26</v>
      </c>
      <c r="U77" s="354" t="str">
        <f>ДС3!D75</f>
        <v>Касмынин Александр</v>
      </c>
      <c r="V77" s="354" t="str">
        <f>ДС3!E75</f>
        <v>Панкратова Наталья</v>
      </c>
      <c r="W77" s="354" t="str">
        <f>ДС3!F75</f>
        <v>ВАЗ-21060</v>
      </c>
      <c r="X77" s="357" t="str">
        <f>ДС3!DP75</f>
        <v>PRO|RALLY</v>
      </c>
      <c r="Y77" s="362">
        <f>ДС3!EO75</f>
        <v>2492</v>
      </c>
      <c r="AB77" s="338">
        <v>71</v>
      </c>
      <c r="AC77" s="353">
        <f>ДС4!C75</f>
        <v>40</v>
      </c>
      <c r="AD77" s="354" t="str">
        <f>ДС4!D75</f>
        <v>Бузюн Георгий</v>
      </c>
      <c r="AE77" s="354" t="str">
        <f>ДС4!E75</f>
        <v>Филипс Дмитриевс</v>
      </c>
      <c r="AF77" s="354" t="str">
        <f>ДС4!F75</f>
        <v>Москвич-21415</v>
      </c>
      <c r="AG77" s="357" t="str">
        <f>ДС4!DP75</f>
        <v>МАДИ Racing</v>
      </c>
      <c r="AH77" s="362">
        <f>ДС4!EQ75</f>
        <v>441.3</v>
      </c>
    </row>
    <row r="78" spans="1:34" x14ac:dyDescent="0.2">
      <c r="A78" s="338">
        <v>72</v>
      </c>
      <c r="B78" s="366">
        <f>ДС1!C76</f>
        <v>37</v>
      </c>
      <c r="C78" s="356" t="str">
        <f>ДС1!D76</f>
        <v>Фёдорова Татьяна</v>
      </c>
      <c r="D78" s="356" t="str">
        <f>ДС1!E76</f>
        <v>Захаров Сергей</v>
      </c>
      <c r="E78" s="354" t="str">
        <f>ДС1!DM76</f>
        <v>Volkswagen Golf</v>
      </c>
      <c r="F78" s="357">
        <f>ДС1!DP76</f>
        <v>0</v>
      </c>
      <c r="G78" s="355">
        <f>ДС1!EJ76</f>
        <v>117.5</v>
      </c>
      <c r="I78" s="364"/>
      <c r="J78" s="338">
        <v>72</v>
      </c>
      <c r="K78" s="366">
        <f>ДС2!C76</f>
        <v>76</v>
      </c>
      <c r="L78" s="356" t="str">
        <f>ДС2!D76</f>
        <v>Гришина Анна</v>
      </c>
      <c r="M78" s="356" t="str">
        <f>ДС2!E76</f>
        <v>Добровольская Дарья</v>
      </c>
      <c r="N78" s="354" t="str">
        <f>ДС2!F76</f>
        <v>Renault Symbol</v>
      </c>
      <c r="O78" s="357">
        <f>ДС2!DP76</f>
        <v>0</v>
      </c>
      <c r="P78" s="355">
        <f>ДС2!EM76</f>
        <v>5849</v>
      </c>
      <c r="S78" s="338">
        <v>72</v>
      </c>
      <c r="T78" s="368">
        <f>ДС3!C76</f>
        <v>27</v>
      </c>
      <c r="U78" s="354" t="str">
        <f>ДС3!D76</f>
        <v>Шабалин Дмитрий</v>
      </c>
      <c r="V78" s="354" t="str">
        <f>ДС3!E76</f>
        <v>Шабалин Иван</v>
      </c>
      <c r="W78" s="354" t="str">
        <f>ДС3!F76</f>
        <v>Nissan X-Trail</v>
      </c>
      <c r="X78" s="357">
        <f>ДС3!DP76</f>
        <v>0</v>
      </c>
      <c r="Y78" s="362">
        <f>ДС3!EO76</f>
        <v>3600</v>
      </c>
      <c r="AB78" s="338">
        <v>72</v>
      </c>
      <c r="AC78" s="353">
        <f>ДС4!C76</f>
        <v>47</v>
      </c>
      <c r="AD78" s="354" t="str">
        <f>ДС4!D76</f>
        <v>Говоров Кирилл</v>
      </c>
      <c r="AE78" s="354" t="str">
        <f>ДС4!E76</f>
        <v>Лукьянов Александр</v>
      </c>
      <c r="AF78" s="354" t="str">
        <f>ДС4!F76</f>
        <v>ВАЗ-2106</v>
      </c>
      <c r="AG78" s="357">
        <f>ДС4!DP76</f>
        <v>0</v>
      </c>
      <c r="AH78" s="362">
        <f>ДС4!EQ76</f>
        <v>454.6</v>
      </c>
    </row>
    <row r="79" spans="1:34" x14ac:dyDescent="0.2">
      <c r="A79" s="338">
        <v>73</v>
      </c>
      <c r="B79" s="366">
        <f>ДС1!C77</f>
        <v>70</v>
      </c>
      <c r="C79" s="356" t="str">
        <f>ДС1!D77</f>
        <v>Фролов Алексей</v>
      </c>
      <c r="D79" s="356" t="str">
        <f>ДС1!E77</f>
        <v>Козлов Роман</v>
      </c>
      <c r="E79" s="354" t="str">
        <f>ДС1!DM77</f>
        <v>ВАЗ-2107</v>
      </c>
      <c r="F79" s="357">
        <f>ДС1!DP77</f>
        <v>0</v>
      </c>
      <c r="G79" s="355">
        <f>ДС1!EJ77</f>
        <v>122.1</v>
      </c>
      <c r="I79" s="364"/>
      <c r="J79" s="338">
        <v>73</v>
      </c>
      <c r="K79" s="366">
        <f>ДС2!C77</f>
        <v>70</v>
      </c>
      <c r="L79" s="356" t="str">
        <f>ДС2!D77</f>
        <v>Фролов Алексей</v>
      </c>
      <c r="M79" s="356" t="str">
        <f>ДС2!E77</f>
        <v>Козлов Роман</v>
      </c>
      <c r="N79" s="354" t="str">
        <f>ДС2!F77</f>
        <v>ВАЗ-2107</v>
      </c>
      <c r="O79" s="357">
        <f>ДС2!DP77</f>
        <v>0</v>
      </c>
      <c r="P79" s="355">
        <f>ДС2!EM77</f>
        <v>8544</v>
      </c>
      <c r="S79" s="338">
        <v>73</v>
      </c>
      <c r="T79" s="368">
        <f>ДС3!C77</f>
        <v>43</v>
      </c>
      <c r="U79" s="354" t="str">
        <f>ДС3!D77</f>
        <v>Никольский Денис</v>
      </c>
      <c r="V79" s="354" t="str">
        <f>ДС3!E77</f>
        <v>Дьяков Григорий</v>
      </c>
      <c r="W79" s="354" t="str">
        <f>ДС3!F77</f>
        <v>Mitsubishi Lancer X</v>
      </c>
      <c r="X79" s="357" t="str">
        <f>ДС3!DP77</f>
        <v>DREAM TEAM</v>
      </c>
      <c r="Y79" s="362">
        <f>ДС3!EO77</f>
        <v>5668</v>
      </c>
      <c r="AB79" s="338">
        <v>73</v>
      </c>
      <c r="AC79" s="353">
        <f>ДС4!C77</f>
        <v>53</v>
      </c>
      <c r="AD79" s="354" t="str">
        <f>ДС4!D77</f>
        <v>Марков Олег</v>
      </c>
      <c r="AE79" s="354" t="str">
        <f>ДС4!E77</f>
        <v>Алябушев Иван</v>
      </c>
      <c r="AF79" s="354" t="str">
        <f>ДС4!F77</f>
        <v>Hyundai Solaris</v>
      </c>
      <c r="AG79" s="357">
        <f>ДС4!DP77</f>
        <v>0</v>
      </c>
      <c r="AH79" s="362">
        <f>ДС4!EQ77</f>
        <v>1800</v>
      </c>
    </row>
    <row r="80" spans="1:34" x14ac:dyDescent="0.2">
      <c r="A80" s="338">
        <v>74</v>
      </c>
      <c r="B80" s="366">
        <f>ДС1!C78</f>
        <v>72</v>
      </c>
      <c r="C80" s="356" t="str">
        <f>ДС1!D78</f>
        <v>Мартынюк Виталий</v>
      </c>
      <c r="D80" s="356" t="str">
        <f>ДС1!E78</f>
        <v>Питерцева Виктория</v>
      </c>
      <c r="E80" s="354" t="str">
        <f>ДС1!DM78</f>
        <v>Ford Focus</v>
      </c>
      <c r="F80" s="357" t="str">
        <f>ДС1!DP78</f>
        <v>Юный Автомобилист</v>
      </c>
      <c r="G80" s="355" t="str">
        <f>ДС1!EJ78</f>
        <v>Отказв старте</v>
      </c>
      <c r="I80" s="364"/>
      <c r="J80" s="338">
        <v>74</v>
      </c>
      <c r="K80" s="366">
        <f>ДС2!C78</f>
        <v>72</v>
      </c>
      <c r="L80" s="356" t="str">
        <f>ДС2!D78</f>
        <v>Мартынюк Виталий</v>
      </c>
      <c r="M80" s="356" t="str">
        <f>ДС2!E78</f>
        <v>Питерцева Виктория</v>
      </c>
      <c r="N80" s="354" t="str">
        <f>ДС2!F78</f>
        <v>Ford Focus</v>
      </c>
      <c r="O80" s="357" t="str">
        <f>ДС2!DP78</f>
        <v>Юный Автомобилист</v>
      </c>
      <c r="P80" s="355" t="str">
        <f>ДС2!EM78</f>
        <v>Отказв старте</v>
      </c>
      <c r="S80" s="338">
        <v>74</v>
      </c>
      <c r="T80" s="368">
        <f>ДС3!C78</f>
        <v>72</v>
      </c>
      <c r="U80" s="354" t="str">
        <f>ДС3!D78</f>
        <v>Мартынюк Виталий</v>
      </c>
      <c r="V80" s="354" t="str">
        <f>ДС3!E78</f>
        <v>Питерцева Виктория</v>
      </c>
      <c r="W80" s="354" t="str">
        <f>ДС3!F78</f>
        <v>Ford Focus</v>
      </c>
      <c r="X80" s="357" t="str">
        <f>ДС3!DP78</f>
        <v>Юный Автомобилист</v>
      </c>
      <c r="Y80" s="362" t="str">
        <f>ДС3!EO78</f>
        <v>Отказв старте</v>
      </c>
      <c r="AB80" s="338">
        <v>74</v>
      </c>
      <c r="AC80" s="353">
        <f>ДС4!C78</f>
        <v>72</v>
      </c>
      <c r="AD80" s="354" t="str">
        <f>ДС4!D78</f>
        <v>Мартынюк Виталий</v>
      </c>
      <c r="AE80" s="354" t="str">
        <f>ДС4!E78</f>
        <v>Питерцева Виктория</v>
      </c>
      <c r="AF80" s="354" t="str">
        <f>ДС4!F78</f>
        <v>Ford Focus</v>
      </c>
      <c r="AG80" s="357" t="str">
        <f>ДС4!DP78</f>
        <v>Юный Автомобилист</v>
      </c>
      <c r="AH80" s="362" t="str">
        <f>ДС4!EQ78</f>
        <v>Отказв старте</v>
      </c>
    </row>
    <row r="81" spans="1:34" x14ac:dyDescent="0.2">
      <c r="A81" s="338">
        <v>75</v>
      </c>
      <c r="B81" s="366">
        <f>ДС1!C79</f>
        <v>39</v>
      </c>
      <c r="C81" s="356" t="str">
        <f>ДС1!D79</f>
        <v>Кананадзе Сергей</v>
      </c>
      <c r="D81" s="356" t="str">
        <f>ДС1!E79</f>
        <v>Воробьёва Наталья</v>
      </c>
      <c r="E81" s="354" t="str">
        <f>ДС1!DM79</f>
        <v>Opel Frontera</v>
      </c>
      <c r="F81" s="357" t="str">
        <f>ДС1!DP79</f>
        <v>PRO|RALLY</v>
      </c>
      <c r="G81" s="355" t="str">
        <f>ДС1!EJ79</f>
        <v>сход</v>
      </c>
      <c r="I81" s="364"/>
      <c r="J81" s="338">
        <v>75</v>
      </c>
      <c r="K81" s="366">
        <f>ДС2!C79</f>
        <v>39</v>
      </c>
      <c r="L81" s="356" t="str">
        <f>ДС2!D79</f>
        <v>Кананадзе Сергей</v>
      </c>
      <c r="M81" s="356" t="str">
        <f>ДС2!E79</f>
        <v>Воробьёва Наталья</v>
      </c>
      <c r="N81" s="354" t="str">
        <f>ДС2!F79</f>
        <v>Opel Frontera</v>
      </c>
      <c r="O81" s="357" t="str">
        <f>ДС2!DP79</f>
        <v>PRO|RALLY</v>
      </c>
      <c r="P81" s="355" t="str">
        <f>ДС2!EM79</f>
        <v>сход</v>
      </c>
      <c r="S81" s="338">
        <v>75</v>
      </c>
      <c r="T81" s="368">
        <f>ДС3!C79</f>
        <v>39</v>
      </c>
      <c r="U81" s="354" t="str">
        <f>ДС3!D79</f>
        <v>Кананадзе Сергей</v>
      </c>
      <c r="V81" s="354" t="str">
        <f>ДС3!E79</f>
        <v>Воробьёва Наталья</v>
      </c>
      <c r="W81" s="354" t="str">
        <f>ДС3!F79</f>
        <v>Opel Frontera</v>
      </c>
      <c r="X81" s="357" t="str">
        <f>ДС3!DP79</f>
        <v>PRO|RALLY</v>
      </c>
      <c r="Y81" s="362" t="str">
        <f>ДС3!EO79</f>
        <v>сход</v>
      </c>
      <c r="AB81" s="338">
        <v>75</v>
      </c>
      <c r="AC81" s="353">
        <f>ДС4!C79</f>
        <v>39</v>
      </c>
      <c r="AD81" s="354" t="str">
        <f>ДС4!D79</f>
        <v>Кананадзе Сергей</v>
      </c>
      <c r="AE81" s="354" t="str">
        <f>ДС4!E79</f>
        <v>Воробьёва Наталья</v>
      </c>
      <c r="AF81" s="354" t="str">
        <f>ДС4!F79</f>
        <v>Opel Frontera</v>
      </c>
      <c r="AG81" s="357" t="str">
        <f>ДС4!DP79</f>
        <v>PRO|RALLY</v>
      </c>
      <c r="AH81" s="362" t="str">
        <f>ДС4!EQ79</f>
        <v>сход</v>
      </c>
    </row>
    <row r="82" spans="1:34" x14ac:dyDescent="0.2">
      <c r="A82" s="338">
        <v>76</v>
      </c>
      <c r="B82" s="366">
        <f>ДС1!C80</f>
        <v>50</v>
      </c>
      <c r="C82" s="356" t="str">
        <f>ДС1!D80</f>
        <v>Иванова Ирина</v>
      </c>
      <c r="D82" s="356" t="str">
        <f>ДС1!E80</f>
        <v>Шевченко Николай</v>
      </c>
      <c r="E82" s="354" t="str">
        <f>ДС1!DM80</f>
        <v>Subaru Impreza</v>
      </c>
      <c r="F82" s="357">
        <f>ДС1!DP80</f>
        <v>0</v>
      </c>
      <c r="G82" s="355" t="str">
        <f>ДС1!EJ80</f>
        <v>Сход</v>
      </c>
      <c r="I82" s="364"/>
      <c r="J82" s="338">
        <v>76</v>
      </c>
      <c r="K82" s="366">
        <f>ДС2!C80</f>
        <v>50</v>
      </c>
      <c r="L82" s="356" t="str">
        <f>ДС2!D80</f>
        <v>Иванова Ирина</v>
      </c>
      <c r="M82" s="356" t="str">
        <f>ДС2!E80</f>
        <v>Шевченко Николай</v>
      </c>
      <c r="N82" s="354" t="str">
        <f>ДС2!F80</f>
        <v>Subaru Impreza</v>
      </c>
      <c r="O82" s="357">
        <f>ДС2!DP80</f>
        <v>0</v>
      </c>
      <c r="P82" s="355" t="str">
        <f>ДС2!EM80</f>
        <v>Сход</v>
      </c>
      <c r="S82" s="338">
        <v>76</v>
      </c>
      <c r="T82" s="368">
        <f>ДС3!C80</f>
        <v>50</v>
      </c>
      <c r="U82" s="354" t="str">
        <f>ДС3!D80</f>
        <v>Иванова Ирина</v>
      </c>
      <c r="V82" s="354" t="str">
        <f>ДС3!E80</f>
        <v>Шевченко Николай</v>
      </c>
      <c r="W82" s="354" t="str">
        <f>ДС3!F80</f>
        <v>Subaru Impreza</v>
      </c>
      <c r="X82" s="357">
        <f>ДС3!DP80</f>
        <v>0</v>
      </c>
      <c r="Y82" s="362" t="str">
        <f>ДС3!EO80</f>
        <v>Сход</v>
      </c>
      <c r="AB82" s="338">
        <v>76</v>
      </c>
      <c r="AC82" s="353">
        <f>ДС4!C80</f>
        <v>50</v>
      </c>
      <c r="AD82" s="354" t="str">
        <f>ДС4!D80</f>
        <v>Иванова Ирина</v>
      </c>
      <c r="AE82" s="354" t="str">
        <f>ДС4!E80</f>
        <v>Шевченко Николай</v>
      </c>
      <c r="AF82" s="354" t="str">
        <f>ДС4!F80</f>
        <v>Subaru Impreza</v>
      </c>
      <c r="AG82" s="357">
        <f>ДС4!DP80</f>
        <v>0</v>
      </c>
      <c r="AH82" s="362" t="str">
        <f>ДС4!EQ80</f>
        <v>Сход</v>
      </c>
    </row>
    <row r="83" spans="1:34" x14ac:dyDescent="0.2">
      <c r="A83" s="338">
        <v>77</v>
      </c>
      <c r="B83" s="366">
        <f>ДС1!C81</f>
        <v>52</v>
      </c>
      <c r="C83" s="356" t="str">
        <f>ДС1!D81</f>
        <v>Браговская Яна</v>
      </c>
      <c r="D83" s="356" t="str">
        <f>ДС1!E81</f>
        <v>Сальников Евгений</v>
      </c>
      <c r="E83" s="354" t="str">
        <f>ДС1!DM81</f>
        <v>Suzuki Grand Vitara</v>
      </c>
      <c r="F83" s="357">
        <f>ДС1!DP81</f>
        <v>0</v>
      </c>
      <c r="G83" s="355" t="str">
        <f>ДС1!EJ81</f>
        <v>Сход</v>
      </c>
      <c r="I83" s="364"/>
      <c r="J83" s="338">
        <v>77</v>
      </c>
      <c r="K83" s="366">
        <f>ДС2!C81</f>
        <v>52</v>
      </c>
      <c r="L83" s="356" t="str">
        <f>ДС2!D81</f>
        <v>Браговская Яна</v>
      </c>
      <c r="M83" s="356" t="str">
        <f>ДС2!E81</f>
        <v>Сальников Евгений</v>
      </c>
      <c r="N83" s="354" t="str">
        <f>ДС2!F81</f>
        <v>Suzuki Grand Vitara</v>
      </c>
      <c r="O83" s="357">
        <f>ДС2!DP81</f>
        <v>0</v>
      </c>
      <c r="P83" s="355" t="str">
        <f>ДС2!EM81</f>
        <v>Сход</v>
      </c>
      <c r="S83" s="338">
        <v>77</v>
      </c>
      <c r="T83" s="368">
        <f>ДС3!C81</f>
        <v>52</v>
      </c>
      <c r="U83" s="354" t="str">
        <f>ДС3!D81</f>
        <v>Браговская Яна</v>
      </c>
      <c r="V83" s="354" t="str">
        <f>ДС3!E81</f>
        <v>Сальников Евгений</v>
      </c>
      <c r="W83" s="354" t="str">
        <f>ДС3!F81</f>
        <v>Suzuki Grand Vitara</v>
      </c>
      <c r="X83" s="357">
        <f>ДС3!DP81</f>
        <v>0</v>
      </c>
      <c r="Y83" s="362" t="str">
        <f>ДС3!EO81</f>
        <v>Сход</v>
      </c>
      <c r="AB83" s="338">
        <v>77</v>
      </c>
      <c r="AC83" s="353">
        <f>ДС4!C81</f>
        <v>52</v>
      </c>
      <c r="AD83" s="354" t="str">
        <f>ДС4!D81</f>
        <v>Браговская Яна</v>
      </c>
      <c r="AE83" s="354" t="str">
        <f>ДС4!E81</f>
        <v>Сальников Евгений</v>
      </c>
      <c r="AF83" s="354" t="str">
        <f>ДС4!F81</f>
        <v>Suzuki Grand Vitara</v>
      </c>
      <c r="AG83" s="357">
        <f>ДС4!DP81</f>
        <v>0</v>
      </c>
      <c r="AH83" s="362" t="str">
        <f>ДС4!EQ81</f>
        <v>Сход</v>
      </c>
    </row>
    <row r="84" spans="1:34" ht="13.5" thickBot="1" x14ac:dyDescent="0.25">
      <c r="A84" s="339">
        <v>78</v>
      </c>
      <c r="B84" s="367">
        <f>ДС1!C82</f>
        <v>90</v>
      </c>
      <c r="C84" s="358" t="str">
        <f>ДС1!D82</f>
        <v>Прядко Алексей</v>
      </c>
      <c r="D84" s="358" t="str">
        <f>ДС1!E82</f>
        <v>Магометов Роман</v>
      </c>
      <c r="E84" s="359" t="str">
        <f>ДС1!DM82</f>
        <v>Dodge Ram</v>
      </c>
      <c r="F84" s="360">
        <f>ДС1!DP82</f>
        <v>0</v>
      </c>
      <c r="G84" s="361" t="str">
        <f>ДС1!EJ82</f>
        <v>Сход</v>
      </c>
      <c r="I84" s="364"/>
      <c r="J84" s="339">
        <v>78</v>
      </c>
      <c r="K84" s="367">
        <f>ДС2!C82</f>
        <v>90</v>
      </c>
      <c r="L84" s="358" t="str">
        <f>ДС2!D82</f>
        <v>Прядко Алексей</v>
      </c>
      <c r="M84" s="358" t="str">
        <f>ДС2!E82</f>
        <v>Магометов Роман</v>
      </c>
      <c r="N84" s="359" t="str">
        <f>ДС2!F82</f>
        <v>Dodge Ram</v>
      </c>
      <c r="O84" s="360">
        <f>ДС2!DP82</f>
        <v>0</v>
      </c>
      <c r="P84" s="361" t="str">
        <f>ДС2!EM82</f>
        <v>Сход</v>
      </c>
      <c r="S84" s="339">
        <v>78</v>
      </c>
      <c r="T84" s="369">
        <f>ДС3!C82</f>
        <v>90</v>
      </c>
      <c r="U84" s="359" t="str">
        <f>ДС3!D82</f>
        <v>Прядко Алексей</v>
      </c>
      <c r="V84" s="359" t="str">
        <f>ДС3!E82</f>
        <v>Магометов Роман</v>
      </c>
      <c r="W84" s="359" t="str">
        <f>ДС3!F82</f>
        <v>Dodge Ram</v>
      </c>
      <c r="X84" s="360">
        <f>ДС3!DP82</f>
        <v>0</v>
      </c>
      <c r="Y84" s="365" t="str">
        <f>ДС3!EO82</f>
        <v>Сход</v>
      </c>
      <c r="AB84" s="338">
        <v>78</v>
      </c>
      <c r="AC84" s="353">
        <f>ДС4!C82</f>
        <v>90</v>
      </c>
      <c r="AD84" s="354" t="str">
        <f>ДС4!D82</f>
        <v>Прядко Алексей</v>
      </c>
      <c r="AE84" s="354" t="str">
        <f>ДС4!E82</f>
        <v>Магометов Роман</v>
      </c>
      <c r="AF84" s="354" t="str">
        <f>ДС4!F82</f>
        <v>Dodge Ram</v>
      </c>
      <c r="AG84" s="357">
        <f>ДС4!DP82</f>
        <v>0</v>
      </c>
      <c r="AH84" s="362" t="str">
        <f>ДС4!EQ82</f>
        <v>Сход</v>
      </c>
    </row>
  </sheetData>
  <mergeCells count="28">
    <mergeCell ref="A5:A6"/>
    <mergeCell ref="B5:B6"/>
    <mergeCell ref="C5:C6"/>
    <mergeCell ref="AH5:AH6"/>
    <mergeCell ref="G5:G6"/>
    <mergeCell ref="E5:E6"/>
    <mergeCell ref="D5:D6"/>
    <mergeCell ref="F5:F6"/>
    <mergeCell ref="AD5:AD6"/>
    <mergeCell ref="AE5:AE6"/>
    <mergeCell ref="AF5:AF6"/>
    <mergeCell ref="AG5:AG6"/>
    <mergeCell ref="X5:X6"/>
    <mergeCell ref="Y5:Y6"/>
    <mergeCell ref="AB5:AB6"/>
    <mergeCell ref="AC5:AC6"/>
    <mergeCell ref="V5:V6"/>
    <mergeCell ref="W5:W6"/>
    <mergeCell ref="N5:N6"/>
    <mergeCell ref="O5:O6"/>
    <mergeCell ref="P5:P6"/>
    <mergeCell ref="S5:S6"/>
    <mergeCell ref="J5:J6"/>
    <mergeCell ref="K5:K6"/>
    <mergeCell ref="L5:L6"/>
    <mergeCell ref="M5:M6"/>
    <mergeCell ref="T5:T6"/>
    <mergeCell ref="U5:U6"/>
  </mergeCells>
  <phoneticPr fontId="9" type="noConversion"/>
  <conditionalFormatting sqref="A7:G84 S7:Y84 J7:P84 AB7:AH84">
    <cfRule type="cellIs" dxfId="9" priority="1" stopIfTrue="1" operator="equal">
      <formula>0</formula>
    </cfRule>
  </conditionalFormatting>
  <printOptions horizontalCentered="1"/>
  <pageMargins left="0" right="0" top="0.98425196850393704" bottom="0.98425196850393704" header="0.51181102362204722" footer="0.51181102362204722"/>
  <pageSetup paperSize="9" scale="60" fitToHeight="8" orientation="portrait" r:id="rId1"/>
  <headerFooter alignWithMargins="0">
    <oddFooter>&amp;C&amp;D&amp;T&amp;RПодготовил: Vzzzik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1"/>
      <c r="B5" s="34">
        <v>7</v>
      </c>
      <c r="C5" s="293">
        <v>7</v>
      </c>
      <c r="D5" s="260" t="s">
        <v>94</v>
      </c>
      <c r="E5" s="260" t="s">
        <v>95</v>
      </c>
      <c r="F5" s="260" t="s">
        <v>571</v>
      </c>
      <c r="G5" s="43">
        <v>0.29652777777777778</v>
      </c>
      <c r="H5" s="47">
        <v>0.29652777777777778</v>
      </c>
      <c r="I5" s="278" t="s">
        <v>44</v>
      </c>
      <c r="J5" s="216">
        <v>0</v>
      </c>
      <c r="K5" s="43">
        <v>0.37986111111111115</v>
      </c>
      <c r="L5" s="47">
        <v>0.37986111111111115</v>
      </c>
      <c r="M5" s="279" t="s">
        <v>44</v>
      </c>
      <c r="N5" s="280">
        <v>0</v>
      </c>
      <c r="O5" s="85">
        <v>0.38055555555555554</v>
      </c>
      <c r="P5" s="280"/>
      <c r="Q5" s="261"/>
      <c r="R5" s="85"/>
      <c r="S5" s="38">
        <v>0</v>
      </c>
      <c r="T5" s="85">
        <v>0.41875000000000001</v>
      </c>
      <c r="U5" s="281"/>
      <c r="V5" s="52">
        <v>0</v>
      </c>
      <c r="W5" s="85">
        <v>0.4368055555555555</v>
      </c>
      <c r="X5" s="280"/>
      <c r="Y5" s="85">
        <v>0.4381944444444445</v>
      </c>
      <c r="Z5" s="281"/>
      <c r="AA5" s="216">
        <v>0</v>
      </c>
      <c r="AB5" s="261"/>
      <c r="AC5" s="85">
        <v>0.44027777777777777</v>
      </c>
      <c r="AD5" s="280"/>
      <c r="AE5" s="85">
        <v>0.4604166666666667</v>
      </c>
      <c r="AF5" s="281"/>
      <c r="AG5" s="216">
        <v>0</v>
      </c>
      <c r="AH5" s="261"/>
      <c r="AI5" s="85">
        <v>0.46736111111111112</v>
      </c>
      <c r="AJ5" s="280"/>
      <c r="AK5" s="73">
        <v>0.47013888888888888</v>
      </c>
      <c r="AL5" s="279" t="s">
        <v>44</v>
      </c>
      <c r="AM5" s="280">
        <v>0</v>
      </c>
      <c r="AN5" s="43">
        <v>0.47083333333333338</v>
      </c>
      <c r="AO5" s="47">
        <v>0.47500000000000003</v>
      </c>
      <c r="AP5" s="282">
        <v>96.8</v>
      </c>
      <c r="AQ5" s="283">
        <v>96.8</v>
      </c>
      <c r="AR5" s="284"/>
      <c r="AS5" s="49">
        <v>0.51180555555555551</v>
      </c>
      <c r="AT5" s="42" t="s">
        <v>44</v>
      </c>
      <c r="AU5" s="280">
        <v>0</v>
      </c>
      <c r="AV5" s="284"/>
      <c r="AW5" s="49">
        <v>0.55347222222222225</v>
      </c>
      <c r="AX5" s="279" t="s">
        <v>44</v>
      </c>
      <c r="AY5" s="38">
        <v>0</v>
      </c>
      <c r="AZ5" s="53">
        <v>0.55555555555555558</v>
      </c>
      <c r="BA5" s="285"/>
      <c r="BB5" s="55">
        <v>0.56122685185185184</v>
      </c>
      <c r="BC5" s="286">
        <v>5.6712962962962576E-3</v>
      </c>
      <c r="BD5" s="286">
        <v>1.6203703703699876E-4</v>
      </c>
      <c r="BE5" s="287" t="s">
        <v>301</v>
      </c>
      <c r="BF5" s="288">
        <v>14</v>
      </c>
      <c r="BG5" s="55">
        <v>0.5685069444444445</v>
      </c>
      <c r="BH5" s="286">
        <v>1.2951388888888915E-2</v>
      </c>
      <c r="BI5" s="286">
        <v>4.6296296296293588E-4</v>
      </c>
      <c r="BJ5" s="287" t="s">
        <v>45</v>
      </c>
      <c r="BK5" s="288">
        <v>40</v>
      </c>
      <c r="BL5" s="55">
        <v>0.57283564814814814</v>
      </c>
      <c r="BM5" s="286">
        <v>1.7280092592592555E-2</v>
      </c>
      <c r="BN5" s="286">
        <v>1.1574074074035406E-5</v>
      </c>
      <c r="BO5" s="287" t="s">
        <v>301</v>
      </c>
      <c r="BP5" s="288">
        <v>1</v>
      </c>
      <c r="BQ5" s="55">
        <v>0.5884490740740741</v>
      </c>
      <c r="BR5" s="286">
        <v>3.2893518518518516E-2</v>
      </c>
      <c r="BS5" s="286">
        <v>9.3750000000000083E-4</v>
      </c>
      <c r="BT5" s="287" t="s">
        <v>301</v>
      </c>
      <c r="BU5" s="288">
        <v>81</v>
      </c>
      <c r="BV5" s="263"/>
      <c r="BW5" s="263"/>
      <c r="BX5" s="55">
        <v>0.59799768518518526</v>
      </c>
      <c r="BY5" s="286">
        <v>4.2442129629629677E-2</v>
      </c>
      <c r="BZ5" s="286">
        <v>2.2337962962963448E-3</v>
      </c>
      <c r="CA5" s="287" t="s">
        <v>301</v>
      </c>
      <c r="CB5" s="288">
        <v>193</v>
      </c>
      <c r="CC5" s="49">
        <v>0.62152777777777779</v>
      </c>
      <c r="CD5" s="279" t="s">
        <v>44</v>
      </c>
      <c r="CE5" s="280">
        <v>0</v>
      </c>
      <c r="CF5" s="53">
        <v>0.64444444444444449</v>
      </c>
      <c r="CG5" s="285"/>
      <c r="CH5" s="55">
        <v>0.65532407407407411</v>
      </c>
      <c r="CI5" s="286">
        <v>1.0879629629629628E-2</v>
      </c>
      <c r="CJ5" s="286">
        <v>3.4722222222220711E-5</v>
      </c>
      <c r="CK5" s="287" t="s">
        <v>301</v>
      </c>
      <c r="CL5" s="288">
        <v>3</v>
      </c>
      <c r="CM5" s="55">
        <v>0.66127314814814808</v>
      </c>
      <c r="CN5" s="286">
        <v>1.6828703703703596E-2</v>
      </c>
      <c r="CO5" s="286">
        <v>2.3148148148254694E-5</v>
      </c>
      <c r="CP5" s="287" t="s">
        <v>45</v>
      </c>
      <c r="CQ5" s="288">
        <v>2</v>
      </c>
      <c r="CR5" s="85" t="s">
        <v>632</v>
      </c>
      <c r="CS5" s="280"/>
      <c r="CT5" s="85">
        <v>0.85486111111111096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107.5</v>
      </c>
      <c r="DC5" s="283">
        <v>107.5</v>
      </c>
      <c r="DD5" s="284"/>
      <c r="DE5" s="43"/>
      <c r="DF5" s="43"/>
      <c r="DG5" s="39">
        <v>538.29999999999995</v>
      </c>
      <c r="DH5" s="46">
        <v>0</v>
      </c>
      <c r="DI5" s="40"/>
      <c r="DJ5" s="63">
        <v>538.29999999999995</v>
      </c>
      <c r="DK5" s="43"/>
      <c r="DL5" s="264" t="s">
        <v>190</v>
      </c>
      <c r="DM5" s="265" t="s">
        <v>571</v>
      </c>
      <c r="DN5" s="265" t="s">
        <v>178</v>
      </c>
      <c r="DO5" s="265">
        <v>140</v>
      </c>
      <c r="DP5" s="265">
        <v>0</v>
      </c>
      <c r="DQ5" s="266"/>
      <c r="DR5" s="266"/>
      <c r="DS5" s="267"/>
      <c r="DV5" s="41">
        <v>1.08</v>
      </c>
      <c r="DW5" s="41" t="s">
        <v>197</v>
      </c>
      <c r="DY5" s="151">
        <v>220.64400000000003</v>
      </c>
      <c r="DZ5" s="41">
        <v>220.64400000000003</v>
      </c>
      <c r="EA5" s="41">
        <v>9999</v>
      </c>
      <c r="EB5" s="41">
        <v>999999</v>
      </c>
      <c r="EC5" s="41">
        <v>999999</v>
      </c>
      <c r="EG5" s="41">
        <v>7</v>
      </c>
      <c r="EH5" s="195">
        <v>0</v>
      </c>
      <c r="EI5" s="195">
        <v>0</v>
      </c>
      <c r="EJ5" s="196">
        <v>96.8</v>
      </c>
      <c r="EK5" s="195">
        <v>0</v>
      </c>
      <c r="EL5" s="195">
        <v>0</v>
      </c>
      <c r="EM5" s="195">
        <v>329</v>
      </c>
      <c r="EN5" s="195">
        <v>0</v>
      </c>
      <c r="EO5" s="195">
        <v>5</v>
      </c>
      <c r="EP5" s="195">
        <v>0</v>
      </c>
      <c r="EQ5" s="195">
        <v>107.5</v>
      </c>
      <c r="ER5" s="195" t="e">
        <v>#REF!</v>
      </c>
      <c r="ES5" s="195" t="e">
        <v>#REF!</v>
      </c>
      <c r="ET5" s="195" t="e">
        <v>#REF!</v>
      </c>
      <c r="EU5" s="196" t="e">
        <v>#REF!</v>
      </c>
      <c r="EV5" s="195"/>
      <c r="EW5" s="195"/>
      <c r="EX5" s="195"/>
      <c r="EY5" s="195"/>
      <c r="EZ5" s="196"/>
      <c r="FA5" s="195"/>
      <c r="FC5" s="41">
        <v>7</v>
      </c>
      <c r="FD5" s="195">
        <v>0</v>
      </c>
      <c r="FE5" s="195">
        <v>0</v>
      </c>
      <c r="FF5" s="195">
        <v>96.8</v>
      </c>
      <c r="FG5" s="195">
        <v>96.8</v>
      </c>
      <c r="FH5" s="195">
        <v>96.8</v>
      </c>
      <c r="FI5" s="195">
        <v>425.8</v>
      </c>
      <c r="FJ5" s="195">
        <v>425.8</v>
      </c>
      <c r="FK5" s="195">
        <v>430.8</v>
      </c>
      <c r="FL5" s="195">
        <v>430.8</v>
      </c>
      <c r="FM5" s="195">
        <v>538.29999999999995</v>
      </c>
      <c r="FN5" s="195" t="e">
        <v>#REF!</v>
      </c>
      <c r="FO5" s="195" t="e">
        <v>#REF!</v>
      </c>
      <c r="FP5" s="195" t="e">
        <v>#REF!</v>
      </c>
      <c r="FQ5" s="195" t="e">
        <v>#REF!</v>
      </c>
      <c r="FR5" s="195" t="e">
        <v>#REF!</v>
      </c>
      <c r="FS5" s="195" t="e">
        <v>#REF!</v>
      </c>
      <c r="FT5" s="195" t="e">
        <v>#REF!</v>
      </c>
      <c r="FU5" s="195" t="e">
        <v>#REF!</v>
      </c>
      <c r="FV5" s="195" t="e">
        <v>#REF!</v>
      </c>
    </row>
    <row r="6" spans="1:178" s="41" customFormat="1" ht="26.25" thickBot="1" x14ac:dyDescent="0.25">
      <c r="A6" s="131"/>
      <c r="B6" s="34">
        <v>4</v>
      </c>
      <c r="C6" s="293">
        <v>4</v>
      </c>
      <c r="D6" s="260" t="s">
        <v>89</v>
      </c>
      <c r="E6" s="260" t="s">
        <v>30</v>
      </c>
      <c r="F6" s="260" t="s">
        <v>568</v>
      </c>
      <c r="G6" s="43">
        <v>0.29444444444444445</v>
      </c>
      <c r="H6" s="47">
        <v>0.29444444444444445</v>
      </c>
      <c r="I6" s="58" t="s">
        <v>44</v>
      </c>
      <c r="J6" s="52">
        <v>0</v>
      </c>
      <c r="K6" s="43">
        <v>0.37777777777777782</v>
      </c>
      <c r="L6" s="47">
        <v>0.37777777777777782</v>
      </c>
      <c r="M6" s="42" t="s">
        <v>44</v>
      </c>
      <c r="N6" s="38">
        <v>0</v>
      </c>
      <c r="O6" s="85">
        <v>0.37847222222222227</v>
      </c>
      <c r="P6" s="38"/>
      <c r="Q6" s="261"/>
      <c r="R6" s="85"/>
      <c r="S6" s="38">
        <v>0</v>
      </c>
      <c r="T6" s="85">
        <v>0.41319444444444442</v>
      </c>
      <c r="U6" s="86"/>
      <c r="V6" s="52">
        <v>0</v>
      </c>
      <c r="W6" s="85">
        <v>0.43055555555555558</v>
      </c>
      <c r="X6" s="38"/>
      <c r="Y6" s="85">
        <v>0.43194444444444446</v>
      </c>
      <c r="Z6" s="86"/>
      <c r="AA6" s="52">
        <v>0</v>
      </c>
      <c r="AB6" s="261"/>
      <c r="AC6" s="85">
        <v>0.43402777777777773</v>
      </c>
      <c r="AD6" s="38"/>
      <c r="AE6" s="85">
        <v>0.45347222222222222</v>
      </c>
      <c r="AF6" s="86"/>
      <c r="AG6" s="52">
        <v>0</v>
      </c>
      <c r="AH6" s="261"/>
      <c r="AI6" s="85">
        <v>0.4604166666666667</v>
      </c>
      <c r="AJ6" s="38"/>
      <c r="AK6" s="73">
        <v>0.4680555555555555</v>
      </c>
      <c r="AL6" s="42" t="s">
        <v>44</v>
      </c>
      <c r="AM6" s="38">
        <v>0</v>
      </c>
      <c r="AN6" s="43">
        <v>0.46875</v>
      </c>
      <c r="AO6" s="47">
        <v>0.47152777777777777</v>
      </c>
      <c r="AP6" s="70">
        <v>81.599999999999994</v>
      </c>
      <c r="AQ6" s="71">
        <v>81.599999999999994</v>
      </c>
      <c r="AR6" s="72"/>
      <c r="AS6" s="49">
        <v>0.50972222222222219</v>
      </c>
      <c r="AT6" s="42" t="s">
        <v>44</v>
      </c>
      <c r="AU6" s="280">
        <v>0</v>
      </c>
      <c r="AV6" s="72"/>
      <c r="AW6" s="49">
        <v>0.55138888888888882</v>
      </c>
      <c r="AX6" s="42" t="s">
        <v>44</v>
      </c>
      <c r="AY6" s="38">
        <v>0</v>
      </c>
      <c r="AZ6" s="53">
        <v>0.55347222222222225</v>
      </c>
      <c r="BA6" s="61"/>
      <c r="BB6" s="55">
        <v>0.55876157407407401</v>
      </c>
      <c r="BC6" s="35">
        <v>5.2893518518517535E-3</v>
      </c>
      <c r="BD6" s="35">
        <v>2.1990740740750539E-4</v>
      </c>
      <c r="BE6" s="44" t="s">
        <v>45</v>
      </c>
      <c r="BF6" s="45">
        <v>19</v>
      </c>
      <c r="BG6" s="55">
        <v>0.56591435185185179</v>
      </c>
      <c r="BH6" s="35">
        <v>1.2442129629629539E-2</v>
      </c>
      <c r="BI6" s="35">
        <v>9.7222222222231175E-4</v>
      </c>
      <c r="BJ6" s="44" t="s">
        <v>45</v>
      </c>
      <c r="BK6" s="45">
        <v>84</v>
      </c>
      <c r="BL6" s="55">
        <v>0.56964120370370364</v>
      </c>
      <c r="BM6" s="35">
        <v>1.6168981481481381E-2</v>
      </c>
      <c r="BN6" s="35">
        <v>1.0995370370371384E-3</v>
      </c>
      <c r="BO6" s="44" t="s">
        <v>45</v>
      </c>
      <c r="BP6" s="45">
        <v>95</v>
      </c>
      <c r="BQ6" s="55">
        <v>0.58453703703703697</v>
      </c>
      <c r="BR6" s="35">
        <v>3.1064814814814712E-2</v>
      </c>
      <c r="BS6" s="35">
        <v>8.912037037038037E-4</v>
      </c>
      <c r="BT6" s="44" t="s">
        <v>45</v>
      </c>
      <c r="BU6" s="45">
        <v>77</v>
      </c>
      <c r="BV6" s="263"/>
      <c r="BW6" s="263"/>
      <c r="BX6" s="55">
        <v>0.59247685185185184</v>
      </c>
      <c r="BY6" s="35">
        <v>3.9004629629629584E-2</v>
      </c>
      <c r="BZ6" s="35">
        <v>1.2037037037037485E-3</v>
      </c>
      <c r="CA6" s="44" t="s">
        <v>45</v>
      </c>
      <c r="CB6" s="45">
        <v>104</v>
      </c>
      <c r="CC6" s="49">
        <v>0.61944444444444446</v>
      </c>
      <c r="CD6" s="42" t="s">
        <v>44</v>
      </c>
      <c r="CE6" s="38">
        <v>0</v>
      </c>
      <c r="CF6" s="53">
        <v>0.6430555555555556</v>
      </c>
      <c r="CG6" s="61"/>
      <c r="CH6" s="55">
        <v>0.65392361111111108</v>
      </c>
      <c r="CI6" s="35">
        <v>1.0868055555555478E-2</v>
      </c>
      <c r="CJ6" s="35">
        <v>2.3148148148070813E-5</v>
      </c>
      <c r="CK6" s="44" t="s">
        <v>301</v>
      </c>
      <c r="CL6" s="45">
        <v>2</v>
      </c>
      <c r="CM6" s="55">
        <v>0.6599652777777778</v>
      </c>
      <c r="CN6" s="35">
        <v>1.6909722222222201E-2</v>
      </c>
      <c r="CO6" s="35">
        <v>5.7870370370350505E-5</v>
      </c>
      <c r="CP6" s="44" t="s">
        <v>301</v>
      </c>
      <c r="CQ6" s="45">
        <v>5</v>
      </c>
      <c r="CR6" s="85" t="s">
        <v>632</v>
      </c>
      <c r="CS6" s="38"/>
      <c r="CT6" s="85">
        <v>0.72986111111111096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89</v>
      </c>
      <c r="DC6" s="71">
        <v>89</v>
      </c>
      <c r="DD6" s="72"/>
      <c r="DE6" s="43"/>
      <c r="DF6" s="43"/>
      <c r="DG6" s="39">
        <v>556.6</v>
      </c>
      <c r="DH6" s="46">
        <v>0</v>
      </c>
      <c r="DI6" s="40"/>
      <c r="DJ6" s="63">
        <v>556.6</v>
      </c>
      <c r="DK6" s="43"/>
      <c r="DL6" s="268" t="s">
        <v>190</v>
      </c>
      <c r="DM6" s="269" t="s">
        <v>568</v>
      </c>
      <c r="DN6" s="269" t="s">
        <v>177</v>
      </c>
      <c r="DO6" s="269">
        <v>230</v>
      </c>
      <c r="DP6" s="269" t="s">
        <v>633</v>
      </c>
      <c r="DQ6" s="56"/>
      <c r="DR6" s="56"/>
      <c r="DS6" s="36"/>
      <c r="DV6" s="41">
        <v>1.1299999999999999</v>
      </c>
      <c r="DW6" s="41" t="s">
        <v>197</v>
      </c>
      <c r="DY6" s="151">
        <v>192.77799999999996</v>
      </c>
      <c r="DZ6" s="41">
        <v>192.77799999999996</v>
      </c>
      <c r="EA6" s="41">
        <v>9999</v>
      </c>
      <c r="EB6" s="41">
        <v>999999</v>
      </c>
      <c r="EC6" s="41">
        <v>999999</v>
      </c>
      <c r="EG6" s="41">
        <v>4</v>
      </c>
      <c r="EH6" s="195">
        <v>0</v>
      </c>
      <c r="EI6" s="195">
        <v>0</v>
      </c>
      <c r="EJ6" s="196">
        <v>81.599999999999994</v>
      </c>
      <c r="EK6" s="195">
        <v>0</v>
      </c>
      <c r="EL6" s="195">
        <v>0</v>
      </c>
      <c r="EM6" s="195">
        <v>379</v>
      </c>
      <c r="EN6" s="195">
        <v>0</v>
      </c>
      <c r="EO6" s="195">
        <v>7</v>
      </c>
      <c r="EP6" s="195">
        <v>0</v>
      </c>
      <c r="EQ6" s="195">
        <v>89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C6" s="41">
        <v>4</v>
      </c>
      <c r="FD6" s="195">
        <v>0</v>
      </c>
      <c r="FE6" s="195">
        <v>0</v>
      </c>
      <c r="FF6" s="195">
        <v>81.599999999999994</v>
      </c>
      <c r="FG6" s="195">
        <v>81.599999999999994</v>
      </c>
      <c r="FH6" s="195">
        <v>81.599999999999994</v>
      </c>
      <c r="FI6" s="195">
        <v>460.6</v>
      </c>
      <c r="FJ6" s="195">
        <v>460.6</v>
      </c>
      <c r="FK6" s="195">
        <v>467.6</v>
      </c>
      <c r="FL6" s="195">
        <v>467.6</v>
      </c>
      <c r="FM6" s="195">
        <v>556.6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26.25" collapsed="1" thickBot="1" x14ac:dyDescent="0.25">
      <c r="A7" s="131"/>
      <c r="B7" s="34">
        <v>12</v>
      </c>
      <c r="C7" s="293">
        <v>12</v>
      </c>
      <c r="D7" s="260" t="s">
        <v>476</v>
      </c>
      <c r="E7" s="260" t="s">
        <v>477</v>
      </c>
      <c r="F7" s="260" t="s">
        <v>574</v>
      </c>
      <c r="G7" s="43">
        <v>0.3</v>
      </c>
      <c r="H7" s="47">
        <v>0.3</v>
      </c>
      <c r="I7" s="58" t="s">
        <v>44</v>
      </c>
      <c r="J7" s="52">
        <v>0</v>
      </c>
      <c r="K7" s="43">
        <v>0.38333333333333336</v>
      </c>
      <c r="L7" s="47">
        <v>0.38333333333333336</v>
      </c>
      <c r="M7" s="42" t="s">
        <v>44</v>
      </c>
      <c r="N7" s="38">
        <v>0</v>
      </c>
      <c r="O7" s="85">
        <v>0.38750000000000001</v>
      </c>
      <c r="P7" s="38"/>
      <c r="Q7" s="261"/>
      <c r="R7" s="85"/>
      <c r="S7" s="38">
        <v>0</v>
      </c>
      <c r="T7" s="85">
        <v>0.41944444444444445</v>
      </c>
      <c r="U7" s="86"/>
      <c r="V7" s="52">
        <v>0</v>
      </c>
      <c r="W7" s="85">
        <v>0.4375</v>
      </c>
      <c r="X7" s="38"/>
      <c r="Y7" s="85">
        <v>0.43888888888888888</v>
      </c>
      <c r="Z7" s="86"/>
      <c r="AA7" s="52">
        <v>0</v>
      </c>
      <c r="AB7" s="261"/>
      <c r="AC7" s="85">
        <v>0.44027777777777777</v>
      </c>
      <c r="AD7" s="38"/>
      <c r="AE7" s="85">
        <v>0.46111111111111108</v>
      </c>
      <c r="AF7" s="86"/>
      <c r="AG7" s="52">
        <v>0</v>
      </c>
      <c r="AH7" s="261"/>
      <c r="AI7" s="85">
        <v>0.46736111111111112</v>
      </c>
      <c r="AJ7" s="38"/>
      <c r="AK7" s="73">
        <v>0.47361111111111115</v>
      </c>
      <c r="AL7" s="42" t="s">
        <v>44</v>
      </c>
      <c r="AM7" s="38">
        <v>0</v>
      </c>
      <c r="AN7" s="43">
        <v>0.4826388888888889</v>
      </c>
      <c r="AO7" s="47">
        <v>0.4909722222222222</v>
      </c>
      <c r="AP7" s="70">
        <v>102.6</v>
      </c>
      <c r="AQ7" s="71">
        <v>102.6</v>
      </c>
      <c r="AR7" s="72"/>
      <c r="AS7" s="49">
        <v>0.51527777777777783</v>
      </c>
      <c r="AT7" s="42" t="s">
        <v>44</v>
      </c>
      <c r="AU7" s="280">
        <v>0</v>
      </c>
      <c r="AV7" s="72"/>
      <c r="AW7" s="49">
        <v>0.55694444444444446</v>
      </c>
      <c r="AX7" s="42" t="s">
        <v>44</v>
      </c>
      <c r="AY7" s="38">
        <v>0</v>
      </c>
      <c r="AZ7" s="53">
        <v>0.55902777777777779</v>
      </c>
      <c r="BA7" s="61"/>
      <c r="BB7" s="55">
        <v>0.56457175925925929</v>
      </c>
      <c r="BC7" s="35">
        <v>5.5439814814814969E-3</v>
      </c>
      <c r="BD7" s="35">
        <v>3.4722222222238058E-5</v>
      </c>
      <c r="BE7" s="44" t="s">
        <v>301</v>
      </c>
      <c r="BF7" s="45">
        <v>3</v>
      </c>
      <c r="BG7" s="55">
        <v>0.57152777777777775</v>
      </c>
      <c r="BH7" s="35">
        <v>1.2499999999999956E-2</v>
      </c>
      <c r="BI7" s="35">
        <v>9.1435185185189533E-4</v>
      </c>
      <c r="BJ7" s="44" t="s">
        <v>45</v>
      </c>
      <c r="BK7" s="45">
        <v>79</v>
      </c>
      <c r="BL7" s="55">
        <v>0.57541666666666669</v>
      </c>
      <c r="BM7" s="35">
        <v>1.6388888888888897E-2</v>
      </c>
      <c r="BN7" s="35">
        <v>8.7962962962962257E-4</v>
      </c>
      <c r="BO7" s="44" t="s">
        <v>45</v>
      </c>
      <c r="BP7" s="45">
        <v>76</v>
      </c>
      <c r="BQ7" s="55">
        <v>0.59062500000000007</v>
      </c>
      <c r="BR7" s="35">
        <v>3.1597222222222276E-2</v>
      </c>
      <c r="BS7" s="35">
        <v>3.5879629629623905E-4</v>
      </c>
      <c r="BT7" s="44" t="s">
        <v>45</v>
      </c>
      <c r="BU7" s="45">
        <v>31</v>
      </c>
      <c r="BV7" s="263"/>
      <c r="BW7" s="263"/>
      <c r="BX7" s="55">
        <v>0.59837962962962965</v>
      </c>
      <c r="BY7" s="35">
        <v>3.935185185185186E-2</v>
      </c>
      <c r="BZ7" s="35">
        <v>8.5648148148147196E-4</v>
      </c>
      <c r="CA7" s="44" t="s">
        <v>45</v>
      </c>
      <c r="CB7" s="45">
        <v>74</v>
      </c>
      <c r="CC7" s="49">
        <v>0.625</v>
      </c>
      <c r="CD7" s="42" t="s">
        <v>44</v>
      </c>
      <c r="CE7" s="38">
        <v>0</v>
      </c>
      <c r="CF7" s="53">
        <v>0.64583333333333337</v>
      </c>
      <c r="CG7" s="61"/>
      <c r="CH7" s="55">
        <v>0.65650462962962963</v>
      </c>
      <c r="CI7" s="35">
        <v>1.0671296296296262E-2</v>
      </c>
      <c r="CJ7" s="35">
        <v>1.7361111111114519E-4</v>
      </c>
      <c r="CK7" s="44" t="s">
        <v>45</v>
      </c>
      <c r="CL7" s="45">
        <v>15</v>
      </c>
      <c r="CM7" s="55">
        <v>0.66275462962962961</v>
      </c>
      <c r="CN7" s="35">
        <v>1.692129629629624E-2</v>
      </c>
      <c r="CO7" s="35">
        <v>6.944444444438938E-5</v>
      </c>
      <c r="CP7" s="44" t="s">
        <v>301</v>
      </c>
      <c r="CQ7" s="45">
        <v>6</v>
      </c>
      <c r="CR7" s="85"/>
      <c r="CS7" s="38">
        <v>600</v>
      </c>
      <c r="CT7" s="85">
        <v>1.0631944444444399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117</v>
      </c>
      <c r="DC7" s="71">
        <v>117</v>
      </c>
      <c r="DD7" s="72"/>
      <c r="DE7" s="43"/>
      <c r="DF7" s="43"/>
      <c r="DG7" s="39">
        <v>503.6</v>
      </c>
      <c r="DH7" s="46">
        <v>600</v>
      </c>
      <c r="DI7" s="40"/>
      <c r="DJ7" s="63">
        <v>1103.5999999999999</v>
      </c>
      <c r="DK7" s="43"/>
      <c r="DL7" s="268" t="s">
        <v>619</v>
      </c>
      <c r="DM7" s="269" t="s">
        <v>574</v>
      </c>
      <c r="DN7" s="269" t="s">
        <v>177</v>
      </c>
      <c r="DO7" s="269">
        <v>220</v>
      </c>
      <c r="DP7" s="269" t="s">
        <v>623</v>
      </c>
      <c r="DQ7" s="56"/>
      <c r="DR7" s="56"/>
      <c r="DS7" s="36"/>
      <c r="DV7" s="41">
        <v>1.1299999999999999</v>
      </c>
      <c r="DW7" s="41" t="s">
        <v>197</v>
      </c>
      <c r="DX7" s="41" t="s">
        <v>465</v>
      </c>
      <c r="DY7" s="151">
        <v>248.14799999999997</v>
      </c>
      <c r="DZ7" s="41">
        <v>248.14799999999997</v>
      </c>
      <c r="EA7" s="41">
        <v>9999</v>
      </c>
      <c r="EB7" s="41">
        <v>1103.5999999999999</v>
      </c>
      <c r="EC7" s="41">
        <v>999999</v>
      </c>
      <c r="EG7" s="41">
        <v>12</v>
      </c>
      <c r="EH7" s="195">
        <v>0</v>
      </c>
      <c r="EI7" s="195">
        <v>0</v>
      </c>
      <c r="EJ7" s="196">
        <v>102.6</v>
      </c>
      <c r="EK7" s="195">
        <v>0</v>
      </c>
      <c r="EL7" s="195">
        <v>0</v>
      </c>
      <c r="EM7" s="195">
        <v>263</v>
      </c>
      <c r="EN7" s="195">
        <v>0</v>
      </c>
      <c r="EO7" s="195">
        <v>21</v>
      </c>
      <c r="EP7" s="195">
        <v>600</v>
      </c>
      <c r="EQ7" s="195">
        <v>117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C7" s="41">
        <v>12</v>
      </c>
      <c r="FD7" s="195">
        <v>0</v>
      </c>
      <c r="FE7" s="195">
        <v>0</v>
      </c>
      <c r="FF7" s="195">
        <v>102.6</v>
      </c>
      <c r="FG7" s="195">
        <v>102.6</v>
      </c>
      <c r="FH7" s="195">
        <v>102.6</v>
      </c>
      <c r="FI7" s="195">
        <v>365.6</v>
      </c>
      <c r="FJ7" s="195">
        <v>365.6</v>
      </c>
      <c r="FK7" s="195">
        <v>386.6</v>
      </c>
      <c r="FL7" s="195">
        <v>986.6</v>
      </c>
      <c r="FM7" s="195">
        <v>1103.5999999999999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13.5" thickBot="1" x14ac:dyDescent="0.25">
      <c r="A8" s="132"/>
      <c r="B8" s="34">
        <v>16</v>
      </c>
      <c r="C8" s="293">
        <v>16</v>
      </c>
      <c r="D8" s="260" t="s">
        <v>109</v>
      </c>
      <c r="E8" s="260" t="s">
        <v>110</v>
      </c>
      <c r="F8" s="260" t="s">
        <v>578</v>
      </c>
      <c r="G8" s="43">
        <v>0.30277777777777776</v>
      </c>
      <c r="H8" s="47">
        <v>0.30277777777777776</v>
      </c>
      <c r="I8" s="58" t="s">
        <v>44</v>
      </c>
      <c r="J8" s="52">
        <v>0</v>
      </c>
      <c r="K8" s="43">
        <v>0.38611111111111113</v>
      </c>
      <c r="L8" s="47">
        <v>0.38611111111111113</v>
      </c>
      <c r="M8" s="42" t="s">
        <v>44</v>
      </c>
      <c r="N8" s="38">
        <v>0</v>
      </c>
      <c r="O8" s="85">
        <v>0.38680555555555557</v>
      </c>
      <c r="P8" s="38"/>
      <c r="Q8" s="261"/>
      <c r="R8" s="85"/>
      <c r="S8" s="38">
        <v>0</v>
      </c>
      <c r="T8" s="85">
        <v>0.43194444444444446</v>
      </c>
      <c r="U8" s="86"/>
      <c r="V8" s="52">
        <v>0</v>
      </c>
      <c r="W8" s="85">
        <v>0.45069444444444445</v>
      </c>
      <c r="X8" s="38"/>
      <c r="Y8" s="85">
        <v>0.4513888888888889</v>
      </c>
      <c r="Z8" s="86"/>
      <c r="AA8" s="52">
        <v>0</v>
      </c>
      <c r="AB8" s="261"/>
      <c r="AC8" s="85">
        <v>0.45347222222222222</v>
      </c>
      <c r="AD8" s="38"/>
      <c r="AE8" s="85">
        <v>0.47013888888888888</v>
      </c>
      <c r="AF8" s="86"/>
      <c r="AG8" s="52">
        <v>0</v>
      </c>
      <c r="AH8" s="261"/>
      <c r="AI8" s="85"/>
      <c r="AJ8" s="38">
        <v>600</v>
      </c>
      <c r="AK8" s="73">
        <v>0.4777777777777778</v>
      </c>
      <c r="AL8" s="42" t="s">
        <v>301</v>
      </c>
      <c r="AM8" s="38">
        <v>120</v>
      </c>
      <c r="AN8" s="43">
        <v>0.47986111111111113</v>
      </c>
      <c r="AO8" s="47">
        <v>0.48194444444444445</v>
      </c>
      <c r="AP8" s="70">
        <v>93.1</v>
      </c>
      <c r="AQ8" s="71">
        <v>93.1</v>
      </c>
      <c r="AR8" s="72"/>
      <c r="AS8" s="49">
        <v>0.51944444444444449</v>
      </c>
      <c r="AT8" s="42" t="s">
        <v>44</v>
      </c>
      <c r="AU8" s="280">
        <v>0</v>
      </c>
      <c r="AV8" s="72"/>
      <c r="AW8" s="49">
        <v>0.5625</v>
      </c>
      <c r="AX8" s="42" t="s">
        <v>44</v>
      </c>
      <c r="AY8" s="38">
        <v>0</v>
      </c>
      <c r="AZ8" s="53">
        <v>0.56527777777777777</v>
      </c>
      <c r="BA8" s="61"/>
      <c r="BB8" s="55">
        <v>0.57100694444444444</v>
      </c>
      <c r="BC8" s="35">
        <v>5.7291666666666741E-3</v>
      </c>
      <c r="BD8" s="35">
        <v>2.1990740740741518E-4</v>
      </c>
      <c r="BE8" s="44" t="s">
        <v>301</v>
      </c>
      <c r="BF8" s="45">
        <v>19</v>
      </c>
      <c r="BG8" s="55">
        <v>0.5776041666666667</v>
      </c>
      <c r="BH8" s="35">
        <v>1.2326388888888928E-2</v>
      </c>
      <c r="BI8" s="35">
        <v>1.0879629629629226E-3</v>
      </c>
      <c r="BJ8" s="44" t="s">
        <v>45</v>
      </c>
      <c r="BK8" s="45">
        <v>94</v>
      </c>
      <c r="BL8" s="55">
        <v>0.5816782407407407</v>
      </c>
      <c r="BM8" s="35">
        <v>1.6400462962962936E-2</v>
      </c>
      <c r="BN8" s="35">
        <v>8.680555555555837E-4</v>
      </c>
      <c r="BO8" s="44" t="s">
        <v>45</v>
      </c>
      <c r="BP8" s="45">
        <v>75</v>
      </c>
      <c r="BQ8" s="55">
        <v>0.59679398148148144</v>
      </c>
      <c r="BR8" s="35">
        <v>3.1516203703703671E-2</v>
      </c>
      <c r="BS8" s="35">
        <v>4.3981481481484425E-4</v>
      </c>
      <c r="BT8" s="44" t="s">
        <v>45</v>
      </c>
      <c r="BU8" s="45">
        <v>38</v>
      </c>
      <c r="BV8" s="263"/>
      <c r="BW8" s="263"/>
      <c r="BX8" s="55">
        <v>0.60531250000000003</v>
      </c>
      <c r="BY8" s="35">
        <v>4.0034722222222263E-2</v>
      </c>
      <c r="BZ8" s="35">
        <v>1.7361111111106886E-4</v>
      </c>
      <c r="CA8" s="44" t="s">
        <v>45</v>
      </c>
      <c r="CB8" s="45">
        <v>15</v>
      </c>
      <c r="CC8" s="49">
        <v>0.63124999999999998</v>
      </c>
      <c r="CD8" s="42" t="s">
        <v>44</v>
      </c>
      <c r="CE8" s="38">
        <v>0</v>
      </c>
      <c r="CF8" s="53">
        <v>0.64930555555555558</v>
      </c>
      <c r="CG8" s="61"/>
      <c r="CH8" s="55">
        <v>0.66011574074074075</v>
      </c>
      <c r="CI8" s="35">
        <v>1.0810185185185173E-2</v>
      </c>
      <c r="CJ8" s="35">
        <v>3.4722222222234589E-5</v>
      </c>
      <c r="CK8" s="44" t="s">
        <v>45</v>
      </c>
      <c r="CL8" s="45">
        <v>3</v>
      </c>
      <c r="CM8" s="55">
        <v>0.66628472222222224</v>
      </c>
      <c r="CN8" s="35">
        <v>1.6979166666666656E-2</v>
      </c>
      <c r="CO8" s="35">
        <v>1.273148148148058E-4</v>
      </c>
      <c r="CP8" s="44" t="s">
        <v>301</v>
      </c>
      <c r="CQ8" s="45">
        <v>11</v>
      </c>
      <c r="CR8" s="85" t="s">
        <v>632</v>
      </c>
      <c r="CS8" s="38"/>
      <c r="CT8" s="85">
        <v>1.22986111111111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100.7</v>
      </c>
      <c r="DC8" s="71">
        <v>100.7</v>
      </c>
      <c r="DD8" s="72"/>
      <c r="DE8" s="43"/>
      <c r="DF8" s="43"/>
      <c r="DG8" s="39">
        <v>448.8</v>
      </c>
      <c r="DH8" s="46">
        <v>720</v>
      </c>
      <c r="DI8" s="40"/>
      <c r="DJ8" s="63">
        <v>1168.8</v>
      </c>
      <c r="DK8" s="43"/>
      <c r="DL8" s="268" t="s">
        <v>190</v>
      </c>
      <c r="DM8" s="269" t="s">
        <v>578</v>
      </c>
      <c r="DN8" s="269" t="s">
        <v>178</v>
      </c>
      <c r="DO8" s="269">
        <v>77</v>
      </c>
      <c r="DP8" s="269" t="s">
        <v>183</v>
      </c>
      <c r="DQ8" s="56"/>
      <c r="DR8" s="56"/>
      <c r="DS8" s="36"/>
      <c r="DT8" s="22"/>
      <c r="DU8" s="22"/>
      <c r="DV8" s="41">
        <v>1.05</v>
      </c>
      <c r="DW8" s="41" t="s">
        <v>197</v>
      </c>
      <c r="DY8" s="151">
        <v>203.49</v>
      </c>
      <c r="DZ8" s="41">
        <v>203.49</v>
      </c>
      <c r="EA8" s="41">
        <v>9999</v>
      </c>
      <c r="EB8" s="41">
        <v>999999</v>
      </c>
      <c r="EC8" s="41">
        <v>999999</v>
      </c>
      <c r="ED8" s="22"/>
      <c r="EE8" s="22"/>
      <c r="EF8" s="22"/>
      <c r="EG8" s="41">
        <v>16</v>
      </c>
      <c r="EH8" s="195">
        <v>0</v>
      </c>
      <c r="EI8" s="195">
        <v>720</v>
      </c>
      <c r="EJ8" s="196">
        <v>93.1</v>
      </c>
      <c r="EK8" s="195">
        <v>0</v>
      </c>
      <c r="EL8" s="195">
        <v>0</v>
      </c>
      <c r="EM8" s="195">
        <v>241</v>
      </c>
      <c r="EN8" s="195">
        <v>0</v>
      </c>
      <c r="EO8" s="195">
        <v>14</v>
      </c>
      <c r="EP8" s="195">
        <v>0</v>
      </c>
      <c r="EQ8" s="195">
        <v>100.7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B8" s="22"/>
      <c r="FC8" s="41">
        <v>16</v>
      </c>
      <c r="FD8" s="195">
        <v>0</v>
      </c>
      <c r="FE8" s="195">
        <v>720</v>
      </c>
      <c r="FF8" s="195">
        <v>813.1</v>
      </c>
      <c r="FG8" s="195">
        <v>813.1</v>
      </c>
      <c r="FH8" s="195">
        <v>813.1</v>
      </c>
      <c r="FI8" s="195">
        <v>1054.0999999999999</v>
      </c>
      <c r="FJ8" s="195">
        <v>1054.0999999999999</v>
      </c>
      <c r="FK8" s="195">
        <v>1068.0999999999999</v>
      </c>
      <c r="FL8" s="195">
        <v>1068.0999999999999</v>
      </c>
      <c r="FM8" s="195">
        <v>1168.8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13.5" thickBot="1" x14ac:dyDescent="0.25">
      <c r="A9" s="131"/>
      <c r="B9" s="34">
        <v>11</v>
      </c>
      <c r="C9" s="293">
        <v>11</v>
      </c>
      <c r="D9" s="260" t="s">
        <v>239</v>
      </c>
      <c r="E9" s="260" t="s">
        <v>28</v>
      </c>
      <c r="F9" s="260" t="s">
        <v>573</v>
      </c>
      <c r="G9" s="43">
        <v>0.29930555555555555</v>
      </c>
      <c r="H9" s="47">
        <v>0.29930555555555555</v>
      </c>
      <c r="I9" s="58" t="s">
        <v>44</v>
      </c>
      <c r="J9" s="52">
        <v>0</v>
      </c>
      <c r="K9" s="43">
        <v>0.38263888888888892</v>
      </c>
      <c r="L9" s="47">
        <v>0.38263888888888892</v>
      </c>
      <c r="M9" s="42" t="s">
        <v>44</v>
      </c>
      <c r="N9" s="38">
        <v>0</v>
      </c>
      <c r="O9" s="85">
        <v>0.3833333333333333</v>
      </c>
      <c r="P9" s="38"/>
      <c r="Q9" s="261"/>
      <c r="R9" s="85"/>
      <c r="S9" s="38">
        <v>0</v>
      </c>
      <c r="T9" s="85">
        <v>0.42499999999999999</v>
      </c>
      <c r="U9" s="86"/>
      <c r="V9" s="52">
        <v>0</v>
      </c>
      <c r="W9" s="85">
        <v>0.44444444444444442</v>
      </c>
      <c r="X9" s="38"/>
      <c r="Y9" s="85">
        <v>0.44513888888888892</v>
      </c>
      <c r="Z9" s="86"/>
      <c r="AA9" s="52">
        <v>0</v>
      </c>
      <c r="AB9" s="261"/>
      <c r="AC9" s="85">
        <v>0.4465277777777778</v>
      </c>
      <c r="AD9" s="38"/>
      <c r="AE9" s="85">
        <v>0.46597222222222223</v>
      </c>
      <c r="AF9" s="86"/>
      <c r="AG9" s="52">
        <v>0</v>
      </c>
      <c r="AH9" s="261"/>
      <c r="AI9" s="85"/>
      <c r="AJ9" s="38">
        <v>600</v>
      </c>
      <c r="AK9" s="73">
        <v>0.47500000000000003</v>
      </c>
      <c r="AL9" s="42" t="s">
        <v>301</v>
      </c>
      <c r="AM9" s="38">
        <v>180</v>
      </c>
      <c r="AN9" s="43">
        <v>0.47638888888888892</v>
      </c>
      <c r="AO9" s="47">
        <v>0.48680555555555555</v>
      </c>
      <c r="AP9" s="70">
        <v>92.1</v>
      </c>
      <c r="AQ9" s="71">
        <v>92.1</v>
      </c>
      <c r="AR9" s="72"/>
      <c r="AS9" s="49">
        <v>0.51666666666666672</v>
      </c>
      <c r="AT9" s="42" t="s">
        <v>44</v>
      </c>
      <c r="AU9" s="280">
        <v>0</v>
      </c>
      <c r="AV9" s="72"/>
      <c r="AW9" s="49">
        <v>0.55833333333333335</v>
      </c>
      <c r="AX9" s="42" t="s">
        <v>44</v>
      </c>
      <c r="AY9" s="38">
        <v>0</v>
      </c>
      <c r="AZ9" s="53">
        <v>0.56041666666666667</v>
      </c>
      <c r="BA9" s="61"/>
      <c r="BB9" s="55">
        <v>0.56596064814814817</v>
      </c>
      <c r="BC9" s="35">
        <v>5.5439814814814969E-3</v>
      </c>
      <c r="BD9" s="35">
        <v>3.4722222222238058E-5</v>
      </c>
      <c r="BE9" s="44" t="s">
        <v>301</v>
      </c>
      <c r="BF9" s="45">
        <v>3</v>
      </c>
      <c r="BG9" s="55">
        <v>0.5728240740740741</v>
      </c>
      <c r="BH9" s="35">
        <v>1.2407407407407423E-2</v>
      </c>
      <c r="BI9" s="35">
        <v>1.0069444444444284E-3</v>
      </c>
      <c r="BJ9" s="44" t="s">
        <v>45</v>
      </c>
      <c r="BK9" s="45">
        <v>87</v>
      </c>
      <c r="BL9" s="55">
        <v>0.57671296296296293</v>
      </c>
      <c r="BM9" s="35">
        <v>1.6296296296296253E-2</v>
      </c>
      <c r="BN9" s="35">
        <v>9.7222222222226665E-4</v>
      </c>
      <c r="BO9" s="44" t="s">
        <v>45</v>
      </c>
      <c r="BP9" s="45">
        <v>84</v>
      </c>
      <c r="BQ9" s="55">
        <v>0.59211805555555552</v>
      </c>
      <c r="BR9" s="35">
        <v>3.1701388888888848E-2</v>
      </c>
      <c r="BS9" s="35">
        <v>2.5462962962966712E-4</v>
      </c>
      <c r="BT9" s="44" t="s">
        <v>45</v>
      </c>
      <c r="BU9" s="45">
        <v>22</v>
      </c>
      <c r="BV9" s="263"/>
      <c r="BW9" s="263"/>
      <c r="BX9" s="55">
        <v>0.60005787037037039</v>
      </c>
      <c r="BY9" s="35">
        <v>3.964120370370372E-2</v>
      </c>
      <c r="BZ9" s="35">
        <v>5.6712962962961189E-4</v>
      </c>
      <c r="CA9" s="44" t="s">
        <v>45</v>
      </c>
      <c r="CB9" s="45">
        <v>49</v>
      </c>
      <c r="CC9" s="49">
        <v>0.62638888888888888</v>
      </c>
      <c r="CD9" s="42" t="s">
        <v>44</v>
      </c>
      <c r="CE9" s="38">
        <v>0</v>
      </c>
      <c r="CF9" s="53">
        <v>0.64652777777777781</v>
      </c>
      <c r="CG9" s="61"/>
      <c r="CH9" s="55">
        <v>0.65734953703703702</v>
      </c>
      <c r="CI9" s="35">
        <v>1.0821759259259212E-2</v>
      </c>
      <c r="CJ9" s="35">
        <v>2.3148148148195713E-5</v>
      </c>
      <c r="CK9" s="44" t="s">
        <v>45</v>
      </c>
      <c r="CL9" s="45">
        <v>2</v>
      </c>
      <c r="CM9" s="55">
        <v>0.66351851851851851</v>
      </c>
      <c r="CN9" s="35">
        <v>1.6990740740740695E-2</v>
      </c>
      <c r="CO9" s="35">
        <v>1.3888888888884468E-4</v>
      </c>
      <c r="CP9" s="44" t="s">
        <v>301</v>
      </c>
      <c r="CQ9" s="45">
        <v>12</v>
      </c>
      <c r="CR9" s="85" t="s">
        <v>632</v>
      </c>
      <c r="CS9" s="38"/>
      <c r="CT9" s="85">
        <v>1.02152777777778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93.6</v>
      </c>
      <c r="DC9" s="71">
        <v>93.6</v>
      </c>
      <c r="DD9" s="72"/>
      <c r="DE9" s="43"/>
      <c r="DF9" s="43"/>
      <c r="DG9" s="39">
        <v>444.70000000000005</v>
      </c>
      <c r="DH9" s="46">
        <v>780</v>
      </c>
      <c r="DI9" s="40"/>
      <c r="DJ9" s="63">
        <v>1224.7</v>
      </c>
      <c r="DK9" s="43"/>
      <c r="DL9" s="268" t="s">
        <v>191</v>
      </c>
      <c r="DM9" s="269" t="s">
        <v>573</v>
      </c>
      <c r="DN9" s="269" t="s">
        <v>178</v>
      </c>
      <c r="DO9" s="269">
        <v>122</v>
      </c>
      <c r="DP9" s="269" t="s">
        <v>623</v>
      </c>
      <c r="DQ9" s="56"/>
      <c r="DR9" s="56"/>
      <c r="DS9" s="36"/>
      <c r="DV9" s="41">
        <v>1.08</v>
      </c>
      <c r="DW9" s="41" t="s">
        <v>197</v>
      </c>
      <c r="DY9" s="151">
        <v>200.55600000000001</v>
      </c>
      <c r="DZ9" s="41">
        <v>200.55600000000001</v>
      </c>
      <c r="EA9" s="41">
        <v>9999</v>
      </c>
      <c r="EB9" s="41">
        <v>999999</v>
      </c>
      <c r="EC9" s="41">
        <v>999999</v>
      </c>
      <c r="EG9" s="41">
        <v>11</v>
      </c>
      <c r="EH9" s="195">
        <v>0</v>
      </c>
      <c r="EI9" s="195">
        <v>780</v>
      </c>
      <c r="EJ9" s="196">
        <v>92.1</v>
      </c>
      <c r="EK9" s="195">
        <v>0</v>
      </c>
      <c r="EL9" s="195">
        <v>0</v>
      </c>
      <c r="EM9" s="195">
        <v>245</v>
      </c>
      <c r="EN9" s="195">
        <v>0</v>
      </c>
      <c r="EO9" s="195">
        <v>14</v>
      </c>
      <c r="EP9" s="195">
        <v>0</v>
      </c>
      <c r="EQ9" s="195">
        <v>93.6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C9" s="41">
        <v>11</v>
      </c>
      <c r="FD9" s="195">
        <v>0</v>
      </c>
      <c r="FE9" s="195">
        <v>780</v>
      </c>
      <c r="FF9" s="195">
        <v>872.1</v>
      </c>
      <c r="FG9" s="195">
        <v>872.1</v>
      </c>
      <c r="FH9" s="195">
        <v>872.1</v>
      </c>
      <c r="FI9" s="195">
        <v>1117.0999999999999</v>
      </c>
      <c r="FJ9" s="195">
        <v>1117.0999999999999</v>
      </c>
      <c r="FK9" s="195">
        <v>1131.0999999999999</v>
      </c>
      <c r="FL9" s="195">
        <v>1131.0999999999999</v>
      </c>
      <c r="FM9" s="195">
        <v>1224.6999999999998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13.5" thickBot="1" x14ac:dyDescent="0.25">
      <c r="A10" s="132"/>
      <c r="B10" s="34">
        <v>25</v>
      </c>
      <c r="C10" s="293">
        <v>25</v>
      </c>
      <c r="D10" s="260" t="s">
        <v>116</v>
      </c>
      <c r="E10" s="260" t="s">
        <v>117</v>
      </c>
      <c r="F10" s="260" t="s">
        <v>568</v>
      </c>
      <c r="G10" s="43">
        <v>0.30902777777777773</v>
      </c>
      <c r="H10" s="47">
        <v>0.30902777777777773</v>
      </c>
      <c r="I10" s="58" t="s">
        <v>44</v>
      </c>
      <c r="J10" s="52">
        <v>0</v>
      </c>
      <c r="K10" s="43">
        <v>0.3923611111111111</v>
      </c>
      <c r="L10" s="47">
        <v>0.3923611111111111</v>
      </c>
      <c r="M10" s="42" t="s">
        <v>44</v>
      </c>
      <c r="N10" s="38">
        <v>0</v>
      </c>
      <c r="O10" s="85">
        <v>0.39305555555555555</v>
      </c>
      <c r="P10" s="38"/>
      <c r="Q10" s="261"/>
      <c r="R10" s="85"/>
      <c r="S10" s="38">
        <v>0</v>
      </c>
      <c r="T10" s="85">
        <v>0.42986111111111108</v>
      </c>
      <c r="U10" s="86"/>
      <c r="V10" s="52">
        <v>0</v>
      </c>
      <c r="W10" s="85">
        <v>0.46180555555555558</v>
      </c>
      <c r="X10" s="38"/>
      <c r="Y10" s="85">
        <v>0.46319444444444446</v>
      </c>
      <c r="Z10" s="86"/>
      <c r="AA10" s="52">
        <v>0</v>
      </c>
      <c r="AB10" s="261"/>
      <c r="AC10" s="85">
        <v>0.46458333333333335</v>
      </c>
      <c r="AD10" s="38"/>
      <c r="AE10" s="85">
        <v>0.48194444444444445</v>
      </c>
      <c r="AF10" s="86"/>
      <c r="AG10" s="52">
        <v>0</v>
      </c>
      <c r="AH10" s="261"/>
      <c r="AI10" s="85">
        <v>0.48819444444444443</v>
      </c>
      <c r="AJ10" s="38">
        <v>300</v>
      </c>
      <c r="AK10" s="73">
        <v>0.48958333333333331</v>
      </c>
      <c r="AL10" s="42" t="s">
        <v>301</v>
      </c>
      <c r="AM10" s="38">
        <v>600</v>
      </c>
      <c r="AN10" s="43">
        <v>0.50763888888888886</v>
      </c>
      <c r="AO10" s="47">
        <v>0.51111111111111118</v>
      </c>
      <c r="AP10" s="70">
        <v>96.4</v>
      </c>
      <c r="AQ10" s="71">
        <v>96.4</v>
      </c>
      <c r="AR10" s="72"/>
      <c r="AS10" s="49">
        <v>0.53125</v>
      </c>
      <c r="AT10" s="42" t="s">
        <v>44</v>
      </c>
      <c r="AU10" s="280">
        <v>0</v>
      </c>
      <c r="AV10" s="72"/>
      <c r="AW10" s="49">
        <v>0.57291666666666663</v>
      </c>
      <c r="AX10" s="42" t="s">
        <v>44</v>
      </c>
      <c r="AY10" s="38">
        <v>0</v>
      </c>
      <c r="AZ10" s="53">
        <v>0.57500000000000007</v>
      </c>
      <c r="BA10" s="61"/>
      <c r="BB10" s="55">
        <v>0.58052083333333326</v>
      </c>
      <c r="BC10" s="35">
        <v>5.5208333333331971E-3</v>
      </c>
      <c r="BD10" s="35">
        <v>1.1574074073938262E-5</v>
      </c>
      <c r="BE10" s="44" t="s">
        <v>301</v>
      </c>
      <c r="BF10" s="45">
        <v>1</v>
      </c>
      <c r="BG10" s="55">
        <v>0.58740740740740738</v>
      </c>
      <c r="BH10" s="35">
        <v>1.2407407407407312E-2</v>
      </c>
      <c r="BI10" s="35">
        <v>1.0069444444445394E-3</v>
      </c>
      <c r="BJ10" s="44" t="s">
        <v>45</v>
      </c>
      <c r="BK10" s="45">
        <v>87</v>
      </c>
      <c r="BL10" s="55">
        <v>0.59133101851851855</v>
      </c>
      <c r="BM10" s="35">
        <v>1.6331018518518481E-2</v>
      </c>
      <c r="BN10" s="35">
        <v>9.37500000000039E-4</v>
      </c>
      <c r="BO10" s="44" t="s">
        <v>45</v>
      </c>
      <c r="BP10" s="45">
        <v>81</v>
      </c>
      <c r="BQ10" s="55">
        <v>0.60626157407407411</v>
      </c>
      <c r="BR10" s="35">
        <v>3.1261574074074039E-2</v>
      </c>
      <c r="BS10" s="35">
        <v>6.9444444444447667E-4</v>
      </c>
      <c r="BT10" s="44" t="s">
        <v>45</v>
      </c>
      <c r="BU10" s="45">
        <v>60</v>
      </c>
      <c r="BV10" s="263"/>
      <c r="BW10" s="263"/>
      <c r="BX10" s="55">
        <v>0.61524305555555558</v>
      </c>
      <c r="BY10" s="35">
        <v>4.0243055555555518E-2</v>
      </c>
      <c r="BZ10" s="35">
        <v>3.4722222222186017E-5</v>
      </c>
      <c r="CA10" s="44" t="s">
        <v>301</v>
      </c>
      <c r="CB10" s="45">
        <v>3</v>
      </c>
      <c r="CC10" s="49">
        <v>0.64097222222222217</v>
      </c>
      <c r="CD10" s="42" t="s">
        <v>44</v>
      </c>
      <c r="CE10" s="38">
        <v>0</v>
      </c>
      <c r="CF10" s="53">
        <v>0.65694444444444444</v>
      </c>
      <c r="CG10" s="61"/>
      <c r="CH10" s="55">
        <v>0.6677777777777778</v>
      </c>
      <c r="CI10" s="35">
        <v>1.0833333333333361E-2</v>
      </c>
      <c r="CJ10" s="35">
        <v>1.1574074074045815E-5</v>
      </c>
      <c r="CK10" s="44" t="s">
        <v>45</v>
      </c>
      <c r="CL10" s="45">
        <v>1</v>
      </c>
      <c r="CM10" s="55">
        <v>0.67361111111111116</v>
      </c>
      <c r="CN10" s="35">
        <v>1.6666666666666718E-2</v>
      </c>
      <c r="CO10" s="35">
        <v>1.8518518518513202E-4</v>
      </c>
      <c r="CP10" s="44" t="s">
        <v>45</v>
      </c>
      <c r="CQ10" s="45">
        <v>16</v>
      </c>
      <c r="CR10" s="85" t="s">
        <v>632</v>
      </c>
      <c r="CS10" s="38"/>
      <c r="CT10" s="85">
        <v>1.60486111111111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92.9</v>
      </c>
      <c r="DC10" s="71">
        <v>92.9</v>
      </c>
      <c r="DD10" s="72"/>
      <c r="DE10" s="43"/>
      <c r="DF10" s="43"/>
      <c r="DG10" s="39">
        <v>438.29999999999995</v>
      </c>
      <c r="DH10" s="46">
        <v>900</v>
      </c>
      <c r="DI10" s="40"/>
      <c r="DJ10" s="63">
        <v>1338.3</v>
      </c>
      <c r="DK10" s="43"/>
      <c r="DL10" s="268" t="s">
        <v>190</v>
      </c>
      <c r="DM10" s="269" t="s">
        <v>568</v>
      </c>
      <c r="DN10" s="269" t="s">
        <v>177</v>
      </c>
      <c r="DO10" s="269">
        <v>125</v>
      </c>
      <c r="DP10" s="269" t="s">
        <v>183</v>
      </c>
      <c r="DQ10" s="56"/>
      <c r="DR10" s="56"/>
      <c r="DS10" s="36"/>
      <c r="DT10" s="22"/>
      <c r="DU10" s="22"/>
      <c r="DV10" s="41">
        <v>1.1100000000000001</v>
      </c>
      <c r="DW10" s="41" t="s">
        <v>197</v>
      </c>
      <c r="DY10" s="151">
        <v>210.12300000000002</v>
      </c>
      <c r="DZ10" s="41">
        <v>210.12300000000002</v>
      </c>
      <c r="EA10" s="41">
        <v>9999</v>
      </c>
      <c r="EB10" s="41">
        <v>999999</v>
      </c>
      <c r="EC10" s="41">
        <v>999999</v>
      </c>
      <c r="ED10" s="22"/>
      <c r="EE10" s="22"/>
      <c r="EF10" s="22"/>
      <c r="EG10" s="41">
        <v>25</v>
      </c>
      <c r="EH10" s="195">
        <v>0</v>
      </c>
      <c r="EI10" s="195">
        <v>900</v>
      </c>
      <c r="EJ10" s="196">
        <v>96.4</v>
      </c>
      <c r="EK10" s="195">
        <v>0</v>
      </c>
      <c r="EL10" s="195">
        <v>0</v>
      </c>
      <c r="EM10" s="195">
        <v>232</v>
      </c>
      <c r="EN10" s="195">
        <v>0</v>
      </c>
      <c r="EO10" s="195">
        <v>17</v>
      </c>
      <c r="EP10" s="195">
        <v>0</v>
      </c>
      <c r="EQ10" s="195">
        <v>92.9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B10" s="22"/>
      <c r="FC10" s="41">
        <v>25</v>
      </c>
      <c r="FD10" s="195">
        <v>0</v>
      </c>
      <c r="FE10" s="195">
        <v>900</v>
      </c>
      <c r="FF10" s="195">
        <v>996.4</v>
      </c>
      <c r="FG10" s="195">
        <v>996.4</v>
      </c>
      <c r="FH10" s="195">
        <v>996.4</v>
      </c>
      <c r="FI10" s="195">
        <v>1228.4000000000001</v>
      </c>
      <c r="FJ10" s="195">
        <v>1228.4000000000001</v>
      </c>
      <c r="FK10" s="195">
        <v>1245.4000000000001</v>
      </c>
      <c r="FL10" s="195">
        <v>1245.4000000000001</v>
      </c>
      <c r="FM10" s="195">
        <v>1338.3000000000002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2"/>
      <c r="B11" s="34">
        <v>62</v>
      </c>
      <c r="C11" s="293">
        <v>71</v>
      </c>
      <c r="D11" s="260" t="s">
        <v>35</v>
      </c>
      <c r="E11" s="260" t="s">
        <v>99</v>
      </c>
      <c r="F11" s="260" t="s">
        <v>579</v>
      </c>
      <c r="G11" s="43">
        <v>0.33472222222222209</v>
      </c>
      <c r="H11" s="47">
        <v>0.33472222222222209</v>
      </c>
      <c r="I11" s="58" t="s">
        <v>44</v>
      </c>
      <c r="J11" s="52">
        <v>0</v>
      </c>
      <c r="K11" s="43">
        <v>0.41805555555555546</v>
      </c>
      <c r="L11" s="47">
        <v>0.41805555555555546</v>
      </c>
      <c r="M11" s="42" t="s">
        <v>44</v>
      </c>
      <c r="N11" s="38">
        <v>0</v>
      </c>
      <c r="O11" s="85">
        <v>0.41875000000000001</v>
      </c>
      <c r="P11" s="38"/>
      <c r="Q11" s="261"/>
      <c r="R11" s="85"/>
      <c r="S11" s="38">
        <v>0</v>
      </c>
      <c r="T11" s="85">
        <v>0.45416666666666666</v>
      </c>
      <c r="U11" s="86"/>
      <c r="V11" s="52">
        <v>0</v>
      </c>
      <c r="W11" s="85">
        <v>0.47361111111111115</v>
      </c>
      <c r="X11" s="38"/>
      <c r="Y11" s="85">
        <v>0.47430555555555554</v>
      </c>
      <c r="Z11" s="86"/>
      <c r="AA11" s="52">
        <v>0</v>
      </c>
      <c r="AB11" s="261"/>
      <c r="AC11" s="85">
        <v>0.49513888888888885</v>
      </c>
      <c r="AD11" s="38"/>
      <c r="AE11" s="85">
        <v>0.50972222222222219</v>
      </c>
      <c r="AF11" s="86"/>
      <c r="AG11" s="52">
        <v>0</v>
      </c>
      <c r="AH11" s="261"/>
      <c r="AI11" s="85"/>
      <c r="AJ11" s="38">
        <v>600</v>
      </c>
      <c r="AK11" s="73">
        <v>0.51527777777777783</v>
      </c>
      <c r="AL11" s="42" t="s">
        <v>301</v>
      </c>
      <c r="AM11" s="38">
        <v>600</v>
      </c>
      <c r="AN11" s="43">
        <v>0.51666666666666672</v>
      </c>
      <c r="AO11" s="47">
        <v>0.54861111111111105</v>
      </c>
      <c r="AP11" s="70">
        <v>88.9</v>
      </c>
      <c r="AQ11" s="71">
        <v>88.9</v>
      </c>
      <c r="AR11" s="72">
        <v>10</v>
      </c>
      <c r="AS11" s="49">
        <v>0.55694444444444446</v>
      </c>
      <c r="AT11" s="42" t="s">
        <v>44</v>
      </c>
      <c r="AU11" s="280">
        <v>0</v>
      </c>
      <c r="AV11" s="72"/>
      <c r="AW11" s="49">
        <v>0.60277777777777775</v>
      </c>
      <c r="AX11" s="42" t="s">
        <v>44</v>
      </c>
      <c r="AY11" s="38">
        <v>0</v>
      </c>
      <c r="AZ11" s="53">
        <v>0.60486111111111118</v>
      </c>
      <c r="BA11" s="61"/>
      <c r="BB11" s="55">
        <v>0.6103587962962963</v>
      </c>
      <c r="BC11" s="35">
        <v>5.4976851851851194E-3</v>
      </c>
      <c r="BD11" s="35">
        <v>1.157407407413949E-5</v>
      </c>
      <c r="BE11" s="44" t="s">
        <v>45</v>
      </c>
      <c r="BF11" s="45">
        <v>1</v>
      </c>
      <c r="BG11" s="55">
        <v>0.61826388888888884</v>
      </c>
      <c r="BH11" s="35">
        <v>1.3402777777777652E-2</v>
      </c>
      <c r="BI11" s="35">
        <v>1.157407407419847E-5</v>
      </c>
      <c r="BJ11" s="44" t="s">
        <v>45</v>
      </c>
      <c r="BK11" s="45">
        <v>1</v>
      </c>
      <c r="BL11" s="55">
        <v>0.62230324074074073</v>
      </c>
      <c r="BM11" s="35">
        <v>1.7442129629629544E-2</v>
      </c>
      <c r="BN11" s="35">
        <v>1.7361111111102376E-4</v>
      </c>
      <c r="BO11" s="44" t="s">
        <v>301</v>
      </c>
      <c r="BP11" s="45">
        <v>15</v>
      </c>
      <c r="BQ11" s="55">
        <v>0.63721064814814821</v>
      </c>
      <c r="BR11" s="35">
        <v>3.2349537037037024E-2</v>
      </c>
      <c r="BS11" s="35">
        <v>3.9351851851850833E-4</v>
      </c>
      <c r="BT11" s="44" t="s">
        <v>301</v>
      </c>
      <c r="BU11" s="45">
        <v>34</v>
      </c>
      <c r="BV11" s="263"/>
      <c r="BW11" s="263"/>
      <c r="BX11" s="55">
        <v>0.64550925925925928</v>
      </c>
      <c r="BY11" s="35">
        <v>4.06481481481481E-2</v>
      </c>
      <c r="BZ11" s="35">
        <v>4.3981481481476792E-4</v>
      </c>
      <c r="CA11" s="44" t="s">
        <v>301</v>
      </c>
      <c r="CB11" s="45">
        <v>38</v>
      </c>
      <c r="CC11" s="49">
        <v>0.67083333333333339</v>
      </c>
      <c r="CD11" s="42" t="s">
        <v>44</v>
      </c>
      <c r="CE11" s="38">
        <v>0</v>
      </c>
      <c r="CF11" s="53">
        <v>0.67291666666666661</v>
      </c>
      <c r="CG11" s="61"/>
      <c r="CH11" s="55">
        <v>0.68372685185185178</v>
      </c>
      <c r="CI11" s="35">
        <v>1.0810185185185173E-2</v>
      </c>
      <c r="CJ11" s="35">
        <v>3.4722222222234589E-5</v>
      </c>
      <c r="CK11" s="44" t="s">
        <v>45</v>
      </c>
      <c r="CL11" s="45">
        <v>3</v>
      </c>
      <c r="CM11" s="55">
        <v>0.68984953703703711</v>
      </c>
      <c r="CN11" s="35">
        <v>1.6932870370370501E-2</v>
      </c>
      <c r="CO11" s="35">
        <v>8.1018518518650301E-5</v>
      </c>
      <c r="CP11" s="44" t="s">
        <v>301</v>
      </c>
      <c r="CQ11" s="45">
        <v>7</v>
      </c>
      <c r="CR11" s="85" t="s">
        <v>632</v>
      </c>
      <c r="CS11" s="38"/>
      <c r="CT11" s="85">
        <v>3.1465277777777798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100.1</v>
      </c>
      <c r="DC11" s="71">
        <v>100.1</v>
      </c>
      <c r="DD11" s="72"/>
      <c r="DE11" s="43"/>
      <c r="DF11" s="43"/>
      <c r="DG11" s="39">
        <v>298</v>
      </c>
      <c r="DH11" s="46">
        <v>1200</v>
      </c>
      <c r="DI11" s="40"/>
      <c r="DJ11" s="63">
        <v>1498</v>
      </c>
      <c r="DK11" s="43"/>
      <c r="DL11" s="268" t="s">
        <v>191</v>
      </c>
      <c r="DM11" s="269" t="s">
        <v>579</v>
      </c>
      <c r="DN11" s="269" t="s">
        <v>178</v>
      </c>
      <c r="DO11" s="269">
        <v>78</v>
      </c>
      <c r="DP11" s="269" t="s">
        <v>183</v>
      </c>
      <c r="DQ11" s="56"/>
      <c r="DR11" s="56"/>
      <c r="DS11" s="36"/>
      <c r="DT11" s="22"/>
      <c r="DU11" s="22"/>
      <c r="DV11" s="41">
        <v>1.05</v>
      </c>
      <c r="DW11" s="41" t="s">
        <v>197</v>
      </c>
      <c r="DY11" s="151">
        <v>208.95000000000002</v>
      </c>
      <c r="DZ11" s="41">
        <v>208.95000000000002</v>
      </c>
      <c r="EA11" s="41">
        <v>9999</v>
      </c>
      <c r="EB11" s="41">
        <v>999999</v>
      </c>
      <c r="EC11" s="41">
        <v>999999</v>
      </c>
      <c r="ED11" s="22"/>
      <c r="EE11" s="22"/>
      <c r="EF11" s="22"/>
      <c r="EG11" s="41">
        <v>71</v>
      </c>
      <c r="EH11" s="195">
        <v>0</v>
      </c>
      <c r="EI11" s="195">
        <v>1200</v>
      </c>
      <c r="EJ11" s="196">
        <v>98.9</v>
      </c>
      <c r="EK11" s="195">
        <v>0</v>
      </c>
      <c r="EL11" s="195">
        <v>0</v>
      </c>
      <c r="EM11" s="195">
        <v>89</v>
      </c>
      <c r="EN11" s="195">
        <v>0</v>
      </c>
      <c r="EO11" s="195">
        <v>10</v>
      </c>
      <c r="EP11" s="195">
        <v>0</v>
      </c>
      <c r="EQ11" s="195">
        <v>100.1</v>
      </c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41">
        <v>71</v>
      </c>
      <c r="FD11" s="195">
        <v>0</v>
      </c>
      <c r="FE11" s="195">
        <v>1200</v>
      </c>
      <c r="FF11" s="195">
        <v>1298.9000000000001</v>
      </c>
      <c r="FG11" s="195">
        <v>1298.9000000000001</v>
      </c>
      <c r="FH11" s="195">
        <v>1298.9000000000001</v>
      </c>
      <c r="FI11" s="195">
        <v>1387.9</v>
      </c>
      <c r="FJ11" s="195">
        <v>1387.9</v>
      </c>
      <c r="FK11" s="195">
        <v>1397.9</v>
      </c>
      <c r="FL11" s="195">
        <v>1397.9</v>
      </c>
      <c r="FM11" s="195">
        <v>1498</v>
      </c>
      <c r="FN11" s="22"/>
      <c r="FO11" s="22"/>
      <c r="FP11" s="22"/>
      <c r="FQ11" s="22"/>
      <c r="FR11" s="22"/>
      <c r="FS11" s="22"/>
      <c r="FT11" s="22"/>
      <c r="FU11" s="22"/>
      <c r="FV11" s="22"/>
    </row>
    <row r="12" spans="1:178" s="41" customFormat="1" ht="13.5" thickBot="1" x14ac:dyDescent="0.25">
      <c r="A12" s="132"/>
      <c r="B12" s="34">
        <v>18</v>
      </c>
      <c r="C12" s="293">
        <v>18</v>
      </c>
      <c r="D12" s="260" t="s">
        <v>138</v>
      </c>
      <c r="E12" s="260" t="s">
        <v>56</v>
      </c>
      <c r="F12" s="260" t="s">
        <v>578</v>
      </c>
      <c r="G12" s="43">
        <v>0.30416666666666664</v>
      </c>
      <c r="H12" s="47">
        <v>0.30416666666666664</v>
      </c>
      <c r="I12" s="58" t="s">
        <v>44</v>
      </c>
      <c r="J12" s="52">
        <v>0</v>
      </c>
      <c r="K12" s="43">
        <v>0.38750000000000001</v>
      </c>
      <c r="L12" s="47">
        <v>0.38750000000000001</v>
      </c>
      <c r="M12" s="42" t="s">
        <v>44</v>
      </c>
      <c r="N12" s="38">
        <v>0</v>
      </c>
      <c r="O12" s="85">
        <v>0.38819444444444445</v>
      </c>
      <c r="P12" s="38"/>
      <c r="Q12" s="261"/>
      <c r="R12" s="85">
        <v>0.4201388888888889</v>
      </c>
      <c r="S12" s="38">
        <v>300</v>
      </c>
      <c r="T12" s="85">
        <v>0.43402777777777773</v>
      </c>
      <c r="U12" s="86"/>
      <c r="V12" s="52">
        <v>0</v>
      </c>
      <c r="W12" s="85">
        <v>0.45277777777777778</v>
      </c>
      <c r="X12" s="38"/>
      <c r="Y12" s="85">
        <v>0.45416666666666666</v>
      </c>
      <c r="Z12" s="86"/>
      <c r="AA12" s="52">
        <v>0</v>
      </c>
      <c r="AB12" s="261"/>
      <c r="AC12" s="85">
        <v>0.45624999999999999</v>
      </c>
      <c r="AD12" s="38"/>
      <c r="AE12" s="85">
        <v>0.47638888888888892</v>
      </c>
      <c r="AF12" s="86"/>
      <c r="AG12" s="52">
        <v>0</v>
      </c>
      <c r="AH12" s="261"/>
      <c r="AI12" s="85">
        <v>0.48194444444444445</v>
      </c>
      <c r="AJ12" s="38">
        <v>300</v>
      </c>
      <c r="AK12" s="73">
        <v>0.48333333333333334</v>
      </c>
      <c r="AL12" s="42" t="s">
        <v>301</v>
      </c>
      <c r="AM12" s="38">
        <v>480</v>
      </c>
      <c r="AN12" s="43">
        <v>0.48472222222222222</v>
      </c>
      <c r="AO12" s="47">
        <v>0.50416666666666665</v>
      </c>
      <c r="AP12" s="70">
        <v>84.2</v>
      </c>
      <c r="AQ12" s="71">
        <v>84.2</v>
      </c>
      <c r="AR12" s="72"/>
      <c r="AS12" s="49">
        <v>0.52500000000000002</v>
      </c>
      <c r="AT12" s="42" t="s">
        <v>44</v>
      </c>
      <c r="AU12" s="280">
        <v>0</v>
      </c>
      <c r="AV12" s="72"/>
      <c r="AW12" s="49">
        <v>0.56666666666666665</v>
      </c>
      <c r="AX12" s="42" t="s">
        <v>44</v>
      </c>
      <c r="AY12" s="38">
        <v>0</v>
      </c>
      <c r="AZ12" s="53">
        <v>0.56874999999999998</v>
      </c>
      <c r="BA12" s="61"/>
      <c r="BB12" s="55">
        <v>0.57494212962962965</v>
      </c>
      <c r="BC12" s="35">
        <v>6.1921296296296724E-3</v>
      </c>
      <c r="BD12" s="35">
        <v>6.8287037037041351E-4</v>
      </c>
      <c r="BE12" s="44" t="s">
        <v>301</v>
      </c>
      <c r="BF12" s="45">
        <v>59</v>
      </c>
      <c r="BG12" s="55">
        <v>0.58158564814814817</v>
      </c>
      <c r="BH12" s="35">
        <v>1.2835648148148193E-2</v>
      </c>
      <c r="BI12" s="35">
        <v>5.787037037036577E-4</v>
      </c>
      <c r="BJ12" s="44" t="s">
        <v>45</v>
      </c>
      <c r="BK12" s="45">
        <v>50</v>
      </c>
      <c r="BL12" s="55">
        <v>0.58538194444444447</v>
      </c>
      <c r="BM12" s="35">
        <v>1.6631944444444491E-2</v>
      </c>
      <c r="BN12" s="35">
        <v>6.3657407407402902E-4</v>
      </c>
      <c r="BO12" s="44" t="s">
        <v>45</v>
      </c>
      <c r="BP12" s="45">
        <v>55</v>
      </c>
      <c r="BQ12" s="55">
        <v>0.60072916666666665</v>
      </c>
      <c r="BR12" s="35">
        <v>3.197916666666667E-2</v>
      </c>
      <c r="BS12" s="35">
        <v>2.314814814815408E-5</v>
      </c>
      <c r="BT12" s="44" t="s">
        <v>301</v>
      </c>
      <c r="BU12" s="45">
        <v>2</v>
      </c>
      <c r="BV12" s="263"/>
      <c r="BW12" s="263"/>
      <c r="BX12" s="55">
        <v>0.61224537037037041</v>
      </c>
      <c r="BY12" s="35">
        <v>4.3495370370370434E-2</v>
      </c>
      <c r="BZ12" s="35">
        <v>3.2870370370371021E-3</v>
      </c>
      <c r="CA12" s="44" t="s">
        <v>301</v>
      </c>
      <c r="CB12" s="45">
        <v>284</v>
      </c>
      <c r="CC12" s="49">
        <v>0.63472222222222219</v>
      </c>
      <c r="CD12" s="42" t="s">
        <v>44</v>
      </c>
      <c r="CE12" s="38">
        <v>0</v>
      </c>
      <c r="CF12" s="53">
        <v>0.65208333333333335</v>
      </c>
      <c r="CG12" s="61"/>
      <c r="CH12" s="55">
        <v>0.66263888888888889</v>
      </c>
      <c r="CI12" s="35">
        <v>1.055555555555554E-2</v>
      </c>
      <c r="CJ12" s="35">
        <v>2.8935185185186701E-4</v>
      </c>
      <c r="CK12" s="44" t="s">
        <v>45</v>
      </c>
      <c r="CL12" s="45">
        <v>25</v>
      </c>
      <c r="CM12" s="55">
        <v>0.66859953703703701</v>
      </c>
      <c r="CN12" s="35">
        <v>1.6516203703703658E-2</v>
      </c>
      <c r="CO12" s="35">
        <v>3.3564814814819252E-4</v>
      </c>
      <c r="CP12" s="44" t="s">
        <v>45</v>
      </c>
      <c r="CQ12" s="45">
        <v>29</v>
      </c>
      <c r="CR12" s="85" t="s">
        <v>632</v>
      </c>
      <c r="CS12" s="38"/>
      <c r="CT12" s="85">
        <v>1.3131944444444399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101.8</v>
      </c>
      <c r="DC12" s="71">
        <v>101.8</v>
      </c>
      <c r="DD12" s="72"/>
      <c r="DE12" s="43"/>
      <c r="DF12" s="43"/>
      <c r="DG12" s="39">
        <v>690</v>
      </c>
      <c r="DH12" s="46">
        <v>1080</v>
      </c>
      <c r="DI12" s="40"/>
      <c r="DJ12" s="63">
        <v>1770</v>
      </c>
      <c r="DK12" s="43"/>
      <c r="DL12" s="268" t="s">
        <v>192</v>
      </c>
      <c r="DM12" s="269" t="s">
        <v>578</v>
      </c>
      <c r="DN12" s="269" t="s">
        <v>178</v>
      </c>
      <c r="DO12" s="269">
        <v>76</v>
      </c>
      <c r="DP12" s="269" t="s">
        <v>294</v>
      </c>
      <c r="DQ12" s="56"/>
      <c r="DR12" s="56"/>
      <c r="DS12" s="36"/>
      <c r="DT12" s="22"/>
      <c r="DU12" s="22"/>
      <c r="DV12" s="41">
        <v>1.05</v>
      </c>
      <c r="DW12" s="41" t="s">
        <v>197</v>
      </c>
      <c r="DY12" s="151">
        <v>195.3</v>
      </c>
      <c r="DZ12" s="41">
        <v>195.3</v>
      </c>
      <c r="EA12" s="41">
        <v>9999</v>
      </c>
      <c r="EB12" s="41">
        <v>999999</v>
      </c>
      <c r="EC12" s="41">
        <v>999999</v>
      </c>
      <c r="ED12" s="22"/>
      <c r="EE12" s="22"/>
      <c r="EF12" s="22"/>
      <c r="EG12" s="41">
        <v>18</v>
      </c>
      <c r="EH12" s="195">
        <v>0</v>
      </c>
      <c r="EI12" s="195">
        <v>1080</v>
      </c>
      <c r="EJ12" s="196">
        <v>84.2</v>
      </c>
      <c r="EK12" s="195">
        <v>0</v>
      </c>
      <c r="EL12" s="195">
        <v>0</v>
      </c>
      <c r="EM12" s="195">
        <v>450</v>
      </c>
      <c r="EN12" s="195">
        <v>0</v>
      </c>
      <c r="EO12" s="195">
        <v>54</v>
      </c>
      <c r="EP12" s="195">
        <v>0</v>
      </c>
      <c r="EQ12" s="195">
        <v>101.8</v>
      </c>
      <c r="ER12" s="195" t="e">
        <v>#REF!</v>
      </c>
      <c r="ES12" s="195" t="s">
        <v>316</v>
      </c>
      <c r="ET12" s="195" t="e">
        <v>#REF!</v>
      </c>
      <c r="EU12" s="195" t="s">
        <v>316</v>
      </c>
      <c r="EV12" s="195"/>
      <c r="EW12" s="195"/>
      <c r="EX12" s="195"/>
      <c r="EY12" s="195"/>
      <c r="EZ12" s="196"/>
      <c r="FA12" s="195"/>
      <c r="FB12" s="22"/>
      <c r="FC12" s="41">
        <v>18</v>
      </c>
      <c r="FD12" s="195">
        <v>0</v>
      </c>
      <c r="FE12" s="195">
        <v>1080</v>
      </c>
      <c r="FF12" s="195">
        <v>1164.2</v>
      </c>
      <c r="FG12" s="195">
        <v>1164.2</v>
      </c>
      <c r="FH12" s="195">
        <v>1164.2</v>
      </c>
      <c r="FI12" s="195">
        <v>1614.2</v>
      </c>
      <c r="FJ12" s="195">
        <v>1614.2</v>
      </c>
      <c r="FK12" s="195">
        <v>1668.2</v>
      </c>
      <c r="FL12" s="195">
        <v>1668.2</v>
      </c>
      <c r="FM12" s="195">
        <v>1770</v>
      </c>
      <c r="FN12" s="195" t="e">
        <v>#VALUE!</v>
      </c>
      <c r="FO12" s="195" t="e">
        <v>#VALUE!</v>
      </c>
      <c r="FP12" s="195" t="e">
        <v>#VALUE!</v>
      </c>
      <c r="FQ12" s="195" t="e">
        <v>#VALUE!</v>
      </c>
      <c r="FR12" s="195" t="e">
        <v>#VALUE!</v>
      </c>
      <c r="FS12" s="195" t="e">
        <v>#VALUE!</v>
      </c>
      <c r="FT12" s="195" t="e">
        <v>#VALUE!</v>
      </c>
      <c r="FU12" s="195" t="e">
        <v>#VALUE!</v>
      </c>
      <c r="FV12" s="195" t="e">
        <v>#VALUE!</v>
      </c>
    </row>
    <row r="13" spans="1:178" s="41" customFormat="1" ht="13.5" thickBot="1" x14ac:dyDescent="0.25">
      <c r="A13" s="132"/>
      <c r="B13" s="34">
        <v>17</v>
      </c>
      <c r="C13" s="293">
        <v>17</v>
      </c>
      <c r="D13" s="260" t="s">
        <v>36</v>
      </c>
      <c r="E13" s="260" t="s">
        <v>37</v>
      </c>
      <c r="F13" s="260" t="s">
        <v>579</v>
      </c>
      <c r="G13" s="43">
        <v>0.3034722222222222</v>
      </c>
      <c r="H13" s="47">
        <v>0.3034722222222222</v>
      </c>
      <c r="I13" s="58" t="s">
        <v>44</v>
      </c>
      <c r="J13" s="52">
        <v>0</v>
      </c>
      <c r="K13" s="43">
        <v>0.38680555555555557</v>
      </c>
      <c r="L13" s="47">
        <v>0.38680555555555557</v>
      </c>
      <c r="M13" s="42" t="s">
        <v>44</v>
      </c>
      <c r="N13" s="38">
        <v>0</v>
      </c>
      <c r="O13" s="85">
        <v>0.38819444444444445</v>
      </c>
      <c r="P13" s="38"/>
      <c r="Q13" s="261"/>
      <c r="R13" s="85"/>
      <c r="S13" s="38">
        <v>0</v>
      </c>
      <c r="T13" s="85">
        <v>0.43263888888888885</v>
      </c>
      <c r="U13" s="86"/>
      <c r="V13" s="52">
        <v>0</v>
      </c>
      <c r="W13" s="85">
        <v>0.45555555555555555</v>
      </c>
      <c r="X13" s="38"/>
      <c r="Y13" s="85">
        <v>0.45694444444444443</v>
      </c>
      <c r="Z13" s="86"/>
      <c r="AA13" s="52">
        <v>0</v>
      </c>
      <c r="AB13" s="261"/>
      <c r="AC13" s="85">
        <v>0.4597222222222222</v>
      </c>
      <c r="AD13" s="38"/>
      <c r="AE13" s="85">
        <v>0.47986111111111113</v>
      </c>
      <c r="AF13" s="86"/>
      <c r="AG13" s="52">
        <v>0</v>
      </c>
      <c r="AH13" s="261"/>
      <c r="AI13" s="85">
        <v>0.4861111111111111</v>
      </c>
      <c r="AJ13" s="38"/>
      <c r="AK13" s="73">
        <v>0.48680555555555555</v>
      </c>
      <c r="AL13" s="42" t="s">
        <v>301</v>
      </c>
      <c r="AM13" s="38">
        <v>840</v>
      </c>
      <c r="AN13" s="43">
        <v>0.4916666666666667</v>
      </c>
      <c r="AO13" s="47">
        <v>0.51388888888888895</v>
      </c>
      <c r="AP13" s="70">
        <v>96</v>
      </c>
      <c r="AQ13" s="71">
        <v>96</v>
      </c>
      <c r="AR13" s="72"/>
      <c r="AS13" s="49">
        <v>0.52847222222222223</v>
      </c>
      <c r="AT13" s="42" t="s">
        <v>44</v>
      </c>
      <c r="AU13" s="280">
        <v>0</v>
      </c>
      <c r="AV13" s="72"/>
      <c r="AW13" s="49">
        <v>0.57013888888888886</v>
      </c>
      <c r="AX13" s="42" t="s">
        <v>44</v>
      </c>
      <c r="AY13" s="38">
        <v>0</v>
      </c>
      <c r="AZ13" s="53">
        <v>0.57222222222222219</v>
      </c>
      <c r="BA13" s="61"/>
      <c r="BB13" s="55">
        <v>0.577662037037037</v>
      </c>
      <c r="BC13" s="35">
        <v>5.439814814814814E-3</v>
      </c>
      <c r="BD13" s="35">
        <v>6.9444444444444892E-5</v>
      </c>
      <c r="BE13" s="44" t="s">
        <v>45</v>
      </c>
      <c r="BF13" s="45">
        <v>6</v>
      </c>
      <c r="BG13" s="55">
        <v>0.58562499999999995</v>
      </c>
      <c r="BH13" s="35">
        <v>1.3402777777777763E-2</v>
      </c>
      <c r="BI13" s="35">
        <v>1.1574074074087448E-5</v>
      </c>
      <c r="BJ13" s="44" t="s">
        <v>45</v>
      </c>
      <c r="BK13" s="45">
        <v>1</v>
      </c>
      <c r="BL13" s="55">
        <v>0.59024305555555556</v>
      </c>
      <c r="BM13" s="35">
        <v>1.8020833333333375E-2</v>
      </c>
      <c r="BN13" s="35">
        <v>7.5231481481485493E-4</v>
      </c>
      <c r="BO13" s="44" t="s">
        <v>301</v>
      </c>
      <c r="BP13" s="45">
        <v>65</v>
      </c>
      <c r="BQ13" s="55">
        <v>0.60750000000000004</v>
      </c>
      <c r="BR13" s="35">
        <v>3.5277777777777852E-2</v>
      </c>
      <c r="BS13" s="35">
        <v>3.3217592592593367E-3</v>
      </c>
      <c r="BT13" s="44" t="s">
        <v>301</v>
      </c>
      <c r="BU13" s="45">
        <v>287</v>
      </c>
      <c r="BV13" s="263"/>
      <c r="BW13" s="263"/>
      <c r="BX13" s="55">
        <v>0.61537037037037035</v>
      </c>
      <c r="BY13" s="35">
        <v>4.3148148148148158E-2</v>
      </c>
      <c r="BZ13" s="35">
        <v>2.9398148148148256E-3</v>
      </c>
      <c r="CA13" s="44" t="s">
        <v>301</v>
      </c>
      <c r="CB13" s="45">
        <v>254</v>
      </c>
      <c r="CC13" s="49">
        <v>0.6381944444444444</v>
      </c>
      <c r="CD13" s="42" t="s">
        <v>44</v>
      </c>
      <c r="CE13" s="38">
        <v>0</v>
      </c>
      <c r="CF13" s="53">
        <v>0.65486111111111112</v>
      </c>
      <c r="CG13" s="61"/>
      <c r="CH13" s="55">
        <v>0.66450231481481481</v>
      </c>
      <c r="CI13" s="35">
        <v>9.6412037037036935E-3</v>
      </c>
      <c r="CJ13" s="35">
        <v>1.2037037037037138E-3</v>
      </c>
      <c r="CK13" s="44" t="s">
        <v>45</v>
      </c>
      <c r="CL13" s="45">
        <v>104</v>
      </c>
      <c r="CM13" s="55">
        <v>0.67054398148148142</v>
      </c>
      <c r="CN13" s="35">
        <v>1.5682870370370305E-2</v>
      </c>
      <c r="CO13" s="35">
        <v>1.1689814814815451E-3</v>
      </c>
      <c r="CP13" s="44" t="s">
        <v>45</v>
      </c>
      <c r="CQ13" s="45">
        <v>101</v>
      </c>
      <c r="CR13" s="85" t="s">
        <v>632</v>
      </c>
      <c r="CS13" s="38"/>
      <c r="CT13" s="85">
        <v>1.27152777777778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116.8</v>
      </c>
      <c r="DC13" s="71">
        <v>116.8</v>
      </c>
      <c r="DD13" s="72"/>
      <c r="DE13" s="43"/>
      <c r="DF13" s="43"/>
      <c r="DG13" s="39">
        <v>1030.8</v>
      </c>
      <c r="DH13" s="46">
        <v>840</v>
      </c>
      <c r="DI13" s="40"/>
      <c r="DJ13" s="63">
        <v>1870.8</v>
      </c>
      <c r="DK13" s="43"/>
      <c r="DL13" s="268" t="s">
        <v>191</v>
      </c>
      <c r="DM13" s="269" t="s">
        <v>579</v>
      </c>
      <c r="DN13" s="269" t="s">
        <v>178</v>
      </c>
      <c r="DO13" s="269">
        <v>68</v>
      </c>
      <c r="DP13" s="269" t="s">
        <v>621</v>
      </c>
      <c r="DQ13" s="56"/>
      <c r="DR13" s="56"/>
      <c r="DS13" s="36"/>
      <c r="DT13" s="22"/>
      <c r="DU13" s="22"/>
      <c r="DV13" s="41">
        <v>1.05</v>
      </c>
      <c r="DW13" s="41" t="s">
        <v>197</v>
      </c>
      <c r="DY13" s="151">
        <v>223.44000000000003</v>
      </c>
      <c r="DZ13" s="41">
        <v>223.44000000000003</v>
      </c>
      <c r="EA13" s="41">
        <v>9999</v>
      </c>
      <c r="EB13" s="41">
        <v>999999</v>
      </c>
      <c r="EC13" s="41">
        <v>999999</v>
      </c>
      <c r="ED13" s="22"/>
      <c r="EE13" s="22"/>
      <c r="EF13" s="22"/>
      <c r="EG13" s="41">
        <v>17</v>
      </c>
      <c r="EH13" s="195">
        <v>0</v>
      </c>
      <c r="EI13" s="195">
        <v>840</v>
      </c>
      <c r="EJ13" s="196">
        <v>96</v>
      </c>
      <c r="EK13" s="195">
        <v>0</v>
      </c>
      <c r="EL13" s="195">
        <v>0</v>
      </c>
      <c r="EM13" s="195">
        <v>613</v>
      </c>
      <c r="EN13" s="195">
        <v>0</v>
      </c>
      <c r="EO13" s="195">
        <v>205</v>
      </c>
      <c r="EP13" s="195">
        <v>0</v>
      </c>
      <c r="EQ13" s="195">
        <v>116.8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B13" s="22"/>
      <c r="FC13" s="41">
        <v>17</v>
      </c>
      <c r="FD13" s="195">
        <v>0</v>
      </c>
      <c r="FE13" s="195">
        <v>840</v>
      </c>
      <c r="FF13" s="195">
        <v>936</v>
      </c>
      <c r="FG13" s="195">
        <v>936</v>
      </c>
      <c r="FH13" s="195">
        <v>936</v>
      </c>
      <c r="FI13" s="195">
        <v>1549</v>
      </c>
      <c r="FJ13" s="195">
        <v>1549</v>
      </c>
      <c r="FK13" s="195">
        <v>1754</v>
      </c>
      <c r="FL13" s="195">
        <v>1754</v>
      </c>
      <c r="FM13" s="195">
        <v>1870.8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26.25" thickBot="1" x14ac:dyDescent="0.25">
      <c r="A14" s="131"/>
      <c r="B14" s="34">
        <v>9</v>
      </c>
      <c r="C14" s="293">
        <v>9</v>
      </c>
      <c r="D14" s="260" t="s">
        <v>474</v>
      </c>
      <c r="E14" s="260" t="s">
        <v>475</v>
      </c>
      <c r="F14" s="260" t="s">
        <v>572</v>
      </c>
      <c r="G14" s="43">
        <v>0.29791666666666666</v>
      </c>
      <c r="H14" s="47">
        <v>0.29791666666666666</v>
      </c>
      <c r="I14" s="58" t="s">
        <v>44</v>
      </c>
      <c r="J14" s="52">
        <v>0</v>
      </c>
      <c r="K14" s="43">
        <v>0.38125000000000003</v>
      </c>
      <c r="L14" s="47">
        <v>0.38125000000000003</v>
      </c>
      <c r="M14" s="42" t="s">
        <v>44</v>
      </c>
      <c r="N14" s="38">
        <v>0</v>
      </c>
      <c r="O14" s="85">
        <v>0.38194444444444442</v>
      </c>
      <c r="P14" s="38"/>
      <c r="Q14" s="261"/>
      <c r="R14" s="85"/>
      <c r="S14" s="38">
        <v>0</v>
      </c>
      <c r="T14" s="85">
        <v>0.4201388888888889</v>
      </c>
      <c r="U14" s="86"/>
      <c r="V14" s="52">
        <v>0</v>
      </c>
      <c r="W14" s="85">
        <v>0.4375</v>
      </c>
      <c r="X14" s="38"/>
      <c r="Y14" s="85">
        <v>0.43958333333333338</v>
      </c>
      <c r="Z14" s="86"/>
      <c r="AA14" s="52">
        <v>0</v>
      </c>
      <c r="AB14" s="261"/>
      <c r="AC14" s="85">
        <v>0.44097222222222227</v>
      </c>
      <c r="AD14" s="38"/>
      <c r="AE14" s="85">
        <v>0.4604166666666667</v>
      </c>
      <c r="AF14" s="86"/>
      <c r="AG14" s="52">
        <v>0</v>
      </c>
      <c r="AH14" s="261"/>
      <c r="AI14" s="85">
        <v>0.46597222222222223</v>
      </c>
      <c r="AJ14" s="38"/>
      <c r="AK14" s="73">
        <v>0.47152777777777777</v>
      </c>
      <c r="AL14" s="42" t="s">
        <v>44</v>
      </c>
      <c r="AM14" s="38">
        <v>0</v>
      </c>
      <c r="AN14" s="43">
        <v>0.47222222222222227</v>
      </c>
      <c r="AO14" s="47">
        <v>0.47638888888888892</v>
      </c>
      <c r="AP14" s="70">
        <v>81.900000000000006</v>
      </c>
      <c r="AQ14" s="71">
        <v>81.900000000000006</v>
      </c>
      <c r="AR14" s="72"/>
      <c r="AS14" s="49">
        <v>0.5131944444444444</v>
      </c>
      <c r="AT14" s="42" t="s">
        <v>44</v>
      </c>
      <c r="AU14" s="280">
        <v>0</v>
      </c>
      <c r="AV14" s="72"/>
      <c r="AW14" s="49">
        <v>0.55486111111111114</v>
      </c>
      <c r="AX14" s="42" t="s">
        <v>44</v>
      </c>
      <c r="AY14" s="38">
        <v>0</v>
      </c>
      <c r="AZ14" s="53">
        <v>0.55694444444444446</v>
      </c>
      <c r="BA14" s="61"/>
      <c r="BB14" s="55">
        <v>0.56240740740740736</v>
      </c>
      <c r="BC14" s="35">
        <v>5.4629629629628917E-3</v>
      </c>
      <c r="BD14" s="35">
        <v>4.629629629636714E-5</v>
      </c>
      <c r="BE14" s="44" t="s">
        <v>45</v>
      </c>
      <c r="BF14" s="45">
        <v>4</v>
      </c>
      <c r="BG14" s="55">
        <v>0.57062500000000005</v>
      </c>
      <c r="BH14" s="35">
        <v>1.3680555555555585E-2</v>
      </c>
      <c r="BI14" s="35">
        <v>2.6620370370373375E-4</v>
      </c>
      <c r="BJ14" s="44" t="s">
        <v>301</v>
      </c>
      <c r="BK14" s="45">
        <v>23</v>
      </c>
      <c r="BL14" s="55">
        <v>0.57512731481481483</v>
      </c>
      <c r="BM14" s="35">
        <v>1.8182870370370363E-2</v>
      </c>
      <c r="BN14" s="35">
        <v>9.1435185185184328E-4</v>
      </c>
      <c r="BO14" s="44" t="s">
        <v>301</v>
      </c>
      <c r="BP14" s="45">
        <v>79</v>
      </c>
      <c r="BQ14" s="55"/>
      <c r="BR14" s="35">
        <v>-0.55694444444444446</v>
      </c>
      <c r="BS14" s="35">
        <v>0.58890046296296295</v>
      </c>
      <c r="BT14" s="44"/>
      <c r="BU14" s="45">
        <v>600</v>
      </c>
      <c r="BV14" s="263"/>
      <c r="BW14" s="263"/>
      <c r="BX14" s="55">
        <v>0.58328703703703699</v>
      </c>
      <c r="BY14" s="35">
        <v>2.6342592592592529E-2</v>
      </c>
      <c r="BZ14" s="35">
        <v>1.3865740740740803E-2</v>
      </c>
      <c r="CA14" s="44" t="s">
        <v>45</v>
      </c>
      <c r="CB14" s="45">
        <v>1198</v>
      </c>
      <c r="CC14" s="49">
        <v>0.62291666666666667</v>
      </c>
      <c r="CD14" s="42" t="s">
        <v>44</v>
      </c>
      <c r="CE14" s="38">
        <v>0</v>
      </c>
      <c r="CF14" s="53">
        <v>0.64513888888888882</v>
      </c>
      <c r="CG14" s="61"/>
      <c r="CH14" s="55">
        <v>0.65593749999999995</v>
      </c>
      <c r="CI14" s="35">
        <v>1.0798611111111134E-2</v>
      </c>
      <c r="CJ14" s="35">
        <v>4.6296296296273465E-5</v>
      </c>
      <c r="CK14" s="44" t="s">
        <v>45</v>
      </c>
      <c r="CL14" s="45">
        <v>4</v>
      </c>
      <c r="CM14" s="55">
        <v>0.66177083333333331</v>
      </c>
      <c r="CN14" s="35">
        <v>1.6631944444444491E-2</v>
      </c>
      <c r="CO14" s="35">
        <v>2.1990740740735967E-4</v>
      </c>
      <c r="CP14" s="44" t="s">
        <v>45</v>
      </c>
      <c r="CQ14" s="45">
        <v>19</v>
      </c>
      <c r="CR14" s="85" t="s">
        <v>632</v>
      </c>
      <c r="CS14" s="38"/>
      <c r="CT14" s="85">
        <v>0.938194444444445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93.4</v>
      </c>
      <c r="DC14" s="71">
        <v>93.4</v>
      </c>
      <c r="DD14" s="72"/>
      <c r="DE14" s="43"/>
      <c r="DF14" s="43"/>
      <c r="DG14" s="39">
        <v>2102.3000000000002</v>
      </c>
      <c r="DH14" s="46">
        <v>0</v>
      </c>
      <c r="DI14" s="40"/>
      <c r="DJ14" s="63">
        <v>2102.3000000000002</v>
      </c>
      <c r="DK14" s="43"/>
      <c r="DL14" s="268" t="s">
        <v>191</v>
      </c>
      <c r="DM14" s="269" t="s">
        <v>572</v>
      </c>
      <c r="DN14" s="269" t="s">
        <v>178</v>
      </c>
      <c r="DO14" s="269">
        <v>87</v>
      </c>
      <c r="DP14" s="269" t="s">
        <v>633</v>
      </c>
      <c r="DQ14" s="56"/>
      <c r="DR14" s="56"/>
      <c r="DS14" s="36"/>
      <c r="DV14" s="41">
        <v>1.05</v>
      </c>
      <c r="DW14" s="41" t="s">
        <v>197</v>
      </c>
      <c r="DY14" s="151">
        <v>184.06500000000003</v>
      </c>
      <c r="DZ14" s="41">
        <v>184.06500000000003</v>
      </c>
      <c r="EA14" s="41">
        <v>9999</v>
      </c>
      <c r="EB14" s="41">
        <v>999999</v>
      </c>
      <c r="EC14" s="41">
        <v>999999</v>
      </c>
      <c r="EG14" s="41">
        <v>9</v>
      </c>
      <c r="EH14" s="195">
        <v>0</v>
      </c>
      <c r="EI14" s="195">
        <v>0</v>
      </c>
      <c r="EJ14" s="196">
        <v>81.900000000000006</v>
      </c>
      <c r="EK14" s="195">
        <v>0</v>
      </c>
      <c r="EL14" s="195">
        <v>0</v>
      </c>
      <c r="EM14" s="195">
        <v>1904</v>
      </c>
      <c r="EN14" s="195">
        <v>0</v>
      </c>
      <c r="EO14" s="195">
        <v>23</v>
      </c>
      <c r="EP14" s="195">
        <v>0</v>
      </c>
      <c r="EQ14" s="195">
        <v>93.4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C14" s="41">
        <v>9</v>
      </c>
      <c r="FD14" s="195">
        <v>0</v>
      </c>
      <c r="FE14" s="195">
        <v>0</v>
      </c>
      <c r="FF14" s="195">
        <v>81.900000000000006</v>
      </c>
      <c r="FG14" s="195">
        <v>81.900000000000006</v>
      </c>
      <c r="FH14" s="195">
        <v>81.900000000000006</v>
      </c>
      <c r="FI14" s="195">
        <v>1985.9</v>
      </c>
      <c r="FJ14" s="195">
        <v>1985.9</v>
      </c>
      <c r="FK14" s="195">
        <v>2008.9</v>
      </c>
      <c r="FL14" s="195">
        <v>2008.9</v>
      </c>
      <c r="FM14" s="195">
        <v>2102.3000000000002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13.5" collapsed="1" thickBot="1" x14ac:dyDescent="0.25">
      <c r="A15" s="132"/>
      <c r="B15" s="34">
        <v>31</v>
      </c>
      <c r="C15" s="293">
        <v>31</v>
      </c>
      <c r="D15" s="260" t="s">
        <v>497</v>
      </c>
      <c r="E15" s="260" t="s">
        <v>264</v>
      </c>
      <c r="F15" s="260" t="s">
        <v>590</v>
      </c>
      <c r="G15" s="43">
        <v>0.31319444444444439</v>
      </c>
      <c r="H15" s="47">
        <v>0.31319444444444439</v>
      </c>
      <c r="I15" s="58" t="s">
        <v>44</v>
      </c>
      <c r="J15" s="52">
        <v>0</v>
      </c>
      <c r="K15" s="43">
        <v>0.39652777777777776</v>
      </c>
      <c r="L15" s="47">
        <v>0.39652777777777776</v>
      </c>
      <c r="M15" s="42" t="s">
        <v>44</v>
      </c>
      <c r="N15" s="38">
        <v>0</v>
      </c>
      <c r="O15" s="85">
        <v>0.39861111111111108</v>
      </c>
      <c r="P15" s="38"/>
      <c r="Q15" s="261"/>
      <c r="R15" s="85"/>
      <c r="S15" s="38">
        <v>0</v>
      </c>
      <c r="T15" s="85">
        <v>0.44166666666666665</v>
      </c>
      <c r="U15" s="86"/>
      <c r="V15" s="52">
        <v>0</v>
      </c>
      <c r="W15" s="85">
        <v>0.46527777777777773</v>
      </c>
      <c r="X15" s="38"/>
      <c r="Y15" s="85">
        <v>0.46736111111111112</v>
      </c>
      <c r="Z15" s="86"/>
      <c r="AA15" s="52">
        <v>0</v>
      </c>
      <c r="AB15" s="261"/>
      <c r="AC15" s="85">
        <v>0.4694444444444445</v>
      </c>
      <c r="AD15" s="38"/>
      <c r="AE15" s="85">
        <v>0.48888888888888887</v>
      </c>
      <c r="AF15" s="86"/>
      <c r="AG15" s="52">
        <v>0</v>
      </c>
      <c r="AH15" s="261"/>
      <c r="AI15" s="85">
        <v>0.49583333333333335</v>
      </c>
      <c r="AJ15" s="38"/>
      <c r="AK15" s="73">
        <v>0.49791666666666662</v>
      </c>
      <c r="AL15" s="42" t="s">
        <v>301</v>
      </c>
      <c r="AM15" s="38">
        <v>960</v>
      </c>
      <c r="AN15" s="43">
        <v>0.51736111111111105</v>
      </c>
      <c r="AO15" s="47">
        <v>0.52916666666666667</v>
      </c>
      <c r="AP15" s="70">
        <v>96.8</v>
      </c>
      <c r="AQ15" s="71">
        <v>96.8</v>
      </c>
      <c r="AR15" s="72"/>
      <c r="AS15" s="49">
        <v>0.5395833333333333</v>
      </c>
      <c r="AT15" s="42" t="s">
        <v>44</v>
      </c>
      <c r="AU15" s="280">
        <v>0</v>
      </c>
      <c r="AV15" s="72"/>
      <c r="AW15" s="49">
        <v>0.58333333333333337</v>
      </c>
      <c r="AX15" s="42" t="s">
        <v>44</v>
      </c>
      <c r="AY15" s="38">
        <v>0</v>
      </c>
      <c r="AZ15" s="53">
        <v>0.58680555555555558</v>
      </c>
      <c r="BA15" s="61"/>
      <c r="BB15" s="55">
        <v>0.59221064814814817</v>
      </c>
      <c r="BC15" s="35">
        <v>5.4050925925925863E-3</v>
      </c>
      <c r="BD15" s="35">
        <v>1.0416666666667254E-4</v>
      </c>
      <c r="BE15" s="44" t="s">
        <v>45</v>
      </c>
      <c r="BF15" s="45">
        <v>9</v>
      </c>
      <c r="BG15" s="55">
        <v>0.60064814814814815</v>
      </c>
      <c r="BH15" s="35">
        <v>1.3842592592592573E-2</v>
      </c>
      <c r="BI15" s="35">
        <v>4.282407407407221E-4</v>
      </c>
      <c r="BJ15" s="44" t="s">
        <v>301</v>
      </c>
      <c r="BK15" s="45">
        <v>37</v>
      </c>
      <c r="BL15" s="55">
        <v>0.60498842592592594</v>
      </c>
      <c r="BM15" s="35">
        <v>1.8182870370370363E-2</v>
      </c>
      <c r="BN15" s="35">
        <v>9.1435185185184328E-4</v>
      </c>
      <c r="BO15" s="44" t="s">
        <v>301</v>
      </c>
      <c r="BP15" s="45">
        <v>79</v>
      </c>
      <c r="BQ15" s="55">
        <v>0.6225694444444444</v>
      </c>
      <c r="BR15" s="35">
        <v>3.5763888888888817E-2</v>
      </c>
      <c r="BS15" s="35">
        <v>3.8078703703703018E-3</v>
      </c>
      <c r="BT15" s="44" t="s">
        <v>301</v>
      </c>
      <c r="BU15" s="45">
        <v>329</v>
      </c>
      <c r="BV15" s="263"/>
      <c r="BW15" s="263"/>
      <c r="BX15" s="55">
        <v>0.6320486111111111</v>
      </c>
      <c r="BY15" s="35">
        <v>4.5243055555555522E-2</v>
      </c>
      <c r="BZ15" s="35">
        <v>5.0347222222221905E-3</v>
      </c>
      <c r="CA15" s="44" t="s">
        <v>301</v>
      </c>
      <c r="CB15" s="45">
        <v>435</v>
      </c>
      <c r="CC15" s="49">
        <v>0.65277777777777779</v>
      </c>
      <c r="CD15" s="42" t="s">
        <v>44</v>
      </c>
      <c r="CE15" s="38">
        <v>0</v>
      </c>
      <c r="CF15" s="53">
        <v>0.66249999999999998</v>
      </c>
      <c r="CG15" s="61"/>
      <c r="CH15" s="55">
        <v>0.67409722222222224</v>
      </c>
      <c r="CI15" s="35">
        <v>1.1597222222222259E-2</v>
      </c>
      <c r="CJ15" s="35">
        <v>7.5231481481485146E-4</v>
      </c>
      <c r="CK15" s="44" t="s">
        <v>301</v>
      </c>
      <c r="CL15" s="45">
        <v>65</v>
      </c>
      <c r="CM15" s="55">
        <v>0.68146990740740743</v>
      </c>
      <c r="CN15" s="35">
        <v>1.8969907407407449E-2</v>
      </c>
      <c r="CO15" s="35">
        <v>2.1180555555555987E-3</v>
      </c>
      <c r="CP15" s="44" t="s">
        <v>301</v>
      </c>
      <c r="CQ15" s="45">
        <v>183</v>
      </c>
      <c r="CR15" s="85" t="s">
        <v>632</v>
      </c>
      <c r="CS15" s="38"/>
      <c r="CT15" s="85">
        <v>1.85486111111111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113.3</v>
      </c>
      <c r="DC15" s="71">
        <v>113.3</v>
      </c>
      <c r="DD15" s="72"/>
      <c r="DE15" s="43"/>
      <c r="DF15" s="43"/>
      <c r="DG15" s="39">
        <v>1347.1</v>
      </c>
      <c r="DH15" s="46">
        <v>960</v>
      </c>
      <c r="DI15" s="40"/>
      <c r="DJ15" s="63">
        <v>2307.1</v>
      </c>
      <c r="DK15" s="43"/>
      <c r="DL15" s="268" t="s">
        <v>191</v>
      </c>
      <c r="DM15" s="269" t="s">
        <v>590</v>
      </c>
      <c r="DN15" s="269" t="s">
        <v>179</v>
      </c>
      <c r="DO15" s="269">
        <v>64</v>
      </c>
      <c r="DP15" s="269" t="s">
        <v>622</v>
      </c>
      <c r="DQ15" s="56"/>
      <c r="DR15" s="56"/>
      <c r="DS15" s="36"/>
      <c r="DT15" s="22"/>
      <c r="DU15" s="22"/>
      <c r="DV15" s="41">
        <v>1</v>
      </c>
      <c r="DW15" s="41" t="s">
        <v>197</v>
      </c>
      <c r="DY15" s="151">
        <v>210.1</v>
      </c>
      <c r="DZ15" s="41">
        <v>210.1</v>
      </c>
      <c r="EA15" s="41">
        <v>9999</v>
      </c>
      <c r="EB15" s="41">
        <v>999999</v>
      </c>
      <c r="EC15" s="41">
        <v>2307.1</v>
      </c>
      <c r="ED15" s="22"/>
      <c r="EE15" s="22"/>
      <c r="EF15" s="22"/>
      <c r="EG15" s="41">
        <v>31</v>
      </c>
      <c r="EH15" s="195">
        <v>0</v>
      </c>
      <c r="EI15" s="195">
        <v>960</v>
      </c>
      <c r="EJ15" s="196">
        <v>96.8</v>
      </c>
      <c r="EK15" s="195">
        <v>0</v>
      </c>
      <c r="EL15" s="195">
        <v>0</v>
      </c>
      <c r="EM15" s="195">
        <v>889</v>
      </c>
      <c r="EN15" s="195">
        <v>0</v>
      </c>
      <c r="EO15" s="195">
        <v>248</v>
      </c>
      <c r="EP15" s="195">
        <v>0</v>
      </c>
      <c r="EQ15" s="195">
        <v>113.3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B15" s="22"/>
      <c r="FC15" s="41">
        <v>31</v>
      </c>
      <c r="FD15" s="195">
        <v>0</v>
      </c>
      <c r="FE15" s="195">
        <v>960</v>
      </c>
      <c r="FF15" s="195">
        <v>1056.8</v>
      </c>
      <c r="FG15" s="195">
        <v>1056.8</v>
      </c>
      <c r="FH15" s="195">
        <v>1056.8</v>
      </c>
      <c r="FI15" s="195">
        <v>1945.8</v>
      </c>
      <c r="FJ15" s="195">
        <v>1945.8</v>
      </c>
      <c r="FK15" s="195">
        <v>2193.8000000000002</v>
      </c>
      <c r="FL15" s="195">
        <v>2193.8000000000002</v>
      </c>
      <c r="FM15" s="195">
        <v>2307.1000000000004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2"/>
      <c r="B16" s="34">
        <v>19</v>
      </c>
      <c r="C16" s="293">
        <v>19</v>
      </c>
      <c r="D16" s="260" t="s">
        <v>53</v>
      </c>
      <c r="E16" s="260" t="s">
        <v>481</v>
      </c>
      <c r="F16" s="260" t="s">
        <v>579</v>
      </c>
      <c r="G16" s="43">
        <v>0.30486111111111108</v>
      </c>
      <c r="H16" s="47">
        <v>0.30486111111111108</v>
      </c>
      <c r="I16" s="58" t="s">
        <v>44</v>
      </c>
      <c r="J16" s="52">
        <v>0</v>
      </c>
      <c r="K16" s="43">
        <v>0.38819444444444445</v>
      </c>
      <c r="L16" s="47">
        <v>0.38819444444444445</v>
      </c>
      <c r="M16" s="42" t="s">
        <v>44</v>
      </c>
      <c r="N16" s="38">
        <v>0</v>
      </c>
      <c r="O16" s="85">
        <v>0.38958333333333334</v>
      </c>
      <c r="P16" s="38"/>
      <c r="Q16" s="261"/>
      <c r="R16" s="85"/>
      <c r="S16" s="38">
        <v>0</v>
      </c>
      <c r="T16" s="85">
        <v>0.43333333333333335</v>
      </c>
      <c r="U16" s="86"/>
      <c r="V16" s="52">
        <v>0</v>
      </c>
      <c r="W16" s="85">
        <v>0.45347222222222222</v>
      </c>
      <c r="X16" s="38"/>
      <c r="Y16" s="85">
        <v>0.4548611111111111</v>
      </c>
      <c r="Z16" s="86"/>
      <c r="AA16" s="52">
        <v>0</v>
      </c>
      <c r="AB16" s="261"/>
      <c r="AC16" s="85">
        <v>0.45624999999999999</v>
      </c>
      <c r="AD16" s="38"/>
      <c r="AE16" s="85">
        <v>0.4777777777777778</v>
      </c>
      <c r="AF16" s="86"/>
      <c r="AG16" s="52">
        <v>0</v>
      </c>
      <c r="AH16" s="261"/>
      <c r="AI16" s="85"/>
      <c r="AJ16" s="38">
        <v>600</v>
      </c>
      <c r="AK16" s="73">
        <v>0.4861111111111111</v>
      </c>
      <c r="AL16" s="42" t="s">
        <v>301</v>
      </c>
      <c r="AM16" s="38">
        <v>660</v>
      </c>
      <c r="AN16" s="43">
        <v>0.48749999999999999</v>
      </c>
      <c r="AO16" s="47">
        <v>0.50416666666666665</v>
      </c>
      <c r="AP16" s="70">
        <v>109.2</v>
      </c>
      <c r="AQ16" s="71">
        <v>109.2</v>
      </c>
      <c r="AR16" s="72"/>
      <c r="AS16" s="49">
        <v>0.52777777777777779</v>
      </c>
      <c r="AT16" s="42" t="s">
        <v>44</v>
      </c>
      <c r="AU16" s="280">
        <v>0</v>
      </c>
      <c r="AV16" s="72"/>
      <c r="AW16" s="49">
        <v>0.56944444444444442</v>
      </c>
      <c r="AX16" s="42" t="s">
        <v>44</v>
      </c>
      <c r="AY16" s="38">
        <v>0</v>
      </c>
      <c r="AZ16" s="53">
        <v>0.57152777777777775</v>
      </c>
      <c r="BA16" s="61"/>
      <c r="BB16" s="55">
        <v>0.57723379629629623</v>
      </c>
      <c r="BC16" s="35">
        <v>5.7060185185184853E-3</v>
      </c>
      <c r="BD16" s="35">
        <v>1.9675925925922641E-4</v>
      </c>
      <c r="BE16" s="44" t="s">
        <v>301</v>
      </c>
      <c r="BF16" s="45">
        <v>17</v>
      </c>
      <c r="BG16" s="55">
        <v>0.58564814814814814</v>
      </c>
      <c r="BH16" s="35">
        <v>1.4120370370370394E-2</v>
      </c>
      <c r="BI16" s="35">
        <v>7.060185185185433E-4</v>
      </c>
      <c r="BJ16" s="44" t="s">
        <v>301</v>
      </c>
      <c r="BK16" s="45">
        <v>61</v>
      </c>
      <c r="BL16" s="55">
        <v>0.59027777777777779</v>
      </c>
      <c r="BM16" s="35">
        <v>1.8750000000000044E-2</v>
      </c>
      <c r="BN16" s="35">
        <v>1.4814814814815246E-3</v>
      </c>
      <c r="BO16" s="44" t="s">
        <v>301</v>
      </c>
      <c r="BP16" s="45">
        <v>128</v>
      </c>
      <c r="BQ16" s="55">
        <v>0.60606481481481478</v>
      </c>
      <c r="BR16" s="35">
        <v>3.4537037037037033E-2</v>
      </c>
      <c r="BS16" s="35">
        <v>2.5810185185185172E-3</v>
      </c>
      <c r="BT16" s="44" t="s">
        <v>301</v>
      </c>
      <c r="BU16" s="45">
        <v>223</v>
      </c>
      <c r="BV16" s="263"/>
      <c r="BW16" s="263"/>
      <c r="BX16" s="55">
        <v>0.61579861111111112</v>
      </c>
      <c r="BY16" s="35">
        <v>4.427083333333337E-2</v>
      </c>
      <c r="BZ16" s="35">
        <v>4.0625000000000383E-3</v>
      </c>
      <c r="CA16" s="44" t="s">
        <v>301</v>
      </c>
      <c r="CB16" s="45">
        <v>351</v>
      </c>
      <c r="CC16" s="49">
        <v>0.63750000000000007</v>
      </c>
      <c r="CD16" s="42" t="s">
        <v>44</v>
      </c>
      <c r="CE16" s="38">
        <v>0</v>
      </c>
      <c r="CF16" s="53">
        <v>0.65416666666666667</v>
      </c>
      <c r="CG16" s="61"/>
      <c r="CH16" s="55">
        <v>0.66439814814814813</v>
      </c>
      <c r="CI16" s="35">
        <v>1.0231481481481453E-2</v>
      </c>
      <c r="CJ16" s="35">
        <v>6.1342592592595474E-4</v>
      </c>
      <c r="CK16" s="44" t="s">
        <v>45</v>
      </c>
      <c r="CL16" s="45">
        <v>53</v>
      </c>
      <c r="CM16" s="55">
        <v>0.67093749999999996</v>
      </c>
      <c r="CN16" s="35">
        <v>1.677083333333329E-2</v>
      </c>
      <c r="CO16" s="35">
        <v>8.1018518518560095E-5</v>
      </c>
      <c r="CP16" s="44" t="s">
        <v>45</v>
      </c>
      <c r="CQ16" s="45">
        <v>7</v>
      </c>
      <c r="CR16" s="85" t="s">
        <v>632</v>
      </c>
      <c r="CS16" s="38"/>
      <c r="CT16" s="85">
        <v>1.35486111111111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109.2</v>
      </c>
      <c r="DC16" s="71">
        <v>109.2</v>
      </c>
      <c r="DD16" s="72"/>
      <c r="DE16" s="43"/>
      <c r="DF16" s="43"/>
      <c r="DG16" s="39">
        <v>1058.4000000000001</v>
      </c>
      <c r="DH16" s="46">
        <v>1260</v>
      </c>
      <c r="DI16" s="40"/>
      <c r="DJ16" s="63">
        <v>2318.4</v>
      </c>
      <c r="DK16" s="43"/>
      <c r="DL16" s="268" t="s">
        <v>192</v>
      </c>
      <c r="DM16" s="269" t="s">
        <v>579</v>
      </c>
      <c r="DN16" s="269" t="s">
        <v>178</v>
      </c>
      <c r="DO16" s="269">
        <v>70</v>
      </c>
      <c r="DP16" s="269" t="s">
        <v>294</v>
      </c>
      <c r="DQ16" s="56"/>
      <c r="DR16" s="56"/>
      <c r="DS16" s="36"/>
      <c r="DT16" s="22"/>
      <c r="DU16" s="22"/>
      <c r="DV16" s="41">
        <v>1.05</v>
      </c>
      <c r="DW16" s="41" t="s">
        <v>197</v>
      </c>
      <c r="DY16" s="151">
        <v>229.32000000000002</v>
      </c>
      <c r="DZ16" s="41">
        <v>229.32000000000002</v>
      </c>
      <c r="EA16" s="41">
        <v>9999</v>
      </c>
      <c r="EB16" s="41">
        <v>999999</v>
      </c>
      <c r="EC16" s="41">
        <v>999999</v>
      </c>
      <c r="ED16" s="22"/>
      <c r="EE16" s="22"/>
      <c r="EF16" s="22"/>
      <c r="EG16" s="41">
        <v>19</v>
      </c>
      <c r="EH16" s="195">
        <v>0</v>
      </c>
      <c r="EI16" s="195">
        <v>1260</v>
      </c>
      <c r="EJ16" s="196">
        <v>109.2</v>
      </c>
      <c r="EK16" s="195">
        <v>0</v>
      </c>
      <c r="EL16" s="195">
        <v>0</v>
      </c>
      <c r="EM16" s="195">
        <v>780</v>
      </c>
      <c r="EN16" s="195">
        <v>0</v>
      </c>
      <c r="EO16" s="195">
        <v>60</v>
      </c>
      <c r="EP16" s="195">
        <v>0</v>
      </c>
      <c r="EQ16" s="195">
        <v>109.2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B16" s="22"/>
      <c r="FC16" s="41">
        <v>19</v>
      </c>
      <c r="FD16" s="195">
        <v>0</v>
      </c>
      <c r="FE16" s="195">
        <v>1260</v>
      </c>
      <c r="FF16" s="195">
        <v>1369.2</v>
      </c>
      <c r="FG16" s="195">
        <v>1369.2</v>
      </c>
      <c r="FH16" s="195">
        <v>1369.2</v>
      </c>
      <c r="FI16" s="195">
        <v>2149.1999999999998</v>
      </c>
      <c r="FJ16" s="195">
        <v>2149.1999999999998</v>
      </c>
      <c r="FK16" s="195">
        <v>2209.1999999999998</v>
      </c>
      <c r="FL16" s="195">
        <v>2209.1999999999998</v>
      </c>
      <c r="FM16" s="195">
        <v>2318.3999999999996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1"/>
      <c r="B17" s="34">
        <v>3</v>
      </c>
      <c r="C17" s="293">
        <v>3</v>
      </c>
      <c r="D17" s="260" t="s">
        <v>92</v>
      </c>
      <c r="E17" s="260" t="s">
        <v>469</v>
      </c>
      <c r="F17" s="260" t="s">
        <v>568</v>
      </c>
      <c r="G17" s="43">
        <v>0.29375000000000001</v>
      </c>
      <c r="H17" s="47">
        <v>0.29375000000000001</v>
      </c>
      <c r="I17" s="58" t="s">
        <v>44</v>
      </c>
      <c r="J17" s="52">
        <v>0</v>
      </c>
      <c r="K17" s="43">
        <v>0.37708333333333338</v>
      </c>
      <c r="L17" s="47">
        <v>0.37708333333333338</v>
      </c>
      <c r="M17" s="42" t="s">
        <v>44</v>
      </c>
      <c r="N17" s="38">
        <v>0</v>
      </c>
      <c r="O17" s="85">
        <v>0.37916666666666665</v>
      </c>
      <c r="P17" s="38"/>
      <c r="Q17" s="261"/>
      <c r="R17" s="85">
        <v>0.40833333333333338</v>
      </c>
      <c r="S17" s="38">
        <v>300</v>
      </c>
      <c r="T17" s="85">
        <v>0.41319444444444442</v>
      </c>
      <c r="U17" s="86"/>
      <c r="V17" s="52">
        <v>0</v>
      </c>
      <c r="W17" s="85">
        <v>0.43611111111111112</v>
      </c>
      <c r="X17" s="38"/>
      <c r="Y17" s="85">
        <v>0.5625</v>
      </c>
      <c r="Z17" s="86"/>
      <c r="AA17" s="52">
        <v>0</v>
      </c>
      <c r="AB17" s="261"/>
      <c r="AC17" s="85">
        <v>0.44861111111111113</v>
      </c>
      <c r="AD17" s="38"/>
      <c r="AE17" s="85">
        <v>0.47083333333333338</v>
      </c>
      <c r="AF17" s="86"/>
      <c r="AG17" s="52">
        <v>0</v>
      </c>
      <c r="AH17" s="261"/>
      <c r="AI17" s="85"/>
      <c r="AJ17" s="38">
        <v>600</v>
      </c>
      <c r="AK17" s="73">
        <v>0.47847222222222219</v>
      </c>
      <c r="AL17" s="42" t="s">
        <v>301</v>
      </c>
      <c r="AM17" s="38">
        <v>960</v>
      </c>
      <c r="AN17" s="43">
        <v>0.48125000000000001</v>
      </c>
      <c r="AO17" s="47">
        <v>0.49444444444444446</v>
      </c>
      <c r="AP17" s="70">
        <v>94</v>
      </c>
      <c r="AQ17" s="71">
        <v>94</v>
      </c>
      <c r="AR17" s="72"/>
      <c r="AS17" s="49">
        <v>0.52013888888888882</v>
      </c>
      <c r="AT17" s="42" t="s">
        <v>44</v>
      </c>
      <c r="AU17" s="280">
        <v>0</v>
      </c>
      <c r="AV17" s="72"/>
      <c r="AW17" s="49">
        <v>0.56180555555555556</v>
      </c>
      <c r="AX17" s="42" t="s">
        <v>44</v>
      </c>
      <c r="AY17" s="38">
        <v>0</v>
      </c>
      <c r="AZ17" s="53">
        <v>0.56458333333333333</v>
      </c>
      <c r="BA17" s="61"/>
      <c r="BB17" s="55">
        <v>0.57011574074074078</v>
      </c>
      <c r="BC17" s="35">
        <v>5.5324074074074581E-3</v>
      </c>
      <c r="BD17" s="35">
        <v>2.3148148148199182E-5</v>
      </c>
      <c r="BE17" s="44" t="s">
        <v>301</v>
      </c>
      <c r="BF17" s="45">
        <v>2</v>
      </c>
      <c r="BG17" s="55">
        <v>0.57709490740740743</v>
      </c>
      <c r="BH17" s="35">
        <v>1.2511574074074105E-2</v>
      </c>
      <c r="BI17" s="35">
        <v>9.0277777777774543E-4</v>
      </c>
      <c r="BJ17" s="44" t="s">
        <v>45</v>
      </c>
      <c r="BK17" s="45">
        <v>78</v>
      </c>
      <c r="BL17" s="55">
        <v>0.58092592592592596</v>
      </c>
      <c r="BM17" s="35">
        <v>1.6342592592592631E-2</v>
      </c>
      <c r="BN17" s="35">
        <v>9.259259259258891E-4</v>
      </c>
      <c r="BO17" s="44" t="s">
        <v>45</v>
      </c>
      <c r="BP17" s="45">
        <v>80</v>
      </c>
      <c r="BQ17" s="55">
        <v>0.59598379629629628</v>
      </c>
      <c r="BR17" s="35">
        <v>3.1400462962962949E-2</v>
      </c>
      <c r="BS17" s="35">
        <v>5.5555555555556607E-4</v>
      </c>
      <c r="BT17" s="44" t="s">
        <v>45</v>
      </c>
      <c r="BU17" s="45">
        <v>48</v>
      </c>
      <c r="BV17" s="263"/>
      <c r="BW17" s="263"/>
      <c r="BX17" s="55">
        <v>0.60547453703703702</v>
      </c>
      <c r="BY17" s="35">
        <v>4.0891203703703694E-2</v>
      </c>
      <c r="BZ17" s="35">
        <v>6.8287037037036147E-4</v>
      </c>
      <c r="CA17" s="44" t="s">
        <v>301</v>
      </c>
      <c r="CB17" s="45">
        <v>59</v>
      </c>
      <c r="CC17" s="49">
        <v>0.63055555555555554</v>
      </c>
      <c r="CD17" s="42" t="s">
        <v>44</v>
      </c>
      <c r="CE17" s="38">
        <v>0</v>
      </c>
      <c r="CF17" s="53">
        <v>0.64861111111111114</v>
      </c>
      <c r="CG17" s="61"/>
      <c r="CH17" s="55">
        <v>0.65938657407407408</v>
      </c>
      <c r="CI17" s="35">
        <v>1.0775462962962945E-2</v>
      </c>
      <c r="CJ17" s="35">
        <v>6.9444444444462239E-5</v>
      </c>
      <c r="CK17" s="44" t="s">
        <v>45</v>
      </c>
      <c r="CL17" s="45">
        <v>6</v>
      </c>
      <c r="CM17" s="55">
        <v>0.66571759259259256</v>
      </c>
      <c r="CN17" s="35">
        <v>1.7106481481481417E-2</v>
      </c>
      <c r="CO17" s="35">
        <v>2.5462962962956651E-4</v>
      </c>
      <c r="CP17" s="44" t="s">
        <v>301</v>
      </c>
      <c r="CQ17" s="45">
        <v>22</v>
      </c>
      <c r="CR17" s="85" t="s">
        <v>632</v>
      </c>
      <c r="CS17" s="38"/>
      <c r="CT17" s="85">
        <v>0.688194444444444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97.4</v>
      </c>
      <c r="DC17" s="71">
        <v>97.4</v>
      </c>
      <c r="DD17" s="72"/>
      <c r="DE17" s="43"/>
      <c r="DF17" s="43"/>
      <c r="DG17" s="39">
        <v>486.4</v>
      </c>
      <c r="DH17" s="46">
        <v>1860</v>
      </c>
      <c r="DI17" s="40"/>
      <c r="DJ17" s="63">
        <v>2346.4</v>
      </c>
      <c r="DK17" s="43"/>
      <c r="DL17" s="268" t="s">
        <v>190</v>
      </c>
      <c r="DM17" s="269" t="s">
        <v>568</v>
      </c>
      <c r="DN17" s="269" t="s">
        <v>177</v>
      </c>
      <c r="DO17" s="269">
        <v>150</v>
      </c>
      <c r="DP17" s="269" t="s">
        <v>623</v>
      </c>
      <c r="DQ17" s="56"/>
      <c r="DR17" s="56"/>
      <c r="DS17" s="36"/>
      <c r="DV17" s="41">
        <v>1.1299999999999999</v>
      </c>
      <c r="DW17" s="41" t="s">
        <v>197</v>
      </c>
      <c r="DY17" s="151">
        <v>216.28199999999998</v>
      </c>
      <c r="DZ17" s="41">
        <v>216.28199999999998</v>
      </c>
      <c r="EA17" s="41">
        <v>9999</v>
      </c>
      <c r="EB17" s="41">
        <v>999999</v>
      </c>
      <c r="EC17" s="41">
        <v>999999</v>
      </c>
      <c r="EG17" s="41">
        <v>3</v>
      </c>
      <c r="EH17" s="195">
        <v>0</v>
      </c>
      <c r="EI17" s="195">
        <v>1860</v>
      </c>
      <c r="EJ17" s="196">
        <v>94</v>
      </c>
      <c r="EK17" s="195">
        <v>0</v>
      </c>
      <c r="EL17" s="195">
        <v>0</v>
      </c>
      <c r="EM17" s="195">
        <v>267</v>
      </c>
      <c r="EN17" s="195">
        <v>0</v>
      </c>
      <c r="EO17" s="195">
        <v>28</v>
      </c>
      <c r="EP17" s="195">
        <v>0</v>
      </c>
      <c r="EQ17" s="195">
        <v>97.4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C17" s="41">
        <v>3</v>
      </c>
      <c r="FD17" s="195">
        <v>0</v>
      </c>
      <c r="FE17" s="195">
        <v>1860</v>
      </c>
      <c r="FF17" s="195">
        <v>1954</v>
      </c>
      <c r="FG17" s="195">
        <v>1954</v>
      </c>
      <c r="FH17" s="195">
        <v>1954</v>
      </c>
      <c r="FI17" s="195">
        <v>2221</v>
      </c>
      <c r="FJ17" s="195">
        <v>2221</v>
      </c>
      <c r="FK17" s="195">
        <v>2249</v>
      </c>
      <c r="FL17" s="195">
        <v>2249</v>
      </c>
      <c r="FM17" s="195">
        <v>2346.4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13.5" thickBot="1" x14ac:dyDescent="0.25">
      <c r="A18" s="132"/>
      <c r="B18" s="34">
        <v>8</v>
      </c>
      <c r="C18" s="293">
        <v>8</v>
      </c>
      <c r="D18" s="260" t="s">
        <v>90</v>
      </c>
      <c r="E18" s="260" t="s">
        <v>91</v>
      </c>
      <c r="F18" s="260" t="s">
        <v>568</v>
      </c>
      <c r="G18" s="43">
        <v>0.29722222222222222</v>
      </c>
      <c r="H18" s="47">
        <v>0.29722222222222222</v>
      </c>
      <c r="I18" s="58" t="s">
        <v>44</v>
      </c>
      <c r="J18" s="52">
        <v>0</v>
      </c>
      <c r="K18" s="43">
        <v>0.38055555555555559</v>
      </c>
      <c r="L18" s="47">
        <v>0.38055555555555559</v>
      </c>
      <c r="M18" s="42" t="s">
        <v>44</v>
      </c>
      <c r="N18" s="38">
        <v>0</v>
      </c>
      <c r="O18" s="85">
        <v>0.38125000000000003</v>
      </c>
      <c r="P18" s="38"/>
      <c r="Q18" s="261"/>
      <c r="R18" s="85"/>
      <c r="S18" s="38">
        <v>0</v>
      </c>
      <c r="T18" s="85">
        <v>0.42083333333333334</v>
      </c>
      <c r="U18" s="86"/>
      <c r="V18" s="52">
        <v>0</v>
      </c>
      <c r="W18" s="85">
        <v>0.45277777777777778</v>
      </c>
      <c r="X18" s="38"/>
      <c r="Y18" s="85">
        <v>0.45347222222222222</v>
      </c>
      <c r="Z18" s="86"/>
      <c r="AA18" s="52">
        <v>0</v>
      </c>
      <c r="AB18" s="261"/>
      <c r="AC18" s="85">
        <v>0.45555555555555555</v>
      </c>
      <c r="AD18" s="38"/>
      <c r="AE18" s="85">
        <v>0.47361111111111115</v>
      </c>
      <c r="AF18" s="86"/>
      <c r="AG18" s="52">
        <v>0</v>
      </c>
      <c r="AH18" s="261"/>
      <c r="AI18" s="85"/>
      <c r="AJ18" s="38">
        <v>600</v>
      </c>
      <c r="AK18" s="73">
        <v>0.47986111111111113</v>
      </c>
      <c r="AL18" s="42" t="s">
        <v>301</v>
      </c>
      <c r="AM18" s="38">
        <v>780</v>
      </c>
      <c r="AN18" s="43">
        <v>0.4861111111111111</v>
      </c>
      <c r="AO18" s="47">
        <v>0.48680555555555555</v>
      </c>
      <c r="AP18" s="70">
        <v>87.9</v>
      </c>
      <c r="AQ18" s="71">
        <v>87.9</v>
      </c>
      <c r="AR18" s="72"/>
      <c r="AS18" s="49">
        <v>0.52152777777777781</v>
      </c>
      <c r="AT18" s="42" t="s">
        <v>44</v>
      </c>
      <c r="AU18" s="280">
        <v>0</v>
      </c>
      <c r="AV18" s="72"/>
      <c r="AW18" s="49">
        <v>0.56319444444444444</v>
      </c>
      <c r="AX18" s="42" t="s">
        <v>44</v>
      </c>
      <c r="AY18" s="38">
        <v>0</v>
      </c>
      <c r="AZ18" s="53">
        <v>0.56597222222222221</v>
      </c>
      <c r="BA18" s="61"/>
      <c r="BB18" s="55">
        <v>0.57150462962962967</v>
      </c>
      <c r="BC18" s="35">
        <v>5.5324074074074581E-3</v>
      </c>
      <c r="BD18" s="35">
        <v>2.3148148148199182E-5</v>
      </c>
      <c r="BE18" s="44" t="s">
        <v>301</v>
      </c>
      <c r="BF18" s="45">
        <v>2</v>
      </c>
      <c r="BG18" s="55">
        <v>0.57835648148148155</v>
      </c>
      <c r="BH18" s="35">
        <v>1.2384259259259345E-2</v>
      </c>
      <c r="BI18" s="35">
        <v>1.0300925925925061E-3</v>
      </c>
      <c r="BJ18" s="44" t="s">
        <v>45</v>
      </c>
      <c r="BK18" s="45">
        <v>89</v>
      </c>
      <c r="BL18" s="55">
        <v>0.58211805555555551</v>
      </c>
      <c r="BM18" s="35">
        <v>1.6145833333333304E-2</v>
      </c>
      <c r="BN18" s="35">
        <v>1.1226851851852161E-3</v>
      </c>
      <c r="BO18" s="44" t="s">
        <v>45</v>
      </c>
      <c r="BP18" s="45">
        <v>97</v>
      </c>
      <c r="BQ18" s="55">
        <v>0.59710648148148149</v>
      </c>
      <c r="BR18" s="35">
        <v>3.1134259259259278E-2</v>
      </c>
      <c r="BS18" s="35">
        <v>8.2175925925923737E-4</v>
      </c>
      <c r="BT18" s="44" t="s">
        <v>45</v>
      </c>
      <c r="BU18" s="45">
        <v>71</v>
      </c>
      <c r="BV18" s="263"/>
      <c r="BW18" s="263"/>
      <c r="BX18" s="55">
        <v>0.60546296296296298</v>
      </c>
      <c r="BY18" s="35">
        <v>3.9490740740740771E-2</v>
      </c>
      <c r="BZ18" s="35">
        <v>7.1759259259256136E-4</v>
      </c>
      <c r="CA18" s="44" t="s">
        <v>45</v>
      </c>
      <c r="CB18" s="45">
        <v>62</v>
      </c>
      <c r="CC18" s="49">
        <v>0.63194444444444442</v>
      </c>
      <c r="CD18" s="42" t="s">
        <v>44</v>
      </c>
      <c r="CE18" s="38">
        <v>0</v>
      </c>
      <c r="CF18" s="53">
        <v>0.65</v>
      </c>
      <c r="CG18" s="61"/>
      <c r="CH18" s="55">
        <v>0.66069444444444447</v>
      </c>
      <c r="CI18" s="35">
        <v>1.0694444444444451E-2</v>
      </c>
      <c r="CJ18" s="35">
        <v>1.5046296296295641E-4</v>
      </c>
      <c r="CK18" s="44" t="s">
        <v>45</v>
      </c>
      <c r="CL18" s="45">
        <v>13</v>
      </c>
      <c r="CM18" s="55">
        <v>0.66699074074074083</v>
      </c>
      <c r="CN18" s="35">
        <v>1.6990740740740806E-2</v>
      </c>
      <c r="CO18" s="35">
        <v>1.388888888889557E-4</v>
      </c>
      <c r="CP18" s="44" t="s">
        <v>301</v>
      </c>
      <c r="CQ18" s="45">
        <v>12</v>
      </c>
      <c r="CR18" s="85"/>
      <c r="CS18" s="38">
        <v>600</v>
      </c>
      <c r="CT18" s="85">
        <v>0.89652777777777803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88</v>
      </c>
      <c r="DC18" s="71">
        <v>88</v>
      </c>
      <c r="DD18" s="72"/>
      <c r="DE18" s="43"/>
      <c r="DF18" s="43"/>
      <c r="DG18" s="39">
        <v>521.9</v>
      </c>
      <c r="DH18" s="46">
        <v>1980</v>
      </c>
      <c r="DI18" s="40"/>
      <c r="DJ18" s="63">
        <v>2501.9</v>
      </c>
      <c r="DK18" s="43"/>
      <c r="DL18" s="268" t="s">
        <v>191</v>
      </c>
      <c r="DM18" s="269" t="s">
        <v>568</v>
      </c>
      <c r="DN18" s="269" t="s">
        <v>177</v>
      </c>
      <c r="DO18" s="269">
        <v>150</v>
      </c>
      <c r="DP18" s="269" t="s">
        <v>623</v>
      </c>
      <c r="DQ18" s="56"/>
      <c r="DR18" s="56"/>
      <c r="DS18" s="36"/>
      <c r="DT18" s="41"/>
      <c r="DU18" s="41"/>
      <c r="DV18" s="41">
        <v>1.1299999999999999</v>
      </c>
      <c r="DW18" s="41" t="s">
        <v>197</v>
      </c>
      <c r="DX18" s="41"/>
      <c r="DY18" s="151">
        <v>198.767</v>
      </c>
      <c r="DZ18" s="41">
        <v>198.767</v>
      </c>
      <c r="EA18" s="41">
        <v>9999</v>
      </c>
      <c r="EB18" s="41">
        <v>999999</v>
      </c>
      <c r="EC18" s="41">
        <v>999999</v>
      </c>
      <c r="ED18" s="41"/>
      <c r="EE18" s="41"/>
      <c r="EF18" s="41"/>
      <c r="EG18" s="41">
        <v>8</v>
      </c>
      <c r="EH18" s="195">
        <v>0</v>
      </c>
      <c r="EI18" s="195">
        <v>1380</v>
      </c>
      <c r="EJ18" s="196">
        <v>87.9</v>
      </c>
      <c r="EK18" s="195">
        <v>0</v>
      </c>
      <c r="EL18" s="195">
        <v>0</v>
      </c>
      <c r="EM18" s="195">
        <v>321</v>
      </c>
      <c r="EN18" s="195">
        <v>0</v>
      </c>
      <c r="EO18" s="195">
        <v>25</v>
      </c>
      <c r="EP18" s="195">
        <v>600</v>
      </c>
      <c r="EQ18" s="195">
        <v>88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B18" s="41"/>
      <c r="FC18" s="41">
        <v>8</v>
      </c>
      <c r="FD18" s="195">
        <v>0</v>
      </c>
      <c r="FE18" s="195">
        <v>1380</v>
      </c>
      <c r="FF18" s="195">
        <v>1467.9</v>
      </c>
      <c r="FG18" s="195">
        <v>1467.9</v>
      </c>
      <c r="FH18" s="195">
        <v>1467.9</v>
      </c>
      <c r="FI18" s="195">
        <v>1788.9</v>
      </c>
      <c r="FJ18" s="195">
        <v>1788.9</v>
      </c>
      <c r="FK18" s="195">
        <v>1813.9</v>
      </c>
      <c r="FL18" s="195">
        <v>2413.9</v>
      </c>
      <c r="FM18" s="195">
        <v>2501.9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2"/>
      <c r="B19" s="34">
        <v>74</v>
      </c>
      <c r="C19" s="293">
        <v>87</v>
      </c>
      <c r="D19" s="260" t="s">
        <v>558</v>
      </c>
      <c r="E19" s="260" t="s">
        <v>559</v>
      </c>
      <c r="F19" s="260" t="s">
        <v>573</v>
      </c>
      <c r="G19" s="43">
        <v>0.34305555555555539</v>
      </c>
      <c r="H19" s="47">
        <v>0.34305555555555539</v>
      </c>
      <c r="I19" s="58" t="s">
        <v>44</v>
      </c>
      <c r="J19" s="52">
        <v>0</v>
      </c>
      <c r="K19" s="43">
        <v>0.42638888888888876</v>
      </c>
      <c r="L19" s="47">
        <v>0.42638888888888876</v>
      </c>
      <c r="M19" s="42" t="s">
        <v>44</v>
      </c>
      <c r="N19" s="38">
        <v>0</v>
      </c>
      <c r="O19" s="85">
        <v>0.4291666666666667</v>
      </c>
      <c r="P19" s="38"/>
      <c r="Q19" s="261"/>
      <c r="R19" s="85"/>
      <c r="S19" s="38">
        <v>0</v>
      </c>
      <c r="T19" s="85">
        <v>0.46319444444444446</v>
      </c>
      <c r="U19" s="86"/>
      <c r="V19" s="52">
        <v>0</v>
      </c>
      <c r="W19" s="85">
        <v>0.48333333333333334</v>
      </c>
      <c r="X19" s="38"/>
      <c r="Y19" s="85">
        <v>0.48472222222222222</v>
      </c>
      <c r="Z19" s="86"/>
      <c r="AA19" s="52">
        <v>0</v>
      </c>
      <c r="AB19" s="261"/>
      <c r="AC19" s="85">
        <v>0.48680555555555555</v>
      </c>
      <c r="AD19" s="38"/>
      <c r="AE19" s="85">
        <v>0.50624999999999998</v>
      </c>
      <c r="AF19" s="86"/>
      <c r="AG19" s="52">
        <v>0</v>
      </c>
      <c r="AH19" s="261"/>
      <c r="AI19" s="85">
        <v>0.51388888888888895</v>
      </c>
      <c r="AJ19" s="38">
        <v>300</v>
      </c>
      <c r="AK19" s="73">
        <v>0.51666666666666672</v>
      </c>
      <c r="AL19" s="42" t="s">
        <v>44</v>
      </c>
      <c r="AM19" s="38">
        <v>0</v>
      </c>
      <c r="AN19" s="43">
        <v>0.52777777777777779</v>
      </c>
      <c r="AO19" s="47">
        <v>0.5708333333333333</v>
      </c>
      <c r="AP19" s="70">
        <v>88.5</v>
      </c>
      <c r="AQ19" s="71">
        <v>88.5</v>
      </c>
      <c r="AR19" s="72"/>
      <c r="AS19" s="49">
        <v>0.55833333333333335</v>
      </c>
      <c r="AT19" s="42" t="s">
        <v>44</v>
      </c>
      <c r="AU19" s="280">
        <v>0</v>
      </c>
      <c r="AV19" s="72"/>
      <c r="AW19" s="49">
        <v>0.6166666666666667</v>
      </c>
      <c r="AX19" s="42" t="s">
        <v>44</v>
      </c>
      <c r="AY19" s="38">
        <v>0</v>
      </c>
      <c r="AZ19" s="53">
        <v>0.61944444444444446</v>
      </c>
      <c r="BA19" s="61"/>
      <c r="BB19" s="55">
        <v>0.62496527777777777</v>
      </c>
      <c r="BC19" s="35">
        <v>5.5208333333333082E-3</v>
      </c>
      <c r="BD19" s="35">
        <v>1.1574074074049284E-5</v>
      </c>
      <c r="BE19" s="44" t="s">
        <v>301</v>
      </c>
      <c r="BF19" s="45">
        <v>1</v>
      </c>
      <c r="BG19" s="55">
        <v>0.63248842592592591</v>
      </c>
      <c r="BH19" s="35">
        <v>1.3043981481481448E-2</v>
      </c>
      <c r="BI19" s="35">
        <v>3.7037037037040282E-4</v>
      </c>
      <c r="BJ19" s="44" t="s">
        <v>45</v>
      </c>
      <c r="BK19" s="45">
        <v>32</v>
      </c>
      <c r="BL19" s="55">
        <v>0.63645833333333335</v>
      </c>
      <c r="BM19" s="35">
        <v>1.7013888888888884E-2</v>
      </c>
      <c r="BN19" s="35">
        <v>2.546296296296359E-4</v>
      </c>
      <c r="BO19" s="44" t="s">
        <v>45</v>
      </c>
      <c r="BP19" s="45">
        <v>22</v>
      </c>
      <c r="BQ19" s="55">
        <v>0.65084490740740741</v>
      </c>
      <c r="BR19" s="35">
        <v>3.1400462962962949E-2</v>
      </c>
      <c r="BS19" s="35">
        <v>5.5555555555556607E-4</v>
      </c>
      <c r="BT19" s="44" t="s">
        <v>45</v>
      </c>
      <c r="BU19" s="45">
        <v>48</v>
      </c>
      <c r="BV19" s="263"/>
      <c r="BW19" s="263"/>
      <c r="BX19" s="55">
        <v>0.66123842592592597</v>
      </c>
      <c r="BY19" s="35">
        <v>4.1793981481481501E-2</v>
      </c>
      <c r="BZ19" s="35">
        <v>1.5856481481481693E-3</v>
      </c>
      <c r="CA19" s="44" t="s">
        <v>301</v>
      </c>
      <c r="CB19" s="45">
        <v>137</v>
      </c>
      <c r="CC19" s="49">
        <v>0.69930555555555562</v>
      </c>
      <c r="CD19" s="42" t="s">
        <v>301</v>
      </c>
      <c r="CE19" s="38">
        <v>1200</v>
      </c>
      <c r="CF19" s="53">
        <v>0.70277777777777783</v>
      </c>
      <c r="CG19" s="61"/>
      <c r="CH19" s="55">
        <v>0.71353009259259259</v>
      </c>
      <c r="CI19" s="35">
        <v>1.0752314814814756E-2</v>
      </c>
      <c r="CJ19" s="35">
        <v>9.2592592592651013E-5</v>
      </c>
      <c r="CK19" s="44" t="s">
        <v>45</v>
      </c>
      <c r="CL19" s="45">
        <v>8</v>
      </c>
      <c r="CM19" s="55">
        <v>0.71988425925925925</v>
      </c>
      <c r="CN19" s="35">
        <v>1.7106481481481417E-2</v>
      </c>
      <c r="CO19" s="35">
        <v>2.5462962962956651E-4</v>
      </c>
      <c r="CP19" s="44" t="s">
        <v>301</v>
      </c>
      <c r="CQ19" s="45">
        <v>22</v>
      </c>
      <c r="CR19" s="85"/>
      <c r="CS19" s="38">
        <v>600</v>
      </c>
      <c r="CT19" s="85">
        <v>3.6465277777777798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109.6</v>
      </c>
      <c r="DC19" s="71">
        <v>109.6</v>
      </c>
      <c r="DD19" s="72"/>
      <c r="DE19" s="43"/>
      <c r="DF19" s="43"/>
      <c r="DG19" s="39">
        <v>468.1</v>
      </c>
      <c r="DH19" s="46">
        <v>2100</v>
      </c>
      <c r="DI19" s="40"/>
      <c r="DJ19" s="63">
        <v>2568.1</v>
      </c>
      <c r="DK19" s="43"/>
      <c r="DL19" s="268" t="s">
        <v>191</v>
      </c>
      <c r="DM19" s="269" t="s">
        <v>573</v>
      </c>
      <c r="DN19" s="269" t="s">
        <v>178</v>
      </c>
      <c r="DO19" s="269">
        <v>112</v>
      </c>
      <c r="DP19" s="269" t="s">
        <v>621</v>
      </c>
      <c r="DQ19" s="56"/>
      <c r="DR19" s="56"/>
      <c r="DS19" s="36"/>
      <c r="DV19" s="41">
        <v>1.08</v>
      </c>
      <c r="DW19" s="41" t="s">
        <v>197</v>
      </c>
      <c r="DX19" s="41"/>
      <c r="DY19" s="151">
        <v>213.94800000000001</v>
      </c>
      <c r="DZ19" s="41">
        <v>213.94800000000001</v>
      </c>
      <c r="EA19" s="41">
        <v>9999</v>
      </c>
      <c r="EB19" s="41">
        <v>999999</v>
      </c>
      <c r="EC19" s="41">
        <v>999999</v>
      </c>
      <c r="EG19" s="41">
        <v>87</v>
      </c>
      <c r="EH19" s="195">
        <v>0</v>
      </c>
      <c r="EI19" s="195">
        <v>300</v>
      </c>
      <c r="EJ19" s="196">
        <v>88.5</v>
      </c>
      <c r="EK19" s="195">
        <v>0</v>
      </c>
      <c r="EL19" s="195">
        <v>0</v>
      </c>
      <c r="EM19" s="195">
        <v>240</v>
      </c>
      <c r="EN19" s="195">
        <v>1200</v>
      </c>
      <c r="EO19" s="195">
        <v>30</v>
      </c>
      <c r="EP19" s="195">
        <v>600</v>
      </c>
      <c r="EQ19" s="195">
        <v>109.6</v>
      </c>
      <c r="FC19" s="41">
        <v>87</v>
      </c>
      <c r="FD19" s="195">
        <v>0</v>
      </c>
      <c r="FE19" s="195">
        <v>300</v>
      </c>
      <c r="FF19" s="195">
        <v>388.5</v>
      </c>
      <c r="FG19" s="195">
        <v>388.5</v>
      </c>
      <c r="FH19" s="195">
        <v>388.5</v>
      </c>
      <c r="FI19" s="195">
        <v>628.5</v>
      </c>
      <c r="FJ19" s="195">
        <v>1828.5</v>
      </c>
      <c r="FK19" s="195">
        <v>1858.5</v>
      </c>
      <c r="FL19" s="195">
        <v>2458.5</v>
      </c>
      <c r="FM19" s="195">
        <v>2568.1</v>
      </c>
    </row>
    <row r="20" spans="1:178" ht="13.5" thickBot="1" x14ac:dyDescent="0.25">
      <c r="A20" s="132"/>
      <c r="B20" s="34">
        <v>33</v>
      </c>
      <c r="C20" s="293">
        <v>33</v>
      </c>
      <c r="D20" s="260" t="s">
        <v>500</v>
      </c>
      <c r="E20" s="260" t="s">
        <v>501</v>
      </c>
      <c r="F20" s="260" t="s">
        <v>592</v>
      </c>
      <c r="G20" s="43">
        <v>0.31458333333333327</v>
      </c>
      <c r="H20" s="47">
        <v>0.31458333333333327</v>
      </c>
      <c r="I20" s="58" t="s">
        <v>44</v>
      </c>
      <c r="J20" s="391">
        <v>0</v>
      </c>
      <c r="K20" s="43">
        <v>0.39791666666666664</v>
      </c>
      <c r="L20" s="47">
        <v>0.39791666666666664</v>
      </c>
      <c r="M20" s="42" t="s">
        <v>44</v>
      </c>
      <c r="N20" s="38">
        <v>0</v>
      </c>
      <c r="O20" s="85">
        <v>0.39861111111111108</v>
      </c>
      <c r="P20" s="38"/>
      <c r="Q20" s="261"/>
      <c r="R20" s="85"/>
      <c r="S20" s="38">
        <v>0</v>
      </c>
      <c r="T20" s="85">
        <v>0.44166666666666665</v>
      </c>
      <c r="U20" s="86"/>
      <c r="V20" s="52">
        <v>0</v>
      </c>
      <c r="W20" s="85">
        <v>0.46527777777777773</v>
      </c>
      <c r="X20" s="38"/>
      <c r="Y20" s="85">
        <v>0.46736111111111112</v>
      </c>
      <c r="Z20" s="86"/>
      <c r="AA20" s="52">
        <v>0</v>
      </c>
      <c r="AB20" s="261"/>
      <c r="AC20" s="85">
        <v>0.4694444444444445</v>
      </c>
      <c r="AD20" s="38"/>
      <c r="AE20" s="85">
        <v>0.48888888888888887</v>
      </c>
      <c r="AF20" s="86"/>
      <c r="AG20" s="52">
        <v>0</v>
      </c>
      <c r="AH20" s="261"/>
      <c r="AI20" s="85"/>
      <c r="AJ20" s="38">
        <v>600</v>
      </c>
      <c r="AK20" s="73">
        <v>0.49791666666666662</v>
      </c>
      <c r="AL20" s="42" t="s">
        <v>301</v>
      </c>
      <c r="AM20" s="38">
        <v>840</v>
      </c>
      <c r="AN20" s="43">
        <v>0.51736111111111105</v>
      </c>
      <c r="AO20" s="47">
        <v>0.52916666666666667</v>
      </c>
      <c r="AP20" s="70">
        <v>107.5</v>
      </c>
      <c r="AQ20" s="71">
        <v>107.5</v>
      </c>
      <c r="AR20" s="72"/>
      <c r="AS20" s="49">
        <v>0.5395833333333333</v>
      </c>
      <c r="AT20" s="42" t="s">
        <v>44</v>
      </c>
      <c r="AU20" s="280">
        <v>0</v>
      </c>
      <c r="AV20" s="72"/>
      <c r="AW20" s="49">
        <v>0.58402777777777781</v>
      </c>
      <c r="AX20" s="42" t="s">
        <v>44</v>
      </c>
      <c r="AY20" s="38">
        <v>0</v>
      </c>
      <c r="AZ20" s="53">
        <v>0.58819444444444446</v>
      </c>
      <c r="BA20" s="61"/>
      <c r="BB20" s="55">
        <v>0.59349537037037037</v>
      </c>
      <c r="BC20" s="35">
        <v>5.3009259259259034E-3</v>
      </c>
      <c r="BD20" s="35">
        <v>2.0833333333335549E-4</v>
      </c>
      <c r="BE20" s="44" t="s">
        <v>45</v>
      </c>
      <c r="BF20" s="45">
        <v>18</v>
      </c>
      <c r="BG20" s="55">
        <v>0.60130787037037037</v>
      </c>
      <c r="BH20" s="35">
        <v>1.3113425925925903E-2</v>
      </c>
      <c r="BI20" s="35">
        <v>3.0092592592594752E-4</v>
      </c>
      <c r="BJ20" s="44" t="s">
        <v>45</v>
      </c>
      <c r="BK20" s="45">
        <v>26</v>
      </c>
      <c r="BL20" s="55">
        <v>0.60909722222222229</v>
      </c>
      <c r="BM20" s="35">
        <v>2.0902777777777826E-2</v>
      </c>
      <c r="BN20" s="35">
        <v>3.6342592592593058E-3</v>
      </c>
      <c r="BO20" s="44" t="s">
        <v>301</v>
      </c>
      <c r="BP20" s="45">
        <v>314</v>
      </c>
      <c r="BQ20" s="55">
        <v>0.62385416666666671</v>
      </c>
      <c r="BR20" s="35">
        <v>3.5659722222222245E-2</v>
      </c>
      <c r="BS20" s="35">
        <v>3.7037037037037299E-3</v>
      </c>
      <c r="BT20" s="44" t="s">
        <v>301</v>
      </c>
      <c r="BU20" s="45">
        <v>320</v>
      </c>
      <c r="BV20" s="263"/>
      <c r="BW20" s="263"/>
      <c r="BX20" s="55">
        <v>0.63305555555555559</v>
      </c>
      <c r="BY20" s="35">
        <v>4.4861111111111129E-2</v>
      </c>
      <c r="BZ20" s="35">
        <v>4.6527777777777973E-3</v>
      </c>
      <c r="CA20" s="44" t="s">
        <v>301</v>
      </c>
      <c r="CB20" s="45">
        <v>402</v>
      </c>
      <c r="CC20" s="49">
        <v>0.65416666666666667</v>
      </c>
      <c r="CD20" s="42" t="s">
        <v>44</v>
      </c>
      <c r="CE20" s="38">
        <v>0</v>
      </c>
      <c r="CF20" s="53">
        <v>0.66180555555555554</v>
      </c>
      <c r="CG20" s="61"/>
      <c r="CH20" s="55">
        <v>0.67262731481481486</v>
      </c>
      <c r="CI20" s="35">
        <v>1.0821759259259323E-2</v>
      </c>
      <c r="CJ20" s="35">
        <v>2.3148148148084691E-5</v>
      </c>
      <c r="CK20" s="44" t="s">
        <v>45</v>
      </c>
      <c r="CL20" s="45">
        <v>2</v>
      </c>
      <c r="CM20" s="55">
        <v>0.68009259259259258</v>
      </c>
      <c r="CN20" s="35">
        <v>1.8287037037037046E-2</v>
      </c>
      <c r="CO20" s="35">
        <v>1.4351851851851956E-3</v>
      </c>
      <c r="CP20" s="44" t="s">
        <v>301</v>
      </c>
      <c r="CQ20" s="45">
        <v>124</v>
      </c>
      <c r="CR20" s="85" t="s">
        <v>632</v>
      </c>
      <c r="CS20" s="38"/>
      <c r="CT20" s="85">
        <v>1.9381944444444399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128</v>
      </c>
      <c r="DC20" s="71">
        <v>128</v>
      </c>
      <c r="DD20" s="72"/>
      <c r="DE20" s="43"/>
      <c r="DF20" s="43"/>
      <c r="DG20" s="39">
        <v>1441.5</v>
      </c>
      <c r="DH20" s="46">
        <v>1440</v>
      </c>
      <c r="DI20" s="40"/>
      <c r="DJ20" s="63">
        <v>2881.5</v>
      </c>
      <c r="DK20" s="43"/>
      <c r="DL20" s="268" t="s">
        <v>191</v>
      </c>
      <c r="DM20" s="269" t="s">
        <v>592</v>
      </c>
      <c r="DN20" s="269" t="s">
        <v>179</v>
      </c>
      <c r="DO20" s="269">
        <v>80</v>
      </c>
      <c r="DP20" s="269" t="s">
        <v>622</v>
      </c>
      <c r="DQ20" s="56"/>
      <c r="DR20" s="56"/>
      <c r="DS20" s="36"/>
      <c r="DV20" s="41">
        <v>1</v>
      </c>
      <c r="DW20" s="41" t="s">
        <v>197</v>
      </c>
      <c r="DX20" s="41"/>
      <c r="DY20" s="151">
        <v>235.5</v>
      </c>
      <c r="DZ20" s="41">
        <v>235.5</v>
      </c>
      <c r="EA20" s="41">
        <v>9999</v>
      </c>
      <c r="EB20" s="41">
        <v>999999</v>
      </c>
      <c r="EC20" s="41">
        <v>2881.5</v>
      </c>
      <c r="EG20" s="41">
        <v>33</v>
      </c>
      <c r="EH20" s="195">
        <v>0</v>
      </c>
      <c r="EI20" s="195">
        <v>1440</v>
      </c>
      <c r="EJ20" s="196">
        <v>107.5</v>
      </c>
      <c r="EK20" s="195">
        <v>0</v>
      </c>
      <c r="EL20" s="195">
        <v>0</v>
      </c>
      <c r="EM20" s="195">
        <v>1080</v>
      </c>
      <c r="EN20" s="195">
        <v>0</v>
      </c>
      <c r="EO20" s="195">
        <v>126</v>
      </c>
      <c r="EP20" s="195">
        <v>0</v>
      </c>
      <c r="EQ20" s="195">
        <v>128</v>
      </c>
      <c r="ER20" s="195" t="e">
        <v>#REF!</v>
      </c>
      <c r="ES20" s="195" t="e">
        <v>#REF!</v>
      </c>
      <c r="ET20" s="195" t="e">
        <v>#REF!</v>
      </c>
      <c r="EU20" s="196" t="e">
        <v>#REF!</v>
      </c>
      <c r="EV20" s="195"/>
      <c r="EW20" s="195"/>
      <c r="EX20" s="195"/>
      <c r="EY20" s="195"/>
      <c r="EZ20" s="196"/>
      <c r="FA20" s="195"/>
      <c r="FC20" s="41">
        <v>33</v>
      </c>
      <c r="FD20" s="195">
        <v>0</v>
      </c>
      <c r="FE20" s="195">
        <v>1440</v>
      </c>
      <c r="FF20" s="195">
        <v>1547.5</v>
      </c>
      <c r="FG20" s="195">
        <v>1547.5</v>
      </c>
      <c r="FH20" s="195">
        <v>1547.5</v>
      </c>
      <c r="FI20" s="195">
        <v>2627.5</v>
      </c>
      <c r="FJ20" s="195">
        <v>2627.5</v>
      </c>
      <c r="FK20" s="195">
        <v>2753.5</v>
      </c>
      <c r="FL20" s="195">
        <v>2753.5</v>
      </c>
      <c r="FM20" s="195">
        <v>2881.5</v>
      </c>
      <c r="FN20" s="195" t="e">
        <v>#REF!</v>
      </c>
      <c r="FO20" s="195" t="e">
        <v>#REF!</v>
      </c>
      <c r="FP20" s="195" t="e">
        <v>#REF!</v>
      </c>
      <c r="FQ20" s="195" t="e">
        <v>#REF!</v>
      </c>
      <c r="FR20" s="195" t="e">
        <v>#REF!</v>
      </c>
      <c r="FS20" s="195" t="e">
        <v>#REF!</v>
      </c>
      <c r="FT20" s="195" t="e">
        <v>#REF!</v>
      </c>
      <c r="FU20" s="195" t="e">
        <v>#REF!</v>
      </c>
      <c r="FV20" s="195" t="e">
        <v>#REF!</v>
      </c>
    </row>
    <row r="21" spans="1:178" ht="26.25" thickBot="1" x14ac:dyDescent="0.25">
      <c r="A21" s="132"/>
      <c r="B21" s="34">
        <v>57</v>
      </c>
      <c r="C21" s="293">
        <v>62</v>
      </c>
      <c r="D21" s="260" t="s">
        <v>242</v>
      </c>
      <c r="E21" s="260" t="s">
        <v>96</v>
      </c>
      <c r="F21" s="260" t="s">
        <v>570</v>
      </c>
      <c r="G21" s="43">
        <v>0.33124999999999988</v>
      </c>
      <c r="H21" s="47">
        <v>0.33124999999999988</v>
      </c>
      <c r="I21" s="58" t="s">
        <v>44</v>
      </c>
      <c r="J21" s="52">
        <v>0</v>
      </c>
      <c r="K21" s="43">
        <v>0.41458333333333325</v>
      </c>
      <c r="L21" s="47">
        <v>0.41458333333333325</v>
      </c>
      <c r="M21" s="42" t="s">
        <v>44</v>
      </c>
      <c r="N21" s="38">
        <v>0</v>
      </c>
      <c r="O21" s="85">
        <v>0.41666666666666669</v>
      </c>
      <c r="P21" s="38"/>
      <c r="Q21" s="261"/>
      <c r="R21" s="85"/>
      <c r="S21" s="38">
        <v>0</v>
      </c>
      <c r="T21" s="85">
        <v>0.45555555555555555</v>
      </c>
      <c r="U21" s="86"/>
      <c r="V21" s="52">
        <v>0</v>
      </c>
      <c r="W21" s="85">
        <v>0.47430555555555554</v>
      </c>
      <c r="X21" s="38"/>
      <c r="Y21" s="85">
        <v>0.47569444444444442</v>
      </c>
      <c r="Z21" s="86"/>
      <c r="AA21" s="52">
        <v>0</v>
      </c>
      <c r="AB21" s="261"/>
      <c r="AC21" s="85">
        <v>0.4777777777777778</v>
      </c>
      <c r="AD21" s="38"/>
      <c r="AE21" s="85">
        <v>0.50416666666666665</v>
      </c>
      <c r="AF21" s="86"/>
      <c r="AG21" s="52">
        <v>0</v>
      </c>
      <c r="AH21" s="261"/>
      <c r="AI21" s="85">
        <v>0.50972222222222219</v>
      </c>
      <c r="AJ21" s="38"/>
      <c r="AK21" s="73">
        <v>0.51041666666666663</v>
      </c>
      <c r="AL21" s="42" t="s">
        <v>301</v>
      </c>
      <c r="AM21" s="38">
        <v>480</v>
      </c>
      <c r="AN21" s="43">
        <v>0.5229166666666667</v>
      </c>
      <c r="AO21" s="47">
        <v>0.52638888888888891</v>
      </c>
      <c r="AP21" s="70">
        <v>96.8</v>
      </c>
      <c r="AQ21" s="71">
        <v>96.8</v>
      </c>
      <c r="AR21" s="72"/>
      <c r="AS21" s="49">
        <v>0.55208333333333326</v>
      </c>
      <c r="AT21" s="42" t="s">
        <v>44</v>
      </c>
      <c r="AU21" s="280">
        <v>0</v>
      </c>
      <c r="AV21" s="72"/>
      <c r="AW21" s="49">
        <v>0.59791666666666665</v>
      </c>
      <c r="AX21" s="42" t="s">
        <v>301</v>
      </c>
      <c r="AY21" s="38">
        <v>60</v>
      </c>
      <c r="AZ21" s="53">
        <v>0.60138888888888886</v>
      </c>
      <c r="BA21" s="61"/>
      <c r="BB21" s="55">
        <v>0.60652777777777778</v>
      </c>
      <c r="BC21" s="35">
        <v>5.138888888888915E-3</v>
      </c>
      <c r="BD21" s="35">
        <v>3.7037037037034384E-4</v>
      </c>
      <c r="BE21" s="44" t="s">
        <v>45</v>
      </c>
      <c r="BF21" s="45">
        <v>32</v>
      </c>
      <c r="BG21" s="55">
        <v>0.61375000000000002</v>
      </c>
      <c r="BH21" s="35">
        <v>1.2361111111111156E-2</v>
      </c>
      <c r="BI21" s="35">
        <v>1.0532407407406949E-3</v>
      </c>
      <c r="BJ21" s="44" t="s">
        <v>45</v>
      </c>
      <c r="BK21" s="45">
        <v>91</v>
      </c>
      <c r="BL21" s="55">
        <v>0.61792824074074071</v>
      </c>
      <c r="BM21" s="35">
        <v>1.6539351851851847E-2</v>
      </c>
      <c r="BN21" s="35">
        <v>7.291666666666731E-4</v>
      </c>
      <c r="BO21" s="44" t="s">
        <v>45</v>
      </c>
      <c r="BP21" s="45">
        <v>63</v>
      </c>
      <c r="BQ21" s="55">
        <v>0.63521990740740741</v>
      </c>
      <c r="BR21" s="35">
        <v>3.3831018518518552E-2</v>
      </c>
      <c r="BS21" s="35">
        <v>1.8750000000000364E-3</v>
      </c>
      <c r="BT21" s="44" t="s">
        <v>301</v>
      </c>
      <c r="BU21" s="45">
        <v>162</v>
      </c>
      <c r="BV21" s="263"/>
      <c r="BW21" s="263"/>
      <c r="BX21" s="55">
        <v>0.62642361111111111</v>
      </c>
      <c r="BY21" s="35">
        <v>2.503472222222225E-2</v>
      </c>
      <c r="BZ21" s="35">
        <v>1.5173611111111082E-2</v>
      </c>
      <c r="CA21" s="44" t="s">
        <v>45</v>
      </c>
      <c r="CB21" s="45">
        <v>1611</v>
      </c>
      <c r="CC21" s="49">
        <v>0.66736111111111107</v>
      </c>
      <c r="CD21" s="42" t="s">
        <v>44</v>
      </c>
      <c r="CE21" s="38">
        <v>0</v>
      </c>
      <c r="CF21" s="53">
        <v>0.6694444444444444</v>
      </c>
      <c r="CG21" s="61"/>
      <c r="CH21" s="55">
        <v>0.68012731481481481</v>
      </c>
      <c r="CI21" s="35">
        <v>1.0682870370370412E-2</v>
      </c>
      <c r="CJ21" s="35">
        <v>1.6203703703699529E-4</v>
      </c>
      <c r="CK21" s="44" t="s">
        <v>45</v>
      </c>
      <c r="CL21" s="45">
        <v>14</v>
      </c>
      <c r="CM21" s="55">
        <v>0.68884259259259262</v>
      </c>
      <c r="CN21" s="35">
        <v>1.939814814814822E-2</v>
      </c>
      <c r="CO21" s="35">
        <v>2.5462962962963694E-3</v>
      </c>
      <c r="CP21" s="44" t="s">
        <v>301</v>
      </c>
      <c r="CQ21" s="45">
        <v>220</v>
      </c>
      <c r="CR21" s="85" t="s">
        <v>632</v>
      </c>
      <c r="CS21" s="38"/>
      <c r="CT21" s="85">
        <v>2.9381944444444401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108.4</v>
      </c>
      <c r="DC21" s="71">
        <v>108.4</v>
      </c>
      <c r="DD21" s="72">
        <v>10</v>
      </c>
      <c r="DE21" s="43"/>
      <c r="DF21" s="43"/>
      <c r="DG21" s="39">
        <v>2408.2000000000003</v>
      </c>
      <c r="DH21" s="46">
        <v>540</v>
      </c>
      <c r="DI21" s="40"/>
      <c r="DJ21" s="63">
        <v>2948.2000000000003</v>
      </c>
      <c r="DK21" s="43"/>
      <c r="DL21" s="268" t="s">
        <v>190</v>
      </c>
      <c r="DM21" s="269" t="s">
        <v>570</v>
      </c>
      <c r="DN21" s="269" t="s">
        <v>177</v>
      </c>
      <c r="DO21" s="269">
        <v>158</v>
      </c>
      <c r="DP21" s="269" t="s">
        <v>633</v>
      </c>
      <c r="DQ21" s="56"/>
      <c r="DR21" s="56"/>
      <c r="DS21" s="36"/>
      <c r="DV21" s="41">
        <v>1.1299999999999999</v>
      </c>
      <c r="DW21" s="41" t="s">
        <v>197</v>
      </c>
      <c r="DX21" s="41"/>
      <c r="DY21" s="151">
        <v>243.17599999999996</v>
      </c>
      <c r="DZ21" s="41">
        <v>243.17599999999996</v>
      </c>
      <c r="EA21" s="41">
        <v>9999</v>
      </c>
      <c r="EB21" s="41">
        <v>999999</v>
      </c>
      <c r="EC21" s="41">
        <v>999999</v>
      </c>
      <c r="EG21" s="41">
        <v>62</v>
      </c>
      <c r="EH21" s="195">
        <v>0</v>
      </c>
      <c r="EI21" s="195">
        <v>480</v>
      </c>
      <c r="EJ21" s="196">
        <v>96.8</v>
      </c>
      <c r="EK21" s="195">
        <v>0</v>
      </c>
      <c r="EL21" s="195">
        <v>60</v>
      </c>
      <c r="EM21" s="195">
        <v>1959</v>
      </c>
      <c r="EN21" s="195">
        <v>0</v>
      </c>
      <c r="EO21" s="195">
        <v>234</v>
      </c>
      <c r="EP21" s="195">
        <v>0</v>
      </c>
      <c r="EQ21" s="195">
        <v>118.4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C21" s="41">
        <v>62</v>
      </c>
      <c r="FD21" s="195">
        <v>0</v>
      </c>
      <c r="FE21" s="195">
        <v>480</v>
      </c>
      <c r="FF21" s="195">
        <v>576.79999999999995</v>
      </c>
      <c r="FG21" s="195">
        <v>576.79999999999995</v>
      </c>
      <c r="FH21" s="195">
        <v>636.79999999999995</v>
      </c>
      <c r="FI21" s="195">
        <v>2595.8000000000002</v>
      </c>
      <c r="FJ21" s="195">
        <v>2595.8000000000002</v>
      </c>
      <c r="FK21" s="195">
        <v>2829.8</v>
      </c>
      <c r="FL21" s="195">
        <v>2829.8</v>
      </c>
      <c r="FM21" s="195">
        <v>2948.2000000000003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1"/>
      <c r="B22" s="34">
        <v>1</v>
      </c>
      <c r="C22" s="293">
        <v>1</v>
      </c>
      <c r="D22" s="260" t="s">
        <v>104</v>
      </c>
      <c r="E22" s="260" t="s">
        <v>55</v>
      </c>
      <c r="F22" s="260" t="s">
        <v>567</v>
      </c>
      <c r="G22" s="43" t="s">
        <v>566</v>
      </c>
      <c r="H22" s="47">
        <v>0.29236111111111113</v>
      </c>
      <c r="I22" s="58" t="s">
        <v>44</v>
      </c>
      <c r="J22" s="52">
        <v>0</v>
      </c>
      <c r="K22" s="43">
        <v>0.3756944444444445</v>
      </c>
      <c r="L22" s="47">
        <v>0.3756944444444445</v>
      </c>
      <c r="M22" s="42" t="s">
        <v>44</v>
      </c>
      <c r="N22" s="38">
        <v>0</v>
      </c>
      <c r="O22" s="85">
        <v>0.37638888888888888</v>
      </c>
      <c r="P22" s="38"/>
      <c r="Q22" s="261"/>
      <c r="R22" s="85"/>
      <c r="S22" s="38">
        <v>0</v>
      </c>
      <c r="T22" s="85">
        <v>0.43055555555555558</v>
      </c>
      <c r="U22" s="86"/>
      <c r="V22" s="52">
        <v>0</v>
      </c>
      <c r="W22" s="85">
        <v>0.4548611111111111</v>
      </c>
      <c r="X22" s="38"/>
      <c r="Y22" s="85">
        <v>0.45555555555555555</v>
      </c>
      <c r="Z22" s="86"/>
      <c r="AA22" s="52">
        <v>0</v>
      </c>
      <c r="AB22" s="261"/>
      <c r="AC22" s="85">
        <v>0.45694444444444443</v>
      </c>
      <c r="AD22" s="38"/>
      <c r="AE22" s="85">
        <v>0.47847222222222219</v>
      </c>
      <c r="AF22" s="86"/>
      <c r="AG22" s="52">
        <v>0</v>
      </c>
      <c r="AH22" s="261"/>
      <c r="AI22" s="85"/>
      <c r="AJ22" s="38">
        <v>600</v>
      </c>
      <c r="AK22" s="73">
        <v>0.48680555555555555</v>
      </c>
      <c r="AL22" s="42" t="s">
        <v>301</v>
      </c>
      <c r="AM22" s="38">
        <v>1800</v>
      </c>
      <c r="AN22" s="43">
        <v>0.48958333333333331</v>
      </c>
      <c r="AO22" s="47">
        <v>0.50138888888888888</v>
      </c>
      <c r="AP22" s="70">
        <v>98.5</v>
      </c>
      <c r="AQ22" s="71">
        <v>98.5</v>
      </c>
      <c r="AR22" s="72"/>
      <c r="AS22" s="49">
        <v>0.52847222222222223</v>
      </c>
      <c r="AT22" s="42" t="s">
        <v>44</v>
      </c>
      <c r="AU22" s="280">
        <v>0</v>
      </c>
      <c r="AV22" s="72"/>
      <c r="AW22" s="49">
        <v>0.57361111111111118</v>
      </c>
      <c r="AX22" s="42" t="s">
        <v>44</v>
      </c>
      <c r="AY22" s="38">
        <v>0</v>
      </c>
      <c r="AZ22" s="53">
        <v>0.57638888888888895</v>
      </c>
      <c r="BA22" s="61"/>
      <c r="BB22" s="55">
        <v>0.58136574074074077</v>
      </c>
      <c r="BC22" s="35">
        <v>4.9768518518518157E-3</v>
      </c>
      <c r="BD22" s="35">
        <v>5.3240740740744322E-4</v>
      </c>
      <c r="BE22" s="44" t="s">
        <v>45</v>
      </c>
      <c r="BF22" s="45">
        <v>46</v>
      </c>
      <c r="BG22" s="55">
        <v>0.58856481481481482</v>
      </c>
      <c r="BH22" s="35">
        <v>1.2175925925925868E-2</v>
      </c>
      <c r="BI22" s="35">
        <v>1.2384259259259831E-3</v>
      </c>
      <c r="BJ22" s="44" t="s">
        <v>45</v>
      </c>
      <c r="BK22" s="45">
        <v>107</v>
      </c>
      <c r="BL22" s="55">
        <v>0.59254629629629629</v>
      </c>
      <c r="BM22" s="35">
        <v>1.6157407407407343E-2</v>
      </c>
      <c r="BN22" s="35">
        <v>1.1111111111111772E-3</v>
      </c>
      <c r="BO22" s="44" t="s">
        <v>45</v>
      </c>
      <c r="BP22" s="45">
        <v>96</v>
      </c>
      <c r="BQ22" s="55">
        <v>0.60811342592592588</v>
      </c>
      <c r="BR22" s="35">
        <v>3.1724537037036926E-2</v>
      </c>
      <c r="BS22" s="35">
        <v>2.3148148148158937E-4</v>
      </c>
      <c r="BT22" s="44" t="s">
        <v>45</v>
      </c>
      <c r="BU22" s="45">
        <v>20</v>
      </c>
      <c r="BV22" s="263"/>
      <c r="BW22" s="263"/>
      <c r="BX22" s="55">
        <v>0.61937500000000001</v>
      </c>
      <c r="BY22" s="35">
        <v>4.2986111111111058E-2</v>
      </c>
      <c r="BZ22" s="35">
        <v>2.7777777777777263E-3</v>
      </c>
      <c r="CA22" s="44" t="s">
        <v>301</v>
      </c>
      <c r="CB22" s="45">
        <v>240</v>
      </c>
      <c r="CC22" s="49">
        <v>0.64236111111111105</v>
      </c>
      <c r="CD22" s="42" t="s">
        <v>44</v>
      </c>
      <c r="CE22" s="38">
        <v>0</v>
      </c>
      <c r="CF22" s="53">
        <v>0.65625</v>
      </c>
      <c r="CG22" s="61"/>
      <c r="CH22" s="55">
        <v>0.666875</v>
      </c>
      <c r="CI22" s="35">
        <v>1.0624999999999996E-2</v>
      </c>
      <c r="CJ22" s="35">
        <v>2.1990740740741171E-4</v>
      </c>
      <c r="CK22" s="44" t="s">
        <v>45</v>
      </c>
      <c r="CL22" s="45">
        <v>19</v>
      </c>
      <c r="CM22" s="55">
        <v>0.67291666666666661</v>
      </c>
      <c r="CN22" s="35">
        <v>1.6666666666666607E-2</v>
      </c>
      <c r="CO22" s="35">
        <v>1.8518518518524305E-4</v>
      </c>
      <c r="CP22" s="44" t="s">
        <v>45</v>
      </c>
      <c r="CQ22" s="45">
        <v>16</v>
      </c>
      <c r="CR22" s="85" t="s">
        <v>632</v>
      </c>
      <c r="CS22" s="38"/>
      <c r="CT22" s="85">
        <v>0.64097222222222217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0.41319444444444442</v>
      </c>
      <c r="DA22" s="47"/>
      <c r="DB22" s="70">
        <v>111.5</v>
      </c>
      <c r="DC22" s="71">
        <v>111.5</v>
      </c>
      <c r="DD22" s="72"/>
      <c r="DE22" s="43"/>
      <c r="DF22" s="43"/>
      <c r="DG22" s="39">
        <v>754</v>
      </c>
      <c r="DH22" s="46">
        <v>2400</v>
      </c>
      <c r="DI22" s="40"/>
      <c r="DJ22" s="63">
        <v>3154</v>
      </c>
      <c r="DK22" s="43"/>
      <c r="DL22" s="268" t="s">
        <v>192</v>
      </c>
      <c r="DM22" s="269" t="s">
        <v>567</v>
      </c>
      <c r="DN22" s="269" t="s">
        <v>178</v>
      </c>
      <c r="DO22" s="269">
        <v>102</v>
      </c>
      <c r="DP22" s="269" t="s">
        <v>293</v>
      </c>
      <c r="DQ22" s="56"/>
      <c r="DR22" s="56"/>
      <c r="DS22" s="36"/>
      <c r="DT22" s="41"/>
      <c r="DU22" s="41"/>
      <c r="DV22" s="41">
        <v>1.08</v>
      </c>
      <c r="DW22" s="41" t="s">
        <v>197</v>
      </c>
      <c r="DX22" s="41"/>
      <c r="DY22" s="151">
        <v>226.8</v>
      </c>
      <c r="DZ22" s="41">
        <v>226.8</v>
      </c>
      <c r="EA22" s="41">
        <v>9999</v>
      </c>
      <c r="EB22" s="41">
        <v>999999</v>
      </c>
      <c r="EC22" s="41">
        <v>999999</v>
      </c>
      <c r="ED22" s="41"/>
      <c r="EE22" s="41"/>
      <c r="EF22" s="41"/>
      <c r="EG22" s="41">
        <v>1</v>
      </c>
      <c r="EH22" s="195">
        <v>0</v>
      </c>
      <c r="EI22" s="195">
        <v>2400</v>
      </c>
      <c r="EJ22" s="196">
        <v>98.5</v>
      </c>
      <c r="EK22" s="195">
        <v>0</v>
      </c>
      <c r="EL22" s="195">
        <v>0</v>
      </c>
      <c r="EM22" s="195">
        <v>509</v>
      </c>
      <c r="EN22" s="195">
        <v>0</v>
      </c>
      <c r="EO22" s="195">
        <v>35</v>
      </c>
      <c r="EP22" s="195">
        <v>0</v>
      </c>
      <c r="EQ22" s="195">
        <v>111.5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B22" s="41"/>
      <c r="FC22" s="41">
        <v>1</v>
      </c>
      <c r="FD22" s="195">
        <v>0</v>
      </c>
      <c r="FE22" s="195">
        <v>2400</v>
      </c>
      <c r="FF22" s="195">
        <v>2498.5</v>
      </c>
      <c r="FG22" s="195">
        <v>2498.5</v>
      </c>
      <c r="FH22" s="195">
        <v>2498.5</v>
      </c>
      <c r="FI22" s="195">
        <v>3007.5</v>
      </c>
      <c r="FJ22" s="195">
        <v>3007.5</v>
      </c>
      <c r="FK22" s="195">
        <v>3042.5</v>
      </c>
      <c r="FL22" s="195">
        <v>3042.5</v>
      </c>
      <c r="FM22" s="195">
        <v>3154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1"/>
      <c r="B23" s="34">
        <v>10</v>
      </c>
      <c r="C23" s="293">
        <v>10</v>
      </c>
      <c r="D23" s="260" t="s">
        <v>29</v>
      </c>
      <c r="E23" s="260" t="s">
        <v>54</v>
      </c>
      <c r="F23" s="260" t="s">
        <v>595</v>
      </c>
      <c r="G23" s="43">
        <v>0.2986111111111111</v>
      </c>
      <c r="H23" s="47">
        <v>0.2986111111111111</v>
      </c>
      <c r="I23" s="58" t="s">
        <v>44</v>
      </c>
      <c r="J23" s="52">
        <v>0</v>
      </c>
      <c r="K23" s="43">
        <v>0.38194444444444448</v>
      </c>
      <c r="L23" s="47">
        <v>0.38194444444444448</v>
      </c>
      <c r="M23" s="42" t="s">
        <v>44</v>
      </c>
      <c r="N23" s="38">
        <v>0</v>
      </c>
      <c r="O23" s="85">
        <v>0.38263888888888892</v>
      </c>
      <c r="P23" s="38"/>
      <c r="Q23" s="261"/>
      <c r="R23" s="85"/>
      <c r="S23" s="38">
        <v>0</v>
      </c>
      <c r="T23" s="85">
        <v>0.43611111111111112</v>
      </c>
      <c r="U23" s="86"/>
      <c r="V23" s="52">
        <v>0</v>
      </c>
      <c r="W23" s="85">
        <v>0.45416666666666666</v>
      </c>
      <c r="X23" s="38"/>
      <c r="Y23" s="85">
        <v>0.45555555555555555</v>
      </c>
      <c r="Z23" s="86"/>
      <c r="AA23" s="52">
        <v>0</v>
      </c>
      <c r="AB23" s="261"/>
      <c r="AC23" s="85"/>
      <c r="AD23" s="38">
        <v>600</v>
      </c>
      <c r="AE23" s="85" t="s">
        <v>308</v>
      </c>
      <c r="AF23" s="86"/>
      <c r="AG23" s="52">
        <v>600</v>
      </c>
      <c r="AH23" s="261"/>
      <c r="AI23" s="85"/>
      <c r="AJ23" s="38">
        <v>600</v>
      </c>
      <c r="AK23" s="73">
        <v>0.48402777777777778</v>
      </c>
      <c r="AL23" s="42" t="s">
        <v>301</v>
      </c>
      <c r="AM23" s="38">
        <v>1020</v>
      </c>
      <c r="AN23" s="43">
        <v>0.48541666666666666</v>
      </c>
      <c r="AO23" s="47">
        <v>0.50138888888888888</v>
      </c>
      <c r="AP23" s="70">
        <v>93.6</v>
      </c>
      <c r="AQ23" s="71">
        <v>93.6</v>
      </c>
      <c r="AR23" s="72"/>
      <c r="AS23" s="49">
        <v>0.52569444444444446</v>
      </c>
      <c r="AT23" s="42" t="s">
        <v>44</v>
      </c>
      <c r="AU23" s="280">
        <v>0</v>
      </c>
      <c r="AV23" s="72"/>
      <c r="AW23" s="49">
        <v>0.57152777777777775</v>
      </c>
      <c r="AX23" s="42" t="s">
        <v>44</v>
      </c>
      <c r="AY23" s="38">
        <v>0</v>
      </c>
      <c r="AZ23" s="53">
        <v>0.57361111111111118</v>
      </c>
      <c r="BA23" s="61"/>
      <c r="BB23" s="55">
        <v>0.57807870370370373</v>
      </c>
      <c r="BC23" s="35">
        <v>4.4675925925925508E-3</v>
      </c>
      <c r="BD23" s="35">
        <v>1.0416666666667081E-3</v>
      </c>
      <c r="BE23" s="44" t="s">
        <v>45</v>
      </c>
      <c r="BF23" s="45">
        <v>90</v>
      </c>
      <c r="BG23" s="55">
        <v>0.5856365740740741</v>
      </c>
      <c r="BH23" s="35">
        <v>1.2025462962962918E-2</v>
      </c>
      <c r="BI23" s="35">
        <v>1.3888888888889325E-3</v>
      </c>
      <c r="BJ23" s="44" t="s">
        <v>45</v>
      </c>
      <c r="BK23" s="45">
        <v>120</v>
      </c>
      <c r="BL23" s="55">
        <v>0.5902546296296296</v>
      </c>
      <c r="BM23" s="35">
        <v>1.6643518518518419E-2</v>
      </c>
      <c r="BN23" s="35">
        <v>6.2500000000010117E-4</v>
      </c>
      <c r="BO23" s="44" t="s">
        <v>45</v>
      </c>
      <c r="BP23" s="45">
        <v>54</v>
      </c>
      <c r="BQ23" s="55">
        <v>0.60577546296296292</v>
      </c>
      <c r="BR23" s="35">
        <v>3.2164351851851736E-2</v>
      </c>
      <c r="BS23" s="35">
        <v>2.0833333333322018E-4</v>
      </c>
      <c r="BT23" s="44" t="s">
        <v>301</v>
      </c>
      <c r="BU23" s="45">
        <v>18</v>
      </c>
      <c r="BV23" s="263"/>
      <c r="BW23" s="263"/>
      <c r="BX23" s="55">
        <v>0.614375</v>
      </c>
      <c r="BY23" s="35">
        <v>4.0763888888888822E-2</v>
      </c>
      <c r="BZ23" s="35">
        <v>5.5555555555548974E-4</v>
      </c>
      <c r="CA23" s="44" t="s">
        <v>301</v>
      </c>
      <c r="CB23" s="45">
        <v>48</v>
      </c>
      <c r="CC23" s="49">
        <v>0.63958333333333328</v>
      </c>
      <c r="CD23" s="42" t="s">
        <v>44</v>
      </c>
      <c r="CE23" s="38">
        <v>0</v>
      </c>
      <c r="CF23" s="53">
        <v>0.65069444444444446</v>
      </c>
      <c r="CG23" s="61"/>
      <c r="CH23" s="55">
        <v>0.66152777777777783</v>
      </c>
      <c r="CI23" s="35">
        <v>1.0833333333333361E-2</v>
      </c>
      <c r="CJ23" s="35">
        <v>1.1574074074045815E-5</v>
      </c>
      <c r="CK23" s="44" t="s">
        <v>45</v>
      </c>
      <c r="CL23" s="45">
        <v>1</v>
      </c>
      <c r="CM23" s="55">
        <v>0.66760416666666667</v>
      </c>
      <c r="CN23" s="35">
        <v>1.6909722222222201E-2</v>
      </c>
      <c r="CO23" s="35">
        <v>5.7870370370350505E-5</v>
      </c>
      <c r="CP23" s="44" t="s">
        <v>301</v>
      </c>
      <c r="CQ23" s="45">
        <v>5</v>
      </c>
      <c r="CR23" s="85" t="s">
        <v>632</v>
      </c>
      <c r="CS23" s="38"/>
      <c r="CT23" s="85">
        <v>0.97986111111111096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130.1</v>
      </c>
      <c r="DC23" s="71">
        <v>130.1</v>
      </c>
      <c r="DD23" s="72"/>
      <c r="DE23" s="43"/>
      <c r="DF23" s="43"/>
      <c r="DG23" s="39">
        <v>559.70000000000005</v>
      </c>
      <c r="DH23" s="46">
        <v>2820</v>
      </c>
      <c r="DI23" s="40"/>
      <c r="DJ23" s="63">
        <v>3379.7</v>
      </c>
      <c r="DK23" s="43"/>
      <c r="DL23" s="268" t="s">
        <v>191</v>
      </c>
      <c r="DM23" s="269" t="s">
        <v>595</v>
      </c>
      <c r="DN23" s="269" t="s">
        <v>178</v>
      </c>
      <c r="DO23" s="269">
        <v>89</v>
      </c>
      <c r="DP23" s="269" t="s">
        <v>623</v>
      </c>
      <c r="DQ23" s="56"/>
      <c r="DR23" s="56"/>
      <c r="DS23" s="36"/>
      <c r="DT23" s="41"/>
      <c r="DU23" s="41"/>
      <c r="DV23" s="41">
        <v>1.05</v>
      </c>
      <c r="DW23" s="41" t="s">
        <v>197</v>
      </c>
      <c r="DX23" s="41"/>
      <c r="DY23" s="151">
        <v>234.88499999999999</v>
      </c>
      <c r="DZ23" s="41">
        <v>234.88499999999999</v>
      </c>
      <c r="EA23" s="41">
        <v>9999</v>
      </c>
      <c r="EB23" s="41">
        <v>999999</v>
      </c>
      <c r="EC23" s="41">
        <v>999999</v>
      </c>
      <c r="ED23" s="41"/>
      <c r="EE23" s="41"/>
      <c r="EF23" s="41"/>
      <c r="EG23" s="41">
        <v>10</v>
      </c>
      <c r="EH23" s="195">
        <v>0</v>
      </c>
      <c r="EI23" s="195">
        <v>2820</v>
      </c>
      <c r="EJ23" s="196">
        <v>93.6</v>
      </c>
      <c r="EK23" s="195">
        <v>0</v>
      </c>
      <c r="EL23" s="195">
        <v>0</v>
      </c>
      <c r="EM23" s="195">
        <v>330</v>
      </c>
      <c r="EN23" s="195">
        <v>0</v>
      </c>
      <c r="EO23" s="195">
        <v>6</v>
      </c>
      <c r="EP23" s="195">
        <v>0</v>
      </c>
      <c r="EQ23" s="195">
        <v>130.1</v>
      </c>
      <c r="ER23" s="195" t="e">
        <v>#REF!</v>
      </c>
      <c r="ES23" s="195" t="e">
        <v>#REF!</v>
      </c>
      <c r="ET23" s="195" t="e">
        <v>#REF!</v>
      </c>
      <c r="EU23" s="196" t="e">
        <v>#REF!</v>
      </c>
      <c r="EV23" s="195"/>
      <c r="EW23" s="195"/>
      <c r="EX23" s="195"/>
      <c r="EY23" s="195"/>
      <c r="EZ23" s="196"/>
      <c r="FA23" s="195"/>
      <c r="FB23" s="41"/>
      <c r="FC23" s="41">
        <v>10</v>
      </c>
      <c r="FD23" s="195">
        <v>0</v>
      </c>
      <c r="FE23" s="195">
        <v>2820</v>
      </c>
      <c r="FF23" s="195">
        <v>2913.6</v>
      </c>
      <c r="FG23" s="195">
        <v>2913.6</v>
      </c>
      <c r="FH23" s="195">
        <v>2913.6</v>
      </c>
      <c r="FI23" s="195">
        <v>3243.6</v>
      </c>
      <c r="FJ23" s="195">
        <v>3243.6</v>
      </c>
      <c r="FK23" s="195">
        <v>3249.6</v>
      </c>
      <c r="FL23" s="195">
        <v>3249.6</v>
      </c>
      <c r="FM23" s="195">
        <v>3379.7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2"/>
      <c r="B24" s="34">
        <v>23</v>
      </c>
      <c r="C24" s="293">
        <v>23</v>
      </c>
      <c r="D24" s="260" t="s">
        <v>484</v>
      </c>
      <c r="E24" s="260" t="s">
        <v>485</v>
      </c>
      <c r="F24" s="260" t="s">
        <v>583</v>
      </c>
      <c r="G24" s="43">
        <v>0.30763888888888885</v>
      </c>
      <c r="H24" s="47">
        <v>0.30763888888888885</v>
      </c>
      <c r="I24" s="58" t="s">
        <v>44</v>
      </c>
      <c r="J24" s="52">
        <v>0</v>
      </c>
      <c r="K24" s="43">
        <v>0.39097222222222222</v>
      </c>
      <c r="L24" s="47">
        <v>0.39097222222222222</v>
      </c>
      <c r="M24" s="42" t="s">
        <v>44</v>
      </c>
      <c r="N24" s="38">
        <v>0</v>
      </c>
      <c r="O24" s="85">
        <v>0.39166666666666666</v>
      </c>
      <c r="P24" s="38"/>
      <c r="Q24" s="261"/>
      <c r="R24" s="85"/>
      <c r="S24" s="38">
        <v>0</v>
      </c>
      <c r="T24" s="85">
        <v>0.43124999999999997</v>
      </c>
      <c r="U24" s="86"/>
      <c r="V24" s="52">
        <v>0</v>
      </c>
      <c r="W24" s="85">
        <v>0.45833333333333331</v>
      </c>
      <c r="X24" s="38"/>
      <c r="Y24" s="85">
        <v>0.4597222222222222</v>
      </c>
      <c r="Z24" s="86"/>
      <c r="AA24" s="52">
        <v>0</v>
      </c>
      <c r="AB24" s="261"/>
      <c r="AC24" s="85">
        <v>0.46180555555555558</v>
      </c>
      <c r="AD24" s="38"/>
      <c r="AE24" s="85">
        <v>0.48472222222222222</v>
      </c>
      <c r="AF24" s="86"/>
      <c r="AG24" s="52">
        <v>0</v>
      </c>
      <c r="AH24" s="261"/>
      <c r="AI24" s="85"/>
      <c r="AJ24" s="38">
        <v>600</v>
      </c>
      <c r="AK24" s="73">
        <v>0.4916666666666667</v>
      </c>
      <c r="AL24" s="42" t="s">
        <v>301</v>
      </c>
      <c r="AM24" s="38">
        <v>900</v>
      </c>
      <c r="AN24" s="43">
        <v>0.51597222222222217</v>
      </c>
      <c r="AO24" s="47">
        <v>0.51736111111111105</v>
      </c>
      <c r="AP24" s="70">
        <v>103</v>
      </c>
      <c r="AQ24" s="71">
        <v>103</v>
      </c>
      <c r="AR24" s="72"/>
      <c r="AS24" s="49">
        <v>0.53333333333333333</v>
      </c>
      <c r="AT24" s="42" t="s">
        <v>44</v>
      </c>
      <c r="AU24" s="280">
        <v>0</v>
      </c>
      <c r="AV24" s="72"/>
      <c r="AW24" s="49">
        <v>0.57500000000000007</v>
      </c>
      <c r="AX24" s="42" t="s">
        <v>44</v>
      </c>
      <c r="AY24" s="38">
        <v>0</v>
      </c>
      <c r="AZ24" s="53">
        <v>0.57708333333333328</v>
      </c>
      <c r="BA24" s="61"/>
      <c r="BB24" s="55">
        <v>0.58267361111111116</v>
      </c>
      <c r="BC24" s="35">
        <v>5.5902777777778745E-3</v>
      </c>
      <c r="BD24" s="35">
        <v>8.1018518518615606E-5</v>
      </c>
      <c r="BE24" s="44" t="s">
        <v>301</v>
      </c>
      <c r="BF24" s="45">
        <v>7</v>
      </c>
      <c r="BG24" s="55">
        <v>0.59</v>
      </c>
      <c r="BH24" s="35">
        <v>1.2916666666666687E-2</v>
      </c>
      <c r="BI24" s="35">
        <v>4.9768518518516353E-4</v>
      </c>
      <c r="BJ24" s="44" t="s">
        <v>45</v>
      </c>
      <c r="BK24" s="45">
        <v>43</v>
      </c>
      <c r="BL24" s="55">
        <v>0.59387731481481476</v>
      </c>
      <c r="BM24" s="35">
        <v>1.6793981481481479E-2</v>
      </c>
      <c r="BN24" s="35">
        <v>4.7453703703704067E-4</v>
      </c>
      <c r="BO24" s="44" t="s">
        <v>45</v>
      </c>
      <c r="BP24" s="45">
        <v>41</v>
      </c>
      <c r="BQ24" s="55">
        <v>0.61425925925925928</v>
      </c>
      <c r="BR24" s="35">
        <v>3.7175925925926001E-2</v>
      </c>
      <c r="BS24" s="35">
        <v>5.2199074074074855E-3</v>
      </c>
      <c r="BT24" s="44" t="s">
        <v>301</v>
      </c>
      <c r="BU24" s="45">
        <v>451</v>
      </c>
      <c r="BV24" s="263"/>
      <c r="BW24" s="263"/>
      <c r="BX24" s="55">
        <v>0.60258101851851853</v>
      </c>
      <c r="BY24" s="35">
        <v>2.5497685185185248E-2</v>
      </c>
      <c r="BZ24" s="35">
        <v>1.4710648148148084E-2</v>
      </c>
      <c r="CA24" s="44" t="s">
        <v>45</v>
      </c>
      <c r="CB24" s="45">
        <v>1571</v>
      </c>
      <c r="CC24" s="49">
        <v>0.6430555555555556</v>
      </c>
      <c r="CD24" s="42" t="s">
        <v>44</v>
      </c>
      <c r="CE24" s="38">
        <v>0</v>
      </c>
      <c r="CF24" s="53">
        <v>0.65763888888888888</v>
      </c>
      <c r="CG24" s="61"/>
      <c r="CH24" s="55">
        <v>0.66864583333333327</v>
      </c>
      <c r="CI24" s="35">
        <v>1.1006944444444389E-2</v>
      </c>
      <c r="CJ24" s="35">
        <v>1.6203703703698141E-4</v>
      </c>
      <c r="CK24" s="44" t="s">
        <v>301</v>
      </c>
      <c r="CL24" s="45">
        <v>14</v>
      </c>
      <c r="CM24" s="55">
        <v>0.67494212962962974</v>
      </c>
      <c r="CN24" s="35">
        <v>1.7303240740740855E-2</v>
      </c>
      <c r="CO24" s="35">
        <v>4.5138888888900455E-4</v>
      </c>
      <c r="CP24" s="44" t="s">
        <v>301</v>
      </c>
      <c r="CQ24" s="45">
        <v>39</v>
      </c>
      <c r="CR24" s="85" t="s">
        <v>632</v>
      </c>
      <c r="CS24" s="38"/>
      <c r="CT24" s="85">
        <v>1.52152777777778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119.5</v>
      </c>
      <c r="DC24" s="71">
        <v>119.5</v>
      </c>
      <c r="DD24" s="72"/>
      <c r="DE24" s="43"/>
      <c r="DF24" s="43"/>
      <c r="DG24" s="39">
        <v>2388.5</v>
      </c>
      <c r="DH24" s="46">
        <v>1500</v>
      </c>
      <c r="DI24" s="40"/>
      <c r="DJ24" s="63">
        <v>3888.5</v>
      </c>
      <c r="DK24" s="43"/>
      <c r="DL24" s="268" t="s">
        <v>192</v>
      </c>
      <c r="DM24" s="269" t="s">
        <v>583</v>
      </c>
      <c r="DN24" s="269" t="s">
        <v>179</v>
      </c>
      <c r="DO24" s="269">
        <v>72</v>
      </c>
      <c r="DP24" s="269">
        <v>0</v>
      </c>
      <c r="DQ24" s="56"/>
      <c r="DR24" s="56"/>
      <c r="DS24" s="36"/>
      <c r="DV24" s="41">
        <v>1</v>
      </c>
      <c r="DW24" s="41" t="s">
        <v>197</v>
      </c>
      <c r="DX24" s="41"/>
      <c r="DY24" s="151">
        <v>222.5</v>
      </c>
      <c r="DZ24" s="41">
        <v>222.5</v>
      </c>
      <c r="EA24" s="41">
        <v>9999</v>
      </c>
      <c r="EB24" s="41">
        <v>999999</v>
      </c>
      <c r="EC24" s="41">
        <v>3888.5</v>
      </c>
      <c r="EG24" s="41">
        <v>23</v>
      </c>
      <c r="EH24" s="195">
        <v>0</v>
      </c>
      <c r="EI24" s="195">
        <v>1500</v>
      </c>
      <c r="EJ24" s="196">
        <v>103</v>
      </c>
      <c r="EK24" s="195">
        <v>0</v>
      </c>
      <c r="EL24" s="195">
        <v>0</v>
      </c>
      <c r="EM24" s="195">
        <v>2113</v>
      </c>
      <c r="EN24" s="195">
        <v>0</v>
      </c>
      <c r="EO24" s="195">
        <v>53</v>
      </c>
      <c r="EP24" s="195">
        <v>0</v>
      </c>
      <c r="EQ24" s="195">
        <v>119.5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23</v>
      </c>
      <c r="FD24" s="195">
        <v>0</v>
      </c>
      <c r="FE24" s="195">
        <v>1500</v>
      </c>
      <c r="FF24" s="195">
        <v>1603</v>
      </c>
      <c r="FG24" s="195">
        <v>1603</v>
      </c>
      <c r="FH24" s="195">
        <v>1603</v>
      </c>
      <c r="FI24" s="195">
        <v>3716</v>
      </c>
      <c r="FJ24" s="195">
        <v>3716</v>
      </c>
      <c r="FK24" s="195">
        <v>3769</v>
      </c>
      <c r="FL24" s="195">
        <v>3769</v>
      </c>
      <c r="FM24" s="195">
        <v>3888.5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2"/>
      <c r="B25" s="34">
        <v>64</v>
      </c>
      <c r="C25" s="293">
        <v>73</v>
      </c>
      <c r="D25" s="260" t="s">
        <v>260</v>
      </c>
      <c r="E25" s="260" t="s">
        <v>541</v>
      </c>
      <c r="F25" s="260" t="s">
        <v>610</v>
      </c>
      <c r="G25" s="43">
        <v>0.33611111111111097</v>
      </c>
      <c r="H25" s="47">
        <v>0.33611111111111097</v>
      </c>
      <c r="I25" s="58" t="s">
        <v>44</v>
      </c>
      <c r="J25" s="52">
        <v>0</v>
      </c>
      <c r="K25" s="43">
        <v>0.41944444444444434</v>
      </c>
      <c r="L25" s="47">
        <v>0.41944444444444434</v>
      </c>
      <c r="M25" s="42" t="s">
        <v>44</v>
      </c>
      <c r="N25" s="38">
        <v>0</v>
      </c>
      <c r="O25" s="85">
        <v>0.4201388888888889</v>
      </c>
      <c r="P25" s="38"/>
      <c r="Q25" s="261"/>
      <c r="R25" s="85"/>
      <c r="S25" s="38">
        <v>0</v>
      </c>
      <c r="T25" s="85">
        <v>0.4597222222222222</v>
      </c>
      <c r="U25" s="86"/>
      <c r="V25" s="52">
        <v>0</v>
      </c>
      <c r="W25" s="85">
        <v>0.49236111111111108</v>
      </c>
      <c r="X25" s="38"/>
      <c r="Y25" s="85">
        <v>0.49374999999999997</v>
      </c>
      <c r="Z25" s="86"/>
      <c r="AA25" s="52">
        <v>0</v>
      </c>
      <c r="AB25" s="261"/>
      <c r="AC25" s="85">
        <v>0.49583333333333335</v>
      </c>
      <c r="AD25" s="38"/>
      <c r="AE25" s="85">
        <v>0.52500000000000002</v>
      </c>
      <c r="AF25" s="86"/>
      <c r="AG25" s="52">
        <v>0</v>
      </c>
      <c r="AH25" s="261"/>
      <c r="AI25" s="85">
        <v>0.53125</v>
      </c>
      <c r="AJ25" s="38"/>
      <c r="AK25" s="73">
        <v>0.53263888888888888</v>
      </c>
      <c r="AL25" s="42" t="s">
        <v>301</v>
      </c>
      <c r="AM25" s="38">
        <v>1980</v>
      </c>
      <c r="AN25" s="43">
        <v>0.53541666666666665</v>
      </c>
      <c r="AO25" s="47">
        <v>0.55972222222222223</v>
      </c>
      <c r="AP25" s="70">
        <v>92.1</v>
      </c>
      <c r="AQ25" s="71">
        <v>92.1</v>
      </c>
      <c r="AR25" s="72"/>
      <c r="AS25" s="49">
        <v>0.57430555555555551</v>
      </c>
      <c r="AT25" s="42" t="s">
        <v>44</v>
      </c>
      <c r="AU25" s="280">
        <v>0</v>
      </c>
      <c r="AV25" s="72"/>
      <c r="AW25" s="49">
        <v>0.62152777777777779</v>
      </c>
      <c r="AX25" s="42" t="s">
        <v>44</v>
      </c>
      <c r="AY25" s="38">
        <v>0</v>
      </c>
      <c r="AZ25" s="53">
        <v>0.62291666666666667</v>
      </c>
      <c r="BA25" s="61"/>
      <c r="BB25" s="55">
        <v>0.62825231481481481</v>
      </c>
      <c r="BC25" s="35">
        <v>5.335648148148131E-3</v>
      </c>
      <c r="BD25" s="35">
        <v>1.7361111111112784E-4</v>
      </c>
      <c r="BE25" s="44" t="s">
        <v>45</v>
      </c>
      <c r="BF25" s="45">
        <v>15</v>
      </c>
      <c r="BG25" s="55">
        <v>0.63739583333333327</v>
      </c>
      <c r="BH25" s="35">
        <v>1.4479166666666599E-2</v>
      </c>
      <c r="BI25" s="35">
        <v>1.0648148148147477E-3</v>
      </c>
      <c r="BJ25" s="44" t="s">
        <v>301</v>
      </c>
      <c r="BK25" s="45">
        <v>92</v>
      </c>
      <c r="BL25" s="55">
        <v>0.64226851851851852</v>
      </c>
      <c r="BM25" s="35">
        <v>1.9351851851851842E-2</v>
      </c>
      <c r="BN25" s="35">
        <v>2.0833333333333225E-3</v>
      </c>
      <c r="BO25" s="44" t="s">
        <v>301</v>
      </c>
      <c r="BP25" s="45">
        <v>180</v>
      </c>
      <c r="BQ25" s="55">
        <v>0.66041666666666665</v>
      </c>
      <c r="BR25" s="35">
        <v>3.7499999999999978E-2</v>
      </c>
      <c r="BS25" s="35">
        <v>5.5439814814814622E-3</v>
      </c>
      <c r="BT25" s="44" t="s">
        <v>301</v>
      </c>
      <c r="BU25" s="45">
        <v>479</v>
      </c>
      <c r="BV25" s="263"/>
      <c r="BW25" s="263"/>
      <c r="BX25" s="55">
        <v>0.67249999999999999</v>
      </c>
      <c r="BY25" s="35">
        <v>4.9583333333333313E-2</v>
      </c>
      <c r="BZ25" s="35">
        <v>9.3749999999999806E-3</v>
      </c>
      <c r="CA25" s="44" t="s">
        <v>301</v>
      </c>
      <c r="CB25" s="45">
        <v>810</v>
      </c>
      <c r="CC25" s="49">
        <v>0.69027777777777777</v>
      </c>
      <c r="CD25" s="42" t="s">
        <v>301</v>
      </c>
      <c r="CE25" s="38">
        <v>120</v>
      </c>
      <c r="CF25" s="53">
        <v>0.69305555555555554</v>
      </c>
      <c r="CG25" s="61"/>
      <c r="CH25" s="55">
        <v>0.7047106481481481</v>
      </c>
      <c r="CI25" s="35">
        <v>1.1655092592592564E-2</v>
      </c>
      <c r="CJ25" s="35">
        <v>8.1018518518515686E-4</v>
      </c>
      <c r="CK25" s="44" t="s">
        <v>301</v>
      </c>
      <c r="CL25" s="45">
        <v>70</v>
      </c>
      <c r="CM25" s="55">
        <v>0.71148148148148149</v>
      </c>
      <c r="CN25" s="35">
        <v>1.8425925925925957E-2</v>
      </c>
      <c r="CO25" s="35">
        <v>1.5740740740741062E-3</v>
      </c>
      <c r="CP25" s="44" t="s">
        <v>301</v>
      </c>
      <c r="CQ25" s="45">
        <v>136</v>
      </c>
      <c r="CR25" s="85" t="s">
        <v>632</v>
      </c>
      <c r="CS25" s="38"/>
      <c r="CT25" s="85">
        <v>3.2298611111111102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113</v>
      </c>
      <c r="DC25" s="71">
        <v>113</v>
      </c>
      <c r="DD25" s="72"/>
      <c r="DE25" s="43"/>
      <c r="DF25" s="43"/>
      <c r="DG25" s="39">
        <v>1987.1</v>
      </c>
      <c r="DH25" s="46">
        <v>2100</v>
      </c>
      <c r="DI25" s="40"/>
      <c r="DJ25" s="63">
        <v>4087.1</v>
      </c>
      <c r="DK25" s="43"/>
      <c r="DL25" s="268" t="s">
        <v>190</v>
      </c>
      <c r="DM25" s="269" t="s">
        <v>610</v>
      </c>
      <c r="DN25" s="269" t="s">
        <v>178</v>
      </c>
      <c r="DO25" s="269">
        <v>81</v>
      </c>
      <c r="DP25" s="269" t="s">
        <v>620</v>
      </c>
      <c r="DQ25" s="56"/>
      <c r="DR25" s="56"/>
      <c r="DS25" s="36"/>
      <c r="DV25" s="41">
        <v>1.05</v>
      </c>
      <c r="DW25" s="41" t="s">
        <v>198</v>
      </c>
      <c r="DX25" s="41"/>
      <c r="DY25" s="151">
        <v>215.35499999999999</v>
      </c>
      <c r="DZ25" s="41">
        <v>9999</v>
      </c>
      <c r="EA25" s="41">
        <v>215.35499999999999</v>
      </c>
      <c r="EB25" s="41">
        <v>999999</v>
      </c>
      <c r="EC25" s="41">
        <v>999999</v>
      </c>
      <c r="EG25" s="41">
        <v>73</v>
      </c>
      <c r="EH25" s="195">
        <v>0</v>
      </c>
      <c r="EI25" s="195">
        <v>1980</v>
      </c>
      <c r="EJ25" s="196">
        <v>92.1</v>
      </c>
      <c r="EK25" s="195">
        <v>0</v>
      </c>
      <c r="EL25" s="195">
        <v>0</v>
      </c>
      <c r="EM25" s="195">
        <v>1576</v>
      </c>
      <c r="EN25" s="195">
        <v>120</v>
      </c>
      <c r="EO25" s="195">
        <v>206</v>
      </c>
      <c r="EP25" s="195">
        <v>0</v>
      </c>
      <c r="EQ25" s="195">
        <v>113</v>
      </c>
      <c r="FC25" s="41">
        <v>73</v>
      </c>
      <c r="FD25" s="195">
        <v>0</v>
      </c>
      <c r="FE25" s="195">
        <v>1980</v>
      </c>
      <c r="FF25" s="195">
        <v>2072.1</v>
      </c>
      <c r="FG25" s="195">
        <v>2072.1</v>
      </c>
      <c r="FH25" s="195">
        <v>2072.1</v>
      </c>
      <c r="FI25" s="195">
        <v>3648.1</v>
      </c>
      <c r="FJ25" s="195">
        <v>3768.1</v>
      </c>
      <c r="FK25" s="195">
        <v>3974.1</v>
      </c>
      <c r="FL25" s="195">
        <v>3974.1</v>
      </c>
      <c r="FM25" s="195">
        <v>4087.1</v>
      </c>
    </row>
    <row r="26" spans="1:178" ht="13.5" thickBot="1" x14ac:dyDescent="0.25">
      <c r="A26" s="132"/>
      <c r="B26" s="34">
        <v>60</v>
      </c>
      <c r="C26" s="293">
        <v>69</v>
      </c>
      <c r="D26" s="260" t="s">
        <v>537</v>
      </c>
      <c r="E26" s="260" t="s">
        <v>265</v>
      </c>
      <c r="F26" s="260" t="s">
        <v>608</v>
      </c>
      <c r="G26" s="43">
        <v>0.3333333333333332</v>
      </c>
      <c r="H26" s="47">
        <v>0.3333333333333332</v>
      </c>
      <c r="I26" s="58" t="s">
        <v>44</v>
      </c>
      <c r="J26" s="52">
        <v>0</v>
      </c>
      <c r="K26" s="43">
        <v>0.41666666666666657</v>
      </c>
      <c r="L26" s="47">
        <v>0.41666666666666657</v>
      </c>
      <c r="M26" s="42" t="s">
        <v>44</v>
      </c>
      <c r="N26" s="38">
        <v>0</v>
      </c>
      <c r="O26" s="85">
        <v>0.41736111111111113</v>
      </c>
      <c r="P26" s="38"/>
      <c r="Q26" s="261"/>
      <c r="R26" s="85"/>
      <c r="S26" s="38">
        <v>0</v>
      </c>
      <c r="T26" s="85">
        <v>0.4548611111111111</v>
      </c>
      <c r="U26" s="86"/>
      <c r="V26" s="52">
        <v>0</v>
      </c>
      <c r="W26" s="85">
        <v>0.47430555555555554</v>
      </c>
      <c r="X26" s="38"/>
      <c r="Y26" s="85">
        <v>0.47569444444444442</v>
      </c>
      <c r="Z26" s="86"/>
      <c r="AA26" s="52">
        <v>0</v>
      </c>
      <c r="AB26" s="261"/>
      <c r="AC26" s="85">
        <v>0.4777777777777778</v>
      </c>
      <c r="AD26" s="38"/>
      <c r="AE26" s="85">
        <v>0.5</v>
      </c>
      <c r="AF26" s="86"/>
      <c r="AG26" s="52">
        <v>0</v>
      </c>
      <c r="AH26" s="261"/>
      <c r="AI26" s="85"/>
      <c r="AJ26" s="38">
        <v>600</v>
      </c>
      <c r="AK26" s="73">
        <v>0.51111111111111118</v>
      </c>
      <c r="AL26" s="42" t="s">
        <v>301</v>
      </c>
      <c r="AM26" s="38">
        <v>360</v>
      </c>
      <c r="AN26" s="43">
        <v>0.51458333333333328</v>
      </c>
      <c r="AO26" s="47">
        <v>0.55694444444444446</v>
      </c>
      <c r="AP26" s="70">
        <v>94</v>
      </c>
      <c r="AQ26" s="71">
        <v>94</v>
      </c>
      <c r="AR26" s="72">
        <v>10</v>
      </c>
      <c r="AS26" s="49">
        <v>0.55277777777777781</v>
      </c>
      <c r="AT26" s="42" t="s">
        <v>44</v>
      </c>
      <c r="AU26" s="280">
        <v>0</v>
      </c>
      <c r="AV26" s="72"/>
      <c r="AW26" s="49">
        <v>0.60555555555555551</v>
      </c>
      <c r="AX26" s="42" t="s">
        <v>44</v>
      </c>
      <c r="AY26" s="38">
        <v>0</v>
      </c>
      <c r="AZ26" s="53">
        <v>0.60833333333333328</v>
      </c>
      <c r="BA26" s="61"/>
      <c r="BB26" s="55">
        <v>0.61341435185185189</v>
      </c>
      <c r="BC26" s="35">
        <v>5.0810185185186096E-3</v>
      </c>
      <c r="BD26" s="35">
        <v>4.2824074074064924E-4</v>
      </c>
      <c r="BE26" s="44" t="s">
        <v>45</v>
      </c>
      <c r="BF26" s="45">
        <v>37</v>
      </c>
      <c r="BG26" s="55">
        <v>0.6209027777777778</v>
      </c>
      <c r="BH26" s="35">
        <v>1.2569444444444522E-2</v>
      </c>
      <c r="BI26" s="35">
        <v>8.44907407407329E-4</v>
      </c>
      <c r="BJ26" s="44" t="s">
        <v>45</v>
      </c>
      <c r="BK26" s="45">
        <v>73</v>
      </c>
      <c r="BL26" s="55">
        <v>0.62577546296296294</v>
      </c>
      <c r="BM26" s="35">
        <v>1.7442129629629655E-2</v>
      </c>
      <c r="BN26" s="35">
        <v>1.7361111111113478E-4</v>
      </c>
      <c r="BO26" s="44" t="s">
        <v>301</v>
      </c>
      <c r="BP26" s="45">
        <v>15</v>
      </c>
      <c r="BQ26" s="55">
        <v>0.65060185185185182</v>
      </c>
      <c r="BR26" s="35">
        <v>4.2268518518518539E-2</v>
      </c>
      <c r="BS26" s="35">
        <v>1.0312500000000023E-2</v>
      </c>
      <c r="BT26" s="44" t="s">
        <v>301</v>
      </c>
      <c r="BU26" s="45">
        <v>891</v>
      </c>
      <c r="BV26" s="263"/>
      <c r="BW26" s="263"/>
      <c r="BX26" s="55">
        <v>0.63517361111111115</v>
      </c>
      <c r="BY26" s="35">
        <v>2.6840277777777866E-2</v>
      </c>
      <c r="BZ26" s="35">
        <v>1.3368055555555466E-2</v>
      </c>
      <c r="CA26" s="44" t="s">
        <v>45</v>
      </c>
      <c r="CB26" s="45">
        <v>1455</v>
      </c>
      <c r="CC26" s="49">
        <v>0.68402777777777779</v>
      </c>
      <c r="CD26" s="42" t="s">
        <v>301</v>
      </c>
      <c r="CE26" s="38">
        <v>840</v>
      </c>
      <c r="CF26" s="53">
        <v>0.68611111111111101</v>
      </c>
      <c r="CG26" s="61"/>
      <c r="CH26" s="55">
        <v>0.6963773148148148</v>
      </c>
      <c r="CI26" s="35">
        <v>1.0266203703703791E-2</v>
      </c>
      <c r="CJ26" s="35">
        <v>5.7870370370361607E-4</v>
      </c>
      <c r="CK26" s="44" t="s">
        <v>45</v>
      </c>
      <c r="CL26" s="45">
        <v>50</v>
      </c>
      <c r="CM26" s="55">
        <v>0.70402777777777781</v>
      </c>
      <c r="CN26" s="35">
        <v>1.7916666666666803E-2</v>
      </c>
      <c r="CO26" s="35">
        <v>1.0648148148149524E-3</v>
      </c>
      <c r="CP26" s="44" t="s">
        <v>301</v>
      </c>
      <c r="CQ26" s="45">
        <v>92</v>
      </c>
      <c r="CR26" s="85" t="s">
        <v>632</v>
      </c>
      <c r="CS26" s="38"/>
      <c r="CT26" s="85">
        <v>3.0631944444444401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112.3</v>
      </c>
      <c r="DC26" s="71">
        <v>112.3</v>
      </c>
      <c r="DD26" s="72"/>
      <c r="DE26" s="43"/>
      <c r="DF26" s="43"/>
      <c r="DG26" s="39">
        <v>2829.3</v>
      </c>
      <c r="DH26" s="46">
        <v>1800</v>
      </c>
      <c r="DI26" s="40"/>
      <c r="DJ26" s="63">
        <v>4629.3</v>
      </c>
      <c r="DK26" s="43"/>
      <c r="DL26" s="268" t="s">
        <v>191</v>
      </c>
      <c r="DM26" s="269" t="s">
        <v>608</v>
      </c>
      <c r="DN26" s="269" t="s">
        <v>179</v>
      </c>
      <c r="DO26" s="269">
        <v>71</v>
      </c>
      <c r="DP26" s="269" t="s">
        <v>624</v>
      </c>
      <c r="DQ26" s="56"/>
      <c r="DR26" s="56"/>
      <c r="DS26" s="36"/>
      <c r="DV26" s="41">
        <v>1</v>
      </c>
      <c r="DW26" s="41" t="s">
        <v>197</v>
      </c>
      <c r="DX26" s="41"/>
      <c r="DY26" s="151">
        <v>216.3</v>
      </c>
      <c r="DZ26" s="41">
        <v>216.3</v>
      </c>
      <c r="EA26" s="41">
        <v>9999</v>
      </c>
      <c r="EB26" s="41">
        <v>999999</v>
      </c>
      <c r="EC26" s="41">
        <v>4629.3</v>
      </c>
      <c r="EG26" s="41">
        <v>69</v>
      </c>
      <c r="EH26" s="195">
        <v>0</v>
      </c>
      <c r="EI26" s="195">
        <v>960</v>
      </c>
      <c r="EJ26" s="196">
        <v>104</v>
      </c>
      <c r="EK26" s="195">
        <v>0</v>
      </c>
      <c r="EL26" s="195">
        <v>0</v>
      </c>
      <c r="EM26" s="195">
        <v>2471</v>
      </c>
      <c r="EN26" s="195">
        <v>840</v>
      </c>
      <c r="EO26" s="195">
        <v>142</v>
      </c>
      <c r="EP26" s="195">
        <v>0</v>
      </c>
      <c r="EQ26" s="195">
        <v>112.3</v>
      </c>
      <c r="FC26" s="41">
        <v>69</v>
      </c>
      <c r="FD26" s="195">
        <v>0</v>
      </c>
      <c r="FE26" s="195">
        <v>960</v>
      </c>
      <c r="FF26" s="195">
        <v>1064</v>
      </c>
      <c r="FG26" s="195">
        <v>1064</v>
      </c>
      <c r="FH26" s="195">
        <v>1064</v>
      </c>
      <c r="FI26" s="195">
        <v>3535</v>
      </c>
      <c r="FJ26" s="195">
        <v>4375</v>
      </c>
      <c r="FK26" s="195">
        <v>4517</v>
      </c>
      <c r="FL26" s="195">
        <v>4517</v>
      </c>
      <c r="FM26" s="195">
        <v>4629.3</v>
      </c>
    </row>
    <row r="27" spans="1:178" ht="13.5" thickBot="1" x14ac:dyDescent="0.25">
      <c r="A27" s="132"/>
      <c r="B27" s="34">
        <v>32</v>
      </c>
      <c r="C27" s="293">
        <v>32</v>
      </c>
      <c r="D27" s="260" t="s">
        <v>498</v>
      </c>
      <c r="E27" s="260" t="s">
        <v>499</v>
      </c>
      <c r="F27" s="260" t="s">
        <v>591</v>
      </c>
      <c r="G27" s="43">
        <v>0.31388888888888883</v>
      </c>
      <c r="H27" s="47">
        <v>0.31527777777777777</v>
      </c>
      <c r="I27" s="58" t="s">
        <v>301</v>
      </c>
      <c r="J27" s="52">
        <v>120</v>
      </c>
      <c r="K27" s="43">
        <v>0.3972222222222222</v>
      </c>
      <c r="L27" s="47">
        <v>0.3972222222222222</v>
      </c>
      <c r="M27" s="42" t="s">
        <v>44</v>
      </c>
      <c r="N27" s="38">
        <v>0</v>
      </c>
      <c r="O27" s="85">
        <v>0.39861111111111108</v>
      </c>
      <c r="P27" s="38"/>
      <c r="Q27" s="261"/>
      <c r="R27" s="85"/>
      <c r="S27" s="38">
        <v>0</v>
      </c>
      <c r="T27" s="85">
        <v>0.44513888888888892</v>
      </c>
      <c r="U27" s="86"/>
      <c r="V27" s="52">
        <v>0</v>
      </c>
      <c r="W27" s="85">
        <v>0.46527777777777773</v>
      </c>
      <c r="X27" s="38"/>
      <c r="Y27" s="85">
        <v>0.46736111111111112</v>
      </c>
      <c r="Z27" s="86"/>
      <c r="AA27" s="52">
        <v>0</v>
      </c>
      <c r="AB27" s="261"/>
      <c r="AC27" s="85">
        <v>0.47013888888888888</v>
      </c>
      <c r="AD27" s="38"/>
      <c r="AE27" s="85">
        <v>0.48958333333333331</v>
      </c>
      <c r="AF27" s="86"/>
      <c r="AG27" s="52">
        <v>0</v>
      </c>
      <c r="AH27" s="261"/>
      <c r="AI27" s="85">
        <v>0.49583333333333335</v>
      </c>
      <c r="AJ27" s="38"/>
      <c r="AK27" s="73">
        <v>0.49791666666666662</v>
      </c>
      <c r="AL27" s="42" t="s">
        <v>301</v>
      </c>
      <c r="AM27" s="38">
        <v>900</v>
      </c>
      <c r="AN27" s="43">
        <v>0.51666666666666672</v>
      </c>
      <c r="AO27" s="47">
        <v>0.51736111111111105</v>
      </c>
      <c r="AP27" s="70">
        <v>113.1</v>
      </c>
      <c r="AQ27" s="71">
        <v>113.1</v>
      </c>
      <c r="AR27" s="72"/>
      <c r="AS27" s="49">
        <v>0.5395833333333333</v>
      </c>
      <c r="AT27" s="42" t="s">
        <v>44</v>
      </c>
      <c r="AU27" s="280">
        <v>0</v>
      </c>
      <c r="AV27" s="72"/>
      <c r="AW27" s="49">
        <v>0.58402777777777781</v>
      </c>
      <c r="AX27" s="42" t="s">
        <v>301</v>
      </c>
      <c r="AY27" s="38">
        <v>180</v>
      </c>
      <c r="AZ27" s="53">
        <v>0.58750000000000002</v>
      </c>
      <c r="BA27" s="61"/>
      <c r="BB27" s="55">
        <v>0.59281249999999996</v>
      </c>
      <c r="BC27" s="35">
        <v>5.3124999999999423E-3</v>
      </c>
      <c r="BD27" s="35">
        <v>1.9675925925931662E-4</v>
      </c>
      <c r="BE27" s="44" t="s">
        <v>45</v>
      </c>
      <c r="BF27" s="45">
        <v>17</v>
      </c>
      <c r="BG27" s="55">
        <v>0.60111111111111104</v>
      </c>
      <c r="BH27" s="35">
        <v>1.3611111111111018E-2</v>
      </c>
      <c r="BI27" s="35">
        <v>1.9675925925916743E-4</v>
      </c>
      <c r="BJ27" s="44" t="s">
        <v>301</v>
      </c>
      <c r="BK27" s="45">
        <v>17</v>
      </c>
      <c r="BL27" s="55">
        <v>0.60549768518518521</v>
      </c>
      <c r="BM27" s="35">
        <v>1.7997685185185186E-2</v>
      </c>
      <c r="BN27" s="35">
        <v>7.2916666666666616E-4</v>
      </c>
      <c r="BO27" s="44" t="s">
        <v>301</v>
      </c>
      <c r="BP27" s="45">
        <v>63</v>
      </c>
      <c r="BQ27" s="55">
        <v>0.62650462962962961</v>
      </c>
      <c r="BR27" s="35">
        <v>3.9004629629629584E-2</v>
      </c>
      <c r="BS27" s="35">
        <v>7.048611111111068E-3</v>
      </c>
      <c r="BT27" s="44" t="s">
        <v>301</v>
      </c>
      <c r="BU27" s="45">
        <v>609</v>
      </c>
      <c r="BV27" s="263"/>
      <c r="BW27" s="263"/>
      <c r="BX27" s="55">
        <v>0.6152199074074074</v>
      </c>
      <c r="BY27" s="35">
        <v>2.7719907407407374E-2</v>
      </c>
      <c r="BZ27" s="35">
        <v>1.2488425925925958E-2</v>
      </c>
      <c r="CA27" s="44" t="s">
        <v>45</v>
      </c>
      <c r="CB27" s="45">
        <v>1379</v>
      </c>
      <c r="CC27" s="49">
        <v>0.6645833333333333</v>
      </c>
      <c r="CD27" s="42" t="s">
        <v>301</v>
      </c>
      <c r="CE27" s="38">
        <v>960</v>
      </c>
      <c r="CF27" s="53">
        <v>0.66736111111111107</v>
      </c>
      <c r="CG27" s="61"/>
      <c r="CH27" s="55">
        <v>0.67935185185185187</v>
      </c>
      <c r="CI27" s="35">
        <v>1.1990740740740802E-2</v>
      </c>
      <c r="CJ27" s="35">
        <v>1.1458333333333945E-3</v>
      </c>
      <c r="CK27" s="44" t="s">
        <v>301</v>
      </c>
      <c r="CL27" s="45">
        <v>99</v>
      </c>
      <c r="CM27" s="55">
        <v>0.68640046296296298</v>
      </c>
      <c r="CN27" s="35">
        <v>1.9039351851851904E-2</v>
      </c>
      <c r="CO27" s="35">
        <v>2.187500000000054E-3</v>
      </c>
      <c r="CP27" s="44" t="s">
        <v>301</v>
      </c>
      <c r="CQ27" s="45">
        <v>189</v>
      </c>
      <c r="CR27" s="85" t="s">
        <v>632</v>
      </c>
      <c r="CS27" s="38"/>
      <c r="CT27" s="85">
        <v>1.89652777777778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128.80000000000001</v>
      </c>
      <c r="DC27" s="71">
        <v>128.80000000000001</v>
      </c>
      <c r="DD27" s="72"/>
      <c r="DE27" s="43"/>
      <c r="DF27" s="43"/>
      <c r="DG27" s="39">
        <v>2614.9</v>
      </c>
      <c r="DH27" s="46">
        <v>2160</v>
      </c>
      <c r="DI27" s="40"/>
      <c r="DJ27" s="63">
        <v>4774.8999999999996</v>
      </c>
      <c r="DK27" s="43"/>
      <c r="DL27" s="268" t="s">
        <v>191</v>
      </c>
      <c r="DM27" s="269" t="s">
        <v>591</v>
      </c>
      <c r="DN27" s="269" t="s">
        <v>179</v>
      </c>
      <c r="DO27" s="269">
        <v>64</v>
      </c>
      <c r="DP27" s="269" t="s">
        <v>622</v>
      </c>
      <c r="DQ27" s="56"/>
      <c r="DR27" s="56"/>
      <c r="DS27" s="36"/>
      <c r="DV27" s="41">
        <v>1</v>
      </c>
      <c r="DW27" s="41" t="s">
        <v>197</v>
      </c>
      <c r="DX27" s="41"/>
      <c r="DY27" s="151">
        <v>241.9</v>
      </c>
      <c r="DZ27" s="41">
        <v>241.9</v>
      </c>
      <c r="EA27" s="41">
        <v>9999</v>
      </c>
      <c r="EB27" s="41">
        <v>999999</v>
      </c>
      <c r="EC27" s="41">
        <v>4774.8999999999996</v>
      </c>
      <c r="EG27" s="41">
        <v>32</v>
      </c>
      <c r="EH27" s="195">
        <v>120</v>
      </c>
      <c r="EI27" s="195">
        <v>900</v>
      </c>
      <c r="EJ27" s="196">
        <v>113.1</v>
      </c>
      <c r="EK27" s="195">
        <v>0</v>
      </c>
      <c r="EL27" s="195">
        <v>180</v>
      </c>
      <c r="EM27" s="195">
        <v>2085</v>
      </c>
      <c r="EN27" s="195">
        <v>960</v>
      </c>
      <c r="EO27" s="195">
        <v>288</v>
      </c>
      <c r="EP27" s="195">
        <v>0</v>
      </c>
      <c r="EQ27" s="195">
        <v>128.80000000000001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32</v>
      </c>
      <c r="FD27" s="195">
        <v>120</v>
      </c>
      <c r="FE27" s="195">
        <v>1020</v>
      </c>
      <c r="FF27" s="195">
        <v>1133.0999999999999</v>
      </c>
      <c r="FG27" s="195">
        <v>1133.0999999999999</v>
      </c>
      <c r="FH27" s="195">
        <v>1313.1</v>
      </c>
      <c r="FI27" s="195">
        <v>3398.1</v>
      </c>
      <c r="FJ27" s="195">
        <v>4358.1000000000004</v>
      </c>
      <c r="FK27" s="195">
        <v>4646.1000000000004</v>
      </c>
      <c r="FL27" s="195">
        <v>4646.1000000000004</v>
      </c>
      <c r="FM27" s="195">
        <v>4774.9000000000005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48</v>
      </c>
      <c r="C28" s="293">
        <v>48</v>
      </c>
      <c r="D28" s="260" t="s">
        <v>521</v>
      </c>
      <c r="E28" s="260" t="s">
        <v>522</v>
      </c>
      <c r="F28" s="260" t="s">
        <v>600</v>
      </c>
      <c r="G28" s="43">
        <v>0.3249999999999999</v>
      </c>
      <c r="H28" s="47">
        <v>0.3249999999999999</v>
      </c>
      <c r="I28" s="58" t="s">
        <v>44</v>
      </c>
      <c r="J28" s="52">
        <v>0</v>
      </c>
      <c r="K28" s="43">
        <v>0.40833333333333327</v>
      </c>
      <c r="L28" s="47">
        <v>0.40833333333333327</v>
      </c>
      <c r="M28" s="42" t="s">
        <v>44</v>
      </c>
      <c r="N28" s="38">
        <v>0</v>
      </c>
      <c r="O28" s="85"/>
      <c r="P28" s="38">
        <v>600</v>
      </c>
      <c r="Q28" s="261"/>
      <c r="R28" s="85">
        <v>0.4375</v>
      </c>
      <c r="S28" s="38">
        <v>300</v>
      </c>
      <c r="T28" s="85">
        <v>0.44236111111111115</v>
      </c>
      <c r="U28" s="86"/>
      <c r="V28" s="52">
        <v>0</v>
      </c>
      <c r="W28" s="85">
        <v>0.4694444444444445</v>
      </c>
      <c r="X28" s="38"/>
      <c r="Y28" s="85">
        <v>0.47013888888888888</v>
      </c>
      <c r="Z28" s="86"/>
      <c r="AA28" s="52">
        <v>0</v>
      </c>
      <c r="AB28" s="261"/>
      <c r="AC28" s="85"/>
      <c r="AD28" s="38">
        <v>600</v>
      </c>
      <c r="AE28" s="85" t="s">
        <v>308</v>
      </c>
      <c r="AF28" s="86"/>
      <c r="AG28" s="52">
        <v>600</v>
      </c>
      <c r="AH28" s="261"/>
      <c r="AI28" s="85"/>
      <c r="AJ28" s="38">
        <v>600</v>
      </c>
      <c r="AK28" s="73">
        <v>0.49861111111111112</v>
      </c>
      <c r="AL28" s="42" t="s">
        <v>44</v>
      </c>
      <c r="AM28" s="38">
        <v>0</v>
      </c>
      <c r="AN28" s="43">
        <v>0.4993055555555555</v>
      </c>
      <c r="AO28" s="47">
        <v>0.5229166666666667</v>
      </c>
      <c r="AP28" s="70">
        <v>100.6</v>
      </c>
      <c r="AQ28" s="71">
        <v>100.6</v>
      </c>
      <c r="AR28" s="72"/>
      <c r="AS28" s="49">
        <v>0.54027777777777775</v>
      </c>
      <c r="AT28" s="42" t="s">
        <v>44</v>
      </c>
      <c r="AU28" s="280">
        <v>0</v>
      </c>
      <c r="AV28" s="72"/>
      <c r="AW28" s="49">
        <v>0.59791666666666665</v>
      </c>
      <c r="AX28" s="42" t="s">
        <v>44</v>
      </c>
      <c r="AY28" s="38">
        <v>0</v>
      </c>
      <c r="AZ28" s="53">
        <v>0.6</v>
      </c>
      <c r="BA28" s="61"/>
      <c r="BB28" s="55">
        <v>0.60521990740740739</v>
      </c>
      <c r="BC28" s="35">
        <v>5.2199074074074092E-3</v>
      </c>
      <c r="BD28" s="35">
        <v>2.8935185185184967E-4</v>
      </c>
      <c r="BE28" s="44" t="s">
        <v>45</v>
      </c>
      <c r="BF28" s="45">
        <v>25</v>
      </c>
      <c r="BG28" s="55">
        <v>0.61267361111111118</v>
      </c>
      <c r="BH28" s="35">
        <v>1.2673611111111205E-2</v>
      </c>
      <c r="BI28" s="35">
        <v>7.4074074074064605E-4</v>
      </c>
      <c r="BJ28" s="44" t="s">
        <v>45</v>
      </c>
      <c r="BK28" s="45">
        <v>64</v>
      </c>
      <c r="BL28" s="55">
        <v>0.61711805555555554</v>
      </c>
      <c r="BM28" s="35">
        <v>1.7118055555555567E-2</v>
      </c>
      <c r="BN28" s="35">
        <v>1.5046296296295295E-4</v>
      </c>
      <c r="BO28" s="44" t="s">
        <v>45</v>
      </c>
      <c r="BP28" s="45">
        <v>13</v>
      </c>
      <c r="BQ28" s="55">
        <v>0.63629629629629625</v>
      </c>
      <c r="BR28" s="35">
        <v>3.6296296296296271E-2</v>
      </c>
      <c r="BS28" s="35">
        <v>4.3402777777777554E-3</v>
      </c>
      <c r="BT28" s="44" t="s">
        <v>301</v>
      </c>
      <c r="BU28" s="45">
        <v>375</v>
      </c>
      <c r="BV28" s="263"/>
      <c r="BW28" s="263"/>
      <c r="BX28" s="55">
        <v>0.62572916666666667</v>
      </c>
      <c r="BY28" s="35">
        <v>2.5729166666666692E-2</v>
      </c>
      <c r="BZ28" s="35">
        <v>1.447916666666664E-2</v>
      </c>
      <c r="CA28" s="44" t="s">
        <v>45</v>
      </c>
      <c r="CB28" s="45">
        <v>1551</v>
      </c>
      <c r="CC28" s="49">
        <v>0.71388888888888891</v>
      </c>
      <c r="CD28" s="42" t="s">
        <v>301</v>
      </c>
      <c r="CE28" s="38">
        <v>540</v>
      </c>
      <c r="CF28" s="53">
        <v>0.71597222222222223</v>
      </c>
      <c r="CG28" s="61"/>
      <c r="CH28" s="55">
        <v>0.72725694444444444</v>
      </c>
      <c r="CI28" s="35">
        <v>1.128472222222221E-2</v>
      </c>
      <c r="CJ28" s="35">
        <v>4.3981481481480261E-4</v>
      </c>
      <c r="CK28" s="44" t="s">
        <v>301</v>
      </c>
      <c r="CL28" s="45">
        <v>38</v>
      </c>
      <c r="CM28" s="55">
        <v>0.73460648148148155</v>
      </c>
      <c r="CN28" s="35">
        <v>1.8634259259259323E-2</v>
      </c>
      <c r="CO28" s="35">
        <v>1.7824074074074721E-3</v>
      </c>
      <c r="CP28" s="44" t="s">
        <v>301</v>
      </c>
      <c r="CQ28" s="45">
        <v>154</v>
      </c>
      <c r="CR28" s="85" t="s">
        <v>632</v>
      </c>
      <c r="CS28" s="38"/>
      <c r="CT28" s="85">
        <v>2.5631944444444401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105.2</v>
      </c>
      <c r="DC28" s="71">
        <v>105.2</v>
      </c>
      <c r="DD28" s="72"/>
      <c r="DE28" s="43"/>
      <c r="DF28" s="43"/>
      <c r="DG28" s="39">
        <v>2425.7999999999997</v>
      </c>
      <c r="DH28" s="46">
        <v>3240</v>
      </c>
      <c r="DI28" s="40"/>
      <c r="DJ28" s="63">
        <v>5665.7999999999993</v>
      </c>
      <c r="DK28" s="43"/>
      <c r="DL28" s="268" t="s">
        <v>190</v>
      </c>
      <c r="DM28" s="269" t="s">
        <v>600</v>
      </c>
      <c r="DN28" s="269" t="s">
        <v>177</v>
      </c>
      <c r="DO28" s="269">
        <v>174</v>
      </c>
      <c r="DP28" s="269">
        <v>0</v>
      </c>
      <c r="DQ28" s="56"/>
      <c r="DR28" s="56"/>
      <c r="DS28" s="36"/>
      <c r="DV28" s="41">
        <v>1.1299999999999999</v>
      </c>
      <c r="DW28" s="41" t="s">
        <v>197</v>
      </c>
      <c r="DX28" s="41"/>
      <c r="DY28" s="151">
        <v>232.554</v>
      </c>
      <c r="DZ28" s="41">
        <v>232.554</v>
      </c>
      <c r="EA28" s="41">
        <v>9999</v>
      </c>
      <c r="EB28" s="41">
        <v>999999</v>
      </c>
      <c r="EC28" s="41">
        <v>999999</v>
      </c>
      <c r="EG28" s="41">
        <v>48</v>
      </c>
      <c r="EH28" s="195">
        <v>0</v>
      </c>
      <c r="EI28" s="195">
        <v>2700</v>
      </c>
      <c r="EJ28" s="196">
        <v>100.6</v>
      </c>
      <c r="EK28" s="195">
        <v>0</v>
      </c>
      <c r="EL28" s="195">
        <v>0</v>
      </c>
      <c r="EM28" s="195">
        <v>2028</v>
      </c>
      <c r="EN28" s="195">
        <v>540</v>
      </c>
      <c r="EO28" s="195">
        <v>192</v>
      </c>
      <c r="EP28" s="195">
        <v>0</v>
      </c>
      <c r="EQ28" s="195">
        <v>105.2</v>
      </c>
      <c r="ER28" s="195" t="e">
        <v>#REF!</v>
      </c>
      <c r="ES28" s="196" t="s">
        <v>316</v>
      </c>
      <c r="ET28" s="195" t="e">
        <v>#REF!</v>
      </c>
      <c r="EU28" s="196" t="s">
        <v>316</v>
      </c>
      <c r="EV28" s="195"/>
      <c r="EW28" s="195"/>
      <c r="EX28" s="195"/>
      <c r="EY28" s="195"/>
      <c r="EZ28" s="196"/>
      <c r="FA28" s="195"/>
      <c r="FC28" s="41">
        <v>48</v>
      </c>
      <c r="FD28" s="195">
        <v>0</v>
      </c>
      <c r="FE28" s="195">
        <v>2700</v>
      </c>
      <c r="FF28" s="195">
        <v>2800.6</v>
      </c>
      <c r="FG28" s="195">
        <v>2800.6</v>
      </c>
      <c r="FH28" s="195">
        <v>2800.6</v>
      </c>
      <c r="FI28" s="195">
        <v>4828.6000000000004</v>
      </c>
      <c r="FJ28" s="195">
        <v>5368.6</v>
      </c>
      <c r="FK28" s="195">
        <v>5560.6</v>
      </c>
      <c r="FL28" s="195">
        <v>5560.6</v>
      </c>
      <c r="FM28" s="195">
        <v>5665.8</v>
      </c>
      <c r="FN28" s="195" t="e">
        <v>#VALUE!</v>
      </c>
      <c r="FO28" s="195" t="e">
        <v>#VALUE!</v>
      </c>
      <c r="FP28" s="195" t="e">
        <v>#VALUE!</v>
      </c>
      <c r="FQ28" s="195" t="e">
        <v>#VALUE!</v>
      </c>
      <c r="FR28" s="195" t="e">
        <v>#VALUE!</v>
      </c>
      <c r="FS28" s="195" t="e">
        <v>#VALUE!</v>
      </c>
      <c r="FT28" s="195" t="e">
        <v>#VALUE!</v>
      </c>
      <c r="FU28" s="195" t="e">
        <v>#VALUE!</v>
      </c>
      <c r="FV28" s="195" t="e">
        <v>#VALUE!</v>
      </c>
    </row>
    <row r="29" spans="1:178" ht="13.5" thickBot="1" x14ac:dyDescent="0.25">
      <c r="A29" s="131"/>
      <c r="B29" s="34">
        <v>13</v>
      </c>
      <c r="C29" s="293">
        <v>13</v>
      </c>
      <c r="D29" s="260" t="s">
        <v>478</v>
      </c>
      <c r="E29" s="260" t="s">
        <v>479</v>
      </c>
      <c r="F29" s="260" t="s">
        <v>575</v>
      </c>
      <c r="G29" s="43">
        <v>0.30069444444444443</v>
      </c>
      <c r="H29" s="47">
        <v>0.30069444444444443</v>
      </c>
      <c r="I29" s="58" t="s">
        <v>44</v>
      </c>
      <c r="J29" s="52">
        <v>0</v>
      </c>
      <c r="K29" s="43">
        <v>0.3840277777777778</v>
      </c>
      <c r="L29" s="47">
        <v>0.3840277777777778</v>
      </c>
      <c r="M29" s="42" t="s">
        <v>44</v>
      </c>
      <c r="N29" s="38">
        <v>0</v>
      </c>
      <c r="O29" s="85">
        <v>0.38819444444444445</v>
      </c>
      <c r="P29" s="38"/>
      <c r="Q29" s="261"/>
      <c r="R29" s="85"/>
      <c r="S29" s="38">
        <v>0</v>
      </c>
      <c r="T29" s="85" t="s">
        <v>308</v>
      </c>
      <c r="U29" s="86"/>
      <c r="V29" s="52">
        <v>600</v>
      </c>
      <c r="W29" s="85"/>
      <c r="X29" s="38">
        <v>600</v>
      </c>
      <c r="Y29" s="85"/>
      <c r="Z29" s="86"/>
      <c r="AA29" s="52">
        <v>600</v>
      </c>
      <c r="AB29" s="261"/>
      <c r="AC29" s="85"/>
      <c r="AD29" s="38">
        <v>600</v>
      </c>
      <c r="AE29" s="85">
        <v>0.46111111111111108</v>
      </c>
      <c r="AF29" s="86"/>
      <c r="AG29" s="52">
        <v>0</v>
      </c>
      <c r="AH29" s="261"/>
      <c r="AI29" s="85">
        <v>0.46736111111111112</v>
      </c>
      <c r="AJ29" s="38"/>
      <c r="AK29" s="73">
        <v>0.47500000000000003</v>
      </c>
      <c r="AL29" s="42" t="s">
        <v>301</v>
      </c>
      <c r="AM29" s="38">
        <v>60</v>
      </c>
      <c r="AN29" s="43">
        <v>0.4770833333333333</v>
      </c>
      <c r="AO29" s="47">
        <v>0.49722222222222223</v>
      </c>
      <c r="AP29" s="70">
        <v>109.7</v>
      </c>
      <c r="AQ29" s="71">
        <v>109.7</v>
      </c>
      <c r="AR29" s="72"/>
      <c r="AS29" s="49">
        <v>0.51666666666666672</v>
      </c>
      <c r="AT29" s="42" t="s">
        <v>44</v>
      </c>
      <c r="AU29" s="280">
        <v>0</v>
      </c>
      <c r="AV29" s="72"/>
      <c r="AW29" s="49">
        <v>0.56111111111111112</v>
      </c>
      <c r="AX29" s="42" t="s">
        <v>44</v>
      </c>
      <c r="AY29" s="38">
        <v>0</v>
      </c>
      <c r="AZ29" s="53">
        <v>0.56319444444444444</v>
      </c>
      <c r="BA29" s="61"/>
      <c r="BB29" s="55">
        <v>0.56879629629629636</v>
      </c>
      <c r="BC29" s="35">
        <v>5.6018518518519134E-3</v>
      </c>
      <c r="BD29" s="35">
        <v>9.2592592592654482E-5</v>
      </c>
      <c r="BE29" s="44" t="s">
        <v>301</v>
      </c>
      <c r="BF29" s="45">
        <v>8</v>
      </c>
      <c r="BG29" s="55">
        <v>0.5802546296296297</v>
      </c>
      <c r="BH29" s="35">
        <v>1.7060185185185262E-2</v>
      </c>
      <c r="BI29" s="35">
        <v>3.6458333333334106E-3</v>
      </c>
      <c r="BJ29" s="44" t="s">
        <v>301</v>
      </c>
      <c r="BK29" s="45">
        <v>315</v>
      </c>
      <c r="BL29" s="55">
        <v>0.58493055555555562</v>
      </c>
      <c r="BM29" s="35">
        <v>2.1736111111111178E-2</v>
      </c>
      <c r="BN29" s="35">
        <v>4.4675925925926584E-3</v>
      </c>
      <c r="BO29" s="44" t="s">
        <v>301</v>
      </c>
      <c r="BP29" s="45">
        <v>386</v>
      </c>
      <c r="BQ29" s="55">
        <v>0.60623842592592592</v>
      </c>
      <c r="BR29" s="35">
        <v>4.3043981481481475E-2</v>
      </c>
      <c r="BS29" s="35">
        <v>1.1087962962962959E-2</v>
      </c>
      <c r="BT29" s="44" t="s">
        <v>301</v>
      </c>
      <c r="BU29" s="45">
        <v>958</v>
      </c>
      <c r="BV29" s="263"/>
      <c r="BW29" s="263"/>
      <c r="BX29" s="55">
        <v>0.59398148148148155</v>
      </c>
      <c r="BY29" s="35">
        <v>3.0787037037037113E-2</v>
      </c>
      <c r="BZ29" s="35">
        <v>9.4212962962962193E-3</v>
      </c>
      <c r="CA29" s="44" t="s">
        <v>45</v>
      </c>
      <c r="CB29" s="45">
        <v>814</v>
      </c>
      <c r="CC29" s="49">
        <v>0.63472222222222219</v>
      </c>
      <c r="CD29" s="42" t="s">
        <v>301</v>
      </c>
      <c r="CE29" s="38">
        <v>480</v>
      </c>
      <c r="CF29" s="53">
        <v>0.65138888888888891</v>
      </c>
      <c r="CG29" s="61"/>
      <c r="CH29" s="55">
        <v>0.66253472222222221</v>
      </c>
      <c r="CI29" s="35">
        <v>1.1145833333333299E-2</v>
      </c>
      <c r="CJ29" s="35">
        <v>3.0092592592589201E-4</v>
      </c>
      <c r="CK29" s="44" t="s">
        <v>301</v>
      </c>
      <c r="CL29" s="45">
        <v>26</v>
      </c>
      <c r="CM29" s="55">
        <v>0.66907407407407404</v>
      </c>
      <c r="CN29" s="35">
        <v>1.7685185185185137E-2</v>
      </c>
      <c r="CO29" s="35">
        <v>8.3333333333328666E-4</v>
      </c>
      <c r="CP29" s="44" t="s">
        <v>301</v>
      </c>
      <c r="CQ29" s="45">
        <v>72</v>
      </c>
      <c r="CR29" s="85" t="s">
        <v>632</v>
      </c>
      <c r="CS29" s="38"/>
      <c r="CT29" s="85">
        <v>1.10486111111111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119.9</v>
      </c>
      <c r="DC29" s="71">
        <v>119.9</v>
      </c>
      <c r="DD29" s="72"/>
      <c r="DE29" s="43"/>
      <c r="DF29" s="43"/>
      <c r="DG29" s="39">
        <v>2808.6</v>
      </c>
      <c r="DH29" s="46">
        <v>2940</v>
      </c>
      <c r="DI29" s="40"/>
      <c r="DJ29" s="63">
        <v>5748.6</v>
      </c>
      <c r="DK29" s="43"/>
      <c r="DL29" s="268" t="s">
        <v>191</v>
      </c>
      <c r="DM29" s="269" t="s">
        <v>575</v>
      </c>
      <c r="DN29" s="269" t="s">
        <v>179</v>
      </c>
      <c r="DO29" s="269">
        <v>80</v>
      </c>
      <c r="DP29" s="269">
        <v>0</v>
      </c>
      <c r="DQ29" s="56"/>
      <c r="DR29" s="56"/>
      <c r="DS29" s="36"/>
      <c r="DT29" s="41"/>
      <c r="DU29" s="41"/>
      <c r="DV29" s="41">
        <v>1</v>
      </c>
      <c r="DW29" s="41" t="s">
        <v>197</v>
      </c>
      <c r="DX29" s="41"/>
      <c r="DY29" s="151">
        <v>229.60000000000002</v>
      </c>
      <c r="DZ29" s="41">
        <v>229.60000000000002</v>
      </c>
      <c r="EA29" s="41">
        <v>9999</v>
      </c>
      <c r="EB29" s="41">
        <v>999999</v>
      </c>
      <c r="EC29" s="41">
        <v>5748.6</v>
      </c>
      <c r="ED29" s="41"/>
      <c r="EE29" s="41"/>
      <c r="EF29" s="41"/>
      <c r="EG29" s="41">
        <v>13</v>
      </c>
      <c r="EH29" s="195">
        <v>0</v>
      </c>
      <c r="EI29" s="195">
        <v>2460</v>
      </c>
      <c r="EJ29" s="196">
        <v>109.7</v>
      </c>
      <c r="EK29" s="195">
        <v>0</v>
      </c>
      <c r="EL29" s="195">
        <v>0</v>
      </c>
      <c r="EM29" s="195">
        <v>2481</v>
      </c>
      <c r="EN29" s="195">
        <v>480</v>
      </c>
      <c r="EO29" s="195">
        <v>98</v>
      </c>
      <c r="EP29" s="195">
        <v>0</v>
      </c>
      <c r="EQ29" s="195">
        <v>119.9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B29" s="41"/>
      <c r="FC29" s="41">
        <v>13</v>
      </c>
      <c r="FD29" s="195">
        <v>0</v>
      </c>
      <c r="FE29" s="195">
        <v>2460</v>
      </c>
      <c r="FF29" s="195">
        <v>2569.6999999999998</v>
      </c>
      <c r="FG29" s="195">
        <v>2569.6999999999998</v>
      </c>
      <c r="FH29" s="195">
        <v>2569.6999999999998</v>
      </c>
      <c r="FI29" s="195">
        <v>5050.7</v>
      </c>
      <c r="FJ29" s="195">
        <v>5530.7</v>
      </c>
      <c r="FK29" s="195">
        <v>5628.7</v>
      </c>
      <c r="FL29" s="195">
        <v>5628.7</v>
      </c>
      <c r="FM29" s="195">
        <v>5748.5999999999995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35</v>
      </c>
      <c r="C30" s="293">
        <v>35</v>
      </c>
      <c r="D30" s="260" t="s">
        <v>504</v>
      </c>
      <c r="E30" s="260" t="s">
        <v>505</v>
      </c>
      <c r="F30" s="260" t="s">
        <v>589</v>
      </c>
      <c r="G30" s="43">
        <v>0.31597222222222215</v>
      </c>
      <c r="H30" s="47">
        <v>0.31597222222222215</v>
      </c>
      <c r="I30" s="58" t="s">
        <v>44</v>
      </c>
      <c r="J30" s="52">
        <v>0</v>
      </c>
      <c r="K30" s="43">
        <v>0.39930555555555552</v>
      </c>
      <c r="L30" s="47">
        <v>0.39930555555555552</v>
      </c>
      <c r="M30" s="42" t="s">
        <v>44</v>
      </c>
      <c r="N30" s="38">
        <v>0</v>
      </c>
      <c r="O30" s="85">
        <v>0.39999999999999997</v>
      </c>
      <c r="P30" s="38"/>
      <c r="Q30" s="261"/>
      <c r="R30" s="85">
        <v>0.4375</v>
      </c>
      <c r="S30" s="38">
        <v>300</v>
      </c>
      <c r="T30" s="85">
        <v>0.46597222222222223</v>
      </c>
      <c r="U30" s="86"/>
      <c r="V30" s="52">
        <v>0</v>
      </c>
      <c r="W30" s="85">
        <v>0.49305555555555558</v>
      </c>
      <c r="X30" s="38"/>
      <c r="Y30" s="85">
        <v>0.49444444444444446</v>
      </c>
      <c r="Z30" s="86"/>
      <c r="AA30" s="52">
        <v>0</v>
      </c>
      <c r="AB30" s="261"/>
      <c r="AC30" s="85">
        <v>0.49583333333333335</v>
      </c>
      <c r="AD30" s="38"/>
      <c r="AE30" s="85">
        <v>0.52500000000000002</v>
      </c>
      <c r="AF30" s="86"/>
      <c r="AG30" s="52">
        <v>0</v>
      </c>
      <c r="AH30" s="261"/>
      <c r="AI30" s="85">
        <v>0.53194444444444444</v>
      </c>
      <c r="AJ30" s="38"/>
      <c r="AK30" s="73">
        <v>0.53402777777777777</v>
      </c>
      <c r="AL30" s="42" t="s">
        <v>301</v>
      </c>
      <c r="AM30" s="38">
        <v>240</v>
      </c>
      <c r="AN30" s="43">
        <v>0.5805555555555556</v>
      </c>
      <c r="AO30" s="47">
        <v>0.58263888888888882</v>
      </c>
      <c r="AP30" s="70">
        <v>114</v>
      </c>
      <c r="AQ30" s="71">
        <v>114</v>
      </c>
      <c r="AR30" s="72"/>
      <c r="AS30" s="49">
        <v>0.5756944444444444</v>
      </c>
      <c r="AT30" s="42" t="s">
        <v>44</v>
      </c>
      <c r="AU30" s="280">
        <v>0</v>
      </c>
      <c r="AV30" s="72"/>
      <c r="AW30" s="49">
        <v>0.63402777777777775</v>
      </c>
      <c r="AX30" s="42" t="s">
        <v>301</v>
      </c>
      <c r="AY30" s="38">
        <v>1260</v>
      </c>
      <c r="AZ30" s="53">
        <v>0.63750000000000007</v>
      </c>
      <c r="BA30" s="61"/>
      <c r="BB30" s="55">
        <v>0.64619212962962969</v>
      </c>
      <c r="BC30" s="35">
        <v>8.6921296296296191E-3</v>
      </c>
      <c r="BD30" s="35">
        <v>3.1828703703703602E-3</v>
      </c>
      <c r="BE30" s="44" t="s">
        <v>301</v>
      </c>
      <c r="BF30" s="45">
        <v>275</v>
      </c>
      <c r="BG30" s="55">
        <v>0.6537384259259259</v>
      </c>
      <c r="BH30" s="35">
        <v>1.6238425925925837E-2</v>
      </c>
      <c r="BI30" s="35">
        <v>2.8240740740739859E-3</v>
      </c>
      <c r="BJ30" s="44" t="s">
        <v>301</v>
      </c>
      <c r="BK30" s="45">
        <v>244</v>
      </c>
      <c r="BL30" s="55">
        <v>0.6584606481481482</v>
      </c>
      <c r="BM30" s="35">
        <v>2.0960648148148131E-2</v>
      </c>
      <c r="BN30" s="35">
        <v>3.6921296296296112E-3</v>
      </c>
      <c r="BO30" s="44" t="s">
        <v>301</v>
      </c>
      <c r="BP30" s="45">
        <v>319</v>
      </c>
      <c r="BQ30" s="55"/>
      <c r="BR30" s="35">
        <v>-0.63750000000000007</v>
      </c>
      <c r="BS30" s="35">
        <v>0.66945601851851855</v>
      </c>
      <c r="BT30" s="44"/>
      <c r="BU30" s="45">
        <v>600</v>
      </c>
      <c r="BV30" s="263"/>
      <c r="BW30" s="263"/>
      <c r="BX30" s="55">
        <v>0.66859953703703701</v>
      </c>
      <c r="BY30" s="35">
        <v>3.109953703703694E-2</v>
      </c>
      <c r="BZ30" s="35">
        <v>9.1087962962963925E-3</v>
      </c>
      <c r="CA30" s="44" t="s">
        <v>45</v>
      </c>
      <c r="CB30" s="45">
        <v>1087</v>
      </c>
      <c r="CC30" s="49">
        <v>0.7090277777777777</v>
      </c>
      <c r="CD30" s="42" t="s">
        <v>301</v>
      </c>
      <c r="CE30" s="38">
        <v>480</v>
      </c>
      <c r="CF30" s="53">
        <v>0.71111111111111114</v>
      </c>
      <c r="CG30" s="61"/>
      <c r="CH30" s="55">
        <v>0.72256944444444438</v>
      </c>
      <c r="CI30" s="35">
        <v>1.1458333333333237E-2</v>
      </c>
      <c r="CJ30" s="35">
        <v>6.1342592592582984E-4</v>
      </c>
      <c r="CK30" s="44" t="s">
        <v>301</v>
      </c>
      <c r="CL30" s="45">
        <v>53</v>
      </c>
      <c r="CM30" s="55">
        <v>0.72900462962962964</v>
      </c>
      <c r="CN30" s="35">
        <v>1.7893518518518503E-2</v>
      </c>
      <c r="CO30" s="35">
        <v>1.0416666666666526E-3</v>
      </c>
      <c r="CP30" s="44" t="s">
        <v>301</v>
      </c>
      <c r="CQ30" s="45">
        <v>90</v>
      </c>
      <c r="CR30" s="85"/>
      <c r="CS30" s="38">
        <v>600</v>
      </c>
      <c r="CT30" s="85">
        <v>2.0215277777777798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122.3</v>
      </c>
      <c r="DC30" s="71">
        <v>122.3</v>
      </c>
      <c r="DD30" s="72"/>
      <c r="DE30" s="43"/>
      <c r="DF30" s="43"/>
      <c r="DG30" s="39">
        <v>2904.3</v>
      </c>
      <c r="DH30" s="46">
        <v>2880</v>
      </c>
      <c r="DI30" s="40"/>
      <c r="DJ30" s="63">
        <v>5784.3</v>
      </c>
      <c r="DK30" s="43"/>
      <c r="DL30" s="268" t="s">
        <v>191</v>
      </c>
      <c r="DM30" s="269" t="s">
        <v>589</v>
      </c>
      <c r="DN30" s="269" t="s">
        <v>178</v>
      </c>
      <c r="DO30" s="269">
        <v>125</v>
      </c>
      <c r="DP30" s="269" t="s">
        <v>624</v>
      </c>
      <c r="DQ30" s="56"/>
      <c r="DR30" s="56"/>
      <c r="DS30" s="36"/>
      <c r="DV30" s="41">
        <v>1.08</v>
      </c>
      <c r="DW30" s="41" t="s">
        <v>197</v>
      </c>
      <c r="DX30" s="41"/>
      <c r="DY30" s="151">
        <v>255.20400000000004</v>
      </c>
      <c r="DZ30" s="41">
        <v>255.20400000000004</v>
      </c>
      <c r="EA30" s="41">
        <v>9999</v>
      </c>
      <c r="EB30" s="41">
        <v>999999</v>
      </c>
      <c r="EC30" s="41">
        <v>999999</v>
      </c>
      <c r="EG30" s="41">
        <v>35</v>
      </c>
      <c r="EH30" s="195">
        <v>0</v>
      </c>
      <c r="EI30" s="195">
        <v>540</v>
      </c>
      <c r="EJ30" s="196">
        <v>114</v>
      </c>
      <c r="EK30" s="195">
        <v>0</v>
      </c>
      <c r="EL30" s="195">
        <v>1260</v>
      </c>
      <c r="EM30" s="195">
        <v>2525</v>
      </c>
      <c r="EN30" s="195">
        <v>480</v>
      </c>
      <c r="EO30" s="195">
        <v>143</v>
      </c>
      <c r="EP30" s="195">
        <v>600</v>
      </c>
      <c r="EQ30" s="195">
        <v>122.3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35</v>
      </c>
      <c r="FD30" s="195">
        <v>0</v>
      </c>
      <c r="FE30" s="195">
        <v>540</v>
      </c>
      <c r="FF30" s="195">
        <v>654</v>
      </c>
      <c r="FG30" s="195">
        <v>654</v>
      </c>
      <c r="FH30" s="195">
        <v>1914</v>
      </c>
      <c r="FI30" s="195">
        <v>4439</v>
      </c>
      <c r="FJ30" s="195">
        <v>4919</v>
      </c>
      <c r="FK30" s="195">
        <v>5062</v>
      </c>
      <c r="FL30" s="195">
        <v>5662</v>
      </c>
      <c r="FM30" s="195">
        <v>5784.3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2"/>
      <c r="B31" s="34">
        <v>34</v>
      </c>
      <c r="C31" s="293">
        <v>34</v>
      </c>
      <c r="D31" s="260" t="s">
        <v>502</v>
      </c>
      <c r="E31" s="260" t="s">
        <v>503</v>
      </c>
      <c r="F31" s="260" t="s">
        <v>572</v>
      </c>
      <c r="G31" s="43">
        <v>0.31527777777777771</v>
      </c>
      <c r="H31" s="47">
        <v>0.31527777777777771</v>
      </c>
      <c r="I31" s="58" t="s">
        <v>44</v>
      </c>
      <c r="J31" s="52">
        <v>0</v>
      </c>
      <c r="K31" s="43">
        <v>0.39861111111111108</v>
      </c>
      <c r="L31" s="47">
        <v>0.39861111111111108</v>
      </c>
      <c r="M31" s="42" t="s">
        <v>44</v>
      </c>
      <c r="N31" s="38">
        <v>0</v>
      </c>
      <c r="O31" s="85">
        <v>0.39930555555555558</v>
      </c>
      <c r="P31" s="38"/>
      <c r="Q31" s="261"/>
      <c r="R31" s="85">
        <v>0.45347222222222222</v>
      </c>
      <c r="S31" s="38">
        <v>300</v>
      </c>
      <c r="T31" s="85">
        <v>0.47083333333333338</v>
      </c>
      <c r="U31" s="86"/>
      <c r="V31" s="52">
        <v>0</v>
      </c>
      <c r="W31" s="85"/>
      <c r="X31" s="38">
        <v>600</v>
      </c>
      <c r="Y31" s="85"/>
      <c r="Z31" s="86"/>
      <c r="AA31" s="52">
        <v>600</v>
      </c>
      <c r="AB31" s="261"/>
      <c r="AC31" s="85"/>
      <c r="AD31" s="38">
        <v>600</v>
      </c>
      <c r="AE31" s="85" t="s">
        <v>308</v>
      </c>
      <c r="AF31" s="86"/>
      <c r="AG31" s="52">
        <v>600</v>
      </c>
      <c r="AH31" s="261"/>
      <c r="AI31" s="85"/>
      <c r="AJ31" s="38">
        <v>600</v>
      </c>
      <c r="AK31" s="73">
        <v>0.49305555555555558</v>
      </c>
      <c r="AL31" s="42" t="s">
        <v>301</v>
      </c>
      <c r="AM31" s="38">
        <v>360</v>
      </c>
      <c r="AN31" s="43">
        <v>0.49444444444444446</v>
      </c>
      <c r="AO31" s="47">
        <v>0.52083333333333337</v>
      </c>
      <c r="AP31" s="70">
        <v>106</v>
      </c>
      <c r="AQ31" s="71">
        <v>106</v>
      </c>
      <c r="AR31" s="72">
        <v>10</v>
      </c>
      <c r="AS31" s="49">
        <v>0.53472222222222221</v>
      </c>
      <c r="AT31" s="42" t="s">
        <v>44</v>
      </c>
      <c r="AU31" s="280">
        <v>0</v>
      </c>
      <c r="AV31" s="72"/>
      <c r="AW31" s="49">
        <v>0.59861111111111109</v>
      </c>
      <c r="AX31" s="42" t="s">
        <v>44</v>
      </c>
      <c r="AY31" s="38">
        <v>0</v>
      </c>
      <c r="AZ31" s="53">
        <v>0.60069444444444442</v>
      </c>
      <c r="BA31" s="61"/>
      <c r="BB31" s="55">
        <v>0.60620370370370369</v>
      </c>
      <c r="BC31" s="35">
        <v>5.5092592592592693E-3</v>
      </c>
      <c r="BD31" s="35">
        <v>1.0408340855860843E-17</v>
      </c>
      <c r="BE31" s="44" t="s">
        <v>44</v>
      </c>
      <c r="BF31" s="45">
        <v>0</v>
      </c>
      <c r="BG31" s="55">
        <v>0.61373842592592587</v>
      </c>
      <c r="BH31" s="35">
        <v>1.3043981481481448E-2</v>
      </c>
      <c r="BI31" s="35">
        <v>3.7037037037040282E-4</v>
      </c>
      <c r="BJ31" s="44" t="s">
        <v>45</v>
      </c>
      <c r="BK31" s="45">
        <v>32</v>
      </c>
      <c r="BL31" s="55">
        <v>0.61793981481481486</v>
      </c>
      <c r="BM31" s="35">
        <v>1.7245370370370439E-2</v>
      </c>
      <c r="BN31" s="35">
        <v>2.3148148148081221E-5</v>
      </c>
      <c r="BO31" s="44" t="s">
        <v>45</v>
      </c>
      <c r="BP31" s="45">
        <v>2</v>
      </c>
      <c r="BQ31" s="55">
        <v>0.63633101851851859</v>
      </c>
      <c r="BR31" s="35">
        <v>3.5636574074074168E-2</v>
      </c>
      <c r="BS31" s="35">
        <v>3.6805555555556521E-3</v>
      </c>
      <c r="BT31" s="44" t="s">
        <v>301</v>
      </c>
      <c r="BU31" s="45">
        <v>318</v>
      </c>
      <c r="BV31" s="263"/>
      <c r="BW31" s="263"/>
      <c r="BX31" s="55">
        <v>0.62685185185185188</v>
      </c>
      <c r="BY31" s="35">
        <v>2.6157407407407463E-2</v>
      </c>
      <c r="BZ31" s="35">
        <v>1.405092592592587E-2</v>
      </c>
      <c r="CA31" s="44" t="s">
        <v>45</v>
      </c>
      <c r="CB31" s="45">
        <v>1514</v>
      </c>
      <c r="CC31" s="49">
        <v>0.66527777777777775</v>
      </c>
      <c r="CD31" s="42" t="s">
        <v>45</v>
      </c>
      <c r="CE31" s="38">
        <v>120</v>
      </c>
      <c r="CF31" s="53">
        <v>0.66805555555555562</v>
      </c>
      <c r="CG31" s="61"/>
      <c r="CH31" s="55">
        <v>0.679224537037037</v>
      </c>
      <c r="CI31" s="35">
        <v>1.1168981481481377E-2</v>
      </c>
      <c r="CJ31" s="35">
        <v>3.2407407407396976E-4</v>
      </c>
      <c r="CK31" s="44" t="s">
        <v>301</v>
      </c>
      <c r="CL31" s="45">
        <v>28</v>
      </c>
      <c r="CM31" s="55">
        <v>0.6850694444444444</v>
      </c>
      <c r="CN31" s="35">
        <v>1.7013888888888773E-2</v>
      </c>
      <c r="CO31" s="35">
        <v>1.6203703703692243E-4</v>
      </c>
      <c r="CP31" s="44" t="s">
        <v>301</v>
      </c>
      <c r="CQ31" s="45">
        <v>14</v>
      </c>
      <c r="CR31" s="85" t="s">
        <v>632</v>
      </c>
      <c r="CS31" s="38"/>
      <c r="CT31" s="85">
        <v>1.97986111111111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109.7</v>
      </c>
      <c r="DC31" s="71">
        <v>109.7</v>
      </c>
      <c r="DD31" s="72"/>
      <c r="DE31" s="43"/>
      <c r="DF31" s="43"/>
      <c r="DG31" s="39">
        <v>2133.6999999999998</v>
      </c>
      <c r="DH31" s="46">
        <v>3780</v>
      </c>
      <c r="DI31" s="40"/>
      <c r="DJ31" s="63">
        <v>5913.7</v>
      </c>
      <c r="DK31" s="43"/>
      <c r="DL31" s="268" t="s">
        <v>192</v>
      </c>
      <c r="DM31" s="269" t="s">
        <v>572</v>
      </c>
      <c r="DN31" s="269" t="s">
        <v>178</v>
      </c>
      <c r="DO31" s="269">
        <v>87</v>
      </c>
      <c r="DP31" s="269">
        <v>0</v>
      </c>
      <c r="DQ31" s="56"/>
      <c r="DR31" s="56"/>
      <c r="DS31" s="36"/>
      <c r="DV31" s="41">
        <v>1.05</v>
      </c>
      <c r="DW31" s="41" t="s">
        <v>197</v>
      </c>
      <c r="DX31" s="41"/>
      <c r="DY31" s="151">
        <v>236.98499999999999</v>
      </c>
      <c r="DZ31" s="41">
        <v>236.98499999999999</v>
      </c>
      <c r="EA31" s="41">
        <v>9999</v>
      </c>
      <c r="EB31" s="41">
        <v>999999</v>
      </c>
      <c r="EC31" s="41">
        <v>999999</v>
      </c>
      <c r="EG31" s="41">
        <v>34</v>
      </c>
      <c r="EH31" s="195">
        <v>0</v>
      </c>
      <c r="EI31" s="195">
        <v>3660</v>
      </c>
      <c r="EJ31" s="196">
        <v>116</v>
      </c>
      <c r="EK31" s="195">
        <v>0</v>
      </c>
      <c r="EL31" s="195">
        <v>0</v>
      </c>
      <c r="EM31" s="195">
        <v>1866</v>
      </c>
      <c r="EN31" s="195">
        <v>120</v>
      </c>
      <c r="EO31" s="195">
        <v>42</v>
      </c>
      <c r="EP31" s="195">
        <v>0</v>
      </c>
      <c r="EQ31" s="195">
        <v>109.7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C31" s="41">
        <v>34</v>
      </c>
      <c r="FD31" s="195">
        <v>0</v>
      </c>
      <c r="FE31" s="195">
        <v>3660</v>
      </c>
      <c r="FF31" s="195">
        <v>3776</v>
      </c>
      <c r="FG31" s="195">
        <v>3776</v>
      </c>
      <c r="FH31" s="195">
        <v>3776</v>
      </c>
      <c r="FI31" s="195">
        <v>5642</v>
      </c>
      <c r="FJ31" s="195">
        <v>5762</v>
      </c>
      <c r="FK31" s="195">
        <v>5804</v>
      </c>
      <c r="FL31" s="195">
        <v>5804</v>
      </c>
      <c r="FM31" s="195">
        <v>5913.7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2"/>
      <c r="B32" s="34">
        <v>21</v>
      </c>
      <c r="C32" s="293">
        <v>21</v>
      </c>
      <c r="D32" s="260" t="s">
        <v>152</v>
      </c>
      <c r="E32" s="260" t="s">
        <v>153</v>
      </c>
      <c r="F32" s="260" t="s">
        <v>581</v>
      </c>
      <c r="G32" s="43">
        <v>0.30624999999999997</v>
      </c>
      <c r="H32" s="47">
        <v>0.30624999999999997</v>
      </c>
      <c r="I32" s="58" t="s">
        <v>44</v>
      </c>
      <c r="J32" s="52">
        <v>0</v>
      </c>
      <c r="K32" s="43">
        <v>0.38958333333333334</v>
      </c>
      <c r="L32" s="47">
        <v>0.38958333333333334</v>
      </c>
      <c r="M32" s="42" t="s">
        <v>44</v>
      </c>
      <c r="N32" s="38">
        <v>0</v>
      </c>
      <c r="O32" s="85">
        <v>0.39027777777777778</v>
      </c>
      <c r="P32" s="38"/>
      <c r="Q32" s="261"/>
      <c r="R32" s="85"/>
      <c r="S32" s="38">
        <v>0</v>
      </c>
      <c r="T32" s="85">
        <v>0.44236111111111115</v>
      </c>
      <c r="U32" s="86"/>
      <c r="V32" s="52">
        <v>0</v>
      </c>
      <c r="W32" s="85">
        <v>0.46388888888888885</v>
      </c>
      <c r="X32" s="38"/>
      <c r="Y32" s="85">
        <v>0.46875</v>
      </c>
      <c r="Z32" s="86"/>
      <c r="AA32" s="52">
        <v>0</v>
      </c>
      <c r="AB32" s="261"/>
      <c r="AC32" s="85">
        <v>0.47083333333333338</v>
      </c>
      <c r="AD32" s="38"/>
      <c r="AE32" s="85">
        <v>0.42708333333333331</v>
      </c>
      <c r="AF32" s="86"/>
      <c r="AG32" s="52">
        <v>3240</v>
      </c>
      <c r="AH32" s="261">
        <v>300</v>
      </c>
      <c r="AI32" s="85"/>
      <c r="AJ32" s="38">
        <v>600</v>
      </c>
      <c r="AK32" s="73">
        <v>0.48055555555555557</v>
      </c>
      <c r="AL32" s="42" t="s">
        <v>301</v>
      </c>
      <c r="AM32" s="38">
        <v>60</v>
      </c>
      <c r="AN32" s="43">
        <v>0.52708333333333335</v>
      </c>
      <c r="AO32" s="47">
        <v>0.53263888888888888</v>
      </c>
      <c r="AP32" s="70">
        <v>101</v>
      </c>
      <c r="AQ32" s="71">
        <v>101</v>
      </c>
      <c r="AR32" s="72"/>
      <c r="AS32" s="49">
        <v>0.52222222222222225</v>
      </c>
      <c r="AT32" s="42" t="s">
        <v>44</v>
      </c>
      <c r="AU32" s="280">
        <v>0</v>
      </c>
      <c r="AV32" s="72"/>
      <c r="AW32" s="49">
        <v>0.58263888888888882</v>
      </c>
      <c r="AX32" s="42" t="s">
        <v>301</v>
      </c>
      <c r="AY32" s="38">
        <v>1140</v>
      </c>
      <c r="AZ32" s="53">
        <v>0.58472222222222225</v>
      </c>
      <c r="BA32" s="61"/>
      <c r="BB32" s="55">
        <v>0.58952546296296293</v>
      </c>
      <c r="BC32" s="35">
        <v>4.8032407407406774E-3</v>
      </c>
      <c r="BD32" s="35">
        <v>7.0601851851858147E-4</v>
      </c>
      <c r="BE32" s="44" t="s">
        <v>45</v>
      </c>
      <c r="BF32" s="45">
        <v>61</v>
      </c>
      <c r="BG32" s="55">
        <v>0.59687499999999993</v>
      </c>
      <c r="BH32" s="35">
        <v>1.2152777777777679E-2</v>
      </c>
      <c r="BI32" s="35">
        <v>1.2615740740741718E-3</v>
      </c>
      <c r="BJ32" s="44" t="s">
        <v>45</v>
      </c>
      <c r="BK32" s="45">
        <v>109</v>
      </c>
      <c r="BL32" s="55">
        <v>0.60034722222222225</v>
      </c>
      <c r="BM32" s="35">
        <v>1.5625E-2</v>
      </c>
      <c r="BN32" s="35">
        <v>1.6435185185185198E-3</v>
      </c>
      <c r="BO32" s="44" t="s">
        <v>45</v>
      </c>
      <c r="BP32" s="45">
        <v>142</v>
      </c>
      <c r="BQ32" s="55">
        <v>0.61517361111111113</v>
      </c>
      <c r="BR32" s="35">
        <v>3.0451388888888875E-2</v>
      </c>
      <c r="BS32" s="35">
        <v>1.5046296296296405E-3</v>
      </c>
      <c r="BT32" s="44" t="s">
        <v>45</v>
      </c>
      <c r="BU32" s="45">
        <v>130</v>
      </c>
      <c r="BV32" s="263"/>
      <c r="BW32" s="263"/>
      <c r="BX32" s="55">
        <v>0.62306712962962962</v>
      </c>
      <c r="BY32" s="35">
        <v>3.8344907407407369E-2</v>
      </c>
      <c r="BZ32" s="35">
        <v>1.8634259259259628E-3</v>
      </c>
      <c r="CA32" s="44" t="s">
        <v>45</v>
      </c>
      <c r="CB32" s="45">
        <v>161</v>
      </c>
      <c r="CC32" s="49">
        <v>0.65069444444444446</v>
      </c>
      <c r="CD32" s="42" t="s">
        <v>44</v>
      </c>
      <c r="CE32" s="38">
        <v>0</v>
      </c>
      <c r="CF32" s="53">
        <v>0.65972222222222221</v>
      </c>
      <c r="CG32" s="61"/>
      <c r="CH32" s="55">
        <v>0.67126157407407405</v>
      </c>
      <c r="CI32" s="35">
        <v>1.1539351851851842E-2</v>
      </c>
      <c r="CJ32" s="35">
        <v>6.9444444444443504E-4</v>
      </c>
      <c r="CK32" s="44" t="s">
        <v>301</v>
      </c>
      <c r="CL32" s="45">
        <v>60</v>
      </c>
      <c r="CM32" s="55">
        <v>0.67650462962962965</v>
      </c>
      <c r="CN32" s="35">
        <v>1.678240740740744E-2</v>
      </c>
      <c r="CO32" s="35">
        <v>6.9444444444410197E-5</v>
      </c>
      <c r="CP32" s="44" t="s">
        <v>45</v>
      </c>
      <c r="CQ32" s="45">
        <v>6</v>
      </c>
      <c r="CR32" s="85" t="s">
        <v>632</v>
      </c>
      <c r="CS32" s="38"/>
      <c r="CT32" s="85">
        <v>1.4381944444444399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106.2</v>
      </c>
      <c r="DC32" s="71">
        <v>106.2</v>
      </c>
      <c r="DD32" s="72"/>
      <c r="DE32" s="43"/>
      <c r="DF32" s="43"/>
      <c r="DG32" s="39">
        <v>876.2</v>
      </c>
      <c r="DH32" s="46">
        <v>5340</v>
      </c>
      <c r="DI32" s="40"/>
      <c r="DJ32" s="63">
        <v>6216.2</v>
      </c>
      <c r="DK32" s="43"/>
      <c r="DL32" s="268" t="s">
        <v>190</v>
      </c>
      <c r="DM32" s="269" t="s">
        <v>581</v>
      </c>
      <c r="DN32" s="269" t="s">
        <v>178</v>
      </c>
      <c r="DO32" s="269">
        <v>115</v>
      </c>
      <c r="DP32" s="269">
        <v>0</v>
      </c>
      <c r="DQ32" s="56"/>
      <c r="DR32" s="56"/>
      <c r="DS32" s="36"/>
      <c r="DV32" s="41">
        <v>1.08</v>
      </c>
      <c r="DW32" s="41" t="s">
        <v>197</v>
      </c>
      <c r="DX32" s="41"/>
      <c r="DY32" s="151">
        <v>223.77600000000001</v>
      </c>
      <c r="DZ32" s="41">
        <v>223.77600000000001</v>
      </c>
      <c r="EA32" s="41">
        <v>9999</v>
      </c>
      <c r="EB32" s="41">
        <v>999999</v>
      </c>
      <c r="EC32" s="41">
        <v>999999</v>
      </c>
      <c r="EG32" s="41">
        <v>21</v>
      </c>
      <c r="EH32" s="195">
        <v>0</v>
      </c>
      <c r="EI32" s="195">
        <v>4200</v>
      </c>
      <c r="EJ32" s="196">
        <v>101</v>
      </c>
      <c r="EK32" s="195">
        <v>0</v>
      </c>
      <c r="EL32" s="195">
        <v>1140</v>
      </c>
      <c r="EM32" s="195">
        <v>603</v>
      </c>
      <c r="EN32" s="195">
        <v>0</v>
      </c>
      <c r="EO32" s="195">
        <v>66</v>
      </c>
      <c r="EP32" s="195">
        <v>0</v>
      </c>
      <c r="EQ32" s="195">
        <v>106.2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21</v>
      </c>
      <c r="FD32" s="195">
        <v>0</v>
      </c>
      <c r="FE32" s="195">
        <v>4200</v>
      </c>
      <c r="FF32" s="195">
        <v>4301</v>
      </c>
      <c r="FG32" s="195">
        <v>4301</v>
      </c>
      <c r="FH32" s="195">
        <v>5441</v>
      </c>
      <c r="FI32" s="195">
        <v>6044</v>
      </c>
      <c r="FJ32" s="195">
        <v>6044</v>
      </c>
      <c r="FK32" s="195">
        <v>6110</v>
      </c>
      <c r="FL32" s="195">
        <v>6110</v>
      </c>
      <c r="FM32" s="195">
        <v>6216.2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38</v>
      </c>
      <c r="C33" s="293">
        <v>38</v>
      </c>
      <c r="D33" s="260" t="s">
        <v>102</v>
      </c>
      <c r="E33" s="260" t="s">
        <v>103</v>
      </c>
      <c r="F33" s="260" t="s">
        <v>578</v>
      </c>
      <c r="G33" s="43">
        <v>0.31805555555555548</v>
      </c>
      <c r="H33" s="47">
        <v>0.31805555555555548</v>
      </c>
      <c r="I33" s="58" t="s">
        <v>44</v>
      </c>
      <c r="J33" s="52">
        <v>0</v>
      </c>
      <c r="K33" s="43">
        <v>0.40138888888888885</v>
      </c>
      <c r="L33" s="47">
        <v>0.40138888888888885</v>
      </c>
      <c r="M33" s="42" t="s">
        <v>44</v>
      </c>
      <c r="N33" s="38">
        <v>0</v>
      </c>
      <c r="O33" s="85">
        <v>0.40208333333333335</v>
      </c>
      <c r="P33" s="38"/>
      <c r="Q33" s="261"/>
      <c r="R33" s="85"/>
      <c r="S33" s="38">
        <v>0</v>
      </c>
      <c r="T33" s="85" t="s">
        <v>308</v>
      </c>
      <c r="U33" s="86"/>
      <c r="V33" s="52">
        <v>600</v>
      </c>
      <c r="W33" s="85"/>
      <c r="X33" s="38">
        <v>600</v>
      </c>
      <c r="Y33" s="85"/>
      <c r="Z33" s="86"/>
      <c r="AA33" s="52">
        <v>600</v>
      </c>
      <c r="AB33" s="261"/>
      <c r="AC33" s="85"/>
      <c r="AD33" s="38">
        <v>600</v>
      </c>
      <c r="AE33" s="85">
        <v>0.45416666666666666</v>
      </c>
      <c r="AF33" s="86"/>
      <c r="AG33" s="52">
        <v>1920</v>
      </c>
      <c r="AH33" s="261"/>
      <c r="AI33" s="85"/>
      <c r="AJ33" s="38">
        <v>600</v>
      </c>
      <c r="AK33" s="73">
        <v>0.50069444444444444</v>
      </c>
      <c r="AL33" s="42" t="s">
        <v>301</v>
      </c>
      <c r="AM33" s="38">
        <v>780</v>
      </c>
      <c r="AN33" s="43">
        <v>0.53194444444444444</v>
      </c>
      <c r="AO33" s="47">
        <v>0.53541666666666665</v>
      </c>
      <c r="AP33" s="70">
        <v>92</v>
      </c>
      <c r="AQ33" s="71">
        <v>92</v>
      </c>
      <c r="AR33" s="72">
        <v>10</v>
      </c>
      <c r="AS33" s="49">
        <v>0.54236111111111107</v>
      </c>
      <c r="AT33" s="42" t="s">
        <v>44</v>
      </c>
      <c r="AU33" s="280">
        <v>0</v>
      </c>
      <c r="AV33" s="72"/>
      <c r="AW33" s="49">
        <v>0.58472222222222225</v>
      </c>
      <c r="AX33" s="42" t="s">
        <v>44</v>
      </c>
      <c r="AY33" s="38">
        <v>0</v>
      </c>
      <c r="AZ33" s="53">
        <v>0.58958333333333335</v>
      </c>
      <c r="BA33" s="61"/>
      <c r="BB33" s="55">
        <v>0.59509259259259262</v>
      </c>
      <c r="BC33" s="35">
        <v>5.5092592592592693E-3</v>
      </c>
      <c r="BD33" s="35">
        <v>1.0408340855860843E-17</v>
      </c>
      <c r="BE33" s="44" t="s">
        <v>44</v>
      </c>
      <c r="BF33" s="45">
        <v>0</v>
      </c>
      <c r="BG33" s="55">
        <v>0.60222222222222221</v>
      </c>
      <c r="BH33" s="35">
        <v>1.2638888888888866E-2</v>
      </c>
      <c r="BI33" s="35">
        <v>7.7546296296298473E-4</v>
      </c>
      <c r="BJ33" s="44" t="s">
        <v>45</v>
      </c>
      <c r="BK33" s="45">
        <v>67</v>
      </c>
      <c r="BL33" s="55">
        <v>0.60578703703703707</v>
      </c>
      <c r="BM33" s="35">
        <v>1.620370370370372E-2</v>
      </c>
      <c r="BN33" s="35">
        <v>1.0648148148147997E-3</v>
      </c>
      <c r="BO33" s="44" t="s">
        <v>45</v>
      </c>
      <c r="BP33" s="45">
        <v>92</v>
      </c>
      <c r="BQ33" s="55">
        <v>0.62254629629629632</v>
      </c>
      <c r="BR33" s="35">
        <v>3.2962962962962972E-2</v>
      </c>
      <c r="BS33" s="35">
        <v>1.0069444444444561E-3</v>
      </c>
      <c r="BT33" s="44" t="s">
        <v>301</v>
      </c>
      <c r="BU33" s="45">
        <v>87</v>
      </c>
      <c r="BV33" s="263"/>
      <c r="BW33" s="263"/>
      <c r="BX33" s="55">
        <v>0.63118055555555552</v>
      </c>
      <c r="BY33" s="35">
        <v>4.1597222222222174E-2</v>
      </c>
      <c r="BZ33" s="35">
        <v>1.3888888888888423E-3</v>
      </c>
      <c r="CA33" s="44" t="s">
        <v>301</v>
      </c>
      <c r="CB33" s="45">
        <v>120</v>
      </c>
      <c r="CC33" s="49">
        <v>0.65555555555555556</v>
      </c>
      <c r="CD33" s="42" t="s">
        <v>44</v>
      </c>
      <c r="CE33" s="38">
        <v>0</v>
      </c>
      <c r="CF33" s="53">
        <v>0.66319444444444442</v>
      </c>
      <c r="CG33" s="61"/>
      <c r="CH33" s="55">
        <v>0.6740624999999999</v>
      </c>
      <c r="CI33" s="35">
        <v>1.0868055555555478E-2</v>
      </c>
      <c r="CJ33" s="35">
        <v>2.3148148148070813E-5</v>
      </c>
      <c r="CK33" s="44" t="s">
        <v>301</v>
      </c>
      <c r="CL33" s="45">
        <v>2</v>
      </c>
      <c r="CM33" s="55">
        <v>0.68070601851851853</v>
      </c>
      <c r="CN33" s="35">
        <v>1.751157407407411E-2</v>
      </c>
      <c r="CO33" s="35">
        <v>6.5972222222225943E-4</v>
      </c>
      <c r="CP33" s="44" t="s">
        <v>301</v>
      </c>
      <c r="CQ33" s="45">
        <v>57</v>
      </c>
      <c r="CR33" s="85" t="s">
        <v>632</v>
      </c>
      <c r="CS33" s="38"/>
      <c r="CT33" s="85">
        <v>2.1465277777777798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100</v>
      </c>
      <c r="DC33" s="71">
        <v>100</v>
      </c>
      <c r="DD33" s="72"/>
      <c r="DE33" s="43"/>
      <c r="DF33" s="43"/>
      <c r="DG33" s="39">
        <v>627</v>
      </c>
      <c r="DH33" s="46">
        <v>5700</v>
      </c>
      <c r="DI33" s="40"/>
      <c r="DJ33" s="63">
        <v>6327</v>
      </c>
      <c r="DK33" s="43"/>
      <c r="DL33" s="268" t="s">
        <v>190</v>
      </c>
      <c r="DM33" s="269" t="s">
        <v>578</v>
      </c>
      <c r="DN33" s="269" t="s">
        <v>178</v>
      </c>
      <c r="DO33" s="269">
        <v>80</v>
      </c>
      <c r="DP33" s="269" t="s">
        <v>183</v>
      </c>
      <c r="DQ33" s="56"/>
      <c r="DR33" s="56"/>
      <c r="DS33" s="36"/>
      <c r="DV33" s="41">
        <v>1.05</v>
      </c>
      <c r="DW33" s="41" t="s">
        <v>197</v>
      </c>
      <c r="DX33" s="41"/>
      <c r="DY33" s="151">
        <v>212.10000000000002</v>
      </c>
      <c r="DZ33" s="41">
        <v>212.10000000000002</v>
      </c>
      <c r="EA33" s="41">
        <v>9999</v>
      </c>
      <c r="EB33" s="41">
        <v>999999</v>
      </c>
      <c r="EC33" s="41">
        <v>999999</v>
      </c>
      <c r="EG33" s="41">
        <v>38</v>
      </c>
      <c r="EH33" s="195">
        <v>0</v>
      </c>
      <c r="EI33" s="195">
        <v>5700</v>
      </c>
      <c r="EJ33" s="196">
        <v>102</v>
      </c>
      <c r="EK33" s="195">
        <v>0</v>
      </c>
      <c r="EL33" s="195">
        <v>0</v>
      </c>
      <c r="EM33" s="195">
        <v>366</v>
      </c>
      <c r="EN33" s="195">
        <v>0</v>
      </c>
      <c r="EO33" s="195">
        <v>59</v>
      </c>
      <c r="EP33" s="195">
        <v>0</v>
      </c>
      <c r="EQ33" s="195">
        <v>100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38</v>
      </c>
      <c r="FD33" s="195">
        <v>0</v>
      </c>
      <c r="FE33" s="195">
        <v>5700</v>
      </c>
      <c r="FF33" s="195">
        <v>5802</v>
      </c>
      <c r="FG33" s="195">
        <v>5802</v>
      </c>
      <c r="FH33" s="195">
        <v>5802</v>
      </c>
      <c r="FI33" s="195">
        <v>6168</v>
      </c>
      <c r="FJ33" s="195">
        <v>6168</v>
      </c>
      <c r="FK33" s="195">
        <v>6227</v>
      </c>
      <c r="FL33" s="195">
        <v>6227</v>
      </c>
      <c r="FM33" s="195">
        <v>6327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53</v>
      </c>
      <c r="C34" s="293">
        <v>54</v>
      </c>
      <c r="D34" s="260" t="s">
        <v>49</v>
      </c>
      <c r="E34" s="260" t="s">
        <v>57</v>
      </c>
      <c r="F34" s="260" t="s">
        <v>603</v>
      </c>
      <c r="G34" s="43">
        <v>0.32847222222222211</v>
      </c>
      <c r="H34" s="47">
        <v>0.32847222222222211</v>
      </c>
      <c r="I34" s="58" t="s">
        <v>44</v>
      </c>
      <c r="J34" s="52">
        <v>0</v>
      </c>
      <c r="K34" s="43">
        <v>0.41180555555555548</v>
      </c>
      <c r="L34" s="47">
        <v>0.41180555555555548</v>
      </c>
      <c r="M34" s="42" t="s">
        <v>44</v>
      </c>
      <c r="N34" s="38">
        <v>0</v>
      </c>
      <c r="O34" s="85">
        <v>0.41319444444444442</v>
      </c>
      <c r="P34" s="38"/>
      <c r="Q34" s="261"/>
      <c r="R34" s="85"/>
      <c r="S34" s="38">
        <v>0</v>
      </c>
      <c r="T34" s="85">
        <v>0.4513888888888889</v>
      </c>
      <c r="U34" s="86"/>
      <c r="V34" s="52">
        <v>0</v>
      </c>
      <c r="W34" s="85">
        <v>0.4694444444444445</v>
      </c>
      <c r="X34" s="38"/>
      <c r="Y34" s="85">
        <v>0.47013888888888888</v>
      </c>
      <c r="Z34" s="86"/>
      <c r="AA34" s="52">
        <v>0</v>
      </c>
      <c r="AB34" s="261"/>
      <c r="AC34" s="85"/>
      <c r="AD34" s="38">
        <v>600</v>
      </c>
      <c r="AE34" s="85" t="s">
        <v>308</v>
      </c>
      <c r="AF34" s="86"/>
      <c r="AG34" s="52">
        <v>600</v>
      </c>
      <c r="AH34" s="261"/>
      <c r="AI34" s="85"/>
      <c r="AJ34" s="38">
        <v>600</v>
      </c>
      <c r="AK34" s="73">
        <v>0.52152777777777781</v>
      </c>
      <c r="AL34" s="42" t="s">
        <v>301</v>
      </c>
      <c r="AM34" s="38">
        <v>1680</v>
      </c>
      <c r="AN34" s="43">
        <v>0.52500000000000002</v>
      </c>
      <c r="AO34" s="47">
        <v>0.56805555555555554</v>
      </c>
      <c r="AP34" s="70">
        <v>94.5</v>
      </c>
      <c r="AQ34" s="71">
        <v>94.5</v>
      </c>
      <c r="AR34" s="72"/>
      <c r="AS34" s="49">
        <v>0.56319444444444444</v>
      </c>
      <c r="AT34" s="42" t="s">
        <v>44</v>
      </c>
      <c r="AU34" s="280">
        <v>0</v>
      </c>
      <c r="AV34" s="72"/>
      <c r="AW34" s="49">
        <v>0.61805555555555558</v>
      </c>
      <c r="AX34" s="42" t="s">
        <v>44</v>
      </c>
      <c r="AY34" s="38">
        <v>0</v>
      </c>
      <c r="AZ34" s="53">
        <v>0.62083333333333335</v>
      </c>
      <c r="BA34" s="61"/>
      <c r="BB34" s="55">
        <v>0.62634259259259262</v>
      </c>
      <c r="BC34" s="35">
        <v>5.5092592592592693E-3</v>
      </c>
      <c r="BD34" s="35">
        <v>1.0408340855860843E-17</v>
      </c>
      <c r="BE34" s="44" t="s">
        <v>44</v>
      </c>
      <c r="BF34" s="45">
        <v>0</v>
      </c>
      <c r="BG34" s="55">
        <v>0.63424768518518515</v>
      </c>
      <c r="BH34" s="35">
        <v>1.3414351851851802E-2</v>
      </c>
      <c r="BI34" s="35">
        <v>4.8572257327350599E-17</v>
      </c>
      <c r="BJ34" s="44" t="s">
        <v>44</v>
      </c>
      <c r="BK34" s="45">
        <v>0</v>
      </c>
      <c r="BL34" s="55">
        <v>0.64493055555555556</v>
      </c>
      <c r="BM34" s="35">
        <v>2.4097222222222214E-2</v>
      </c>
      <c r="BN34" s="35">
        <v>6.8287037037036945E-3</v>
      </c>
      <c r="BO34" s="44" t="s">
        <v>301</v>
      </c>
      <c r="BP34" s="45">
        <v>590</v>
      </c>
      <c r="BQ34" s="55">
        <v>0.66057870370370375</v>
      </c>
      <c r="BR34" s="35">
        <v>3.9745370370370403E-2</v>
      </c>
      <c r="BS34" s="35">
        <v>7.7893518518518876E-3</v>
      </c>
      <c r="BT34" s="44" t="s">
        <v>301</v>
      </c>
      <c r="BU34" s="45">
        <v>673</v>
      </c>
      <c r="BV34" s="263"/>
      <c r="BW34" s="263"/>
      <c r="BX34" s="55">
        <v>0.67256944444444444</v>
      </c>
      <c r="BY34" s="35">
        <v>5.1736111111111094E-2</v>
      </c>
      <c r="BZ34" s="35">
        <v>1.1527777777777762E-2</v>
      </c>
      <c r="CA34" s="44" t="s">
        <v>301</v>
      </c>
      <c r="CB34" s="45">
        <v>996</v>
      </c>
      <c r="CC34" s="49">
        <v>0.68958333333333333</v>
      </c>
      <c r="CD34" s="42" t="s">
        <v>301</v>
      </c>
      <c r="CE34" s="38">
        <v>240</v>
      </c>
      <c r="CF34" s="53">
        <v>0.69166666666666676</v>
      </c>
      <c r="CG34" s="61"/>
      <c r="CH34" s="55">
        <v>0.70253472222222213</v>
      </c>
      <c r="CI34" s="35">
        <v>1.0868055555555367E-2</v>
      </c>
      <c r="CJ34" s="35">
        <v>2.3148148147959791E-5</v>
      </c>
      <c r="CK34" s="44" t="s">
        <v>301</v>
      </c>
      <c r="CL34" s="45">
        <v>2</v>
      </c>
      <c r="CM34" s="55">
        <v>0.70865740740740746</v>
      </c>
      <c r="CN34" s="35">
        <v>1.6990740740740695E-2</v>
      </c>
      <c r="CO34" s="35">
        <v>1.3888888888884468E-4</v>
      </c>
      <c r="CP34" s="44" t="s">
        <v>301</v>
      </c>
      <c r="CQ34" s="45">
        <v>12</v>
      </c>
      <c r="CR34" s="85" t="s">
        <v>632</v>
      </c>
      <c r="CS34" s="38">
        <v>300</v>
      </c>
      <c r="CT34" s="85">
        <v>2.7715277777777798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108.5</v>
      </c>
      <c r="DC34" s="71">
        <v>108.5</v>
      </c>
      <c r="DD34" s="72"/>
      <c r="DE34" s="43"/>
      <c r="DF34" s="43"/>
      <c r="DG34" s="39">
        <v>2476</v>
      </c>
      <c r="DH34" s="46">
        <v>4020</v>
      </c>
      <c r="DI34" s="40"/>
      <c r="DJ34" s="63">
        <v>6496</v>
      </c>
      <c r="DK34" s="43"/>
      <c r="DL34" s="268" t="s">
        <v>191</v>
      </c>
      <c r="DM34" s="269" t="s">
        <v>603</v>
      </c>
      <c r="DN34" s="269" t="s">
        <v>178</v>
      </c>
      <c r="DO34" s="269">
        <v>101</v>
      </c>
      <c r="DP34" s="269" t="s">
        <v>621</v>
      </c>
      <c r="DQ34" s="56"/>
      <c r="DR34" s="56"/>
      <c r="DS34" s="36"/>
      <c r="DV34" s="41">
        <v>1.08</v>
      </c>
      <c r="DW34" s="41" t="s">
        <v>197</v>
      </c>
      <c r="DX34" s="41"/>
      <c r="DY34" s="151">
        <v>219.24</v>
      </c>
      <c r="DZ34" s="41">
        <v>219.24</v>
      </c>
      <c r="EA34" s="41">
        <v>9999</v>
      </c>
      <c r="EB34" s="41">
        <v>999999</v>
      </c>
      <c r="EC34" s="41">
        <v>999999</v>
      </c>
      <c r="EG34" s="41">
        <v>54</v>
      </c>
      <c r="EH34" s="195">
        <v>0</v>
      </c>
      <c r="EI34" s="195">
        <v>3480</v>
      </c>
      <c r="EJ34" s="196">
        <v>94.5</v>
      </c>
      <c r="EK34" s="195">
        <v>0</v>
      </c>
      <c r="EL34" s="195">
        <v>0</v>
      </c>
      <c r="EM34" s="195">
        <v>2259</v>
      </c>
      <c r="EN34" s="195">
        <v>240</v>
      </c>
      <c r="EO34" s="195">
        <v>14</v>
      </c>
      <c r="EP34" s="195">
        <v>300</v>
      </c>
      <c r="EQ34" s="195">
        <v>108.5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54</v>
      </c>
      <c r="FD34" s="195">
        <v>0</v>
      </c>
      <c r="FE34" s="195">
        <v>3480</v>
      </c>
      <c r="FF34" s="195">
        <v>3574.5</v>
      </c>
      <c r="FG34" s="195">
        <v>3574.5</v>
      </c>
      <c r="FH34" s="195">
        <v>3574.5</v>
      </c>
      <c r="FI34" s="195">
        <v>5833.5</v>
      </c>
      <c r="FJ34" s="195">
        <v>6073.5</v>
      </c>
      <c r="FK34" s="195">
        <v>6087.5</v>
      </c>
      <c r="FL34" s="195">
        <v>6387.5</v>
      </c>
      <c r="FM34" s="195">
        <v>6496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46</v>
      </c>
      <c r="C35" s="293">
        <v>46</v>
      </c>
      <c r="D35" s="260" t="s">
        <v>517</v>
      </c>
      <c r="E35" s="260" t="s">
        <v>518</v>
      </c>
      <c r="F35" s="260" t="s">
        <v>582</v>
      </c>
      <c r="G35" s="43">
        <v>0.32361111111111102</v>
      </c>
      <c r="H35" s="47">
        <v>0.32361111111111102</v>
      </c>
      <c r="I35" s="58" t="s">
        <v>44</v>
      </c>
      <c r="J35" s="52">
        <v>0</v>
      </c>
      <c r="K35" s="43">
        <v>0.40694444444444439</v>
      </c>
      <c r="L35" s="47">
        <v>0.40694444444444439</v>
      </c>
      <c r="M35" s="42" t="s">
        <v>44</v>
      </c>
      <c r="N35" s="38">
        <v>0</v>
      </c>
      <c r="O35" s="85"/>
      <c r="P35" s="38">
        <v>600</v>
      </c>
      <c r="Q35" s="261"/>
      <c r="R35" s="85"/>
      <c r="S35" s="38">
        <v>0</v>
      </c>
      <c r="T35" s="85">
        <v>0.46736111111111112</v>
      </c>
      <c r="U35" s="86"/>
      <c r="V35" s="52">
        <v>0</v>
      </c>
      <c r="W35" s="85"/>
      <c r="X35" s="38">
        <v>600</v>
      </c>
      <c r="Y35" s="85"/>
      <c r="Z35" s="86"/>
      <c r="AA35" s="52">
        <v>600</v>
      </c>
      <c r="AB35" s="261"/>
      <c r="AC35" s="85"/>
      <c r="AD35" s="38">
        <v>600</v>
      </c>
      <c r="AE35" s="85" t="s">
        <v>308</v>
      </c>
      <c r="AF35" s="86"/>
      <c r="AG35" s="52">
        <v>600</v>
      </c>
      <c r="AH35" s="261"/>
      <c r="AI35" s="85"/>
      <c r="AJ35" s="38">
        <v>600</v>
      </c>
      <c r="AK35" s="73">
        <v>0.49722222222222223</v>
      </c>
      <c r="AL35" s="42" t="s">
        <v>44</v>
      </c>
      <c r="AM35" s="38">
        <v>0</v>
      </c>
      <c r="AN35" s="43">
        <v>0.51458333333333328</v>
      </c>
      <c r="AO35" s="47">
        <v>0.52083333333333337</v>
      </c>
      <c r="AP35" s="70">
        <v>97.6</v>
      </c>
      <c r="AQ35" s="71">
        <v>97.6</v>
      </c>
      <c r="AR35" s="72"/>
      <c r="AS35" s="49">
        <v>0.53888888888888886</v>
      </c>
      <c r="AT35" s="42" t="s">
        <v>44</v>
      </c>
      <c r="AU35" s="280">
        <v>0</v>
      </c>
      <c r="AV35" s="72"/>
      <c r="AW35" s="49">
        <v>0.5805555555555556</v>
      </c>
      <c r="AX35" s="42" t="s">
        <v>44</v>
      </c>
      <c r="AY35" s="38">
        <v>0</v>
      </c>
      <c r="AZ35" s="53">
        <v>0.58263888888888882</v>
      </c>
      <c r="BA35" s="61"/>
      <c r="BB35" s="55">
        <v>0.58848379629629632</v>
      </c>
      <c r="BC35" s="35">
        <v>5.8449074074075069E-3</v>
      </c>
      <c r="BD35" s="35">
        <v>3.3564814814824803E-4</v>
      </c>
      <c r="BE35" s="44" t="s">
        <v>301</v>
      </c>
      <c r="BF35" s="45">
        <v>29</v>
      </c>
      <c r="BG35" s="55">
        <v>0.59686342592592589</v>
      </c>
      <c r="BH35" s="35">
        <v>1.4224537037037077E-2</v>
      </c>
      <c r="BI35" s="35">
        <v>8.1018518518522625E-4</v>
      </c>
      <c r="BJ35" s="44" t="s">
        <v>301</v>
      </c>
      <c r="BK35" s="45">
        <v>70</v>
      </c>
      <c r="BL35" s="55">
        <v>0.60070601851851857</v>
      </c>
      <c r="BM35" s="35">
        <v>1.8067129629629752E-2</v>
      </c>
      <c r="BN35" s="35">
        <v>7.9861111111123248E-4</v>
      </c>
      <c r="BO35" s="44" t="s">
        <v>301</v>
      </c>
      <c r="BP35" s="45">
        <v>69</v>
      </c>
      <c r="BQ35" s="55">
        <v>0.62130787037037039</v>
      </c>
      <c r="BR35" s="35">
        <v>3.8668981481481568E-2</v>
      </c>
      <c r="BS35" s="35">
        <v>6.7129629629630524E-3</v>
      </c>
      <c r="BT35" s="44" t="s">
        <v>301</v>
      </c>
      <c r="BU35" s="45">
        <v>580</v>
      </c>
      <c r="BV35" s="263"/>
      <c r="BW35" s="263"/>
      <c r="BX35" s="55">
        <v>0.60884259259259255</v>
      </c>
      <c r="BY35" s="35">
        <v>2.6203703703703729E-2</v>
      </c>
      <c r="BZ35" s="35">
        <v>1.4004629629629603E-2</v>
      </c>
      <c r="CA35" s="44" t="s">
        <v>45</v>
      </c>
      <c r="CB35" s="45">
        <v>1510</v>
      </c>
      <c r="CC35" s="49">
        <v>0.65277777777777779</v>
      </c>
      <c r="CD35" s="42" t="s">
        <v>301</v>
      </c>
      <c r="CE35" s="38">
        <v>360</v>
      </c>
      <c r="CF35" s="53">
        <v>0.66111111111111109</v>
      </c>
      <c r="CG35" s="61"/>
      <c r="CH35" s="55">
        <v>0.6713541666666667</v>
      </c>
      <c r="CI35" s="35">
        <v>1.0243055555555602E-2</v>
      </c>
      <c r="CJ35" s="35">
        <v>6.0185185185180484E-4</v>
      </c>
      <c r="CK35" s="44" t="s">
        <v>45</v>
      </c>
      <c r="CL35" s="45">
        <v>52</v>
      </c>
      <c r="CM35" s="55">
        <v>0.67729166666666663</v>
      </c>
      <c r="CN35" s="35">
        <v>1.6180555555555531E-2</v>
      </c>
      <c r="CO35" s="35">
        <v>6.7129629629631912E-4</v>
      </c>
      <c r="CP35" s="44" t="s">
        <v>45</v>
      </c>
      <c r="CQ35" s="45">
        <v>58</v>
      </c>
      <c r="CR35" s="85" t="s">
        <v>632</v>
      </c>
      <c r="CS35" s="38"/>
      <c r="CT35" s="85">
        <v>2.4798611111111102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113.2</v>
      </c>
      <c r="DC35" s="71">
        <v>113.2</v>
      </c>
      <c r="DD35" s="72"/>
      <c r="DE35" s="43"/>
      <c r="DF35" s="43"/>
      <c r="DG35" s="39">
        <v>2578.7999999999997</v>
      </c>
      <c r="DH35" s="46">
        <v>3960</v>
      </c>
      <c r="DI35" s="40"/>
      <c r="DJ35" s="63">
        <v>6538.7999999999993</v>
      </c>
      <c r="DK35" s="43"/>
      <c r="DL35" s="268" t="s">
        <v>192</v>
      </c>
      <c r="DM35" s="269" t="s">
        <v>582</v>
      </c>
      <c r="DN35" s="269" t="s">
        <v>178</v>
      </c>
      <c r="DO35" s="269">
        <v>123</v>
      </c>
      <c r="DP35" s="269">
        <v>0</v>
      </c>
      <c r="DQ35" s="56"/>
      <c r="DR35" s="56"/>
      <c r="DS35" s="36"/>
      <c r="DV35" s="41">
        <v>1.08</v>
      </c>
      <c r="DW35" s="41" t="s">
        <v>197</v>
      </c>
      <c r="DX35" s="41"/>
      <c r="DY35" s="151">
        <v>227.66400000000002</v>
      </c>
      <c r="DZ35" s="41">
        <v>227.66400000000002</v>
      </c>
      <c r="EA35" s="41">
        <v>9999</v>
      </c>
      <c r="EB35" s="41">
        <v>999999</v>
      </c>
      <c r="EC35" s="41">
        <v>999999</v>
      </c>
      <c r="EG35" s="41">
        <v>46</v>
      </c>
      <c r="EH35" s="195">
        <v>0</v>
      </c>
      <c r="EI35" s="195">
        <v>3600</v>
      </c>
      <c r="EJ35" s="196">
        <v>97.6</v>
      </c>
      <c r="EK35" s="195">
        <v>0</v>
      </c>
      <c r="EL35" s="195">
        <v>0</v>
      </c>
      <c r="EM35" s="195">
        <v>2258</v>
      </c>
      <c r="EN35" s="195">
        <v>360</v>
      </c>
      <c r="EO35" s="195">
        <v>110</v>
      </c>
      <c r="EP35" s="195">
        <v>0</v>
      </c>
      <c r="EQ35" s="195">
        <v>113.2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46</v>
      </c>
      <c r="FD35" s="195">
        <v>0</v>
      </c>
      <c r="FE35" s="195">
        <v>3600</v>
      </c>
      <c r="FF35" s="195">
        <v>3697.6</v>
      </c>
      <c r="FG35" s="195">
        <v>3697.6</v>
      </c>
      <c r="FH35" s="195">
        <v>3697.6</v>
      </c>
      <c r="FI35" s="195">
        <v>5955.6</v>
      </c>
      <c r="FJ35" s="195">
        <v>6315.6</v>
      </c>
      <c r="FK35" s="195">
        <v>6425.6</v>
      </c>
      <c r="FL35" s="195">
        <v>6425.6</v>
      </c>
      <c r="FM35" s="195">
        <v>6538.8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58</v>
      </c>
      <c r="C36" s="293">
        <v>66</v>
      </c>
      <c r="D36" s="260" t="s">
        <v>263</v>
      </c>
      <c r="E36" s="260" t="s">
        <v>290</v>
      </c>
      <c r="F36" s="260" t="s">
        <v>578</v>
      </c>
      <c r="G36" s="43">
        <v>0.33194444444444432</v>
      </c>
      <c r="H36" s="47">
        <v>0.33194444444444432</v>
      </c>
      <c r="I36" s="58" t="s">
        <v>44</v>
      </c>
      <c r="J36" s="52">
        <v>0</v>
      </c>
      <c r="K36" s="43">
        <v>0.41527777777777769</v>
      </c>
      <c r="L36" s="47">
        <v>0.41527777777777769</v>
      </c>
      <c r="M36" s="42" t="s">
        <v>44</v>
      </c>
      <c r="N36" s="38">
        <v>0</v>
      </c>
      <c r="O36" s="85">
        <v>0.41944444444444445</v>
      </c>
      <c r="P36" s="38"/>
      <c r="Q36" s="261"/>
      <c r="R36" s="85">
        <v>0.45347222222222222</v>
      </c>
      <c r="S36" s="38">
        <v>300</v>
      </c>
      <c r="T36" s="85">
        <v>0.46875</v>
      </c>
      <c r="U36" s="86"/>
      <c r="V36" s="52">
        <v>0</v>
      </c>
      <c r="W36" s="85"/>
      <c r="X36" s="38">
        <v>600</v>
      </c>
      <c r="Y36" s="85"/>
      <c r="Z36" s="86"/>
      <c r="AA36" s="52">
        <v>600</v>
      </c>
      <c r="AB36" s="261"/>
      <c r="AC36" s="85"/>
      <c r="AD36" s="38">
        <v>600</v>
      </c>
      <c r="AE36" s="85" t="s">
        <v>308</v>
      </c>
      <c r="AF36" s="86"/>
      <c r="AG36" s="52">
        <v>600</v>
      </c>
      <c r="AH36" s="261"/>
      <c r="AI36" s="85"/>
      <c r="AJ36" s="38">
        <v>600</v>
      </c>
      <c r="AK36" s="73">
        <v>0.50486111111111109</v>
      </c>
      <c r="AL36" s="42" t="s">
        <v>45</v>
      </c>
      <c r="AM36" s="38">
        <v>60</v>
      </c>
      <c r="AN36" s="43">
        <v>0.50763888888888886</v>
      </c>
      <c r="AO36" s="47">
        <v>0.53541666666666665</v>
      </c>
      <c r="AP36" s="70">
        <v>102</v>
      </c>
      <c r="AQ36" s="71">
        <v>102</v>
      </c>
      <c r="AR36" s="72"/>
      <c r="AS36" s="49">
        <v>0.54652777777777772</v>
      </c>
      <c r="AT36" s="42" t="s">
        <v>44</v>
      </c>
      <c r="AU36" s="280">
        <v>0</v>
      </c>
      <c r="AV36" s="72"/>
      <c r="AW36" s="49">
        <v>0.58333333333333337</v>
      </c>
      <c r="AX36" s="42" t="s">
        <v>45</v>
      </c>
      <c r="AY36" s="38">
        <v>420</v>
      </c>
      <c r="AZ36" s="53">
        <v>0.58611111111111114</v>
      </c>
      <c r="BA36" s="61"/>
      <c r="BB36" s="55">
        <v>0.59201388888888895</v>
      </c>
      <c r="BC36" s="35">
        <v>5.9027777777778123E-3</v>
      </c>
      <c r="BD36" s="35">
        <v>3.9351851851855343E-4</v>
      </c>
      <c r="BE36" s="44" t="s">
        <v>301</v>
      </c>
      <c r="BF36" s="45">
        <v>34</v>
      </c>
      <c r="BG36" s="55">
        <v>0.59969907407407408</v>
      </c>
      <c r="BH36" s="35">
        <v>1.3587962962962941E-2</v>
      </c>
      <c r="BI36" s="35">
        <v>1.7361111111108968E-4</v>
      </c>
      <c r="BJ36" s="44" t="s">
        <v>301</v>
      </c>
      <c r="BK36" s="45">
        <v>15</v>
      </c>
      <c r="BL36" s="55">
        <v>0.60427083333333331</v>
      </c>
      <c r="BM36" s="35">
        <v>1.8159722222222174E-2</v>
      </c>
      <c r="BN36" s="35">
        <v>8.9120370370365451E-4</v>
      </c>
      <c r="BO36" s="44" t="s">
        <v>301</v>
      </c>
      <c r="BP36" s="45">
        <v>77</v>
      </c>
      <c r="BQ36" s="55">
        <v>0.62258101851851855</v>
      </c>
      <c r="BR36" s="35">
        <v>3.6469907407407409E-2</v>
      </c>
      <c r="BS36" s="35">
        <v>4.5138888888888937E-3</v>
      </c>
      <c r="BT36" s="44" t="s">
        <v>301</v>
      </c>
      <c r="BU36" s="45">
        <v>390</v>
      </c>
      <c r="BV36" s="263"/>
      <c r="BW36" s="263"/>
      <c r="BX36" s="55">
        <v>0.61305555555555558</v>
      </c>
      <c r="BY36" s="35">
        <v>2.6944444444444438E-2</v>
      </c>
      <c r="BZ36" s="35">
        <v>1.3263888888888895E-2</v>
      </c>
      <c r="CA36" s="44" t="s">
        <v>45</v>
      </c>
      <c r="CB36" s="45">
        <v>1446</v>
      </c>
      <c r="CC36" s="49">
        <v>0.64930555555555558</v>
      </c>
      <c r="CD36" s="42" t="s">
        <v>45</v>
      </c>
      <c r="CE36" s="38">
        <v>240</v>
      </c>
      <c r="CF36" s="53">
        <v>0.65902777777777777</v>
      </c>
      <c r="CG36" s="61"/>
      <c r="CH36" s="55">
        <v>0.66913194444444446</v>
      </c>
      <c r="CI36" s="35">
        <v>1.0104166666666692E-2</v>
      </c>
      <c r="CJ36" s="35">
        <v>7.4074074074071544E-4</v>
      </c>
      <c r="CK36" s="44" t="s">
        <v>45</v>
      </c>
      <c r="CL36" s="45">
        <v>64</v>
      </c>
      <c r="CM36" s="55">
        <v>0.67545138888888889</v>
      </c>
      <c r="CN36" s="35">
        <v>1.6423611111111125E-2</v>
      </c>
      <c r="CO36" s="35">
        <v>4.2824074074072557E-4</v>
      </c>
      <c r="CP36" s="44" t="s">
        <v>45</v>
      </c>
      <c r="CQ36" s="45">
        <v>37</v>
      </c>
      <c r="CR36" s="85" t="s">
        <v>632</v>
      </c>
      <c r="CS36" s="38"/>
      <c r="CT36" s="85">
        <v>2.9798611111111102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110.5</v>
      </c>
      <c r="DC36" s="71">
        <v>110.5</v>
      </c>
      <c r="DD36" s="72">
        <v>300</v>
      </c>
      <c r="DE36" s="43"/>
      <c r="DF36" s="43"/>
      <c r="DG36" s="39">
        <v>2575.5</v>
      </c>
      <c r="DH36" s="46">
        <v>4020</v>
      </c>
      <c r="DI36" s="40"/>
      <c r="DJ36" s="63">
        <v>6595.5</v>
      </c>
      <c r="DK36" s="43"/>
      <c r="DL36" s="268" t="s">
        <v>192</v>
      </c>
      <c r="DM36" s="269" t="s">
        <v>578</v>
      </c>
      <c r="DN36" s="269" t="s">
        <v>178</v>
      </c>
      <c r="DO36" s="269">
        <v>77</v>
      </c>
      <c r="DP36" s="269">
        <v>0</v>
      </c>
      <c r="DQ36" s="56"/>
      <c r="DR36" s="56"/>
      <c r="DS36" s="36"/>
      <c r="DV36" s="41">
        <v>1.05</v>
      </c>
      <c r="DW36" s="41" t="s">
        <v>197</v>
      </c>
      <c r="DX36" s="41"/>
      <c r="DY36" s="151">
        <v>538.125</v>
      </c>
      <c r="DZ36" s="41">
        <v>538.125</v>
      </c>
      <c r="EA36" s="41">
        <v>9999</v>
      </c>
      <c r="EB36" s="41">
        <v>999999</v>
      </c>
      <c r="EC36" s="41">
        <v>999999</v>
      </c>
      <c r="EG36" s="41">
        <v>66</v>
      </c>
      <c r="EH36" s="195">
        <v>0</v>
      </c>
      <c r="EI36" s="195">
        <v>3360</v>
      </c>
      <c r="EJ36" s="196">
        <v>102</v>
      </c>
      <c r="EK36" s="195">
        <v>0</v>
      </c>
      <c r="EL36" s="195">
        <v>420</v>
      </c>
      <c r="EM36" s="195">
        <v>1962</v>
      </c>
      <c r="EN36" s="195">
        <v>240</v>
      </c>
      <c r="EO36" s="195">
        <v>101</v>
      </c>
      <c r="EP36" s="195">
        <v>0</v>
      </c>
      <c r="EQ36" s="195">
        <v>410.5</v>
      </c>
      <c r="ER36" s="195" t="e">
        <v>#REF!</v>
      </c>
      <c r="ES36" s="195" t="e">
        <v>#REF!</v>
      </c>
      <c r="ET36" s="195" t="e">
        <v>#REF!</v>
      </c>
      <c r="EU36" s="196" t="s">
        <v>316</v>
      </c>
      <c r="EV36" s="195"/>
      <c r="EW36" s="195"/>
      <c r="EX36" s="195"/>
      <c r="EY36" s="195"/>
      <c r="EZ36" s="196"/>
      <c r="FA36" s="195"/>
      <c r="FC36" s="41">
        <v>66</v>
      </c>
      <c r="FD36" s="195">
        <v>0</v>
      </c>
      <c r="FE36" s="195">
        <v>3360</v>
      </c>
      <c r="FF36" s="195">
        <v>3462</v>
      </c>
      <c r="FG36" s="195">
        <v>3462</v>
      </c>
      <c r="FH36" s="195">
        <v>3882</v>
      </c>
      <c r="FI36" s="195">
        <v>5844</v>
      </c>
      <c r="FJ36" s="195">
        <v>6084</v>
      </c>
      <c r="FK36" s="195">
        <v>6185</v>
      </c>
      <c r="FL36" s="195">
        <v>6185</v>
      </c>
      <c r="FM36" s="195">
        <v>6595.5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2"/>
      <c r="B37" s="34">
        <v>14</v>
      </c>
      <c r="C37" s="293">
        <v>14</v>
      </c>
      <c r="D37" s="260" t="s">
        <v>480</v>
      </c>
      <c r="E37" s="260" t="s">
        <v>280</v>
      </c>
      <c r="F37" s="260" t="s">
        <v>576</v>
      </c>
      <c r="G37" s="43">
        <v>0.30138888888888887</v>
      </c>
      <c r="H37" s="47">
        <v>0.30138888888888887</v>
      </c>
      <c r="I37" s="58" t="s">
        <v>44</v>
      </c>
      <c r="J37" s="52">
        <v>0</v>
      </c>
      <c r="K37" s="43">
        <v>0.38472222222222224</v>
      </c>
      <c r="L37" s="47">
        <v>0.38472222222222224</v>
      </c>
      <c r="M37" s="42" t="s">
        <v>44</v>
      </c>
      <c r="N37" s="38">
        <v>0</v>
      </c>
      <c r="O37" s="85">
        <v>0.39374999999999999</v>
      </c>
      <c r="P37" s="38">
        <v>300</v>
      </c>
      <c r="Q37" s="261"/>
      <c r="R37" s="85"/>
      <c r="S37" s="38">
        <v>0</v>
      </c>
      <c r="T37" s="85" t="s">
        <v>308</v>
      </c>
      <c r="U37" s="86"/>
      <c r="V37" s="52">
        <v>600</v>
      </c>
      <c r="W37" s="85"/>
      <c r="X37" s="38">
        <v>600</v>
      </c>
      <c r="Y37" s="85"/>
      <c r="Z37" s="86"/>
      <c r="AA37" s="52">
        <v>600</v>
      </c>
      <c r="AB37" s="261"/>
      <c r="AC37" s="85"/>
      <c r="AD37" s="38">
        <v>600</v>
      </c>
      <c r="AE37" s="85">
        <v>0.45416666666666666</v>
      </c>
      <c r="AF37" s="86"/>
      <c r="AG37" s="52">
        <v>480</v>
      </c>
      <c r="AH37" s="261"/>
      <c r="AI37" s="85"/>
      <c r="AJ37" s="38">
        <v>600</v>
      </c>
      <c r="AK37" s="73">
        <v>0.47500000000000003</v>
      </c>
      <c r="AL37" s="42" t="s">
        <v>44</v>
      </c>
      <c r="AM37" s="38">
        <v>0</v>
      </c>
      <c r="AN37" s="43">
        <v>0.4777777777777778</v>
      </c>
      <c r="AO37" s="47">
        <v>0.49444444444444446</v>
      </c>
      <c r="AP37" s="70">
        <v>100.3</v>
      </c>
      <c r="AQ37" s="71">
        <v>100.3</v>
      </c>
      <c r="AR37" s="72"/>
      <c r="AS37" s="49">
        <v>0.51666666666666672</v>
      </c>
      <c r="AT37" s="42" t="s">
        <v>44</v>
      </c>
      <c r="AU37" s="280">
        <v>0</v>
      </c>
      <c r="AV37" s="72"/>
      <c r="AW37" s="49">
        <v>0.56041666666666667</v>
      </c>
      <c r="AX37" s="42" t="s">
        <v>44</v>
      </c>
      <c r="AY37" s="38">
        <v>0</v>
      </c>
      <c r="AZ37" s="53">
        <v>0.5625</v>
      </c>
      <c r="BA37" s="61"/>
      <c r="BB37" s="55">
        <v>0.56790509259259259</v>
      </c>
      <c r="BC37" s="35">
        <v>5.4050925925925863E-3</v>
      </c>
      <c r="BD37" s="35">
        <v>1.0416666666667254E-4</v>
      </c>
      <c r="BE37" s="44" t="s">
        <v>45</v>
      </c>
      <c r="BF37" s="45">
        <v>9</v>
      </c>
      <c r="BG37" s="55">
        <v>0.57501157407407411</v>
      </c>
      <c r="BH37" s="35">
        <v>1.2511574074074105E-2</v>
      </c>
      <c r="BI37" s="35">
        <v>9.0277777777774543E-4</v>
      </c>
      <c r="BJ37" s="44" t="s">
        <v>45</v>
      </c>
      <c r="BK37" s="45">
        <v>78</v>
      </c>
      <c r="BL37" s="55">
        <v>0.5791087962962963</v>
      </c>
      <c r="BM37" s="35">
        <v>1.6608796296296302E-2</v>
      </c>
      <c r="BN37" s="35">
        <v>6.597222222222178E-4</v>
      </c>
      <c r="BO37" s="44" t="s">
        <v>45</v>
      </c>
      <c r="BP37" s="45">
        <v>57</v>
      </c>
      <c r="BQ37" s="55">
        <v>0.59737268518518516</v>
      </c>
      <c r="BR37" s="35">
        <v>3.4872685185185159E-2</v>
      </c>
      <c r="BS37" s="35">
        <v>2.9166666666666438E-3</v>
      </c>
      <c r="BT37" s="44" t="s">
        <v>301</v>
      </c>
      <c r="BU37" s="45">
        <v>252</v>
      </c>
      <c r="BV37" s="263"/>
      <c r="BW37" s="263"/>
      <c r="BX37" s="55">
        <v>0.58706018518518521</v>
      </c>
      <c r="BY37" s="35">
        <v>2.4560185185185213E-2</v>
      </c>
      <c r="BZ37" s="35">
        <v>1.5648148148148119E-2</v>
      </c>
      <c r="CA37" s="44" t="s">
        <v>45</v>
      </c>
      <c r="CB37" s="45">
        <v>1652</v>
      </c>
      <c r="CC37" s="49">
        <v>0.62847222222222221</v>
      </c>
      <c r="CD37" s="42" t="s">
        <v>44</v>
      </c>
      <c r="CE37" s="38">
        <v>0</v>
      </c>
      <c r="CF37" s="53">
        <v>0.6479166666666667</v>
      </c>
      <c r="CG37" s="61"/>
      <c r="CH37" s="55">
        <v>0.65893518518518512</v>
      </c>
      <c r="CI37" s="35">
        <v>1.1018518518518428E-2</v>
      </c>
      <c r="CJ37" s="35">
        <v>1.7361111111102029E-4</v>
      </c>
      <c r="CK37" s="44" t="s">
        <v>301</v>
      </c>
      <c r="CL37" s="45">
        <v>15</v>
      </c>
      <c r="CM37" s="55">
        <v>0.66443287037037035</v>
      </c>
      <c r="CN37" s="35">
        <v>1.6516203703703658E-2</v>
      </c>
      <c r="CO37" s="35">
        <v>3.3564814814819252E-4</v>
      </c>
      <c r="CP37" s="44" t="s">
        <v>45</v>
      </c>
      <c r="CQ37" s="45">
        <v>29</v>
      </c>
      <c r="CR37" s="85"/>
      <c r="CS37" s="38">
        <v>600</v>
      </c>
      <c r="CT37" s="85">
        <v>1.14652777777778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108.8</v>
      </c>
      <c r="DC37" s="71">
        <v>108.8</v>
      </c>
      <c r="DD37" s="72">
        <v>10</v>
      </c>
      <c r="DE37" s="43"/>
      <c r="DF37" s="43"/>
      <c r="DG37" s="39">
        <v>2311.1000000000004</v>
      </c>
      <c r="DH37" s="46">
        <v>4380</v>
      </c>
      <c r="DI37" s="40"/>
      <c r="DJ37" s="63">
        <v>6691.1</v>
      </c>
      <c r="DK37" s="43"/>
      <c r="DL37" s="268" t="s">
        <v>191</v>
      </c>
      <c r="DM37" s="269" t="s">
        <v>576</v>
      </c>
      <c r="DN37" s="269" t="s">
        <v>178</v>
      </c>
      <c r="DO37" s="269">
        <v>120</v>
      </c>
      <c r="DP37" s="269">
        <v>0</v>
      </c>
      <c r="DQ37" s="56"/>
      <c r="DR37" s="56"/>
      <c r="DS37" s="36"/>
      <c r="DV37" s="41">
        <v>1.08</v>
      </c>
      <c r="DW37" s="41" t="s">
        <v>197</v>
      </c>
      <c r="DX37" s="41"/>
      <c r="DY37" s="151">
        <v>236.62800000000001</v>
      </c>
      <c r="DZ37" s="41">
        <v>236.62800000000001</v>
      </c>
      <c r="EA37" s="41">
        <v>9999</v>
      </c>
      <c r="EB37" s="41">
        <v>999999</v>
      </c>
      <c r="EC37" s="41">
        <v>999999</v>
      </c>
      <c r="EG37" s="41">
        <v>14</v>
      </c>
      <c r="EH37" s="195">
        <v>0</v>
      </c>
      <c r="EI37" s="195">
        <v>3780</v>
      </c>
      <c r="EJ37" s="196">
        <v>100.3</v>
      </c>
      <c r="EK37" s="195">
        <v>0</v>
      </c>
      <c r="EL37" s="195">
        <v>0</v>
      </c>
      <c r="EM37" s="195">
        <v>2048</v>
      </c>
      <c r="EN37" s="195">
        <v>0</v>
      </c>
      <c r="EO37" s="195">
        <v>44</v>
      </c>
      <c r="EP37" s="195">
        <v>600</v>
      </c>
      <c r="EQ37" s="195">
        <v>118.8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C37" s="41">
        <v>14</v>
      </c>
      <c r="FD37" s="195">
        <v>0</v>
      </c>
      <c r="FE37" s="195">
        <v>3780</v>
      </c>
      <c r="FF37" s="195">
        <v>3880.3</v>
      </c>
      <c r="FG37" s="195">
        <v>3880.3</v>
      </c>
      <c r="FH37" s="195">
        <v>3880.3</v>
      </c>
      <c r="FI37" s="195">
        <v>5928.3</v>
      </c>
      <c r="FJ37" s="195">
        <v>5928.3</v>
      </c>
      <c r="FK37" s="195">
        <v>5972.3</v>
      </c>
      <c r="FL37" s="195">
        <v>6572.3</v>
      </c>
      <c r="FM37" s="195">
        <v>6691.1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2"/>
      <c r="B38" s="34">
        <v>29</v>
      </c>
      <c r="C38" s="293">
        <v>29</v>
      </c>
      <c r="D38" s="260" t="s">
        <v>493</v>
      </c>
      <c r="E38" s="260" t="s">
        <v>494</v>
      </c>
      <c r="F38" s="260" t="s">
        <v>588</v>
      </c>
      <c r="G38" s="43">
        <v>0.3118055555555555</v>
      </c>
      <c r="H38" s="47">
        <v>0.3118055555555555</v>
      </c>
      <c r="I38" s="58" t="s">
        <v>44</v>
      </c>
      <c r="J38" s="52">
        <v>0</v>
      </c>
      <c r="K38" s="43">
        <v>0.39513888888888887</v>
      </c>
      <c r="L38" s="47">
        <v>0.39513888888888887</v>
      </c>
      <c r="M38" s="42" t="s">
        <v>44</v>
      </c>
      <c r="N38" s="38">
        <v>0</v>
      </c>
      <c r="O38" s="85">
        <v>0.39583333333333331</v>
      </c>
      <c r="P38" s="38"/>
      <c r="Q38" s="261"/>
      <c r="R38" s="85"/>
      <c r="S38" s="38">
        <v>0</v>
      </c>
      <c r="T38" s="85" t="s">
        <v>308</v>
      </c>
      <c r="U38" s="86"/>
      <c r="V38" s="52">
        <v>600</v>
      </c>
      <c r="W38" s="85"/>
      <c r="X38" s="38">
        <v>600</v>
      </c>
      <c r="Y38" s="85"/>
      <c r="Z38" s="86"/>
      <c r="AA38" s="52">
        <v>600</v>
      </c>
      <c r="AB38" s="261"/>
      <c r="AC38" s="85"/>
      <c r="AD38" s="38">
        <v>600</v>
      </c>
      <c r="AE38" s="85">
        <v>0.46597222222222223</v>
      </c>
      <c r="AF38" s="86"/>
      <c r="AG38" s="52">
        <v>360</v>
      </c>
      <c r="AH38" s="261"/>
      <c r="AI38" s="85"/>
      <c r="AJ38" s="38">
        <v>600</v>
      </c>
      <c r="AK38" s="73">
        <v>0.48194444444444445</v>
      </c>
      <c r="AL38" s="42" t="s">
        <v>45</v>
      </c>
      <c r="AM38" s="38">
        <v>300</v>
      </c>
      <c r="AN38" s="43">
        <v>0.48472222222222222</v>
      </c>
      <c r="AO38" s="47">
        <v>0.49722222222222223</v>
      </c>
      <c r="AP38" s="70">
        <v>112</v>
      </c>
      <c r="AQ38" s="71">
        <v>112</v>
      </c>
      <c r="AR38" s="72"/>
      <c r="AS38" s="49">
        <v>0.52361111111111114</v>
      </c>
      <c r="AT38" s="42" t="s">
        <v>44</v>
      </c>
      <c r="AU38" s="280">
        <v>0</v>
      </c>
      <c r="AV38" s="72"/>
      <c r="AW38" s="49">
        <v>0.56805555555555554</v>
      </c>
      <c r="AX38" s="42" t="s">
        <v>44</v>
      </c>
      <c r="AY38" s="38">
        <v>0</v>
      </c>
      <c r="AZ38" s="53">
        <v>0.57013888888888886</v>
      </c>
      <c r="BA38" s="61"/>
      <c r="BB38" s="55">
        <v>0.57622685185185185</v>
      </c>
      <c r="BC38" s="35">
        <v>6.0879629629629894E-3</v>
      </c>
      <c r="BD38" s="35">
        <v>5.7870370370373056E-4</v>
      </c>
      <c r="BE38" s="44" t="s">
        <v>301</v>
      </c>
      <c r="BF38" s="45">
        <v>50</v>
      </c>
      <c r="BG38" s="55">
        <v>0.5849537037037037</v>
      </c>
      <c r="BH38" s="35">
        <v>1.4814814814814836E-2</v>
      </c>
      <c r="BI38" s="35">
        <v>1.4004629629629853E-3</v>
      </c>
      <c r="BJ38" s="44" t="s">
        <v>301</v>
      </c>
      <c r="BK38" s="45">
        <v>121</v>
      </c>
      <c r="BL38" s="55">
        <v>0.5898958333333334</v>
      </c>
      <c r="BM38" s="35">
        <v>1.9756944444444535E-2</v>
      </c>
      <c r="BN38" s="35">
        <v>2.4884259259260154E-3</v>
      </c>
      <c r="BO38" s="44" t="s">
        <v>301</v>
      </c>
      <c r="BP38" s="45">
        <v>215</v>
      </c>
      <c r="BQ38" s="55">
        <v>0.6115046296296297</v>
      </c>
      <c r="BR38" s="35">
        <v>4.1365740740740842E-2</v>
      </c>
      <c r="BS38" s="35">
        <v>9.4097222222223262E-3</v>
      </c>
      <c r="BT38" s="44" t="s">
        <v>301</v>
      </c>
      <c r="BU38" s="45">
        <v>813</v>
      </c>
      <c r="BV38" s="263"/>
      <c r="BW38" s="263"/>
      <c r="BX38" s="55">
        <v>0.62079861111111112</v>
      </c>
      <c r="BY38" s="35">
        <v>5.0659722222222259E-2</v>
      </c>
      <c r="BZ38" s="35">
        <v>1.0451388888888927E-2</v>
      </c>
      <c r="CA38" s="44" t="s">
        <v>301</v>
      </c>
      <c r="CB38" s="45">
        <v>903</v>
      </c>
      <c r="CC38" s="49">
        <v>0.63680555555555551</v>
      </c>
      <c r="CD38" s="42" t="s">
        <v>301</v>
      </c>
      <c r="CE38" s="38">
        <v>60</v>
      </c>
      <c r="CF38" s="53">
        <v>0.65347222222222223</v>
      </c>
      <c r="CG38" s="61"/>
      <c r="CH38" s="55">
        <v>0.66472222222222221</v>
      </c>
      <c r="CI38" s="35">
        <v>1.1249999999999982E-2</v>
      </c>
      <c r="CJ38" s="35">
        <v>4.0509259259257496E-4</v>
      </c>
      <c r="CK38" s="44" t="s">
        <v>301</v>
      </c>
      <c r="CL38" s="45">
        <v>35</v>
      </c>
      <c r="CM38" s="55">
        <v>0.67118055555555556</v>
      </c>
      <c r="CN38" s="35">
        <v>1.7708333333333326E-2</v>
      </c>
      <c r="CO38" s="35">
        <v>8.5648148148147543E-4</v>
      </c>
      <c r="CP38" s="44" t="s">
        <v>301</v>
      </c>
      <c r="CQ38" s="45">
        <v>74</v>
      </c>
      <c r="CR38" s="85"/>
      <c r="CS38" s="38">
        <v>600</v>
      </c>
      <c r="CT38" s="85">
        <v>1.77152777777778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138.5</v>
      </c>
      <c r="DC38" s="71">
        <v>138.5</v>
      </c>
      <c r="DD38" s="72">
        <v>10</v>
      </c>
      <c r="DE38" s="43"/>
      <c r="DF38" s="43"/>
      <c r="DG38" s="39">
        <v>2471.5</v>
      </c>
      <c r="DH38" s="46">
        <v>4320</v>
      </c>
      <c r="DI38" s="40"/>
      <c r="DJ38" s="63">
        <v>6791.5</v>
      </c>
      <c r="DK38" s="43"/>
      <c r="DL38" s="268" t="s">
        <v>192</v>
      </c>
      <c r="DM38" s="269" t="s">
        <v>588</v>
      </c>
      <c r="DN38" s="269" t="s">
        <v>179</v>
      </c>
      <c r="DO38" s="269">
        <v>75</v>
      </c>
      <c r="DP38" s="269" t="s">
        <v>622</v>
      </c>
      <c r="DQ38" s="56"/>
      <c r="DR38" s="56"/>
      <c r="DS38" s="36"/>
      <c r="DV38" s="41">
        <v>1</v>
      </c>
      <c r="DW38" s="41" t="s">
        <v>197</v>
      </c>
      <c r="DX38" s="41"/>
      <c r="DY38" s="151">
        <v>260.5</v>
      </c>
      <c r="DZ38" s="41">
        <v>260.5</v>
      </c>
      <c r="EA38" s="41">
        <v>9999</v>
      </c>
      <c r="EB38" s="41">
        <v>999999</v>
      </c>
      <c r="EC38" s="41">
        <v>6791.5</v>
      </c>
      <c r="EG38" s="41">
        <v>29</v>
      </c>
      <c r="EH38" s="195">
        <v>0</v>
      </c>
      <c r="EI38" s="195">
        <v>3660</v>
      </c>
      <c r="EJ38" s="196">
        <v>112</v>
      </c>
      <c r="EK38" s="195">
        <v>0</v>
      </c>
      <c r="EL38" s="195">
        <v>0</v>
      </c>
      <c r="EM38" s="195">
        <v>2102</v>
      </c>
      <c r="EN38" s="195">
        <v>60</v>
      </c>
      <c r="EO38" s="195">
        <v>109</v>
      </c>
      <c r="EP38" s="195">
        <v>600</v>
      </c>
      <c r="EQ38" s="195">
        <v>148.5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C38" s="41">
        <v>29</v>
      </c>
      <c r="FD38" s="195">
        <v>0</v>
      </c>
      <c r="FE38" s="195">
        <v>3660</v>
      </c>
      <c r="FF38" s="195">
        <v>3772</v>
      </c>
      <c r="FG38" s="195">
        <v>3772</v>
      </c>
      <c r="FH38" s="195">
        <v>3772</v>
      </c>
      <c r="FI38" s="195">
        <v>5874</v>
      </c>
      <c r="FJ38" s="195">
        <v>5934</v>
      </c>
      <c r="FK38" s="195">
        <v>6043</v>
      </c>
      <c r="FL38" s="195">
        <v>6643</v>
      </c>
      <c r="FM38" s="195">
        <v>6791.5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26.25" thickBot="1" x14ac:dyDescent="0.25">
      <c r="A39" s="131"/>
      <c r="B39" s="34">
        <v>6</v>
      </c>
      <c r="C39" s="293">
        <v>6</v>
      </c>
      <c r="D39" s="260" t="s">
        <v>472</v>
      </c>
      <c r="E39" s="260" t="s">
        <v>473</v>
      </c>
      <c r="F39" s="260" t="s">
        <v>570</v>
      </c>
      <c r="G39" s="43">
        <v>0.29583333333333334</v>
      </c>
      <c r="H39" s="47">
        <v>0.29583333333333334</v>
      </c>
      <c r="I39" s="58" t="s">
        <v>44</v>
      </c>
      <c r="J39" s="52">
        <v>0</v>
      </c>
      <c r="K39" s="43">
        <v>0.37916666666666671</v>
      </c>
      <c r="L39" s="47">
        <v>0.37916666666666671</v>
      </c>
      <c r="M39" s="42" t="s">
        <v>44</v>
      </c>
      <c r="N39" s="38">
        <v>0</v>
      </c>
      <c r="O39" s="85">
        <v>0.37986111111111115</v>
      </c>
      <c r="P39" s="38"/>
      <c r="Q39" s="261"/>
      <c r="R39" s="85"/>
      <c r="S39" s="38">
        <v>0</v>
      </c>
      <c r="T39" s="85" t="s">
        <v>308</v>
      </c>
      <c r="U39" s="86"/>
      <c r="V39" s="52">
        <v>600</v>
      </c>
      <c r="W39" s="85"/>
      <c r="X39" s="38">
        <v>600</v>
      </c>
      <c r="Y39" s="85"/>
      <c r="Z39" s="86"/>
      <c r="AA39" s="52">
        <v>600</v>
      </c>
      <c r="AB39" s="261"/>
      <c r="AC39" s="85"/>
      <c r="AD39" s="38">
        <v>600</v>
      </c>
      <c r="AE39" s="85">
        <v>0.43472222222222223</v>
      </c>
      <c r="AF39" s="86"/>
      <c r="AG39" s="52">
        <v>1680</v>
      </c>
      <c r="AH39" s="261"/>
      <c r="AI39" s="85"/>
      <c r="AJ39" s="38">
        <v>600</v>
      </c>
      <c r="AK39" s="73">
        <v>0.4694444444444445</v>
      </c>
      <c r="AL39" s="42" t="s">
        <v>44</v>
      </c>
      <c r="AM39" s="38">
        <v>0</v>
      </c>
      <c r="AN39" s="43">
        <v>0.47013888888888888</v>
      </c>
      <c r="AO39" s="47">
        <v>0.47500000000000003</v>
      </c>
      <c r="AP39" s="70">
        <v>82.9</v>
      </c>
      <c r="AQ39" s="71">
        <v>82.9</v>
      </c>
      <c r="AR39" s="72"/>
      <c r="AS39" s="49">
        <v>0.51111111111111118</v>
      </c>
      <c r="AT39" s="42" t="s">
        <v>44</v>
      </c>
      <c r="AU39" s="280">
        <v>0</v>
      </c>
      <c r="AV39" s="72"/>
      <c r="AW39" s="49">
        <v>0.55277777777777781</v>
      </c>
      <c r="AX39" s="42" t="s">
        <v>44</v>
      </c>
      <c r="AY39" s="38">
        <v>0</v>
      </c>
      <c r="AZ39" s="53">
        <v>0.55486111111111114</v>
      </c>
      <c r="BA39" s="61"/>
      <c r="BB39" s="55">
        <v>0.56035879629629626</v>
      </c>
      <c r="BC39" s="35">
        <v>5.4976851851851194E-3</v>
      </c>
      <c r="BD39" s="35">
        <v>1.157407407413949E-5</v>
      </c>
      <c r="BE39" s="44" t="s">
        <v>45</v>
      </c>
      <c r="BF39" s="45">
        <v>1</v>
      </c>
      <c r="BG39" s="55">
        <v>0.56716435185185188</v>
      </c>
      <c r="BH39" s="35">
        <v>1.230324074074074E-2</v>
      </c>
      <c r="BI39" s="35">
        <v>1.1111111111111113E-3</v>
      </c>
      <c r="BJ39" s="44" t="s">
        <v>45</v>
      </c>
      <c r="BK39" s="45">
        <v>96</v>
      </c>
      <c r="BL39" s="55">
        <v>0.57150462962962967</v>
      </c>
      <c r="BM39" s="35">
        <v>1.664351851851853E-2</v>
      </c>
      <c r="BN39" s="35">
        <v>6.2499999999999015E-4</v>
      </c>
      <c r="BO39" s="44" t="s">
        <v>45</v>
      </c>
      <c r="BP39" s="45">
        <v>54</v>
      </c>
      <c r="BQ39" s="55">
        <v>0.58853009259259259</v>
      </c>
      <c r="BR39" s="35">
        <v>3.3668981481481453E-2</v>
      </c>
      <c r="BS39" s="35">
        <v>1.712962962962937E-3</v>
      </c>
      <c r="BT39" s="44" t="s">
        <v>301</v>
      </c>
      <c r="BU39" s="45">
        <v>148</v>
      </c>
      <c r="BV39" s="263"/>
      <c r="BW39" s="263"/>
      <c r="BX39" s="55">
        <v>0.5794907407407407</v>
      </c>
      <c r="BY39" s="35">
        <v>2.4629629629629557E-2</v>
      </c>
      <c r="BZ39" s="35">
        <v>1.5578703703703775E-2</v>
      </c>
      <c r="CA39" s="44" t="s">
        <v>45</v>
      </c>
      <c r="CB39" s="45">
        <v>1646</v>
      </c>
      <c r="CC39" s="49">
        <v>0.62083333333333335</v>
      </c>
      <c r="CD39" s="42" t="s">
        <v>44</v>
      </c>
      <c r="CE39" s="38">
        <v>0</v>
      </c>
      <c r="CF39" s="53">
        <v>0.64374999999999993</v>
      </c>
      <c r="CG39" s="61"/>
      <c r="CH39" s="55">
        <v>0.65454861111111107</v>
      </c>
      <c r="CI39" s="35">
        <v>1.0798611111111134E-2</v>
      </c>
      <c r="CJ39" s="35">
        <v>4.6296296296273465E-5</v>
      </c>
      <c r="CK39" s="44" t="s">
        <v>45</v>
      </c>
      <c r="CL39" s="45">
        <v>4</v>
      </c>
      <c r="CM39" s="55">
        <v>0.66062500000000002</v>
      </c>
      <c r="CN39" s="35">
        <v>1.6875000000000084E-2</v>
      </c>
      <c r="CO39" s="35">
        <v>2.3148148148233877E-5</v>
      </c>
      <c r="CP39" s="44" t="s">
        <v>301</v>
      </c>
      <c r="CQ39" s="45">
        <v>2</v>
      </c>
      <c r="CR39" s="85" t="s">
        <v>632</v>
      </c>
      <c r="CS39" s="38"/>
      <c r="CT39" s="85">
        <v>0.813194444444444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96.8</v>
      </c>
      <c r="DC39" s="71">
        <v>96.8</v>
      </c>
      <c r="DD39" s="72"/>
      <c r="DE39" s="43"/>
      <c r="DF39" s="43"/>
      <c r="DG39" s="39">
        <v>2130.7000000000003</v>
      </c>
      <c r="DH39" s="46">
        <v>4680</v>
      </c>
      <c r="DI39" s="40"/>
      <c r="DJ39" s="63">
        <v>6810.7000000000007</v>
      </c>
      <c r="DK39" s="43"/>
      <c r="DL39" s="268" t="s">
        <v>190</v>
      </c>
      <c r="DM39" s="269" t="s">
        <v>570</v>
      </c>
      <c r="DN39" s="269" t="s">
        <v>177</v>
      </c>
      <c r="DO39" s="269">
        <v>230</v>
      </c>
      <c r="DP39" s="269" t="s">
        <v>633</v>
      </c>
      <c r="DQ39" s="56"/>
      <c r="DR39" s="56"/>
      <c r="DS39" s="36"/>
      <c r="DT39" s="41"/>
      <c r="DU39" s="41"/>
      <c r="DV39" s="41">
        <v>1.1299999999999999</v>
      </c>
      <c r="DW39" s="41" t="s">
        <v>197</v>
      </c>
      <c r="DX39" s="41"/>
      <c r="DY39" s="151">
        <v>203.06099999999998</v>
      </c>
      <c r="DZ39" s="41">
        <v>203.06099999999998</v>
      </c>
      <c r="EA39" s="41">
        <v>9999</v>
      </c>
      <c r="EB39" s="41">
        <v>999999</v>
      </c>
      <c r="EC39" s="41">
        <v>999999</v>
      </c>
      <c r="ED39" s="41"/>
      <c r="EE39" s="41"/>
      <c r="EF39" s="41"/>
      <c r="EG39" s="41">
        <v>6</v>
      </c>
      <c r="EH39" s="195">
        <v>0</v>
      </c>
      <c r="EI39" s="195">
        <v>4680</v>
      </c>
      <c r="EJ39" s="196">
        <v>82.9</v>
      </c>
      <c r="EK39" s="195">
        <v>0</v>
      </c>
      <c r="EL39" s="195">
        <v>0</v>
      </c>
      <c r="EM39" s="195">
        <v>1945</v>
      </c>
      <c r="EN39" s="195">
        <v>0</v>
      </c>
      <c r="EO39" s="195">
        <v>6</v>
      </c>
      <c r="EP39" s="195">
        <v>0</v>
      </c>
      <c r="EQ39" s="195">
        <v>96.8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B39" s="41"/>
      <c r="FC39" s="41">
        <v>6</v>
      </c>
      <c r="FD39" s="195">
        <v>0</v>
      </c>
      <c r="FE39" s="195">
        <v>4680</v>
      </c>
      <c r="FF39" s="195">
        <v>4762.8999999999996</v>
      </c>
      <c r="FG39" s="195">
        <v>4762.8999999999996</v>
      </c>
      <c r="FH39" s="195">
        <v>4762.8999999999996</v>
      </c>
      <c r="FI39" s="195">
        <v>6707.9</v>
      </c>
      <c r="FJ39" s="195">
        <v>6707.9</v>
      </c>
      <c r="FK39" s="195">
        <v>6713.9</v>
      </c>
      <c r="FL39" s="195">
        <v>6713.9</v>
      </c>
      <c r="FM39" s="195">
        <v>6810.7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13.5" thickBot="1" x14ac:dyDescent="0.25">
      <c r="A40" s="132"/>
      <c r="B40" s="34">
        <v>28</v>
      </c>
      <c r="C40" s="293">
        <v>28</v>
      </c>
      <c r="D40" s="260" t="s">
        <v>157</v>
      </c>
      <c r="E40" s="260" t="s">
        <v>492</v>
      </c>
      <c r="F40" s="260" t="s">
        <v>587</v>
      </c>
      <c r="G40" s="43">
        <v>0.31111111111111106</v>
      </c>
      <c r="H40" s="47">
        <v>0.31111111111111106</v>
      </c>
      <c r="I40" s="58" t="s">
        <v>44</v>
      </c>
      <c r="J40" s="52">
        <v>0</v>
      </c>
      <c r="K40" s="43">
        <v>0.39444444444444443</v>
      </c>
      <c r="L40" s="47">
        <v>0.39444444444444443</v>
      </c>
      <c r="M40" s="42" t="s">
        <v>44</v>
      </c>
      <c r="N40" s="38">
        <v>0</v>
      </c>
      <c r="O40" s="85">
        <v>0.39652777777777781</v>
      </c>
      <c r="P40" s="38"/>
      <c r="Q40" s="261">
        <v>300</v>
      </c>
      <c r="R40" s="85">
        <v>0.42986111111111108</v>
      </c>
      <c r="S40" s="38">
        <v>300</v>
      </c>
      <c r="T40" s="85">
        <v>0.4375</v>
      </c>
      <c r="U40" s="86"/>
      <c r="V40" s="52">
        <v>0</v>
      </c>
      <c r="W40" s="85">
        <v>0.4694444444444445</v>
      </c>
      <c r="X40" s="38"/>
      <c r="Y40" s="85">
        <v>0.47152777777777777</v>
      </c>
      <c r="Z40" s="86"/>
      <c r="AA40" s="52">
        <v>0</v>
      </c>
      <c r="AB40" s="261"/>
      <c r="AC40" s="85">
        <v>0.47430555555555554</v>
      </c>
      <c r="AD40" s="38"/>
      <c r="AE40" s="85">
        <v>0.50347222222222221</v>
      </c>
      <c r="AF40" s="86"/>
      <c r="AG40" s="52">
        <v>0</v>
      </c>
      <c r="AH40" s="261"/>
      <c r="AI40" s="85"/>
      <c r="AJ40" s="38">
        <v>600</v>
      </c>
      <c r="AK40" s="73">
        <v>0.51111111111111118</v>
      </c>
      <c r="AL40" s="42" t="s">
        <v>301</v>
      </c>
      <c r="AM40" s="38">
        <v>2280</v>
      </c>
      <c r="AN40" s="43">
        <v>0.54722222222222217</v>
      </c>
      <c r="AO40" s="47">
        <v>0.54861111111111105</v>
      </c>
      <c r="AP40" s="70">
        <v>100.1</v>
      </c>
      <c r="AQ40" s="71">
        <v>100.1</v>
      </c>
      <c r="AR40" s="72"/>
      <c r="AS40" s="49">
        <v>0.55277777777777781</v>
      </c>
      <c r="AT40" s="42" t="s">
        <v>44</v>
      </c>
      <c r="AU40" s="280">
        <v>0</v>
      </c>
      <c r="AV40" s="72"/>
      <c r="AW40" s="49">
        <v>0.60416666666666663</v>
      </c>
      <c r="AX40" s="42" t="s">
        <v>301</v>
      </c>
      <c r="AY40" s="38">
        <v>720</v>
      </c>
      <c r="AZ40" s="53">
        <v>0.60625000000000007</v>
      </c>
      <c r="BA40" s="61"/>
      <c r="BB40" s="55">
        <v>0.61172453703703711</v>
      </c>
      <c r="BC40" s="35">
        <v>5.4745370370370416E-3</v>
      </c>
      <c r="BD40" s="35">
        <v>3.4722222222217242E-5</v>
      </c>
      <c r="BE40" s="44" t="s">
        <v>45</v>
      </c>
      <c r="BF40" s="45">
        <v>3</v>
      </c>
      <c r="BG40" s="55">
        <v>0.61965277777777772</v>
      </c>
      <c r="BH40" s="35">
        <v>1.3402777777777652E-2</v>
      </c>
      <c r="BI40" s="35">
        <v>1.157407407419847E-5</v>
      </c>
      <c r="BJ40" s="44" t="s">
        <v>45</v>
      </c>
      <c r="BK40" s="45">
        <v>1</v>
      </c>
      <c r="BL40" s="55">
        <v>0.62559027777777776</v>
      </c>
      <c r="BM40" s="35">
        <v>1.9340277777777692E-2</v>
      </c>
      <c r="BN40" s="35">
        <v>2.0717592592591726E-3</v>
      </c>
      <c r="BO40" s="44" t="s">
        <v>301</v>
      </c>
      <c r="BP40" s="45">
        <v>179</v>
      </c>
      <c r="BQ40" s="55">
        <v>0.64700231481481485</v>
      </c>
      <c r="BR40" s="35">
        <v>4.0752314814814783E-2</v>
      </c>
      <c r="BS40" s="35">
        <v>8.7962962962962674E-3</v>
      </c>
      <c r="BT40" s="44" t="s">
        <v>301</v>
      </c>
      <c r="BU40" s="45">
        <v>760</v>
      </c>
      <c r="BV40" s="263"/>
      <c r="BW40" s="263"/>
      <c r="BX40" s="55">
        <v>0.63545138888888886</v>
      </c>
      <c r="BY40" s="35">
        <v>2.9201388888888791E-2</v>
      </c>
      <c r="BZ40" s="35">
        <v>1.1006944444444541E-2</v>
      </c>
      <c r="CA40" s="44" t="s">
        <v>45</v>
      </c>
      <c r="CB40" s="45">
        <v>1251</v>
      </c>
      <c r="CC40" s="49">
        <v>0.67152777777777783</v>
      </c>
      <c r="CD40" s="42" t="s">
        <v>45</v>
      </c>
      <c r="CE40" s="38">
        <v>60</v>
      </c>
      <c r="CF40" s="53">
        <v>0.67361111111111116</v>
      </c>
      <c r="CG40" s="61"/>
      <c r="CH40" s="55">
        <v>0.68542824074074071</v>
      </c>
      <c r="CI40" s="35">
        <v>1.1817129629629552E-2</v>
      </c>
      <c r="CJ40" s="35">
        <v>9.7222222222214522E-4</v>
      </c>
      <c r="CK40" s="44" t="s">
        <v>301</v>
      </c>
      <c r="CL40" s="45">
        <v>84</v>
      </c>
      <c r="CM40" s="55">
        <v>0.69160879629629635</v>
      </c>
      <c r="CN40" s="35">
        <v>1.7997685185185186E-2</v>
      </c>
      <c r="CO40" s="35">
        <v>1.1458333333333355E-3</v>
      </c>
      <c r="CP40" s="44" t="s">
        <v>301</v>
      </c>
      <c r="CQ40" s="45">
        <v>99</v>
      </c>
      <c r="CR40" s="85" t="s">
        <v>632</v>
      </c>
      <c r="CS40" s="38"/>
      <c r="CT40" s="85">
        <v>1.72986111111111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110.5</v>
      </c>
      <c r="DC40" s="71">
        <v>110.5</v>
      </c>
      <c r="DD40" s="72">
        <v>10</v>
      </c>
      <c r="DE40" s="43"/>
      <c r="DF40" s="43"/>
      <c r="DG40" s="39">
        <v>2597.6</v>
      </c>
      <c r="DH40" s="46">
        <v>4260</v>
      </c>
      <c r="DI40" s="40"/>
      <c r="DJ40" s="63">
        <v>6857.6</v>
      </c>
      <c r="DK40" s="43"/>
      <c r="DL40" s="268" t="s">
        <v>190</v>
      </c>
      <c r="DM40" s="269" t="s">
        <v>587</v>
      </c>
      <c r="DN40" s="269" t="s">
        <v>178</v>
      </c>
      <c r="DO40" s="269">
        <v>201</v>
      </c>
      <c r="DP40" s="269">
        <v>0</v>
      </c>
      <c r="DQ40" s="56"/>
      <c r="DR40" s="56"/>
      <c r="DS40" s="36"/>
      <c r="DV40" s="41">
        <v>1.1100000000000001</v>
      </c>
      <c r="DW40" s="41" t="s">
        <v>197</v>
      </c>
      <c r="DX40" s="41"/>
      <c r="DY40" s="151">
        <v>244.86600000000001</v>
      </c>
      <c r="DZ40" s="41">
        <v>244.86600000000001</v>
      </c>
      <c r="EA40" s="41">
        <v>9999</v>
      </c>
      <c r="EB40" s="41">
        <v>999999</v>
      </c>
      <c r="EC40" s="41">
        <v>999999</v>
      </c>
      <c r="EG40" s="41">
        <v>28</v>
      </c>
      <c r="EH40" s="195">
        <v>0</v>
      </c>
      <c r="EI40" s="195">
        <v>3480</v>
      </c>
      <c r="EJ40" s="196">
        <v>100.1</v>
      </c>
      <c r="EK40" s="195">
        <v>0</v>
      </c>
      <c r="EL40" s="195">
        <v>720</v>
      </c>
      <c r="EM40" s="195">
        <v>2194</v>
      </c>
      <c r="EN40" s="195">
        <v>60</v>
      </c>
      <c r="EO40" s="195">
        <v>183</v>
      </c>
      <c r="EP40" s="195">
        <v>0</v>
      </c>
      <c r="EQ40" s="195">
        <v>120.5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28</v>
      </c>
      <c r="FD40" s="195">
        <v>0</v>
      </c>
      <c r="FE40" s="195">
        <v>3480</v>
      </c>
      <c r="FF40" s="195">
        <v>3580.1</v>
      </c>
      <c r="FG40" s="195">
        <v>3580.1</v>
      </c>
      <c r="FH40" s="195">
        <v>4300.1000000000004</v>
      </c>
      <c r="FI40" s="195">
        <v>6494.1</v>
      </c>
      <c r="FJ40" s="195">
        <v>6554.1</v>
      </c>
      <c r="FK40" s="195">
        <v>6737.1</v>
      </c>
      <c r="FL40" s="195">
        <v>6737.1</v>
      </c>
      <c r="FM40" s="195">
        <v>6857.6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13.5" thickBot="1" x14ac:dyDescent="0.25">
      <c r="A41" s="132"/>
      <c r="B41" s="34">
        <v>70</v>
      </c>
      <c r="C41" s="293">
        <v>81</v>
      </c>
      <c r="D41" s="260" t="s">
        <v>551</v>
      </c>
      <c r="E41" s="260" t="s">
        <v>552</v>
      </c>
      <c r="F41" s="260" t="s">
        <v>584</v>
      </c>
      <c r="G41" s="43">
        <v>0.34027777777777762</v>
      </c>
      <c r="H41" s="47">
        <v>0.34027777777777762</v>
      </c>
      <c r="I41" s="58" t="s">
        <v>44</v>
      </c>
      <c r="J41" s="52">
        <v>0</v>
      </c>
      <c r="K41" s="43">
        <v>0.42361111111111099</v>
      </c>
      <c r="L41" s="47">
        <v>0.42361111111111099</v>
      </c>
      <c r="M41" s="42" t="s">
        <v>44</v>
      </c>
      <c r="N41" s="38">
        <v>0</v>
      </c>
      <c r="O41" s="85">
        <v>0.42499999999999999</v>
      </c>
      <c r="P41" s="38"/>
      <c r="Q41" s="261"/>
      <c r="R41" s="85"/>
      <c r="S41" s="38">
        <v>0</v>
      </c>
      <c r="T41" s="85" t="s">
        <v>308</v>
      </c>
      <c r="U41" s="86"/>
      <c r="V41" s="52">
        <v>600</v>
      </c>
      <c r="W41" s="85"/>
      <c r="X41" s="38">
        <v>600</v>
      </c>
      <c r="Y41" s="85"/>
      <c r="Z41" s="86"/>
      <c r="AA41" s="52">
        <v>600</v>
      </c>
      <c r="AB41" s="261"/>
      <c r="AC41" s="85"/>
      <c r="AD41" s="38">
        <v>600</v>
      </c>
      <c r="AE41" s="85" t="s">
        <v>308</v>
      </c>
      <c r="AF41" s="86"/>
      <c r="AG41" s="52">
        <v>600</v>
      </c>
      <c r="AH41" s="261"/>
      <c r="AI41" s="85"/>
      <c r="AJ41" s="38">
        <v>600</v>
      </c>
      <c r="AK41" s="73">
        <v>0.51388888888888895</v>
      </c>
      <c r="AL41" s="42" t="s">
        <v>44</v>
      </c>
      <c r="AM41" s="38">
        <v>0</v>
      </c>
      <c r="AN41" s="43">
        <v>0.52708333333333335</v>
      </c>
      <c r="AO41" s="47">
        <v>0.56527777777777777</v>
      </c>
      <c r="AP41" s="70">
        <v>88.5</v>
      </c>
      <c r="AQ41" s="71">
        <v>88.5</v>
      </c>
      <c r="AR41" s="72"/>
      <c r="AS41" s="49">
        <v>0.55555555555555558</v>
      </c>
      <c r="AT41" s="42" t="s">
        <v>44</v>
      </c>
      <c r="AU41" s="280">
        <v>0</v>
      </c>
      <c r="AV41" s="72"/>
      <c r="AW41" s="49">
        <v>0.62152777777777779</v>
      </c>
      <c r="AX41" s="42" t="s">
        <v>44</v>
      </c>
      <c r="AY41" s="38">
        <v>0</v>
      </c>
      <c r="AZ41" s="53">
        <v>0.62361111111111112</v>
      </c>
      <c r="BA41" s="61"/>
      <c r="BB41" s="55">
        <v>0.62914351851851846</v>
      </c>
      <c r="BC41" s="35">
        <v>5.532407407407347E-3</v>
      </c>
      <c r="BD41" s="35">
        <v>2.314814814808816E-5</v>
      </c>
      <c r="BE41" s="44" t="s">
        <v>301</v>
      </c>
      <c r="BF41" s="45">
        <v>2</v>
      </c>
      <c r="BG41" s="55">
        <v>0.63711805555555556</v>
      </c>
      <c r="BH41" s="35">
        <v>1.3506944444444446E-2</v>
      </c>
      <c r="BI41" s="35">
        <v>9.2592592592595502E-5</v>
      </c>
      <c r="BJ41" s="44" t="s">
        <v>301</v>
      </c>
      <c r="BK41" s="45">
        <v>8</v>
      </c>
      <c r="BL41" s="55">
        <v>0.64151620370370377</v>
      </c>
      <c r="BM41" s="35">
        <v>1.7905092592592653E-2</v>
      </c>
      <c r="BN41" s="35">
        <v>6.3657407407413311E-4</v>
      </c>
      <c r="BO41" s="44" t="s">
        <v>301</v>
      </c>
      <c r="BP41" s="45">
        <v>55</v>
      </c>
      <c r="BQ41" s="55">
        <v>0.66863425925925923</v>
      </c>
      <c r="BR41" s="35">
        <v>4.5023148148148118E-2</v>
      </c>
      <c r="BS41" s="35">
        <v>1.3067129629629602E-2</v>
      </c>
      <c r="BT41" s="44" t="s">
        <v>301</v>
      </c>
      <c r="BU41" s="45">
        <v>1129</v>
      </c>
      <c r="BV41" s="263"/>
      <c r="BW41" s="263"/>
      <c r="BX41" s="55">
        <v>0.65100694444444451</v>
      </c>
      <c r="BY41" s="35">
        <v>2.7395833333333397E-2</v>
      </c>
      <c r="BZ41" s="35">
        <v>1.2812499999999935E-2</v>
      </c>
      <c r="CA41" s="44" t="s">
        <v>45</v>
      </c>
      <c r="CB41" s="45">
        <v>1107</v>
      </c>
      <c r="CC41" s="49">
        <v>0.69861111111111107</v>
      </c>
      <c r="CD41" s="42" t="s">
        <v>301</v>
      </c>
      <c r="CE41" s="38">
        <v>780</v>
      </c>
      <c r="CF41" s="53">
        <v>0.70347222222222217</v>
      </c>
      <c r="CG41" s="61"/>
      <c r="CH41" s="55">
        <v>0.71521990740740737</v>
      </c>
      <c r="CI41" s="35">
        <v>1.1747685185185208E-2</v>
      </c>
      <c r="CJ41" s="35">
        <v>9.0277777777780094E-4</v>
      </c>
      <c r="CK41" s="44" t="s">
        <v>301</v>
      </c>
      <c r="CL41" s="45">
        <v>78</v>
      </c>
      <c r="CM41" s="55">
        <v>0.72217592592592583</v>
      </c>
      <c r="CN41" s="35">
        <v>1.8703703703703667E-2</v>
      </c>
      <c r="CO41" s="35">
        <v>1.8518518518518164E-3</v>
      </c>
      <c r="CP41" s="44" t="s">
        <v>301</v>
      </c>
      <c r="CQ41" s="45">
        <v>160</v>
      </c>
      <c r="CR41" s="85" t="s">
        <v>632</v>
      </c>
      <c r="CS41" s="38"/>
      <c r="CT41" s="85">
        <v>3.4798611111111102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118.3</v>
      </c>
      <c r="DC41" s="71">
        <v>118.3</v>
      </c>
      <c r="DD41" s="72"/>
      <c r="DE41" s="43"/>
      <c r="DF41" s="43"/>
      <c r="DG41" s="39">
        <v>2745.8</v>
      </c>
      <c r="DH41" s="46">
        <v>4380</v>
      </c>
      <c r="DI41" s="40"/>
      <c r="DJ41" s="63">
        <v>7125.8</v>
      </c>
      <c r="DK41" s="43"/>
      <c r="DL41" s="268" t="s">
        <v>619</v>
      </c>
      <c r="DM41" s="269" t="s">
        <v>584</v>
      </c>
      <c r="DN41" s="269" t="s">
        <v>178</v>
      </c>
      <c r="DO41" s="269">
        <v>200</v>
      </c>
      <c r="DP41" s="269">
        <v>0</v>
      </c>
      <c r="DQ41" s="56"/>
      <c r="DR41" s="56"/>
      <c r="DS41" s="36"/>
      <c r="DV41" s="41">
        <v>1.08</v>
      </c>
      <c r="DW41" s="41" t="s">
        <v>197</v>
      </c>
      <c r="DX41" s="41" t="s">
        <v>465</v>
      </c>
      <c r="DY41" s="151">
        <v>223.34400000000002</v>
      </c>
      <c r="DZ41" s="41">
        <v>223.34400000000002</v>
      </c>
      <c r="EA41" s="41">
        <v>9999</v>
      </c>
      <c r="EB41" s="41">
        <v>7125.8</v>
      </c>
      <c r="EC41" s="41">
        <v>999999</v>
      </c>
      <c r="EG41" s="41">
        <v>81</v>
      </c>
      <c r="EH41" s="195">
        <v>0</v>
      </c>
      <c r="EI41" s="195">
        <v>3600</v>
      </c>
      <c r="EJ41" s="196">
        <v>88.5</v>
      </c>
      <c r="EK41" s="195">
        <v>0</v>
      </c>
      <c r="EL41" s="195">
        <v>0</v>
      </c>
      <c r="EM41" s="195">
        <v>2301</v>
      </c>
      <c r="EN41" s="195">
        <v>780</v>
      </c>
      <c r="EO41" s="195">
        <v>238</v>
      </c>
      <c r="EP41" s="195">
        <v>0</v>
      </c>
      <c r="EQ41" s="195">
        <v>118.3</v>
      </c>
      <c r="FC41" s="41">
        <v>81</v>
      </c>
      <c r="FD41" s="195">
        <v>0</v>
      </c>
      <c r="FE41" s="195">
        <v>3600</v>
      </c>
      <c r="FF41" s="195">
        <v>3688.5</v>
      </c>
      <c r="FG41" s="195">
        <v>3688.5</v>
      </c>
      <c r="FH41" s="195">
        <v>3688.5</v>
      </c>
      <c r="FI41" s="195">
        <v>5989.5</v>
      </c>
      <c r="FJ41" s="195">
        <v>6769.5</v>
      </c>
      <c r="FK41" s="195">
        <v>7007.5</v>
      </c>
      <c r="FL41" s="195">
        <v>7007.5</v>
      </c>
      <c r="FM41" s="195">
        <v>7125.8</v>
      </c>
    </row>
    <row r="42" spans="1:178" ht="13.5" thickBot="1" x14ac:dyDescent="0.25">
      <c r="A42" s="132"/>
      <c r="B42" s="34">
        <v>69</v>
      </c>
      <c r="C42" s="293">
        <v>80</v>
      </c>
      <c r="D42" s="260" t="s">
        <v>279</v>
      </c>
      <c r="E42" s="260" t="s">
        <v>550</v>
      </c>
      <c r="F42" s="260" t="s">
        <v>568</v>
      </c>
      <c r="G42" s="43">
        <v>0.33958333333333318</v>
      </c>
      <c r="H42" s="47">
        <v>0.33958333333333318</v>
      </c>
      <c r="I42" s="58" t="s">
        <v>44</v>
      </c>
      <c r="J42" s="52">
        <v>0</v>
      </c>
      <c r="K42" s="43">
        <v>0.42291666666666655</v>
      </c>
      <c r="L42" s="47">
        <v>0.42291666666666655</v>
      </c>
      <c r="M42" s="42" t="s">
        <v>44</v>
      </c>
      <c r="N42" s="38">
        <v>0</v>
      </c>
      <c r="O42" s="85">
        <v>0.4236111111111111</v>
      </c>
      <c r="P42" s="38"/>
      <c r="Q42" s="261"/>
      <c r="R42" s="85"/>
      <c r="S42" s="38">
        <v>0</v>
      </c>
      <c r="T42" s="85">
        <v>0.47222222222222227</v>
      </c>
      <c r="U42" s="86"/>
      <c r="V42" s="52">
        <v>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>
        <v>0.53819444444444442</v>
      </c>
      <c r="AL42" s="42" t="s">
        <v>301</v>
      </c>
      <c r="AM42" s="38">
        <v>2160</v>
      </c>
      <c r="AN42" s="43">
        <v>0.53888888888888886</v>
      </c>
      <c r="AO42" s="47">
        <v>0.57986111111111105</v>
      </c>
      <c r="AP42" s="70">
        <v>79.599999999999994</v>
      </c>
      <c r="AQ42" s="71">
        <v>79.599999999999994</v>
      </c>
      <c r="AR42" s="72"/>
      <c r="AS42" s="49">
        <v>0.57986111111111105</v>
      </c>
      <c r="AT42" s="42" t="s">
        <v>44</v>
      </c>
      <c r="AU42" s="280">
        <v>0</v>
      </c>
      <c r="AV42" s="72"/>
      <c r="AW42" s="49">
        <v>0.62638888888888888</v>
      </c>
      <c r="AX42" s="42" t="s">
        <v>44</v>
      </c>
      <c r="AY42" s="38">
        <v>0</v>
      </c>
      <c r="AZ42" s="53">
        <v>0.62847222222222221</v>
      </c>
      <c r="BA42" s="61"/>
      <c r="BB42" s="55">
        <v>0.63495370370370374</v>
      </c>
      <c r="BC42" s="35">
        <v>6.4814814814815325E-3</v>
      </c>
      <c r="BD42" s="35">
        <v>9.7222222222227359E-4</v>
      </c>
      <c r="BE42" s="44" t="s">
        <v>301</v>
      </c>
      <c r="BF42" s="45">
        <v>84</v>
      </c>
      <c r="BG42" s="55">
        <v>0.64192129629629624</v>
      </c>
      <c r="BH42" s="35">
        <v>1.344907407407403E-2</v>
      </c>
      <c r="BI42" s="35">
        <v>3.4722222222179078E-5</v>
      </c>
      <c r="BJ42" s="44" t="s">
        <v>301</v>
      </c>
      <c r="BK42" s="45">
        <v>3</v>
      </c>
      <c r="BL42" s="55">
        <v>0.64626157407407414</v>
      </c>
      <c r="BM42" s="35">
        <v>1.7789351851851931E-2</v>
      </c>
      <c r="BN42" s="35">
        <v>5.2083333333341128E-4</v>
      </c>
      <c r="BO42" s="44" t="s">
        <v>301</v>
      </c>
      <c r="BP42" s="45">
        <v>45</v>
      </c>
      <c r="BQ42" s="55">
        <v>0.66391203703703705</v>
      </c>
      <c r="BR42" s="35">
        <v>3.5439814814814841E-2</v>
      </c>
      <c r="BS42" s="35">
        <v>3.4837962962963251E-3</v>
      </c>
      <c r="BT42" s="44" t="s">
        <v>301</v>
      </c>
      <c r="BU42" s="45">
        <v>301</v>
      </c>
      <c r="BV42" s="263"/>
      <c r="BW42" s="263"/>
      <c r="BX42" s="55">
        <v>0.65516203703703701</v>
      </c>
      <c r="BY42" s="35">
        <v>2.6689814814814805E-2</v>
      </c>
      <c r="BZ42" s="35">
        <v>1.3518518518518527E-2</v>
      </c>
      <c r="CA42" s="44" t="s">
        <v>45</v>
      </c>
      <c r="CB42" s="45">
        <v>1468</v>
      </c>
      <c r="CC42" s="49">
        <v>0.69444444444444453</v>
      </c>
      <c r="CD42" s="42" t="s">
        <v>44</v>
      </c>
      <c r="CE42" s="38">
        <v>0</v>
      </c>
      <c r="CF42" s="53">
        <v>0.69652777777777775</v>
      </c>
      <c r="CG42" s="61"/>
      <c r="CH42" s="55">
        <v>0.70798611111111109</v>
      </c>
      <c r="CI42" s="35">
        <v>1.1458333333333348E-2</v>
      </c>
      <c r="CJ42" s="35">
        <v>6.1342592592594086E-4</v>
      </c>
      <c r="CK42" s="44" t="s">
        <v>301</v>
      </c>
      <c r="CL42" s="45">
        <v>53</v>
      </c>
      <c r="CM42" s="55">
        <v>0.71504629629629635</v>
      </c>
      <c r="CN42" s="35">
        <v>1.8518518518518601E-2</v>
      </c>
      <c r="CO42" s="35">
        <v>1.6666666666667503E-3</v>
      </c>
      <c r="CP42" s="44" t="s">
        <v>301</v>
      </c>
      <c r="CQ42" s="45">
        <v>144</v>
      </c>
      <c r="CR42" s="85" t="s">
        <v>632</v>
      </c>
      <c r="CS42" s="38"/>
      <c r="CT42" s="85">
        <v>3.4381944444444401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85.5</v>
      </c>
      <c r="DC42" s="71">
        <v>85.5</v>
      </c>
      <c r="DD42" s="72"/>
      <c r="DE42" s="43"/>
      <c r="DF42" s="43"/>
      <c r="DG42" s="39">
        <v>2263.1</v>
      </c>
      <c r="DH42" s="46">
        <v>5160</v>
      </c>
      <c r="DI42" s="40"/>
      <c r="DJ42" s="63">
        <v>7423.1</v>
      </c>
      <c r="DK42" s="43"/>
      <c r="DL42" s="268" t="s">
        <v>191</v>
      </c>
      <c r="DM42" s="269" t="s">
        <v>568</v>
      </c>
      <c r="DN42" s="269" t="s">
        <v>177</v>
      </c>
      <c r="DO42" s="269">
        <v>230</v>
      </c>
      <c r="DP42" s="269">
        <v>0</v>
      </c>
      <c r="DQ42" s="56"/>
      <c r="DR42" s="56"/>
      <c r="DS42" s="36"/>
      <c r="DV42" s="41">
        <v>1.1299999999999999</v>
      </c>
      <c r="DW42" s="41" t="s">
        <v>197</v>
      </c>
      <c r="DX42" s="41"/>
      <c r="DY42" s="151">
        <v>186.56299999999999</v>
      </c>
      <c r="DZ42" s="41">
        <v>186.56299999999999</v>
      </c>
      <c r="EA42" s="41">
        <v>9999</v>
      </c>
      <c r="EB42" s="41">
        <v>999999</v>
      </c>
      <c r="EC42" s="41">
        <v>999999</v>
      </c>
      <c r="EG42" s="41">
        <v>80</v>
      </c>
      <c r="EH42" s="195">
        <v>0</v>
      </c>
      <c r="EI42" s="195">
        <v>5160</v>
      </c>
      <c r="EJ42" s="196">
        <v>79.599999999999994</v>
      </c>
      <c r="EK42" s="195">
        <v>0</v>
      </c>
      <c r="EL42" s="195">
        <v>0</v>
      </c>
      <c r="EM42" s="195">
        <v>1901</v>
      </c>
      <c r="EN42" s="195">
        <v>0</v>
      </c>
      <c r="EO42" s="195">
        <v>197</v>
      </c>
      <c r="EP42" s="195">
        <v>0</v>
      </c>
      <c r="EQ42" s="195">
        <v>85.5</v>
      </c>
      <c r="FC42" s="41">
        <v>80</v>
      </c>
      <c r="FD42" s="195">
        <v>0</v>
      </c>
      <c r="FE42" s="195">
        <v>5160</v>
      </c>
      <c r="FF42" s="195">
        <v>5239.6000000000004</v>
      </c>
      <c r="FG42" s="195">
        <v>5239.6000000000004</v>
      </c>
      <c r="FH42" s="195">
        <v>5239.6000000000004</v>
      </c>
      <c r="FI42" s="195">
        <v>7140.6</v>
      </c>
      <c r="FJ42" s="195">
        <v>7140.6</v>
      </c>
      <c r="FK42" s="195">
        <v>7337.6</v>
      </c>
      <c r="FL42" s="195">
        <v>7337.6</v>
      </c>
      <c r="FM42" s="195">
        <v>7423.1</v>
      </c>
    </row>
    <row r="43" spans="1:178" ht="13.5" thickBot="1" x14ac:dyDescent="0.25">
      <c r="A43" s="132"/>
      <c r="B43" s="34">
        <v>15</v>
      </c>
      <c r="C43" s="293">
        <v>15</v>
      </c>
      <c r="D43" s="260" t="s">
        <v>147</v>
      </c>
      <c r="E43" s="260" t="s">
        <v>148</v>
      </c>
      <c r="F43" s="260" t="s">
        <v>577</v>
      </c>
      <c r="G43" s="43">
        <v>0.30208333333333331</v>
      </c>
      <c r="H43" s="47">
        <v>0.30208333333333331</v>
      </c>
      <c r="I43" s="58" t="s">
        <v>44</v>
      </c>
      <c r="J43" s="52">
        <v>0</v>
      </c>
      <c r="K43" s="43">
        <v>0.38541666666666669</v>
      </c>
      <c r="L43" s="47">
        <v>0.38541666666666669</v>
      </c>
      <c r="M43" s="42" t="s">
        <v>44</v>
      </c>
      <c r="N43" s="38">
        <v>0</v>
      </c>
      <c r="O43" s="85">
        <v>0.38611111111111113</v>
      </c>
      <c r="P43" s="38"/>
      <c r="Q43" s="261"/>
      <c r="R43" s="85"/>
      <c r="S43" s="38">
        <v>0</v>
      </c>
      <c r="T43" s="85" t="s">
        <v>308</v>
      </c>
      <c r="U43" s="86"/>
      <c r="V43" s="52">
        <v>600</v>
      </c>
      <c r="W43" s="85"/>
      <c r="X43" s="38">
        <v>600</v>
      </c>
      <c r="Y43" s="85"/>
      <c r="Z43" s="86"/>
      <c r="AA43" s="52">
        <v>600</v>
      </c>
      <c r="AB43" s="261"/>
      <c r="AC43" s="85"/>
      <c r="AD43" s="38">
        <v>600</v>
      </c>
      <c r="AE43" s="85">
        <v>0.44027777777777777</v>
      </c>
      <c r="AF43" s="86"/>
      <c r="AG43" s="52">
        <v>1740</v>
      </c>
      <c r="AH43" s="261"/>
      <c r="AI43" s="85"/>
      <c r="AJ43" s="38">
        <v>600</v>
      </c>
      <c r="AK43" s="73">
        <v>0.47569444444444442</v>
      </c>
      <c r="AL43" s="42" t="s">
        <v>44</v>
      </c>
      <c r="AM43" s="38">
        <v>0</v>
      </c>
      <c r="AN43" s="43">
        <v>0.49027777777777781</v>
      </c>
      <c r="AO43" s="47">
        <v>0.4909722222222222</v>
      </c>
      <c r="AP43" s="70">
        <v>94.6</v>
      </c>
      <c r="AQ43" s="71">
        <v>94.6</v>
      </c>
      <c r="AR43" s="72"/>
      <c r="AS43" s="49">
        <v>0.51736111111111105</v>
      </c>
      <c r="AT43" s="42" t="s">
        <v>44</v>
      </c>
      <c r="AU43" s="280">
        <v>0</v>
      </c>
      <c r="AV43" s="72"/>
      <c r="AW43" s="49">
        <v>0.55902777777777779</v>
      </c>
      <c r="AX43" s="42" t="s">
        <v>44</v>
      </c>
      <c r="AY43" s="38">
        <v>0</v>
      </c>
      <c r="AZ43" s="53">
        <v>0.56111111111111112</v>
      </c>
      <c r="BA43" s="61"/>
      <c r="BB43" s="55">
        <v>0.5663541666666666</v>
      </c>
      <c r="BC43" s="35">
        <v>5.243055555555487E-3</v>
      </c>
      <c r="BD43" s="35">
        <v>2.6620370370377192E-4</v>
      </c>
      <c r="BE43" s="44" t="s">
        <v>45</v>
      </c>
      <c r="BF43" s="45">
        <v>23</v>
      </c>
      <c r="BG43" s="55">
        <v>0.57337962962962963</v>
      </c>
      <c r="BH43" s="35">
        <v>1.2268518518518512E-2</v>
      </c>
      <c r="BI43" s="35">
        <v>1.145833333333339E-3</v>
      </c>
      <c r="BJ43" s="44" t="s">
        <v>45</v>
      </c>
      <c r="BK43" s="45">
        <v>99</v>
      </c>
      <c r="BL43" s="55">
        <v>0.57729166666666665</v>
      </c>
      <c r="BM43" s="35">
        <v>1.6180555555555531E-2</v>
      </c>
      <c r="BN43" s="35">
        <v>1.0879629629629885E-3</v>
      </c>
      <c r="BO43" s="44" t="s">
        <v>45</v>
      </c>
      <c r="BP43" s="45">
        <v>94</v>
      </c>
      <c r="BQ43" s="55">
        <v>0.59576388888888887</v>
      </c>
      <c r="BR43" s="35">
        <v>3.4652777777777755E-2</v>
      </c>
      <c r="BS43" s="35">
        <v>2.696759259259239E-3</v>
      </c>
      <c r="BT43" s="44" t="s">
        <v>301</v>
      </c>
      <c r="BU43" s="45">
        <v>233</v>
      </c>
      <c r="BV43" s="263"/>
      <c r="BW43" s="263"/>
      <c r="BX43" s="55">
        <v>0.58594907407407404</v>
      </c>
      <c r="BY43" s="35">
        <v>2.4837962962962923E-2</v>
      </c>
      <c r="BZ43" s="35">
        <v>1.5370370370370409E-2</v>
      </c>
      <c r="CA43" s="44" t="s">
        <v>45</v>
      </c>
      <c r="CB43" s="45">
        <v>1328</v>
      </c>
      <c r="CC43" s="49">
        <v>0.63611111111111118</v>
      </c>
      <c r="CD43" s="42" t="s">
        <v>301</v>
      </c>
      <c r="CE43" s="38">
        <v>780</v>
      </c>
      <c r="CF43" s="53">
        <v>0.65277777777777779</v>
      </c>
      <c r="CG43" s="61"/>
      <c r="CH43" s="55">
        <v>0.66331018518518514</v>
      </c>
      <c r="CI43" s="35">
        <v>1.0532407407407351E-2</v>
      </c>
      <c r="CJ43" s="35">
        <v>3.1250000000005579E-4</v>
      </c>
      <c r="CK43" s="44" t="s">
        <v>45</v>
      </c>
      <c r="CL43" s="45">
        <v>27</v>
      </c>
      <c r="CM43" s="55">
        <v>0.66923611111111114</v>
      </c>
      <c r="CN43" s="35">
        <v>1.6458333333333353E-2</v>
      </c>
      <c r="CO43" s="35">
        <v>3.9351851851849792E-4</v>
      </c>
      <c r="CP43" s="44" t="s">
        <v>45</v>
      </c>
      <c r="CQ43" s="45">
        <v>34</v>
      </c>
      <c r="CR43" s="85" t="s">
        <v>632</v>
      </c>
      <c r="CS43" s="38"/>
      <c r="CT43" s="85">
        <v>1.1881944444444399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94.2</v>
      </c>
      <c r="DC43" s="71">
        <v>94.2</v>
      </c>
      <c r="DD43" s="72"/>
      <c r="DE43" s="43"/>
      <c r="DF43" s="43"/>
      <c r="DG43" s="39">
        <v>2026.8</v>
      </c>
      <c r="DH43" s="46">
        <v>5520</v>
      </c>
      <c r="DI43" s="40"/>
      <c r="DJ43" s="63">
        <v>7546.8</v>
      </c>
      <c r="DK43" s="43"/>
      <c r="DL43" s="268" t="s">
        <v>191</v>
      </c>
      <c r="DM43" s="269" t="s">
        <v>577</v>
      </c>
      <c r="DN43" s="269" t="s">
        <v>177</v>
      </c>
      <c r="DO43" s="269">
        <v>143</v>
      </c>
      <c r="DP43" s="269">
        <v>0</v>
      </c>
      <c r="DQ43" s="56"/>
      <c r="DR43" s="56"/>
      <c r="DS43" s="36"/>
      <c r="DV43" s="41">
        <v>1.1299999999999999</v>
      </c>
      <c r="DW43" s="41" t="s">
        <v>197</v>
      </c>
      <c r="DX43" s="41"/>
      <c r="DY43" s="151">
        <v>213.34399999999999</v>
      </c>
      <c r="DZ43" s="41">
        <v>213.34399999999999</v>
      </c>
      <c r="EA43" s="41">
        <v>9999</v>
      </c>
      <c r="EB43" s="41">
        <v>999999</v>
      </c>
      <c r="EC43" s="41">
        <v>999999</v>
      </c>
      <c r="EG43" s="41">
        <v>15</v>
      </c>
      <c r="EH43" s="195">
        <v>0</v>
      </c>
      <c r="EI43" s="195">
        <v>4740</v>
      </c>
      <c r="EJ43" s="196">
        <v>94.6</v>
      </c>
      <c r="EK43" s="195">
        <v>0</v>
      </c>
      <c r="EL43" s="195">
        <v>0</v>
      </c>
      <c r="EM43" s="195">
        <v>1777</v>
      </c>
      <c r="EN43" s="195">
        <v>780</v>
      </c>
      <c r="EO43" s="195">
        <v>61</v>
      </c>
      <c r="EP43" s="195">
        <v>0</v>
      </c>
      <c r="EQ43" s="195">
        <v>94.2</v>
      </c>
      <c r="ER43" s="195" t="e">
        <v>#REF!</v>
      </c>
      <c r="ES43" s="195" t="s">
        <v>316</v>
      </c>
      <c r="ET43" s="195" t="e">
        <v>#REF!</v>
      </c>
      <c r="EU43" s="195" t="s">
        <v>316</v>
      </c>
      <c r="EV43" s="195"/>
      <c r="EW43" s="195"/>
      <c r="EX43" s="195"/>
      <c r="EY43" s="195"/>
      <c r="EZ43" s="196"/>
      <c r="FA43" s="195"/>
      <c r="FC43" s="41">
        <v>15</v>
      </c>
      <c r="FD43" s="195">
        <v>0</v>
      </c>
      <c r="FE43" s="195">
        <v>4740</v>
      </c>
      <c r="FF43" s="195">
        <v>4834.6000000000004</v>
      </c>
      <c r="FG43" s="195">
        <v>4834.6000000000004</v>
      </c>
      <c r="FH43" s="195">
        <v>4834.6000000000004</v>
      </c>
      <c r="FI43" s="195">
        <v>6611.6</v>
      </c>
      <c r="FJ43" s="195">
        <v>7391.6</v>
      </c>
      <c r="FK43" s="195">
        <v>7452.6</v>
      </c>
      <c r="FL43" s="195">
        <v>7452.6</v>
      </c>
      <c r="FM43" s="195">
        <v>7546.8</v>
      </c>
      <c r="FN43" s="195" t="e">
        <v>#VALUE!</v>
      </c>
      <c r="FO43" s="195" t="e">
        <v>#VALUE!</v>
      </c>
      <c r="FP43" s="195" t="e">
        <v>#VALUE!</v>
      </c>
      <c r="FQ43" s="195" t="e">
        <v>#VALUE!</v>
      </c>
      <c r="FR43" s="195" t="e">
        <v>#VALUE!</v>
      </c>
      <c r="FS43" s="195" t="e">
        <v>#VALUE!</v>
      </c>
      <c r="FT43" s="195" t="e">
        <v>#VALUE!</v>
      </c>
      <c r="FU43" s="195" t="e">
        <v>#VALUE!</v>
      </c>
      <c r="FV43" s="195" t="e">
        <v>#VALUE!</v>
      </c>
    </row>
    <row r="44" spans="1:178" ht="13.5" thickBot="1" x14ac:dyDescent="0.25">
      <c r="A44" s="132"/>
      <c r="B44" s="34">
        <v>42</v>
      </c>
      <c r="C44" s="293">
        <v>42</v>
      </c>
      <c r="D44" s="260" t="s">
        <v>512</v>
      </c>
      <c r="E44" s="260" t="s">
        <v>513</v>
      </c>
      <c r="F44" s="260" t="s">
        <v>570</v>
      </c>
      <c r="G44" s="43">
        <v>0.32083333333333325</v>
      </c>
      <c r="H44" s="47">
        <v>0.32083333333333325</v>
      </c>
      <c r="I44" s="58" t="s">
        <v>44</v>
      </c>
      <c r="J44" s="52">
        <v>0</v>
      </c>
      <c r="K44" s="43">
        <v>0.40416666666666662</v>
      </c>
      <c r="L44" s="47">
        <v>0.40416666666666662</v>
      </c>
      <c r="M44" s="42" t="s">
        <v>44</v>
      </c>
      <c r="N44" s="38">
        <v>0</v>
      </c>
      <c r="O44" s="85">
        <v>0.40486111111111112</v>
      </c>
      <c r="P44" s="38"/>
      <c r="Q44" s="261"/>
      <c r="R44" s="85">
        <v>0.43888888888888888</v>
      </c>
      <c r="S44" s="38">
        <v>300</v>
      </c>
      <c r="T44" s="85">
        <v>0.47013888888888888</v>
      </c>
      <c r="U44" s="86"/>
      <c r="V44" s="52">
        <v>0</v>
      </c>
      <c r="W44" s="85"/>
      <c r="X44" s="38">
        <v>600</v>
      </c>
      <c r="Y44" s="85"/>
      <c r="Z44" s="86"/>
      <c r="AA44" s="52">
        <v>600</v>
      </c>
      <c r="AB44" s="261"/>
      <c r="AC44" s="85">
        <v>0.49652777777777773</v>
      </c>
      <c r="AD44" s="38"/>
      <c r="AE44" s="85">
        <v>0.45208333333333334</v>
      </c>
      <c r="AF44" s="86"/>
      <c r="AG44" s="52">
        <v>2340</v>
      </c>
      <c r="AH44" s="261">
        <v>300</v>
      </c>
      <c r="AI44" s="85">
        <v>0.52777777777777779</v>
      </c>
      <c r="AJ44" s="38"/>
      <c r="AK44" s="73" t="s">
        <v>308</v>
      </c>
      <c r="AL44" s="42" t="s">
        <v>44</v>
      </c>
      <c r="AM44" s="38">
        <v>1800</v>
      </c>
      <c r="AN44" s="43">
        <v>0.58611111111111114</v>
      </c>
      <c r="AO44" s="47">
        <v>0.58819444444444446</v>
      </c>
      <c r="AP44" s="70">
        <v>109.6</v>
      </c>
      <c r="AQ44" s="71">
        <v>109.6</v>
      </c>
      <c r="AR44" s="72"/>
      <c r="AS44" s="49" t="e">
        <v>#VALUE!</v>
      </c>
      <c r="AT44" s="42"/>
      <c r="AU44" s="280">
        <v>0</v>
      </c>
      <c r="AV44" s="72"/>
      <c r="AW44" s="49">
        <v>0.63194444444444442</v>
      </c>
      <c r="AX44" s="42"/>
      <c r="AY44" s="38">
        <v>0</v>
      </c>
      <c r="AZ44" s="53">
        <v>0.6333333333333333</v>
      </c>
      <c r="BA44" s="61"/>
      <c r="BB44" s="55">
        <v>0.638738425925926</v>
      </c>
      <c r="BC44" s="35">
        <v>5.4050925925926974E-3</v>
      </c>
      <c r="BD44" s="35">
        <v>1.0416666666656152E-4</v>
      </c>
      <c r="BE44" s="44" t="s">
        <v>45</v>
      </c>
      <c r="BF44" s="45">
        <v>9</v>
      </c>
      <c r="BG44" s="55">
        <v>0.64604166666666674</v>
      </c>
      <c r="BH44" s="35">
        <v>1.2708333333333433E-2</v>
      </c>
      <c r="BI44" s="35">
        <v>7.060185185184184E-4</v>
      </c>
      <c r="BJ44" s="44" t="s">
        <v>45</v>
      </c>
      <c r="BK44" s="45">
        <v>61</v>
      </c>
      <c r="BL44" s="55">
        <v>0.65099537037037036</v>
      </c>
      <c r="BM44" s="35">
        <v>1.7662037037037059E-2</v>
      </c>
      <c r="BN44" s="35">
        <v>3.9351851851853956E-4</v>
      </c>
      <c r="BO44" s="44" t="s">
        <v>301</v>
      </c>
      <c r="BP44" s="45">
        <v>34</v>
      </c>
      <c r="BQ44" s="55">
        <v>0.66806712962962955</v>
      </c>
      <c r="BR44" s="35">
        <v>3.4733796296296249E-2</v>
      </c>
      <c r="BS44" s="35">
        <v>2.7777777777777332E-3</v>
      </c>
      <c r="BT44" s="44" t="s">
        <v>301</v>
      </c>
      <c r="BU44" s="45">
        <v>240</v>
      </c>
      <c r="BV44" s="263"/>
      <c r="BW44" s="263"/>
      <c r="BX44" s="55">
        <v>0.67931712962962953</v>
      </c>
      <c r="BY44" s="35">
        <v>4.5983796296296231E-2</v>
      </c>
      <c r="BZ44" s="35">
        <v>5.775462962962899E-3</v>
      </c>
      <c r="CA44" s="44" t="s">
        <v>301</v>
      </c>
      <c r="CB44" s="45">
        <v>499</v>
      </c>
      <c r="CC44" s="49">
        <v>0.69791666666666663</v>
      </c>
      <c r="CD44" s="42" t="s">
        <v>45</v>
      </c>
      <c r="CE44" s="38">
        <v>120</v>
      </c>
      <c r="CF44" s="53">
        <v>0.7006944444444444</v>
      </c>
      <c r="CG44" s="61"/>
      <c r="CH44" s="55">
        <v>0.71165509259259263</v>
      </c>
      <c r="CI44" s="35">
        <v>1.0960648148148233E-2</v>
      </c>
      <c r="CJ44" s="35">
        <v>1.1574074074082591E-4</v>
      </c>
      <c r="CK44" s="44" t="s">
        <v>301</v>
      </c>
      <c r="CL44" s="45">
        <v>10</v>
      </c>
      <c r="CM44" s="55">
        <v>0.71765046296296298</v>
      </c>
      <c r="CN44" s="35">
        <v>1.6956018518518579E-2</v>
      </c>
      <c r="CO44" s="35">
        <v>1.0416666666672805E-4</v>
      </c>
      <c r="CP44" s="44" t="s">
        <v>301</v>
      </c>
      <c r="CQ44" s="45">
        <v>9</v>
      </c>
      <c r="CR44" s="85"/>
      <c r="CS44" s="38">
        <v>600</v>
      </c>
      <c r="CT44" s="85">
        <v>2.3131944444444401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112.1</v>
      </c>
      <c r="DC44" s="71">
        <v>112.1</v>
      </c>
      <c r="DD44" s="72"/>
      <c r="DE44" s="43"/>
      <c r="DF44" s="43"/>
      <c r="DG44" s="39">
        <v>1083.7</v>
      </c>
      <c r="DH44" s="46">
        <v>6660</v>
      </c>
      <c r="DI44" s="40"/>
      <c r="DJ44" s="63">
        <v>7743.7</v>
      </c>
      <c r="DK44" s="43"/>
      <c r="DL44" s="268" t="s">
        <v>191</v>
      </c>
      <c r="DM44" s="269" t="s">
        <v>570</v>
      </c>
      <c r="DN44" s="269" t="s">
        <v>177</v>
      </c>
      <c r="DO44" s="269">
        <v>230</v>
      </c>
      <c r="DP44" s="269">
        <v>0</v>
      </c>
      <c r="DQ44" s="56"/>
      <c r="DR44" s="56"/>
      <c r="DS44" s="36"/>
      <c r="DV44" s="41">
        <v>1.1299999999999999</v>
      </c>
      <c r="DW44" s="41" t="s">
        <v>197</v>
      </c>
      <c r="DX44" s="41"/>
      <c r="DY44" s="151">
        <v>250.52099999999996</v>
      </c>
      <c r="DZ44" s="41">
        <v>250.52099999999996</v>
      </c>
      <c r="EA44" s="41">
        <v>9999</v>
      </c>
      <c r="EB44" s="41">
        <v>999999</v>
      </c>
      <c r="EC44" s="41">
        <v>999999</v>
      </c>
      <c r="EG44" s="41">
        <v>42</v>
      </c>
      <c r="EH44" s="195">
        <v>0</v>
      </c>
      <c r="EI44" s="195">
        <v>5940</v>
      </c>
      <c r="EJ44" s="196">
        <v>109.6</v>
      </c>
      <c r="EK44" s="195">
        <v>0</v>
      </c>
      <c r="EL44" s="195">
        <v>0</v>
      </c>
      <c r="EM44" s="195">
        <v>843</v>
      </c>
      <c r="EN44" s="195">
        <v>120</v>
      </c>
      <c r="EO44" s="195">
        <v>19</v>
      </c>
      <c r="EP44" s="195">
        <v>600</v>
      </c>
      <c r="EQ44" s="195">
        <v>112.1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42</v>
      </c>
      <c r="FD44" s="195">
        <v>0</v>
      </c>
      <c r="FE44" s="195">
        <v>5940</v>
      </c>
      <c r="FF44" s="195">
        <v>6049.6</v>
      </c>
      <c r="FG44" s="195">
        <v>6049.6</v>
      </c>
      <c r="FH44" s="195">
        <v>6049.6</v>
      </c>
      <c r="FI44" s="195">
        <v>6892.6</v>
      </c>
      <c r="FJ44" s="195">
        <v>7012.6</v>
      </c>
      <c r="FK44" s="195">
        <v>7031.6</v>
      </c>
      <c r="FL44" s="195">
        <v>7631.6</v>
      </c>
      <c r="FM44" s="195">
        <v>7743.7000000000007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56</v>
      </c>
      <c r="C45" s="293">
        <v>61</v>
      </c>
      <c r="D45" s="260" t="s">
        <v>534</v>
      </c>
      <c r="E45" s="260" t="s">
        <v>535</v>
      </c>
      <c r="F45" s="260" t="s">
        <v>606</v>
      </c>
      <c r="G45" s="43">
        <v>0.33055555555555544</v>
      </c>
      <c r="H45" s="47">
        <v>0.33055555555555544</v>
      </c>
      <c r="I45" s="58" t="s">
        <v>44</v>
      </c>
      <c r="J45" s="52">
        <v>0</v>
      </c>
      <c r="K45" s="43">
        <v>0.41388888888888881</v>
      </c>
      <c r="L45" s="47">
        <v>0.41388888888888881</v>
      </c>
      <c r="M45" s="42" t="s">
        <v>44</v>
      </c>
      <c r="N45" s="38">
        <v>0</v>
      </c>
      <c r="O45" s="85"/>
      <c r="P45" s="38">
        <v>600</v>
      </c>
      <c r="Q45" s="261"/>
      <c r="R45" s="85">
        <v>0.44861111111111113</v>
      </c>
      <c r="S45" s="38">
        <v>300</v>
      </c>
      <c r="T45" s="85">
        <v>0.4548611111111111</v>
      </c>
      <c r="U45" s="86"/>
      <c r="V45" s="52">
        <v>0</v>
      </c>
      <c r="W45" s="85">
        <v>0.47361111111111115</v>
      </c>
      <c r="X45" s="38"/>
      <c r="Y45" s="85">
        <v>0.47500000000000003</v>
      </c>
      <c r="Z45" s="86"/>
      <c r="AA45" s="52">
        <v>0</v>
      </c>
      <c r="AB45" s="261"/>
      <c r="AC45" s="85"/>
      <c r="AD45" s="38">
        <v>600</v>
      </c>
      <c r="AE45" s="85" t="s">
        <v>308</v>
      </c>
      <c r="AF45" s="86"/>
      <c r="AG45" s="52">
        <v>600</v>
      </c>
      <c r="AH45" s="261"/>
      <c r="AI45" s="85"/>
      <c r="AJ45" s="38">
        <v>600</v>
      </c>
      <c r="AK45" s="73">
        <v>0.51180555555555551</v>
      </c>
      <c r="AL45" s="42" t="s">
        <v>301</v>
      </c>
      <c r="AM45" s="38">
        <v>660</v>
      </c>
      <c r="AN45" s="43">
        <v>0.52500000000000002</v>
      </c>
      <c r="AO45" s="47">
        <v>0.55972222222222223</v>
      </c>
      <c r="AP45" s="70">
        <v>98</v>
      </c>
      <c r="AQ45" s="71">
        <v>98</v>
      </c>
      <c r="AR45" s="72"/>
      <c r="AS45" s="49">
        <v>0.55347222222222214</v>
      </c>
      <c r="AT45" s="42" t="s">
        <v>44</v>
      </c>
      <c r="AU45" s="280">
        <v>0</v>
      </c>
      <c r="AV45" s="72"/>
      <c r="AW45" s="49">
        <v>0.61597222222222225</v>
      </c>
      <c r="AX45" s="42" t="s">
        <v>44</v>
      </c>
      <c r="AY45" s="38">
        <v>0</v>
      </c>
      <c r="AZ45" s="53">
        <v>0.61875000000000002</v>
      </c>
      <c r="BA45" s="61"/>
      <c r="BB45" s="55">
        <v>0.62446759259259255</v>
      </c>
      <c r="BC45" s="35">
        <v>5.7175925925925242E-3</v>
      </c>
      <c r="BD45" s="35">
        <v>2.0833333333326529E-4</v>
      </c>
      <c r="BE45" s="44" t="s">
        <v>301</v>
      </c>
      <c r="BF45" s="45">
        <v>18</v>
      </c>
      <c r="BG45" s="55">
        <v>0.63339120370370372</v>
      </c>
      <c r="BH45" s="35">
        <v>1.4641203703703698E-2</v>
      </c>
      <c r="BI45" s="35">
        <v>1.226851851851847E-3</v>
      </c>
      <c r="BJ45" s="44" t="s">
        <v>301</v>
      </c>
      <c r="BK45" s="45">
        <v>106</v>
      </c>
      <c r="BL45" s="55">
        <v>0.63848379629629626</v>
      </c>
      <c r="BM45" s="35">
        <v>1.9733796296296235E-2</v>
      </c>
      <c r="BN45" s="35">
        <v>2.4652777777777156E-3</v>
      </c>
      <c r="BO45" s="44" t="s">
        <v>301</v>
      </c>
      <c r="BP45" s="45">
        <v>213</v>
      </c>
      <c r="BQ45" s="55">
        <v>0.66196759259259264</v>
      </c>
      <c r="BR45" s="35">
        <v>4.3217592592592613E-2</v>
      </c>
      <c r="BS45" s="35">
        <v>1.1261574074074097E-2</v>
      </c>
      <c r="BT45" s="44" t="s">
        <v>301</v>
      </c>
      <c r="BU45" s="45">
        <v>973</v>
      </c>
      <c r="BV45" s="263"/>
      <c r="BW45" s="263"/>
      <c r="BX45" s="55">
        <v>0.64697916666666666</v>
      </c>
      <c r="BY45" s="35">
        <v>2.8229166666666639E-2</v>
      </c>
      <c r="BZ45" s="35">
        <v>1.1979166666666693E-2</v>
      </c>
      <c r="CA45" s="44" t="s">
        <v>45</v>
      </c>
      <c r="CB45" s="45">
        <v>1035</v>
      </c>
      <c r="CC45" s="49">
        <v>0.6972222222222223</v>
      </c>
      <c r="CD45" s="42" t="s">
        <v>301</v>
      </c>
      <c r="CE45" s="38">
        <v>1080</v>
      </c>
      <c r="CF45" s="53">
        <v>0.70000000000000007</v>
      </c>
      <c r="CG45" s="61"/>
      <c r="CH45" s="55">
        <v>0.71171296296296294</v>
      </c>
      <c r="CI45" s="35">
        <v>1.171296296296287E-2</v>
      </c>
      <c r="CJ45" s="35">
        <v>8.6805555555546227E-4</v>
      </c>
      <c r="CK45" s="44" t="s">
        <v>301</v>
      </c>
      <c r="CL45" s="45">
        <v>75</v>
      </c>
      <c r="CM45" s="55">
        <v>0.71800925925925929</v>
      </c>
      <c r="CN45" s="35">
        <v>1.8009259259259225E-2</v>
      </c>
      <c r="CO45" s="35">
        <v>1.1574074074073744E-3</v>
      </c>
      <c r="CP45" s="44" t="s">
        <v>301</v>
      </c>
      <c r="CQ45" s="45">
        <v>100</v>
      </c>
      <c r="CR45" s="85"/>
      <c r="CS45" s="38">
        <v>600</v>
      </c>
      <c r="CT45" s="85">
        <v>2.8965277777777798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106.4</v>
      </c>
      <c r="DC45" s="71">
        <v>106.4</v>
      </c>
      <c r="DD45" s="72"/>
      <c r="DE45" s="43"/>
      <c r="DF45" s="43"/>
      <c r="DG45" s="39">
        <v>2724.4</v>
      </c>
      <c r="DH45" s="46">
        <v>5040</v>
      </c>
      <c r="DI45" s="40"/>
      <c r="DJ45" s="63">
        <v>7764.4</v>
      </c>
      <c r="DK45" s="43"/>
      <c r="DL45" s="268" t="s">
        <v>192</v>
      </c>
      <c r="DM45" s="269" t="s">
        <v>606</v>
      </c>
      <c r="DN45" s="269" t="s">
        <v>178</v>
      </c>
      <c r="DO45" s="269">
        <v>82</v>
      </c>
      <c r="DP45" s="269" t="s">
        <v>620</v>
      </c>
      <c r="DQ45" s="56"/>
      <c r="DR45" s="56"/>
      <c r="DS45" s="36"/>
      <c r="DV45" s="41">
        <v>1.05</v>
      </c>
      <c r="DW45" s="41" t="s">
        <v>197</v>
      </c>
      <c r="DX45" s="41"/>
      <c r="DY45" s="151">
        <v>214.62</v>
      </c>
      <c r="DZ45" s="41">
        <v>214.62</v>
      </c>
      <c r="EA45" s="41">
        <v>9999</v>
      </c>
      <c r="EB45" s="41">
        <v>999999</v>
      </c>
      <c r="EC45" s="41">
        <v>999999</v>
      </c>
      <c r="EG45" s="41">
        <v>61</v>
      </c>
      <c r="EH45" s="195">
        <v>0</v>
      </c>
      <c r="EI45" s="195">
        <v>3360</v>
      </c>
      <c r="EJ45" s="196">
        <v>98</v>
      </c>
      <c r="EK45" s="195">
        <v>0</v>
      </c>
      <c r="EL45" s="195">
        <v>0</v>
      </c>
      <c r="EM45" s="195">
        <v>2345</v>
      </c>
      <c r="EN45" s="195">
        <v>1080</v>
      </c>
      <c r="EO45" s="195">
        <v>175</v>
      </c>
      <c r="EP45" s="195">
        <v>600</v>
      </c>
      <c r="EQ45" s="195">
        <v>106.4</v>
      </c>
      <c r="ER45" s="195" t="e">
        <v>#REF!</v>
      </c>
      <c r="ES45" s="195" t="e">
        <v>#REF!</v>
      </c>
      <c r="ET45" s="195" t="e">
        <v>#REF!</v>
      </c>
      <c r="EU45" s="196" t="s">
        <v>316</v>
      </c>
      <c r="EV45" s="195"/>
      <c r="EW45" s="195"/>
      <c r="EX45" s="195"/>
      <c r="EY45" s="195"/>
      <c r="EZ45" s="196"/>
      <c r="FA45" s="195"/>
      <c r="FC45" s="41">
        <v>61</v>
      </c>
      <c r="FD45" s="195">
        <v>0</v>
      </c>
      <c r="FE45" s="195">
        <v>3360</v>
      </c>
      <c r="FF45" s="195">
        <v>3458</v>
      </c>
      <c r="FG45" s="195">
        <v>3458</v>
      </c>
      <c r="FH45" s="195">
        <v>3458</v>
      </c>
      <c r="FI45" s="195">
        <v>5803</v>
      </c>
      <c r="FJ45" s="195">
        <v>6883</v>
      </c>
      <c r="FK45" s="195">
        <v>7058</v>
      </c>
      <c r="FL45" s="195">
        <v>7658</v>
      </c>
      <c r="FM45" s="195">
        <v>7764.4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68</v>
      </c>
      <c r="C46" s="293">
        <v>79</v>
      </c>
      <c r="D46" s="260" t="s">
        <v>548</v>
      </c>
      <c r="E46" s="260" t="s">
        <v>549</v>
      </c>
      <c r="F46" s="260" t="s">
        <v>582</v>
      </c>
      <c r="G46" s="43">
        <v>0.33888888888888874</v>
      </c>
      <c r="H46" s="47">
        <v>0.33888888888888874</v>
      </c>
      <c r="I46" s="58" t="s">
        <v>44</v>
      </c>
      <c r="J46" s="52">
        <v>0</v>
      </c>
      <c r="K46" s="43">
        <v>0.42222222222222211</v>
      </c>
      <c r="L46" s="47">
        <v>0.42222222222222211</v>
      </c>
      <c r="M46" s="42" t="s">
        <v>44</v>
      </c>
      <c r="N46" s="38">
        <v>0</v>
      </c>
      <c r="O46" s="85">
        <v>0.4381944444444445</v>
      </c>
      <c r="P46" s="38">
        <v>300</v>
      </c>
      <c r="Q46" s="261"/>
      <c r="R46" s="85"/>
      <c r="S46" s="38">
        <v>0</v>
      </c>
      <c r="T46" s="85" t="s">
        <v>308</v>
      </c>
      <c r="U46" s="86"/>
      <c r="V46" s="52">
        <v>600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 t="s">
        <v>308</v>
      </c>
      <c r="AF46" s="86"/>
      <c r="AG46" s="52">
        <v>600</v>
      </c>
      <c r="AH46" s="261"/>
      <c r="AI46" s="85"/>
      <c r="AJ46" s="38">
        <v>600</v>
      </c>
      <c r="AK46" s="73">
        <v>0.51180555555555551</v>
      </c>
      <c r="AL46" s="42" t="s">
        <v>45</v>
      </c>
      <c r="AM46" s="38">
        <v>60</v>
      </c>
      <c r="AN46" s="43">
        <v>0.51597222222222217</v>
      </c>
      <c r="AO46" s="47">
        <v>0.57708333333333328</v>
      </c>
      <c r="AP46" s="70">
        <v>100.3</v>
      </c>
      <c r="AQ46" s="71">
        <v>100.3</v>
      </c>
      <c r="AR46" s="72"/>
      <c r="AS46" s="49">
        <v>0.55347222222222214</v>
      </c>
      <c r="AT46" s="42" t="s">
        <v>44</v>
      </c>
      <c r="AU46" s="280">
        <v>0</v>
      </c>
      <c r="AV46" s="72"/>
      <c r="AW46" s="49">
        <v>0.6333333333333333</v>
      </c>
      <c r="AX46" s="42" t="s">
        <v>44</v>
      </c>
      <c r="AY46" s="38">
        <v>0</v>
      </c>
      <c r="AZ46" s="53">
        <v>0.63472222222222219</v>
      </c>
      <c r="BA46" s="61"/>
      <c r="BB46" s="55">
        <v>0.64060185185185181</v>
      </c>
      <c r="BC46" s="35">
        <v>5.8796296296296235E-3</v>
      </c>
      <c r="BD46" s="35">
        <v>3.7037037037036466E-4</v>
      </c>
      <c r="BE46" s="44" t="s">
        <v>301</v>
      </c>
      <c r="BF46" s="45">
        <v>32</v>
      </c>
      <c r="BG46" s="55">
        <v>0.64810185185185187</v>
      </c>
      <c r="BH46" s="35">
        <v>1.3379629629629686E-2</v>
      </c>
      <c r="BI46" s="35">
        <v>3.47222222221652E-5</v>
      </c>
      <c r="BJ46" s="44" t="s">
        <v>45</v>
      </c>
      <c r="BK46" s="45">
        <v>3</v>
      </c>
      <c r="BL46" s="55">
        <v>0.6522916666666666</v>
      </c>
      <c r="BM46" s="35">
        <v>1.7569444444444415E-2</v>
      </c>
      <c r="BN46" s="35">
        <v>3.0092592592589548E-4</v>
      </c>
      <c r="BO46" s="44" t="s">
        <v>301</v>
      </c>
      <c r="BP46" s="45">
        <v>26</v>
      </c>
      <c r="BQ46" s="55"/>
      <c r="BR46" s="35">
        <v>-0.63472222222222219</v>
      </c>
      <c r="BS46" s="35">
        <v>0.66667824074074067</v>
      </c>
      <c r="BT46" s="44"/>
      <c r="BU46" s="45">
        <v>600</v>
      </c>
      <c r="BV46" s="263"/>
      <c r="BW46" s="263"/>
      <c r="BX46" s="55">
        <v>0.66096064814814814</v>
      </c>
      <c r="BY46" s="35">
        <v>2.6238425925925957E-2</v>
      </c>
      <c r="BZ46" s="35">
        <v>1.3969907407407375E-2</v>
      </c>
      <c r="CA46" s="44" t="s">
        <v>45</v>
      </c>
      <c r="CB46" s="45">
        <v>1507</v>
      </c>
      <c r="CC46" s="49">
        <v>0.74930555555555556</v>
      </c>
      <c r="CD46" s="42" t="s">
        <v>301</v>
      </c>
      <c r="CE46" s="38">
        <v>600</v>
      </c>
      <c r="CF46" s="53">
        <v>0.75138888888888899</v>
      </c>
      <c r="CG46" s="61"/>
      <c r="CH46" s="55">
        <v>0.76337962962962969</v>
      </c>
      <c r="CI46" s="35">
        <v>1.1990740740740691E-2</v>
      </c>
      <c r="CJ46" s="35">
        <v>1.1458333333332835E-3</v>
      </c>
      <c r="CK46" s="44" t="s">
        <v>301</v>
      </c>
      <c r="CL46" s="45">
        <v>99</v>
      </c>
      <c r="CM46" s="55">
        <v>0.77048611111111109</v>
      </c>
      <c r="CN46" s="35">
        <v>1.9097222222222099E-2</v>
      </c>
      <c r="CO46" s="35">
        <v>2.2453703703702484E-3</v>
      </c>
      <c r="CP46" s="44" t="s">
        <v>301</v>
      </c>
      <c r="CQ46" s="45">
        <v>194</v>
      </c>
      <c r="CR46" s="85"/>
      <c r="CS46" s="38">
        <v>600</v>
      </c>
      <c r="CT46" s="85">
        <v>3.3965277777777798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112.5</v>
      </c>
      <c r="DC46" s="71">
        <v>112.5</v>
      </c>
      <c r="DD46" s="72"/>
      <c r="DE46" s="43"/>
      <c r="DF46" s="43"/>
      <c r="DG46" s="39">
        <v>2673.8</v>
      </c>
      <c r="DH46" s="46">
        <v>5160</v>
      </c>
      <c r="DI46" s="40"/>
      <c r="DJ46" s="63">
        <v>7833.8</v>
      </c>
      <c r="DK46" s="43"/>
      <c r="DL46" s="268" t="s">
        <v>191</v>
      </c>
      <c r="DM46" s="269" t="s">
        <v>582</v>
      </c>
      <c r="DN46" s="269" t="s">
        <v>178</v>
      </c>
      <c r="DO46" s="269">
        <v>123</v>
      </c>
      <c r="DP46" s="269">
        <v>0</v>
      </c>
      <c r="DQ46" s="56"/>
      <c r="DR46" s="56"/>
      <c r="DS46" s="36"/>
      <c r="DV46" s="41">
        <v>1.08</v>
      </c>
      <c r="DW46" s="41" t="s">
        <v>197</v>
      </c>
      <c r="DX46" s="41"/>
      <c r="DY46" s="151">
        <v>229.82400000000004</v>
      </c>
      <c r="DZ46" s="41">
        <v>229.82400000000004</v>
      </c>
      <c r="EA46" s="41">
        <v>9999</v>
      </c>
      <c r="EB46" s="41">
        <v>999999</v>
      </c>
      <c r="EC46" s="41">
        <v>999999</v>
      </c>
      <c r="EG46" s="41">
        <v>79</v>
      </c>
      <c r="EH46" s="195">
        <v>0</v>
      </c>
      <c r="EI46" s="195">
        <v>3960</v>
      </c>
      <c r="EJ46" s="196">
        <v>100.3</v>
      </c>
      <c r="EK46" s="195">
        <v>0</v>
      </c>
      <c r="EL46" s="195">
        <v>0</v>
      </c>
      <c r="EM46" s="195">
        <v>2168</v>
      </c>
      <c r="EN46" s="195">
        <v>600</v>
      </c>
      <c r="EO46" s="195">
        <v>293</v>
      </c>
      <c r="EP46" s="195">
        <v>600</v>
      </c>
      <c r="EQ46" s="195">
        <v>112.5</v>
      </c>
      <c r="FC46" s="41">
        <v>79</v>
      </c>
      <c r="FD46" s="195">
        <v>0</v>
      </c>
      <c r="FE46" s="195">
        <v>3960</v>
      </c>
      <c r="FF46" s="195">
        <v>4060.3</v>
      </c>
      <c r="FG46" s="195">
        <v>4060.3</v>
      </c>
      <c r="FH46" s="195">
        <v>4060.3</v>
      </c>
      <c r="FI46" s="195">
        <v>6228.3</v>
      </c>
      <c r="FJ46" s="195">
        <v>6828.3</v>
      </c>
      <c r="FK46" s="195">
        <v>7121.3</v>
      </c>
      <c r="FL46" s="195">
        <v>7721.3</v>
      </c>
      <c r="FM46" s="195">
        <v>7833.8</v>
      </c>
    </row>
    <row r="47" spans="1:178" ht="15" customHeight="1" thickBot="1" x14ac:dyDescent="0.25">
      <c r="A47" s="132"/>
      <c r="B47" s="34">
        <v>24</v>
      </c>
      <c r="C47" s="293">
        <v>24</v>
      </c>
      <c r="D47" s="260" t="s">
        <v>486</v>
      </c>
      <c r="E47" s="260" t="s">
        <v>487</v>
      </c>
      <c r="F47" s="260" t="s">
        <v>584</v>
      </c>
      <c r="G47" s="43">
        <v>0.30833333333333329</v>
      </c>
      <c r="H47" s="47">
        <v>0.30833333333333329</v>
      </c>
      <c r="I47" s="58" t="s">
        <v>44</v>
      </c>
      <c r="J47" s="52">
        <v>0</v>
      </c>
      <c r="K47" s="43">
        <v>0.39166666666666666</v>
      </c>
      <c r="L47" s="47">
        <v>0.39166666666666666</v>
      </c>
      <c r="M47" s="42" t="s">
        <v>44</v>
      </c>
      <c r="N47" s="38">
        <v>0</v>
      </c>
      <c r="O47" s="85"/>
      <c r="P47" s="38">
        <v>600</v>
      </c>
      <c r="Q47" s="261"/>
      <c r="R47" s="85">
        <v>0.42499999999999999</v>
      </c>
      <c r="S47" s="38">
        <v>300</v>
      </c>
      <c r="T47" s="85">
        <v>0.42986111111111108</v>
      </c>
      <c r="U47" s="86"/>
      <c r="V47" s="52">
        <v>0</v>
      </c>
      <c r="W47" s="85">
        <v>0.47013888888888888</v>
      </c>
      <c r="X47" s="38"/>
      <c r="Y47" s="85">
        <v>0.47291666666666665</v>
      </c>
      <c r="Z47" s="86"/>
      <c r="AA47" s="52">
        <v>0</v>
      </c>
      <c r="AB47" s="261"/>
      <c r="AC47" s="85">
        <v>0.48888888888888887</v>
      </c>
      <c r="AD47" s="38"/>
      <c r="AE47" s="85" t="s">
        <v>308</v>
      </c>
      <c r="AF47" s="86"/>
      <c r="AG47" s="52">
        <v>600</v>
      </c>
      <c r="AH47" s="261"/>
      <c r="AI47" s="85"/>
      <c r="AJ47" s="38">
        <v>600</v>
      </c>
      <c r="AK47" s="73">
        <v>0.50486111111111109</v>
      </c>
      <c r="AL47" s="42" t="s">
        <v>301</v>
      </c>
      <c r="AM47" s="38">
        <v>1980</v>
      </c>
      <c r="AN47" s="43">
        <v>0.5083333333333333</v>
      </c>
      <c r="AO47" s="47">
        <v>0.54722222222222217</v>
      </c>
      <c r="AP47" s="70">
        <v>96.2</v>
      </c>
      <c r="AQ47" s="71">
        <v>96.2</v>
      </c>
      <c r="AR47" s="72"/>
      <c r="AS47" s="49">
        <v>0.54652777777777772</v>
      </c>
      <c r="AT47" s="42" t="s">
        <v>44</v>
      </c>
      <c r="AU47" s="280">
        <v>0</v>
      </c>
      <c r="AV47" s="72"/>
      <c r="AW47" s="49">
        <v>0.60416666666666663</v>
      </c>
      <c r="AX47" s="42" t="s">
        <v>44</v>
      </c>
      <c r="AY47" s="38">
        <v>0</v>
      </c>
      <c r="AZ47" s="53">
        <v>0.6069444444444444</v>
      </c>
      <c r="BA47" s="61"/>
      <c r="BB47" s="55">
        <v>0.61236111111111113</v>
      </c>
      <c r="BC47" s="35">
        <v>5.4166666666667362E-3</v>
      </c>
      <c r="BD47" s="35">
        <v>9.2592592592522643E-5</v>
      </c>
      <c r="BE47" s="44" t="s">
        <v>45</v>
      </c>
      <c r="BF47" s="45">
        <v>8</v>
      </c>
      <c r="BG47" s="55">
        <v>0.62081018518518516</v>
      </c>
      <c r="BH47" s="35">
        <v>1.3865740740740762E-2</v>
      </c>
      <c r="BI47" s="35">
        <v>4.5138888888891088E-4</v>
      </c>
      <c r="BJ47" s="44" t="s">
        <v>301</v>
      </c>
      <c r="BK47" s="45">
        <v>39</v>
      </c>
      <c r="BL47" s="55">
        <v>0.62556712962962957</v>
      </c>
      <c r="BM47" s="35">
        <v>1.8622685185185173E-2</v>
      </c>
      <c r="BN47" s="35">
        <v>1.3541666666666528E-3</v>
      </c>
      <c r="BO47" s="44" t="s">
        <v>301</v>
      </c>
      <c r="BP47" s="45">
        <v>117</v>
      </c>
      <c r="BQ47" s="55">
        <v>0.65047453703703706</v>
      </c>
      <c r="BR47" s="35">
        <v>4.3530092592592662E-2</v>
      </c>
      <c r="BS47" s="35">
        <v>1.1574074074074146E-2</v>
      </c>
      <c r="BT47" s="44" t="s">
        <v>301</v>
      </c>
      <c r="BU47" s="45">
        <v>1000</v>
      </c>
      <c r="BV47" s="263"/>
      <c r="BW47" s="263"/>
      <c r="BX47" s="55">
        <v>0.63576388888888891</v>
      </c>
      <c r="BY47" s="35">
        <v>2.8819444444444509E-2</v>
      </c>
      <c r="BZ47" s="35">
        <v>1.1388888888888823E-2</v>
      </c>
      <c r="CA47" s="44" t="s">
        <v>45</v>
      </c>
      <c r="CB47" s="45">
        <v>1284</v>
      </c>
      <c r="CC47" s="49">
        <v>0.68125000000000002</v>
      </c>
      <c r="CD47" s="42" t="s">
        <v>301</v>
      </c>
      <c r="CE47" s="38">
        <v>720</v>
      </c>
      <c r="CF47" s="53">
        <v>0.68333333333333324</v>
      </c>
      <c r="CG47" s="61"/>
      <c r="CH47" s="55">
        <v>0.69527777777777777</v>
      </c>
      <c r="CI47" s="35">
        <v>1.1944444444444535E-2</v>
      </c>
      <c r="CJ47" s="35">
        <v>1.099537037037128E-3</v>
      </c>
      <c r="CK47" s="44" t="s">
        <v>301</v>
      </c>
      <c r="CL47" s="45">
        <v>95</v>
      </c>
      <c r="CM47" s="55">
        <v>0.70423611111111117</v>
      </c>
      <c r="CN47" s="35">
        <v>2.0902777777777937E-2</v>
      </c>
      <c r="CO47" s="35">
        <v>4.0509259259260862E-3</v>
      </c>
      <c r="CP47" s="44" t="s">
        <v>301</v>
      </c>
      <c r="CQ47" s="45">
        <v>350</v>
      </c>
      <c r="CR47" s="85" t="s">
        <v>632</v>
      </c>
      <c r="CS47" s="38">
        <v>300</v>
      </c>
      <c r="CT47" s="85">
        <v>1.5631944444444399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104.3</v>
      </c>
      <c r="DC47" s="71">
        <v>104.3</v>
      </c>
      <c r="DD47" s="72"/>
      <c r="DE47" s="43"/>
      <c r="DF47" s="43"/>
      <c r="DG47" s="39">
        <v>3093.5</v>
      </c>
      <c r="DH47" s="46">
        <v>5100</v>
      </c>
      <c r="DI47" s="40"/>
      <c r="DJ47" s="63">
        <v>8193.5</v>
      </c>
      <c r="DK47" s="43"/>
      <c r="DL47" s="268" t="s">
        <v>192</v>
      </c>
      <c r="DM47" s="269" t="s">
        <v>584</v>
      </c>
      <c r="DN47" s="269" t="s">
        <v>178</v>
      </c>
      <c r="DO47" s="269">
        <v>75</v>
      </c>
      <c r="DP47" s="269" t="s">
        <v>294</v>
      </c>
      <c r="DQ47" s="56"/>
      <c r="DR47" s="56"/>
      <c r="DS47" s="36"/>
      <c r="DV47" s="41">
        <v>1.05</v>
      </c>
      <c r="DW47" s="41" t="s">
        <v>197</v>
      </c>
      <c r="DX47" s="41"/>
      <c r="DY47" s="151">
        <v>210.52500000000001</v>
      </c>
      <c r="DZ47" s="41">
        <v>210.52500000000001</v>
      </c>
      <c r="EA47" s="41">
        <v>9999</v>
      </c>
      <c r="EB47" s="41">
        <v>999999</v>
      </c>
      <c r="EC47" s="41">
        <v>999999</v>
      </c>
      <c r="EG47" s="41">
        <v>24</v>
      </c>
      <c r="EH47" s="195">
        <v>0</v>
      </c>
      <c r="EI47" s="195">
        <v>4080</v>
      </c>
      <c r="EJ47" s="196">
        <v>96.2</v>
      </c>
      <c r="EK47" s="195">
        <v>0</v>
      </c>
      <c r="EL47" s="195">
        <v>0</v>
      </c>
      <c r="EM47" s="195">
        <v>2448</v>
      </c>
      <c r="EN47" s="195">
        <v>720</v>
      </c>
      <c r="EO47" s="195">
        <v>445</v>
      </c>
      <c r="EP47" s="195">
        <v>300</v>
      </c>
      <c r="EQ47" s="195">
        <v>104.3</v>
      </c>
      <c r="ER47" s="195" t="e">
        <v>#REF!</v>
      </c>
      <c r="ES47" s="195" t="e">
        <v>#REF!</v>
      </c>
      <c r="ET47" s="195" t="e">
        <v>#REF!</v>
      </c>
      <c r="EU47" s="196" t="e">
        <v>#REF!</v>
      </c>
      <c r="EV47" s="195"/>
      <c r="EW47" s="195"/>
      <c r="EX47" s="195"/>
      <c r="EY47" s="195"/>
      <c r="EZ47" s="196"/>
      <c r="FA47" s="195"/>
      <c r="FC47" s="41">
        <v>24</v>
      </c>
      <c r="FD47" s="195">
        <v>0</v>
      </c>
      <c r="FE47" s="195">
        <v>4080</v>
      </c>
      <c r="FF47" s="195">
        <v>4176.2</v>
      </c>
      <c r="FG47" s="195">
        <v>4176.2</v>
      </c>
      <c r="FH47" s="195">
        <v>4176.2</v>
      </c>
      <c r="FI47" s="195">
        <v>6624.2</v>
      </c>
      <c r="FJ47" s="195">
        <v>7344.2</v>
      </c>
      <c r="FK47" s="195">
        <v>7789.2</v>
      </c>
      <c r="FL47" s="195">
        <v>8089.2</v>
      </c>
      <c r="FM47" s="195">
        <v>8193.5</v>
      </c>
      <c r="FN47" s="195" t="e">
        <v>#REF!</v>
      </c>
      <c r="FO47" s="195" t="e">
        <v>#REF!</v>
      </c>
      <c r="FP47" s="195" t="e">
        <v>#REF!</v>
      </c>
      <c r="FQ47" s="195" t="e">
        <v>#REF!</v>
      </c>
      <c r="FR47" s="195" t="e">
        <v>#REF!</v>
      </c>
      <c r="FS47" s="195" t="e">
        <v>#REF!</v>
      </c>
      <c r="FT47" s="195" t="e">
        <v>#REF!</v>
      </c>
      <c r="FU47" s="195" t="e">
        <v>#REF!</v>
      </c>
      <c r="FV47" s="195" t="e">
        <v>#REF!</v>
      </c>
    </row>
    <row r="48" spans="1:178" ht="14.25" customHeight="1" thickBot="1" x14ac:dyDescent="0.25">
      <c r="A48" s="132"/>
      <c r="B48" s="34">
        <v>65</v>
      </c>
      <c r="C48" s="293">
        <v>74</v>
      </c>
      <c r="D48" s="260" t="s">
        <v>542</v>
      </c>
      <c r="E48" s="260" t="s">
        <v>543</v>
      </c>
      <c r="F48" s="260" t="s">
        <v>611</v>
      </c>
      <c r="G48" s="43">
        <v>0.33680555555555541</v>
      </c>
      <c r="H48" s="47">
        <v>0.33680555555555541</v>
      </c>
      <c r="I48" s="58" t="s">
        <v>44</v>
      </c>
      <c r="J48" s="52">
        <v>0</v>
      </c>
      <c r="K48" s="43">
        <v>0.42013888888888878</v>
      </c>
      <c r="L48" s="47">
        <v>0.42013888888888878</v>
      </c>
      <c r="M48" s="42" t="s">
        <v>44</v>
      </c>
      <c r="N48" s="38">
        <v>0</v>
      </c>
      <c r="O48" s="85">
        <v>0.42152777777777778</v>
      </c>
      <c r="P48" s="38">
        <v>300</v>
      </c>
      <c r="Q48" s="261"/>
      <c r="R48" s="85"/>
      <c r="S48" s="38">
        <v>0</v>
      </c>
      <c r="T48" s="85">
        <v>0.4680555555555555</v>
      </c>
      <c r="U48" s="86"/>
      <c r="V48" s="52">
        <v>0</v>
      </c>
      <c r="W48" s="85"/>
      <c r="X48" s="38">
        <v>600</v>
      </c>
      <c r="Y48" s="85"/>
      <c r="Z48" s="86"/>
      <c r="AA48" s="52">
        <v>600</v>
      </c>
      <c r="AB48" s="261"/>
      <c r="AC48" s="85"/>
      <c r="AD48" s="38">
        <v>600</v>
      </c>
      <c r="AE48" s="85" t="s">
        <v>308</v>
      </c>
      <c r="AF48" s="86"/>
      <c r="AG48" s="52">
        <v>600</v>
      </c>
      <c r="AH48" s="261"/>
      <c r="AI48" s="85"/>
      <c r="AJ48" s="38">
        <v>600</v>
      </c>
      <c r="AK48" s="73">
        <v>0.51180555555555551</v>
      </c>
      <c r="AL48" s="42" t="s">
        <v>301</v>
      </c>
      <c r="AM48" s="38">
        <v>120</v>
      </c>
      <c r="AN48" s="43">
        <v>0.51250000000000007</v>
      </c>
      <c r="AO48" s="47">
        <v>0.56527777777777777</v>
      </c>
      <c r="AP48" s="70">
        <v>100.5</v>
      </c>
      <c r="AQ48" s="71">
        <v>100.5</v>
      </c>
      <c r="AR48" s="72">
        <v>10</v>
      </c>
      <c r="AS48" s="49">
        <v>0.55347222222222214</v>
      </c>
      <c r="AT48" s="42" t="s">
        <v>44</v>
      </c>
      <c r="AU48" s="280">
        <v>0</v>
      </c>
      <c r="AV48" s="72"/>
      <c r="AW48" s="49">
        <v>0.61319444444444449</v>
      </c>
      <c r="AX48" s="42" t="s">
        <v>44</v>
      </c>
      <c r="AY48" s="38">
        <v>0</v>
      </c>
      <c r="AZ48" s="53">
        <v>0.61597222222222225</v>
      </c>
      <c r="BA48" s="61"/>
      <c r="BB48" s="55">
        <v>0.62118055555555551</v>
      </c>
      <c r="BC48" s="35">
        <v>5.2083333333332593E-3</v>
      </c>
      <c r="BD48" s="35">
        <v>3.0092592592599957E-4</v>
      </c>
      <c r="BE48" s="44" t="s">
        <v>45</v>
      </c>
      <c r="BF48" s="45">
        <v>26</v>
      </c>
      <c r="BG48" s="55">
        <v>0.62775462962962958</v>
      </c>
      <c r="BH48" s="35">
        <v>1.1782407407407325E-2</v>
      </c>
      <c r="BI48" s="35">
        <v>1.6319444444445261E-3</v>
      </c>
      <c r="BJ48" s="44" t="s">
        <v>45</v>
      </c>
      <c r="BK48" s="45">
        <v>141</v>
      </c>
      <c r="BL48" s="55">
        <v>0.63156250000000003</v>
      </c>
      <c r="BM48" s="35">
        <v>1.5590277777777772E-2</v>
      </c>
      <c r="BN48" s="35">
        <v>1.6782407407407475E-3</v>
      </c>
      <c r="BO48" s="44" t="s">
        <v>45</v>
      </c>
      <c r="BP48" s="45">
        <v>145</v>
      </c>
      <c r="BQ48" s="55">
        <v>0.65188657407407413</v>
      </c>
      <c r="BR48" s="35">
        <v>3.5914351851851878E-2</v>
      </c>
      <c r="BS48" s="35">
        <v>3.9583333333333623E-3</v>
      </c>
      <c r="BT48" s="44" t="s">
        <v>301</v>
      </c>
      <c r="BU48" s="45">
        <v>342</v>
      </c>
      <c r="BV48" s="263"/>
      <c r="BW48" s="263"/>
      <c r="BX48" s="55">
        <v>0.63972222222222219</v>
      </c>
      <c r="BY48" s="35">
        <v>2.3749999999999938E-2</v>
      </c>
      <c r="BZ48" s="35">
        <v>1.6458333333333394E-2</v>
      </c>
      <c r="CA48" s="44" t="s">
        <v>45</v>
      </c>
      <c r="CB48" s="45">
        <v>1722</v>
      </c>
      <c r="CC48" s="49">
        <v>0.7055555555555556</v>
      </c>
      <c r="CD48" s="42" t="s">
        <v>301</v>
      </c>
      <c r="CE48" s="38">
        <v>2040</v>
      </c>
      <c r="CF48" s="53">
        <v>0.70833333333333337</v>
      </c>
      <c r="CG48" s="61"/>
      <c r="CH48" s="55">
        <v>0.72020833333333334</v>
      </c>
      <c r="CI48" s="35">
        <v>1.1874999999999969E-2</v>
      </c>
      <c r="CJ48" s="35">
        <v>1.0300925925925616E-3</v>
      </c>
      <c r="CK48" s="44" t="s">
        <v>301</v>
      </c>
      <c r="CL48" s="45">
        <v>89</v>
      </c>
      <c r="CM48" s="55">
        <v>0.72637731481481482</v>
      </c>
      <c r="CN48" s="35">
        <v>1.8043981481481453E-2</v>
      </c>
      <c r="CO48" s="35">
        <v>1.192129629629602E-3</v>
      </c>
      <c r="CP48" s="44" t="s">
        <v>301</v>
      </c>
      <c r="CQ48" s="45">
        <v>103</v>
      </c>
      <c r="CR48" s="85" t="s">
        <v>632</v>
      </c>
      <c r="CS48" s="38"/>
      <c r="CT48" s="85">
        <v>3.2715277777777798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106.4</v>
      </c>
      <c r="DC48" s="71">
        <v>106.4</v>
      </c>
      <c r="DD48" s="72">
        <v>10</v>
      </c>
      <c r="DE48" s="43"/>
      <c r="DF48" s="43"/>
      <c r="DG48" s="39">
        <v>2794.9</v>
      </c>
      <c r="DH48" s="46">
        <v>5460</v>
      </c>
      <c r="DI48" s="40"/>
      <c r="DJ48" s="63">
        <v>8254.9</v>
      </c>
      <c r="DK48" s="43"/>
      <c r="DL48" s="268" t="s">
        <v>190</v>
      </c>
      <c r="DM48" s="269" t="s">
        <v>611</v>
      </c>
      <c r="DN48" s="269" t="s">
        <v>178</v>
      </c>
      <c r="DO48" s="269">
        <v>71</v>
      </c>
      <c r="DP48" s="269" t="s">
        <v>183</v>
      </c>
      <c r="DQ48" s="56"/>
      <c r="DR48" s="56"/>
      <c r="DS48" s="36"/>
      <c r="DV48" s="41">
        <v>1.05</v>
      </c>
      <c r="DW48" s="41" t="s">
        <v>197</v>
      </c>
      <c r="DX48" s="41"/>
      <c r="DY48" s="151">
        <v>238.245</v>
      </c>
      <c r="DZ48" s="41">
        <v>238.245</v>
      </c>
      <c r="EA48" s="41">
        <v>9999</v>
      </c>
      <c r="EB48" s="41">
        <v>999999</v>
      </c>
      <c r="EC48" s="41">
        <v>999999</v>
      </c>
      <c r="EG48" s="41">
        <v>74</v>
      </c>
      <c r="EH48" s="195">
        <v>0</v>
      </c>
      <c r="EI48" s="195">
        <v>3420</v>
      </c>
      <c r="EJ48" s="196">
        <v>110.5</v>
      </c>
      <c r="EK48" s="195">
        <v>0</v>
      </c>
      <c r="EL48" s="195">
        <v>0</v>
      </c>
      <c r="EM48" s="195">
        <v>2376</v>
      </c>
      <c r="EN48" s="195">
        <v>2040</v>
      </c>
      <c r="EO48" s="195">
        <v>192</v>
      </c>
      <c r="EP48" s="195">
        <v>0</v>
      </c>
      <c r="EQ48" s="195">
        <v>116.4</v>
      </c>
      <c r="FC48" s="41">
        <v>74</v>
      </c>
      <c r="FD48" s="195">
        <v>0</v>
      </c>
      <c r="FE48" s="195">
        <v>3420</v>
      </c>
      <c r="FF48" s="195">
        <v>3530.5</v>
      </c>
      <c r="FG48" s="195">
        <v>3530.5</v>
      </c>
      <c r="FH48" s="195">
        <v>3530.5</v>
      </c>
      <c r="FI48" s="195">
        <v>5906.5</v>
      </c>
      <c r="FJ48" s="195">
        <v>7946.5</v>
      </c>
      <c r="FK48" s="195">
        <v>8138.5</v>
      </c>
      <c r="FL48" s="195">
        <v>8138.5</v>
      </c>
      <c r="FM48" s="195">
        <v>8254.9</v>
      </c>
    </row>
    <row r="49" spans="1:178" ht="13.5" thickBot="1" x14ac:dyDescent="0.25">
      <c r="A49" s="131"/>
      <c r="B49" s="34">
        <v>5</v>
      </c>
      <c r="C49" s="293">
        <v>5</v>
      </c>
      <c r="D49" s="260" t="s">
        <v>470</v>
      </c>
      <c r="E49" s="260" t="s">
        <v>471</v>
      </c>
      <c r="F49" s="260" t="s">
        <v>569</v>
      </c>
      <c r="G49" s="43">
        <v>0.2951388888888889</v>
      </c>
      <c r="H49" s="47">
        <v>0.29930555555555555</v>
      </c>
      <c r="I49" s="58" t="s">
        <v>301</v>
      </c>
      <c r="J49" s="52">
        <v>360</v>
      </c>
      <c r="K49" s="43">
        <v>0.37847222222222227</v>
      </c>
      <c r="L49" s="47">
        <v>0.37847222222222227</v>
      </c>
      <c r="M49" s="42" t="s">
        <v>44</v>
      </c>
      <c r="N49" s="38">
        <v>0</v>
      </c>
      <c r="O49" s="85">
        <v>0.37916666666666665</v>
      </c>
      <c r="P49" s="38"/>
      <c r="Q49" s="261">
        <v>300</v>
      </c>
      <c r="R49" s="85"/>
      <c r="S49" s="38">
        <v>0</v>
      </c>
      <c r="T49" s="85">
        <v>0.41388888888888892</v>
      </c>
      <c r="U49" s="86"/>
      <c r="V49" s="52">
        <v>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0.47222222222222227</v>
      </c>
      <c r="AL49" s="42" t="s">
        <v>301</v>
      </c>
      <c r="AM49" s="38">
        <v>300</v>
      </c>
      <c r="AN49" s="43">
        <v>0.47361111111111115</v>
      </c>
      <c r="AO49" s="47">
        <v>0.48194444444444445</v>
      </c>
      <c r="AP49" s="70">
        <v>94.9</v>
      </c>
      <c r="AQ49" s="71">
        <v>94.9</v>
      </c>
      <c r="AR49" s="72"/>
      <c r="AS49" s="49">
        <v>0.51388888888888895</v>
      </c>
      <c r="AT49" s="42" t="s">
        <v>44</v>
      </c>
      <c r="AU49" s="280">
        <v>0</v>
      </c>
      <c r="AV49" s="72"/>
      <c r="AW49" s="49">
        <v>0.56111111111111112</v>
      </c>
      <c r="AX49" s="42" t="s">
        <v>44</v>
      </c>
      <c r="AY49" s="38">
        <v>0</v>
      </c>
      <c r="AZ49" s="53">
        <v>0.56388888888888888</v>
      </c>
      <c r="BA49" s="61"/>
      <c r="BB49" s="55">
        <v>0.56936342592592593</v>
      </c>
      <c r="BC49" s="35">
        <v>5.4745370370370416E-3</v>
      </c>
      <c r="BD49" s="35">
        <v>3.4722222222217242E-5</v>
      </c>
      <c r="BE49" s="44" t="s">
        <v>45</v>
      </c>
      <c r="BF49" s="45">
        <v>3</v>
      </c>
      <c r="BG49" s="55">
        <v>0.57614583333333336</v>
      </c>
      <c r="BH49" s="35">
        <v>1.2256944444444473E-2</v>
      </c>
      <c r="BI49" s="35">
        <v>1.1574074074073779E-3</v>
      </c>
      <c r="BJ49" s="44" t="s">
        <v>45</v>
      </c>
      <c r="BK49" s="45">
        <v>100</v>
      </c>
      <c r="BL49" s="55">
        <v>0.58035879629629628</v>
      </c>
      <c r="BM49" s="35">
        <v>1.6469907407407391E-2</v>
      </c>
      <c r="BN49" s="35">
        <v>7.986111111111284E-4</v>
      </c>
      <c r="BO49" s="44" t="s">
        <v>45</v>
      </c>
      <c r="BP49" s="45">
        <v>69</v>
      </c>
      <c r="BQ49" s="55">
        <v>0.59741898148148154</v>
      </c>
      <c r="BR49" s="35">
        <v>3.3530092592592653E-2</v>
      </c>
      <c r="BS49" s="35">
        <v>1.5740740740741374E-3</v>
      </c>
      <c r="BT49" s="44" t="s">
        <v>301</v>
      </c>
      <c r="BU49" s="45">
        <v>136</v>
      </c>
      <c r="BV49" s="263"/>
      <c r="BW49" s="263"/>
      <c r="BX49" s="55">
        <v>0.58872685185185192</v>
      </c>
      <c r="BY49" s="35">
        <v>2.4837962962963034E-2</v>
      </c>
      <c r="BZ49" s="35">
        <v>1.5370370370370298E-2</v>
      </c>
      <c r="CA49" s="44" t="s">
        <v>45</v>
      </c>
      <c r="CB49" s="45">
        <v>1628</v>
      </c>
      <c r="CC49" s="49">
        <v>0.62708333333333333</v>
      </c>
      <c r="CD49" s="42" t="s">
        <v>45</v>
      </c>
      <c r="CE49" s="38">
        <v>240</v>
      </c>
      <c r="CF49" s="53">
        <v>0.64722222222222225</v>
      </c>
      <c r="CG49" s="61"/>
      <c r="CH49" s="55">
        <v>0.67031249999999998</v>
      </c>
      <c r="CI49" s="35">
        <v>2.3090277777777724E-2</v>
      </c>
      <c r="CJ49" s="35">
        <v>1.2245370370370316E-2</v>
      </c>
      <c r="CK49" s="44" t="s">
        <v>301</v>
      </c>
      <c r="CL49" s="45">
        <v>1058</v>
      </c>
      <c r="CM49" s="55">
        <v>0.6758912037037037</v>
      </c>
      <c r="CN49" s="35">
        <v>2.8668981481481448E-2</v>
      </c>
      <c r="CO49" s="35">
        <v>1.1817129629629598E-2</v>
      </c>
      <c r="CP49" s="44" t="s">
        <v>301</v>
      </c>
      <c r="CQ49" s="45">
        <v>1021</v>
      </c>
      <c r="CR49" s="85" t="s">
        <v>632</v>
      </c>
      <c r="CS49" s="38"/>
      <c r="CT49" s="85">
        <v>0.77152777777777803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97</v>
      </c>
      <c r="DC49" s="71">
        <v>97</v>
      </c>
      <c r="DD49" s="72"/>
      <c r="DE49" s="43"/>
      <c r="DF49" s="43"/>
      <c r="DG49" s="39">
        <v>4206.8999999999996</v>
      </c>
      <c r="DH49" s="46">
        <v>4200</v>
      </c>
      <c r="DI49" s="40"/>
      <c r="DJ49" s="63">
        <v>8406.9</v>
      </c>
      <c r="DK49" s="43"/>
      <c r="DL49" s="268" t="s">
        <v>192</v>
      </c>
      <c r="DM49" s="269" t="s">
        <v>569</v>
      </c>
      <c r="DN49" s="269" t="s">
        <v>177</v>
      </c>
      <c r="DO49" s="269">
        <v>300</v>
      </c>
      <c r="DP49" s="269">
        <v>0</v>
      </c>
      <c r="DQ49" s="56"/>
      <c r="DR49" s="56"/>
      <c r="DS49" s="36"/>
      <c r="DT49" s="41"/>
      <c r="DU49" s="41"/>
      <c r="DV49" s="41">
        <v>1.1299999999999999</v>
      </c>
      <c r="DW49" s="41" t="s">
        <v>197</v>
      </c>
      <c r="DX49" s="41"/>
      <c r="DY49" s="151">
        <v>216.84699999999998</v>
      </c>
      <c r="DZ49" s="41">
        <v>216.84699999999998</v>
      </c>
      <c r="EA49" s="41">
        <v>9999</v>
      </c>
      <c r="EB49" s="41">
        <v>999999</v>
      </c>
      <c r="EC49" s="41">
        <v>999999</v>
      </c>
      <c r="ED49" s="41"/>
      <c r="EE49" s="41"/>
      <c r="EF49" s="41"/>
      <c r="EG49" s="41">
        <v>5</v>
      </c>
      <c r="EH49" s="195">
        <v>360</v>
      </c>
      <c r="EI49" s="195">
        <v>3600</v>
      </c>
      <c r="EJ49" s="196">
        <v>94.9</v>
      </c>
      <c r="EK49" s="195">
        <v>0</v>
      </c>
      <c r="EL49" s="195">
        <v>0</v>
      </c>
      <c r="EM49" s="195">
        <v>1936</v>
      </c>
      <c r="EN49" s="195">
        <v>240</v>
      </c>
      <c r="EO49" s="195">
        <v>2079</v>
      </c>
      <c r="EP49" s="195">
        <v>0</v>
      </c>
      <c r="EQ49" s="195">
        <v>97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B49" s="41"/>
      <c r="FC49" s="41">
        <v>5</v>
      </c>
      <c r="FD49" s="195">
        <v>360</v>
      </c>
      <c r="FE49" s="195">
        <v>3960</v>
      </c>
      <c r="FF49" s="195">
        <v>4054.9</v>
      </c>
      <c r="FG49" s="195">
        <v>4054.9</v>
      </c>
      <c r="FH49" s="195">
        <v>4054.9</v>
      </c>
      <c r="FI49" s="195">
        <v>5990.9</v>
      </c>
      <c r="FJ49" s="195">
        <v>6230.9</v>
      </c>
      <c r="FK49" s="195">
        <v>8309.9</v>
      </c>
      <c r="FL49" s="195">
        <v>8309.9</v>
      </c>
      <c r="FM49" s="195">
        <v>8406.9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13.5" thickBot="1" x14ac:dyDescent="0.25">
      <c r="A50" s="132"/>
      <c r="B50" s="34">
        <v>30</v>
      </c>
      <c r="C50" s="293">
        <v>30</v>
      </c>
      <c r="D50" s="260" t="s">
        <v>495</v>
      </c>
      <c r="E50" s="260" t="s">
        <v>496</v>
      </c>
      <c r="F50" s="260" t="s">
        <v>589</v>
      </c>
      <c r="G50" s="43">
        <v>0.31249999999999994</v>
      </c>
      <c r="H50" s="47">
        <v>0.31249999999999994</v>
      </c>
      <c r="I50" s="58" t="s">
        <v>44</v>
      </c>
      <c r="J50" s="52">
        <v>0</v>
      </c>
      <c r="K50" s="43">
        <v>0.39583333333333331</v>
      </c>
      <c r="L50" s="47">
        <v>0.39583333333333331</v>
      </c>
      <c r="M50" s="42" t="s">
        <v>44</v>
      </c>
      <c r="N50" s="38">
        <v>0</v>
      </c>
      <c r="O50" s="85">
        <v>0.39652777777777781</v>
      </c>
      <c r="P50" s="38"/>
      <c r="Q50" s="261"/>
      <c r="R50" s="85"/>
      <c r="S50" s="38">
        <v>0</v>
      </c>
      <c r="T50" s="85">
        <v>0.47083333333333338</v>
      </c>
      <c r="U50" s="86"/>
      <c r="V50" s="52">
        <v>0</v>
      </c>
      <c r="W50" s="85">
        <v>0.49305555555555558</v>
      </c>
      <c r="X50" s="38"/>
      <c r="Y50" s="85">
        <v>0.49374999999999997</v>
      </c>
      <c r="Z50" s="86"/>
      <c r="AA50" s="52">
        <v>0</v>
      </c>
      <c r="AB50" s="261"/>
      <c r="AC50" s="85"/>
      <c r="AD50" s="38">
        <v>600</v>
      </c>
      <c r="AE50" s="85" t="s">
        <v>308</v>
      </c>
      <c r="AF50" s="86"/>
      <c r="AG50" s="52">
        <v>600</v>
      </c>
      <c r="AH50" s="261"/>
      <c r="AI50" s="85"/>
      <c r="AJ50" s="38">
        <v>600</v>
      </c>
      <c r="AK50" s="73">
        <v>0.50694444444444442</v>
      </c>
      <c r="AL50" s="42" t="s">
        <v>301</v>
      </c>
      <c r="AM50" s="38">
        <v>1800</v>
      </c>
      <c r="AN50" s="43">
        <v>0.52500000000000002</v>
      </c>
      <c r="AO50" s="47">
        <v>0.5541666666666667</v>
      </c>
      <c r="AP50" s="70">
        <v>115.3</v>
      </c>
      <c r="AQ50" s="71">
        <v>115.3</v>
      </c>
      <c r="AR50" s="72"/>
      <c r="AS50" s="49">
        <v>0.54861111111111105</v>
      </c>
      <c r="AT50" s="42" t="s">
        <v>44</v>
      </c>
      <c r="AU50" s="280">
        <v>0</v>
      </c>
      <c r="AV50" s="72"/>
      <c r="AW50" s="49">
        <v>0.61458333333333337</v>
      </c>
      <c r="AX50" s="42" t="s">
        <v>44</v>
      </c>
      <c r="AY50" s="38">
        <v>0</v>
      </c>
      <c r="AZ50" s="53">
        <v>0.61736111111111114</v>
      </c>
      <c r="BA50" s="61"/>
      <c r="BB50" s="55">
        <v>0.62372685185185184</v>
      </c>
      <c r="BC50" s="35">
        <v>6.3657407407406996E-3</v>
      </c>
      <c r="BD50" s="35">
        <v>8.5648148148144074E-4</v>
      </c>
      <c r="BE50" s="44" t="s">
        <v>301</v>
      </c>
      <c r="BF50" s="45">
        <v>74</v>
      </c>
      <c r="BG50" s="55">
        <v>0.63334490740740745</v>
      </c>
      <c r="BH50" s="35">
        <v>1.5983796296296315E-2</v>
      </c>
      <c r="BI50" s="35">
        <v>2.5694444444444645E-3</v>
      </c>
      <c r="BJ50" s="44" t="s">
        <v>301</v>
      </c>
      <c r="BK50" s="45">
        <v>222</v>
      </c>
      <c r="BL50" s="55">
        <v>0.63437500000000002</v>
      </c>
      <c r="BM50" s="35">
        <v>1.7013888888888884E-2</v>
      </c>
      <c r="BN50" s="35">
        <v>2.546296296296359E-4</v>
      </c>
      <c r="BO50" s="44" t="s">
        <v>45</v>
      </c>
      <c r="BP50" s="45">
        <v>22</v>
      </c>
      <c r="BQ50" s="55">
        <v>0.66249999999999998</v>
      </c>
      <c r="BR50" s="35">
        <v>4.513888888888884E-2</v>
      </c>
      <c r="BS50" s="35">
        <v>1.3182870370370324E-2</v>
      </c>
      <c r="BT50" s="44" t="s">
        <v>301</v>
      </c>
      <c r="BU50" s="45">
        <v>1139</v>
      </c>
      <c r="BV50" s="263"/>
      <c r="BW50" s="263"/>
      <c r="BX50" s="55">
        <v>0.64717592592592588</v>
      </c>
      <c r="BY50" s="35">
        <v>2.9814814814814738E-2</v>
      </c>
      <c r="BZ50" s="35">
        <v>1.0393518518518594E-2</v>
      </c>
      <c r="CA50" s="44" t="s">
        <v>45</v>
      </c>
      <c r="CB50" s="45">
        <v>898</v>
      </c>
      <c r="CC50" s="49">
        <v>0.6972222222222223</v>
      </c>
      <c r="CD50" s="42" t="s">
        <v>301</v>
      </c>
      <c r="CE50" s="38">
        <v>1200</v>
      </c>
      <c r="CF50" s="53">
        <v>0.69930555555555562</v>
      </c>
      <c r="CG50" s="61"/>
      <c r="CH50" s="55">
        <v>0.71180555555555547</v>
      </c>
      <c r="CI50" s="35">
        <v>1.2499999999999845E-2</v>
      </c>
      <c r="CJ50" s="35">
        <v>1.6550925925924373E-3</v>
      </c>
      <c r="CK50" s="44" t="s">
        <v>301</v>
      </c>
      <c r="CL50" s="45">
        <v>143</v>
      </c>
      <c r="CM50" s="55">
        <v>0.71892361111111114</v>
      </c>
      <c r="CN50" s="35">
        <v>1.9618055555555514E-2</v>
      </c>
      <c r="CO50" s="35">
        <v>2.7662037037036631E-3</v>
      </c>
      <c r="CP50" s="44" t="s">
        <v>301</v>
      </c>
      <c r="CQ50" s="45">
        <v>239</v>
      </c>
      <c r="CR50" s="85"/>
      <c r="CS50" s="38">
        <v>600</v>
      </c>
      <c r="CT50" s="85">
        <v>1.8131944444444399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161.19999999999999</v>
      </c>
      <c r="DC50" s="71">
        <v>161.19999999999999</v>
      </c>
      <c r="DD50" s="72"/>
      <c r="DE50" s="43"/>
      <c r="DF50" s="43"/>
      <c r="DG50" s="39">
        <v>3013.5</v>
      </c>
      <c r="DH50" s="46">
        <v>5400</v>
      </c>
      <c r="DI50" s="40"/>
      <c r="DJ50" s="63">
        <v>8413.5</v>
      </c>
      <c r="DK50" s="43"/>
      <c r="DL50" s="268" t="s">
        <v>192</v>
      </c>
      <c r="DM50" s="269" t="s">
        <v>589</v>
      </c>
      <c r="DN50" s="269" t="s">
        <v>178</v>
      </c>
      <c r="DO50" s="269">
        <v>99</v>
      </c>
      <c r="DP50" s="269" t="s">
        <v>620</v>
      </c>
      <c r="DQ50" s="56"/>
      <c r="DR50" s="56"/>
      <c r="DS50" s="36"/>
      <c r="DV50" s="41">
        <v>1.05</v>
      </c>
      <c r="DW50" s="41" t="s">
        <v>198</v>
      </c>
      <c r="DX50" s="41"/>
      <c r="DY50" s="151">
        <v>290.32499999999999</v>
      </c>
      <c r="DZ50" s="41">
        <v>9999</v>
      </c>
      <c r="EA50" s="41">
        <v>290.32499999999999</v>
      </c>
      <c r="EB50" s="41">
        <v>999999</v>
      </c>
      <c r="EC50" s="41">
        <v>999999</v>
      </c>
      <c r="EG50" s="41">
        <v>30</v>
      </c>
      <c r="EH50" s="195">
        <v>0</v>
      </c>
      <c r="EI50" s="195">
        <v>3600</v>
      </c>
      <c r="EJ50" s="196">
        <v>115.3</v>
      </c>
      <c r="EK50" s="195">
        <v>0</v>
      </c>
      <c r="EL50" s="195">
        <v>0</v>
      </c>
      <c r="EM50" s="195">
        <v>2355</v>
      </c>
      <c r="EN50" s="195">
        <v>1200</v>
      </c>
      <c r="EO50" s="195">
        <v>382</v>
      </c>
      <c r="EP50" s="195">
        <v>600</v>
      </c>
      <c r="EQ50" s="195">
        <v>161.19999999999999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30</v>
      </c>
      <c r="FD50" s="195">
        <v>0</v>
      </c>
      <c r="FE50" s="195">
        <v>3600</v>
      </c>
      <c r="FF50" s="195">
        <v>3715.3</v>
      </c>
      <c r="FG50" s="195">
        <v>3715.3</v>
      </c>
      <c r="FH50" s="195">
        <v>3715.3</v>
      </c>
      <c r="FI50" s="195">
        <v>6070.3</v>
      </c>
      <c r="FJ50" s="195">
        <v>7270.3</v>
      </c>
      <c r="FK50" s="195">
        <v>7652.3</v>
      </c>
      <c r="FL50" s="195">
        <v>8252.2999999999993</v>
      </c>
      <c r="FM50" s="195">
        <v>8413.5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37</v>
      </c>
      <c r="C51" s="293">
        <v>37</v>
      </c>
      <c r="D51" s="260" t="s">
        <v>506</v>
      </c>
      <c r="E51" s="260" t="s">
        <v>507</v>
      </c>
      <c r="F51" s="260" t="s">
        <v>584</v>
      </c>
      <c r="G51" s="43">
        <v>0.31736111111111104</v>
      </c>
      <c r="H51" s="47">
        <v>0.31736111111111104</v>
      </c>
      <c r="I51" s="58" t="s">
        <v>44</v>
      </c>
      <c r="J51" s="52">
        <v>0</v>
      </c>
      <c r="K51" s="43">
        <v>0.40069444444444441</v>
      </c>
      <c r="L51" s="47">
        <v>0.40069444444444441</v>
      </c>
      <c r="M51" s="42" t="s">
        <v>44</v>
      </c>
      <c r="N51" s="38">
        <v>0</v>
      </c>
      <c r="O51" s="85"/>
      <c r="P51" s="38">
        <v>600</v>
      </c>
      <c r="Q51" s="261"/>
      <c r="R51" s="85"/>
      <c r="S51" s="38">
        <v>0</v>
      </c>
      <c r="T51" s="85" t="s">
        <v>308</v>
      </c>
      <c r="U51" s="86"/>
      <c r="V51" s="52">
        <v>600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 t="s">
        <v>308</v>
      </c>
      <c r="AF51" s="86"/>
      <c r="AG51" s="52">
        <v>600</v>
      </c>
      <c r="AH51" s="261"/>
      <c r="AI51" s="85"/>
      <c r="AJ51" s="38">
        <v>600</v>
      </c>
      <c r="AK51" s="73">
        <v>0.4916666666666667</v>
      </c>
      <c r="AL51" s="42" t="s">
        <v>301</v>
      </c>
      <c r="AM51" s="38">
        <v>60</v>
      </c>
      <c r="AN51" s="43">
        <v>0.49652777777777773</v>
      </c>
      <c r="AO51" s="47">
        <v>0.50763888888888886</v>
      </c>
      <c r="AP51" s="70">
        <v>117.5</v>
      </c>
      <c r="AQ51" s="71">
        <v>117.5</v>
      </c>
      <c r="AR51" s="72"/>
      <c r="AS51" s="49">
        <v>0.53333333333333333</v>
      </c>
      <c r="AT51" s="42" t="s">
        <v>44</v>
      </c>
      <c r="AU51" s="280">
        <v>0</v>
      </c>
      <c r="AV51" s="72"/>
      <c r="AW51" s="49">
        <v>0.57430555555555551</v>
      </c>
      <c r="AX51" s="42" t="s">
        <v>45</v>
      </c>
      <c r="AY51" s="38">
        <v>60</v>
      </c>
      <c r="AZ51" s="53">
        <v>0.57777777777777783</v>
      </c>
      <c r="BA51" s="61"/>
      <c r="BB51" s="55">
        <v>0.58374999999999999</v>
      </c>
      <c r="BC51" s="35">
        <v>5.9722222222221566E-3</v>
      </c>
      <c r="BD51" s="35">
        <v>4.6296296296289771E-4</v>
      </c>
      <c r="BE51" s="44" t="s">
        <v>301</v>
      </c>
      <c r="BF51" s="45">
        <v>40</v>
      </c>
      <c r="BG51" s="55">
        <v>0.59215277777777775</v>
      </c>
      <c r="BH51" s="35">
        <v>1.4374999999999916E-2</v>
      </c>
      <c r="BI51" s="35">
        <v>9.6064814814806471E-4</v>
      </c>
      <c r="BJ51" s="44" t="s">
        <v>301</v>
      </c>
      <c r="BK51" s="45">
        <v>83</v>
      </c>
      <c r="BL51" s="55">
        <v>0.59752314814814811</v>
      </c>
      <c r="BM51" s="35">
        <v>1.9745370370370274E-2</v>
      </c>
      <c r="BN51" s="35">
        <v>2.4768518518517545E-3</v>
      </c>
      <c r="BO51" s="44" t="s">
        <v>301</v>
      </c>
      <c r="BP51" s="45">
        <v>214</v>
      </c>
      <c r="BQ51" s="55">
        <v>0.62246527777777783</v>
      </c>
      <c r="BR51" s="35">
        <v>4.4687499999999991E-2</v>
      </c>
      <c r="BS51" s="35">
        <v>1.2731481481481476E-2</v>
      </c>
      <c r="BT51" s="44" t="s">
        <v>301</v>
      </c>
      <c r="BU51" s="45">
        <v>1100</v>
      </c>
      <c r="BV51" s="263"/>
      <c r="BW51" s="263"/>
      <c r="BX51" s="55">
        <v>0.61121527777777784</v>
      </c>
      <c r="BY51" s="35">
        <v>3.3437500000000009E-2</v>
      </c>
      <c r="BZ51" s="35">
        <v>6.7708333333333232E-3</v>
      </c>
      <c r="CA51" s="44" t="s">
        <v>45</v>
      </c>
      <c r="CB51" s="45">
        <v>885</v>
      </c>
      <c r="CC51" s="49">
        <v>0.6958333333333333</v>
      </c>
      <c r="CD51" s="42" t="s">
        <v>301</v>
      </c>
      <c r="CE51" s="38">
        <v>900</v>
      </c>
      <c r="CF51" s="53">
        <v>0.70138888888888884</v>
      </c>
      <c r="CG51" s="61"/>
      <c r="CH51" s="55">
        <v>0.71480324074074064</v>
      </c>
      <c r="CI51" s="35">
        <v>1.3414351851851802E-2</v>
      </c>
      <c r="CJ51" s="35">
        <v>2.5694444444443951E-3</v>
      </c>
      <c r="CK51" s="44" t="s">
        <v>301</v>
      </c>
      <c r="CL51" s="45">
        <v>222</v>
      </c>
      <c r="CM51" s="55">
        <v>0.72342592592592592</v>
      </c>
      <c r="CN51" s="35">
        <v>2.2037037037037077E-2</v>
      </c>
      <c r="CO51" s="35">
        <v>5.1851851851852267E-3</v>
      </c>
      <c r="CP51" s="44" t="s">
        <v>301</v>
      </c>
      <c r="CQ51" s="45">
        <v>448</v>
      </c>
      <c r="CR51" s="85" t="s">
        <v>632</v>
      </c>
      <c r="CS51" s="38"/>
      <c r="CT51" s="85">
        <v>2.1048611111111102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124</v>
      </c>
      <c r="DC51" s="71">
        <v>124</v>
      </c>
      <c r="DD51" s="72"/>
      <c r="DE51" s="43"/>
      <c r="DF51" s="43"/>
      <c r="DG51" s="39">
        <v>3233.5</v>
      </c>
      <c r="DH51" s="46">
        <v>5220</v>
      </c>
      <c r="DI51" s="40"/>
      <c r="DJ51" s="63">
        <v>8453.5</v>
      </c>
      <c r="DK51" s="43"/>
      <c r="DL51" s="268" t="s">
        <v>192</v>
      </c>
      <c r="DM51" s="269" t="s">
        <v>584</v>
      </c>
      <c r="DN51" s="269" t="s">
        <v>178</v>
      </c>
      <c r="DO51" s="269">
        <v>90</v>
      </c>
      <c r="DP51" s="269">
        <v>0</v>
      </c>
      <c r="DQ51" s="56"/>
      <c r="DR51" s="56"/>
      <c r="DS51" s="36"/>
      <c r="DV51" s="41">
        <v>1.05</v>
      </c>
      <c r="DW51" s="41" t="s">
        <v>198</v>
      </c>
      <c r="DX51" s="41"/>
      <c r="DY51" s="151">
        <v>253.57500000000002</v>
      </c>
      <c r="DZ51" s="41">
        <v>9999</v>
      </c>
      <c r="EA51" s="41">
        <v>253.57500000000002</v>
      </c>
      <c r="EB51" s="41">
        <v>999999</v>
      </c>
      <c r="EC51" s="41">
        <v>999999</v>
      </c>
      <c r="EG51" s="41">
        <v>37</v>
      </c>
      <c r="EH51" s="195">
        <v>0</v>
      </c>
      <c r="EI51" s="195">
        <v>4260</v>
      </c>
      <c r="EJ51" s="196">
        <v>117.5</v>
      </c>
      <c r="EK51" s="195">
        <v>0</v>
      </c>
      <c r="EL51" s="195">
        <v>60</v>
      </c>
      <c r="EM51" s="195">
        <v>2322</v>
      </c>
      <c r="EN51" s="195">
        <v>900</v>
      </c>
      <c r="EO51" s="195">
        <v>670</v>
      </c>
      <c r="EP51" s="195">
        <v>0</v>
      </c>
      <c r="EQ51" s="195">
        <v>124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37</v>
      </c>
      <c r="FD51" s="195">
        <v>0</v>
      </c>
      <c r="FE51" s="195">
        <v>4260</v>
      </c>
      <c r="FF51" s="195">
        <v>4377.5</v>
      </c>
      <c r="FG51" s="195">
        <v>4377.5</v>
      </c>
      <c r="FH51" s="195">
        <v>4437.5</v>
      </c>
      <c r="FI51" s="195">
        <v>6759.5</v>
      </c>
      <c r="FJ51" s="195">
        <v>7659.5</v>
      </c>
      <c r="FK51" s="195">
        <v>8329.5</v>
      </c>
      <c r="FL51" s="195">
        <v>8329.5</v>
      </c>
      <c r="FM51" s="195">
        <v>8453.5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26.25" thickBot="1" x14ac:dyDescent="0.25">
      <c r="A52" s="132"/>
      <c r="B52" s="34">
        <v>59</v>
      </c>
      <c r="C52" s="293">
        <v>68</v>
      </c>
      <c r="D52" s="260" t="s">
        <v>536</v>
      </c>
      <c r="E52" s="260" t="s">
        <v>168</v>
      </c>
      <c r="F52" s="260" t="s">
        <v>607</v>
      </c>
      <c r="G52" s="43">
        <v>0.33263888888888876</v>
      </c>
      <c r="H52" s="47">
        <v>0.33263888888888876</v>
      </c>
      <c r="I52" s="58" t="s">
        <v>44</v>
      </c>
      <c r="J52" s="52">
        <v>0</v>
      </c>
      <c r="K52" s="43">
        <v>0.41597222222222213</v>
      </c>
      <c r="L52" s="47">
        <v>0.41597222222222213</v>
      </c>
      <c r="M52" s="42" t="s">
        <v>44</v>
      </c>
      <c r="N52" s="38">
        <v>0</v>
      </c>
      <c r="O52" s="85">
        <v>0.41666666666666669</v>
      </c>
      <c r="P52" s="38"/>
      <c r="Q52" s="261"/>
      <c r="R52" s="85">
        <v>0.45</v>
      </c>
      <c r="S52" s="38">
        <v>300</v>
      </c>
      <c r="T52" s="85">
        <v>0.45555555555555555</v>
      </c>
      <c r="U52" s="86"/>
      <c r="V52" s="52">
        <v>0</v>
      </c>
      <c r="W52" s="85">
        <v>0.4826388888888889</v>
      </c>
      <c r="X52" s="38"/>
      <c r="Y52" s="85">
        <v>0.49305555555555558</v>
      </c>
      <c r="Z52" s="86"/>
      <c r="AA52" s="52">
        <v>0</v>
      </c>
      <c r="AB52" s="261"/>
      <c r="AC52" s="85">
        <v>0.49513888888888885</v>
      </c>
      <c r="AD52" s="38"/>
      <c r="AE52" s="85">
        <v>0.51597222222222217</v>
      </c>
      <c r="AF52" s="86"/>
      <c r="AG52" s="52">
        <v>0</v>
      </c>
      <c r="AH52" s="261"/>
      <c r="AI52" s="85"/>
      <c r="AJ52" s="38">
        <v>600</v>
      </c>
      <c r="AK52" s="73">
        <v>0.52222222222222225</v>
      </c>
      <c r="AL52" s="42" t="s">
        <v>301</v>
      </c>
      <c r="AM52" s="38">
        <v>1380</v>
      </c>
      <c r="AN52" s="43">
        <v>0.54027777777777775</v>
      </c>
      <c r="AO52" s="47">
        <v>0.54166666666666663</v>
      </c>
      <c r="AP52" s="70">
        <v>101.8</v>
      </c>
      <c r="AQ52" s="71">
        <v>101.8</v>
      </c>
      <c r="AR52" s="72"/>
      <c r="AS52" s="49">
        <v>0.56388888888888888</v>
      </c>
      <c r="AT52" s="42" t="s">
        <v>44</v>
      </c>
      <c r="AU52" s="280">
        <v>0</v>
      </c>
      <c r="AV52" s="72"/>
      <c r="AW52" s="49">
        <v>0.59513888888888888</v>
      </c>
      <c r="AX52" s="42" t="s">
        <v>45</v>
      </c>
      <c r="AY52" s="38">
        <v>900</v>
      </c>
      <c r="AZ52" s="53">
        <v>0.59652777777777777</v>
      </c>
      <c r="BA52" s="61"/>
      <c r="BB52" s="55">
        <v>0.60209490740740745</v>
      </c>
      <c r="BC52" s="35">
        <v>5.5671296296296857E-3</v>
      </c>
      <c r="BD52" s="35">
        <v>5.7870370370426832E-5</v>
      </c>
      <c r="BE52" s="44" t="s">
        <v>301</v>
      </c>
      <c r="BF52" s="45">
        <v>5</v>
      </c>
      <c r="BG52" s="55">
        <v>0.60968750000000005</v>
      </c>
      <c r="BH52" s="35">
        <v>1.3159722222222281E-2</v>
      </c>
      <c r="BI52" s="35">
        <v>2.5462962962956998E-4</v>
      </c>
      <c r="BJ52" s="44" t="s">
        <v>45</v>
      </c>
      <c r="BK52" s="45">
        <v>22</v>
      </c>
      <c r="BL52" s="55">
        <v>0.61427083333333332</v>
      </c>
      <c r="BM52" s="35">
        <v>1.7743055555555554E-2</v>
      </c>
      <c r="BN52" s="35">
        <v>4.7453703703703373E-4</v>
      </c>
      <c r="BO52" s="44" t="s">
        <v>301</v>
      </c>
      <c r="BP52" s="45">
        <v>41</v>
      </c>
      <c r="BQ52" s="55">
        <v>0.66054398148148141</v>
      </c>
      <c r="BR52" s="35">
        <v>6.4016203703703645E-2</v>
      </c>
      <c r="BS52" s="35">
        <v>3.2060185185185129E-2</v>
      </c>
      <c r="BT52" s="44" t="s">
        <v>301</v>
      </c>
      <c r="BU52" s="45">
        <v>3070</v>
      </c>
      <c r="BV52" s="263"/>
      <c r="BW52" s="263"/>
      <c r="BX52" s="55">
        <v>0.62458333333333338</v>
      </c>
      <c r="BY52" s="35">
        <v>2.8055555555555611E-2</v>
      </c>
      <c r="BZ52" s="35">
        <v>1.2152777777777721E-2</v>
      </c>
      <c r="CA52" s="44" t="s">
        <v>45</v>
      </c>
      <c r="CB52" s="45">
        <v>1350</v>
      </c>
      <c r="CC52" s="49">
        <v>0.7055555555555556</v>
      </c>
      <c r="CD52" s="42" t="s">
        <v>301</v>
      </c>
      <c r="CE52" s="38">
        <v>120</v>
      </c>
      <c r="CF52" s="53">
        <v>0.70763888888888893</v>
      </c>
      <c r="CG52" s="61"/>
      <c r="CH52" s="55">
        <v>0.71930555555555553</v>
      </c>
      <c r="CI52" s="35">
        <v>1.1666666666666603E-2</v>
      </c>
      <c r="CJ52" s="35">
        <v>8.2175925925919574E-4</v>
      </c>
      <c r="CK52" s="44" t="s">
        <v>301</v>
      </c>
      <c r="CL52" s="45">
        <v>71</v>
      </c>
      <c r="CM52" s="55">
        <v>0.72636574074074067</v>
      </c>
      <c r="CN52" s="35">
        <v>1.8726851851851745E-2</v>
      </c>
      <c r="CO52" s="35">
        <v>1.8749999999998941E-3</v>
      </c>
      <c r="CP52" s="44" t="s">
        <v>301</v>
      </c>
      <c r="CQ52" s="45">
        <v>162</v>
      </c>
      <c r="CR52" s="85" t="s">
        <v>632</v>
      </c>
      <c r="CS52" s="38">
        <v>300</v>
      </c>
      <c r="CT52" s="85">
        <v>3.0215277777777798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109</v>
      </c>
      <c r="DC52" s="71">
        <v>109</v>
      </c>
      <c r="DD52" s="72"/>
      <c r="DE52" s="43"/>
      <c r="DF52" s="43"/>
      <c r="DG52" s="39">
        <v>4931.8</v>
      </c>
      <c r="DH52" s="46">
        <v>3600</v>
      </c>
      <c r="DI52" s="40"/>
      <c r="DJ52" s="63">
        <v>8531.7999999999993</v>
      </c>
      <c r="DK52" s="43"/>
      <c r="DL52" s="268" t="s">
        <v>190</v>
      </c>
      <c r="DM52" s="269" t="s">
        <v>607</v>
      </c>
      <c r="DN52" s="269" t="s">
        <v>177</v>
      </c>
      <c r="DO52" s="269">
        <v>125</v>
      </c>
      <c r="DP52" s="269">
        <v>0</v>
      </c>
      <c r="DQ52" s="56"/>
      <c r="DR52" s="56"/>
      <c r="DS52" s="36"/>
      <c r="DV52" s="41">
        <v>1.1100000000000001</v>
      </c>
      <c r="DW52" s="41" t="s">
        <v>197</v>
      </c>
      <c r="DX52" s="41"/>
      <c r="DY52" s="151">
        <v>233.98800000000003</v>
      </c>
      <c r="DZ52" s="41">
        <v>233.98800000000003</v>
      </c>
      <c r="EA52" s="41">
        <v>9999</v>
      </c>
      <c r="EB52" s="41">
        <v>999999</v>
      </c>
      <c r="EC52" s="41">
        <v>999999</v>
      </c>
      <c r="EG52" s="41">
        <v>68</v>
      </c>
      <c r="EH52" s="195">
        <v>0</v>
      </c>
      <c r="EI52" s="195">
        <v>2280</v>
      </c>
      <c r="EJ52" s="196">
        <v>101.8</v>
      </c>
      <c r="EK52" s="195">
        <v>0</v>
      </c>
      <c r="EL52" s="195">
        <v>900</v>
      </c>
      <c r="EM52" s="195">
        <v>4488</v>
      </c>
      <c r="EN52" s="195">
        <v>120</v>
      </c>
      <c r="EO52" s="195">
        <v>233</v>
      </c>
      <c r="EP52" s="195">
        <v>300</v>
      </c>
      <c r="EQ52" s="195">
        <v>109</v>
      </c>
      <c r="ER52" s="195" t="e">
        <v>#REF!</v>
      </c>
      <c r="ES52" s="195" t="e">
        <v>#REF!</v>
      </c>
      <c r="ET52" s="195" t="e">
        <v>#REF!</v>
      </c>
      <c r="EU52" s="196" t="e">
        <v>#REF!</v>
      </c>
      <c r="EV52" s="195"/>
      <c r="EW52" s="195"/>
      <c r="EX52" s="195"/>
      <c r="EY52" s="195"/>
      <c r="EZ52" s="196"/>
      <c r="FA52" s="195"/>
      <c r="FC52" s="41">
        <v>68</v>
      </c>
      <c r="FD52" s="195">
        <v>0</v>
      </c>
      <c r="FE52" s="195">
        <v>2280</v>
      </c>
      <c r="FF52" s="195">
        <v>2381.8000000000002</v>
      </c>
      <c r="FG52" s="195">
        <v>2381.8000000000002</v>
      </c>
      <c r="FH52" s="195">
        <v>3281.8</v>
      </c>
      <c r="FI52" s="195">
        <v>7769.8</v>
      </c>
      <c r="FJ52" s="195">
        <v>7889.8</v>
      </c>
      <c r="FK52" s="195">
        <v>8122.8</v>
      </c>
      <c r="FL52" s="195">
        <v>8422.7999999999993</v>
      </c>
      <c r="FM52" s="195">
        <v>8531.7999999999993</v>
      </c>
      <c r="FN52" s="195" t="e">
        <v>#REF!</v>
      </c>
      <c r="FO52" s="195" t="e">
        <v>#REF!</v>
      </c>
      <c r="FP52" s="195" t="e">
        <v>#REF!</v>
      </c>
      <c r="FQ52" s="195" t="e">
        <v>#REF!</v>
      </c>
      <c r="FR52" s="195" t="e">
        <v>#REF!</v>
      </c>
      <c r="FS52" s="195" t="e">
        <v>#REF!</v>
      </c>
      <c r="FT52" s="195" t="e">
        <v>#REF!</v>
      </c>
      <c r="FU52" s="195" t="e">
        <v>#REF!</v>
      </c>
      <c r="FV52" s="195" t="e">
        <v>#REF!</v>
      </c>
    </row>
    <row r="53" spans="1:178" ht="15.75" customHeight="1" thickBot="1" x14ac:dyDescent="0.25">
      <c r="A53" s="132"/>
      <c r="B53" s="34">
        <v>45</v>
      </c>
      <c r="C53" s="293">
        <v>45</v>
      </c>
      <c r="D53" s="260" t="s">
        <v>515</v>
      </c>
      <c r="E53" s="260" t="s">
        <v>516</v>
      </c>
      <c r="F53" s="260" t="s">
        <v>598</v>
      </c>
      <c r="G53" s="43">
        <v>0.32291666666666657</v>
      </c>
      <c r="H53" s="47">
        <v>0.32291666666666657</v>
      </c>
      <c r="I53" s="58" t="s">
        <v>44</v>
      </c>
      <c r="J53" s="52">
        <v>0</v>
      </c>
      <c r="K53" s="43">
        <v>0.40624999999999994</v>
      </c>
      <c r="L53" s="47">
        <v>0.40624999999999994</v>
      </c>
      <c r="M53" s="42" t="s">
        <v>44</v>
      </c>
      <c r="N53" s="38">
        <v>0</v>
      </c>
      <c r="O53" s="85">
        <v>0.4069444444444445</v>
      </c>
      <c r="P53" s="38"/>
      <c r="Q53" s="261"/>
      <c r="R53" s="85"/>
      <c r="S53" s="38">
        <v>0</v>
      </c>
      <c r="T53" s="85">
        <v>0.4513888888888889</v>
      </c>
      <c r="U53" s="86"/>
      <c r="V53" s="52">
        <v>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 t="s">
        <v>308</v>
      </c>
      <c r="AF53" s="86"/>
      <c r="AG53" s="52">
        <v>600</v>
      </c>
      <c r="AH53" s="261"/>
      <c r="AI53" s="85"/>
      <c r="AJ53" s="38">
        <v>600</v>
      </c>
      <c r="AK53" s="73">
        <v>0.49652777777777773</v>
      </c>
      <c r="AL53" s="42" t="s">
        <v>44</v>
      </c>
      <c r="AM53" s="38">
        <v>0</v>
      </c>
      <c r="AN53" s="43">
        <v>0.50277777777777777</v>
      </c>
      <c r="AO53" s="47">
        <v>0.5229166666666667</v>
      </c>
      <c r="AP53" s="70">
        <v>100</v>
      </c>
      <c r="AQ53" s="71">
        <v>100</v>
      </c>
      <c r="AR53" s="72"/>
      <c r="AS53" s="49">
        <v>0.53819444444444442</v>
      </c>
      <c r="AT53" s="42" t="s">
        <v>44</v>
      </c>
      <c r="AU53" s="280">
        <v>0</v>
      </c>
      <c r="AV53" s="72"/>
      <c r="AW53" s="49">
        <v>0.58402777777777781</v>
      </c>
      <c r="AX53" s="42" t="s">
        <v>44</v>
      </c>
      <c r="AY53" s="38">
        <v>0</v>
      </c>
      <c r="AZ53" s="53">
        <v>0.58888888888888891</v>
      </c>
      <c r="BA53" s="61"/>
      <c r="BB53" s="55">
        <v>0.59401620370370367</v>
      </c>
      <c r="BC53" s="35">
        <v>5.1273148148147651E-3</v>
      </c>
      <c r="BD53" s="35">
        <v>3.8194444444449374E-4</v>
      </c>
      <c r="BE53" s="44" t="s">
        <v>45</v>
      </c>
      <c r="BF53" s="45">
        <v>33</v>
      </c>
      <c r="BG53" s="55">
        <v>0.60141203703703705</v>
      </c>
      <c r="BH53" s="35">
        <v>1.2523148148148144E-2</v>
      </c>
      <c r="BI53" s="35">
        <v>8.9120370370370655E-4</v>
      </c>
      <c r="BJ53" s="44" t="s">
        <v>45</v>
      </c>
      <c r="BK53" s="45">
        <v>77</v>
      </c>
      <c r="BL53" s="55">
        <v>0.60553240740740744</v>
      </c>
      <c r="BM53" s="35">
        <v>1.664351851851853E-2</v>
      </c>
      <c r="BN53" s="35">
        <v>6.2499999999999015E-4</v>
      </c>
      <c r="BO53" s="44" t="s">
        <v>45</v>
      </c>
      <c r="BP53" s="45">
        <v>54</v>
      </c>
      <c r="BQ53" s="55">
        <v>0.62693287037037038</v>
      </c>
      <c r="BR53" s="35">
        <v>3.804398148148147E-2</v>
      </c>
      <c r="BS53" s="35">
        <v>6.0879629629629547E-3</v>
      </c>
      <c r="BT53" s="44" t="s">
        <v>301</v>
      </c>
      <c r="BU53" s="45">
        <v>526</v>
      </c>
      <c r="BV53" s="263"/>
      <c r="BW53" s="263"/>
      <c r="BX53" s="55">
        <v>0.61523148148148155</v>
      </c>
      <c r="BY53" s="35">
        <v>2.634259259259264E-2</v>
      </c>
      <c r="BZ53" s="35">
        <v>1.3865740740740692E-2</v>
      </c>
      <c r="CA53" s="44" t="s">
        <v>45</v>
      </c>
      <c r="CB53" s="45">
        <v>1498</v>
      </c>
      <c r="CC53" s="49">
        <v>0.68680555555555556</v>
      </c>
      <c r="CD53" s="42" t="s">
        <v>301</v>
      </c>
      <c r="CE53" s="38">
        <v>2760</v>
      </c>
      <c r="CF53" s="53">
        <v>0.68888888888888899</v>
      </c>
      <c r="CG53" s="61"/>
      <c r="CH53" s="55">
        <v>0.69980324074074074</v>
      </c>
      <c r="CI53" s="35">
        <v>1.0914351851851745E-2</v>
      </c>
      <c r="CJ53" s="35">
        <v>6.9444444444337339E-5</v>
      </c>
      <c r="CK53" s="44" t="s">
        <v>301</v>
      </c>
      <c r="CL53" s="45">
        <v>6</v>
      </c>
      <c r="CM53" s="55">
        <v>0.7071412037037037</v>
      </c>
      <c r="CN53" s="35">
        <v>1.8252314814814707E-2</v>
      </c>
      <c r="CO53" s="35">
        <v>1.4004629629628569E-3</v>
      </c>
      <c r="CP53" s="44" t="s">
        <v>301</v>
      </c>
      <c r="CQ53" s="45">
        <v>121</v>
      </c>
      <c r="CR53" s="85"/>
      <c r="CS53" s="38">
        <v>600</v>
      </c>
      <c r="CT53" s="85">
        <v>2.4381944444444401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115.3</v>
      </c>
      <c r="DC53" s="71">
        <v>115.3</v>
      </c>
      <c r="DD53" s="72"/>
      <c r="DE53" s="43"/>
      <c r="DF53" s="43"/>
      <c r="DG53" s="39">
        <v>2530.3000000000002</v>
      </c>
      <c r="DH53" s="46">
        <v>6360</v>
      </c>
      <c r="DI53" s="40"/>
      <c r="DJ53" s="63">
        <v>8890.2999999999993</v>
      </c>
      <c r="DK53" s="43"/>
      <c r="DL53" s="268" t="s">
        <v>191</v>
      </c>
      <c r="DM53" s="269" t="s">
        <v>598</v>
      </c>
      <c r="DN53" s="269" t="s">
        <v>177</v>
      </c>
      <c r="DO53" s="269">
        <v>113</v>
      </c>
      <c r="DP53" s="269" t="s">
        <v>624</v>
      </c>
      <c r="DQ53" s="56"/>
      <c r="DR53" s="56"/>
      <c r="DS53" s="36"/>
      <c r="DV53" s="41">
        <v>1.1100000000000001</v>
      </c>
      <c r="DW53" s="41" t="s">
        <v>197</v>
      </c>
      <c r="DX53" s="41"/>
      <c r="DY53" s="151">
        <v>238.98300000000003</v>
      </c>
      <c r="DZ53" s="41">
        <v>238.98300000000003</v>
      </c>
      <c r="EA53" s="41">
        <v>9999</v>
      </c>
      <c r="EB53" s="41">
        <v>999999</v>
      </c>
      <c r="EC53" s="41">
        <v>999999</v>
      </c>
      <c r="EG53" s="41">
        <v>45</v>
      </c>
      <c r="EH53" s="195">
        <v>0</v>
      </c>
      <c r="EI53" s="195">
        <v>3000</v>
      </c>
      <c r="EJ53" s="196">
        <v>100</v>
      </c>
      <c r="EK53" s="195">
        <v>0</v>
      </c>
      <c r="EL53" s="195">
        <v>0</v>
      </c>
      <c r="EM53" s="195">
        <v>2188</v>
      </c>
      <c r="EN53" s="195">
        <v>2760</v>
      </c>
      <c r="EO53" s="195">
        <v>127</v>
      </c>
      <c r="EP53" s="195">
        <v>600</v>
      </c>
      <c r="EQ53" s="195">
        <v>115.3</v>
      </c>
      <c r="ER53" s="195" t="e">
        <v>#REF!</v>
      </c>
      <c r="ES53" s="195" t="e">
        <v>#REF!</v>
      </c>
      <c r="ET53" s="195" t="e">
        <v>#REF!</v>
      </c>
      <c r="EU53" s="196" t="e">
        <v>#REF!</v>
      </c>
      <c r="EV53" s="195"/>
      <c r="EW53" s="195"/>
      <c r="EX53" s="195"/>
      <c r="EY53" s="195"/>
      <c r="EZ53" s="196"/>
      <c r="FA53" s="195"/>
      <c r="FC53" s="41">
        <v>45</v>
      </c>
      <c r="FD53" s="195">
        <v>0</v>
      </c>
      <c r="FE53" s="195">
        <v>3000</v>
      </c>
      <c r="FF53" s="195">
        <v>3100</v>
      </c>
      <c r="FG53" s="195">
        <v>3100</v>
      </c>
      <c r="FH53" s="195">
        <v>3100</v>
      </c>
      <c r="FI53" s="195">
        <v>5288</v>
      </c>
      <c r="FJ53" s="195">
        <v>8048</v>
      </c>
      <c r="FK53" s="195">
        <v>8175</v>
      </c>
      <c r="FL53" s="195">
        <v>8775</v>
      </c>
      <c r="FM53" s="195">
        <v>8890.2999999999993</v>
      </c>
      <c r="FN53" s="195" t="e">
        <v>#REF!</v>
      </c>
      <c r="FO53" s="195" t="e">
        <v>#REF!</v>
      </c>
      <c r="FP53" s="195" t="e">
        <v>#REF!</v>
      </c>
      <c r="FQ53" s="195" t="e">
        <v>#REF!</v>
      </c>
      <c r="FR53" s="195" t="e">
        <v>#REF!</v>
      </c>
      <c r="FS53" s="195" t="e">
        <v>#REF!</v>
      </c>
      <c r="FT53" s="195" t="e">
        <v>#REF!</v>
      </c>
      <c r="FU53" s="195" t="e">
        <v>#REF!</v>
      </c>
      <c r="FV53" s="195" t="e">
        <v>#REF!</v>
      </c>
    </row>
    <row r="54" spans="1:178" ht="13.5" thickBot="1" x14ac:dyDescent="0.25">
      <c r="A54" s="132"/>
      <c r="B54" s="34">
        <v>26</v>
      </c>
      <c r="C54" s="293">
        <v>26</v>
      </c>
      <c r="D54" s="260" t="s">
        <v>488</v>
      </c>
      <c r="E54" s="260" t="s">
        <v>489</v>
      </c>
      <c r="F54" s="260" t="s">
        <v>585</v>
      </c>
      <c r="G54" s="43">
        <v>0.30972222222222218</v>
      </c>
      <c r="H54" s="47">
        <v>0.30972222222222218</v>
      </c>
      <c r="I54" s="58" t="s">
        <v>44</v>
      </c>
      <c r="J54" s="52">
        <v>0</v>
      </c>
      <c r="K54" s="43">
        <v>0.39305555555555555</v>
      </c>
      <c r="L54" s="47">
        <v>0.39305555555555555</v>
      </c>
      <c r="M54" s="42" t="s">
        <v>44</v>
      </c>
      <c r="N54" s="38">
        <v>0</v>
      </c>
      <c r="O54" s="85">
        <v>0.39374999999999999</v>
      </c>
      <c r="P54" s="38"/>
      <c r="Q54" s="261"/>
      <c r="R54" s="85"/>
      <c r="S54" s="38">
        <v>0</v>
      </c>
      <c r="T54" s="85">
        <v>0.46249999999999997</v>
      </c>
      <c r="U54" s="86"/>
      <c r="V54" s="52">
        <v>0</v>
      </c>
      <c r="W54" s="85"/>
      <c r="X54" s="38">
        <v>600</v>
      </c>
      <c r="Y54" s="85"/>
      <c r="Z54" s="86"/>
      <c r="AA54" s="52">
        <v>600</v>
      </c>
      <c r="AB54" s="261"/>
      <c r="AC54" s="85"/>
      <c r="AD54" s="38">
        <v>600</v>
      </c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0.50347222222222221</v>
      </c>
      <c r="AL54" s="42" t="s">
        <v>301</v>
      </c>
      <c r="AM54" s="38">
        <v>1740</v>
      </c>
      <c r="AN54" s="43">
        <v>0.5083333333333333</v>
      </c>
      <c r="AO54" s="47">
        <v>0.53888888888888886</v>
      </c>
      <c r="AP54" s="70">
        <v>101.4</v>
      </c>
      <c r="AQ54" s="71">
        <v>101.4</v>
      </c>
      <c r="AR54" s="72"/>
      <c r="AS54" s="49">
        <v>0.54513888888888884</v>
      </c>
      <c r="AT54" s="42" t="s">
        <v>44</v>
      </c>
      <c r="AU54" s="280">
        <v>0</v>
      </c>
      <c r="AV54" s="72"/>
      <c r="AW54" s="49">
        <v>0.62222222222222223</v>
      </c>
      <c r="AX54" s="42" t="s">
        <v>301</v>
      </c>
      <c r="AY54" s="38">
        <v>420</v>
      </c>
      <c r="AZ54" s="53">
        <v>0.62430555555555556</v>
      </c>
      <c r="BA54" s="61"/>
      <c r="BB54" s="55">
        <v>0.62986111111111109</v>
      </c>
      <c r="BC54" s="35">
        <v>5.5555555555555358E-3</v>
      </c>
      <c r="BD54" s="35">
        <v>4.6296296296276934E-5</v>
      </c>
      <c r="BE54" s="44" t="s">
        <v>301</v>
      </c>
      <c r="BF54" s="45">
        <v>4</v>
      </c>
      <c r="BG54" s="55">
        <v>0.63800925925925933</v>
      </c>
      <c r="BH54" s="35">
        <v>1.3703703703703773E-2</v>
      </c>
      <c r="BI54" s="35">
        <v>2.8935185185192253E-4</v>
      </c>
      <c r="BJ54" s="44" t="s">
        <v>301</v>
      </c>
      <c r="BK54" s="45">
        <v>25</v>
      </c>
      <c r="BL54" s="55">
        <v>0.64263888888888887</v>
      </c>
      <c r="BM54" s="35">
        <v>1.8333333333333313E-2</v>
      </c>
      <c r="BN54" s="35">
        <v>1.0648148148147928E-3</v>
      </c>
      <c r="BO54" s="44" t="s">
        <v>301</v>
      </c>
      <c r="BP54" s="45">
        <v>92</v>
      </c>
      <c r="BQ54" s="55">
        <v>0.66046296296296292</v>
      </c>
      <c r="BR54" s="35">
        <v>3.615740740740736E-2</v>
      </c>
      <c r="BS54" s="35">
        <v>4.2013888888888448E-3</v>
      </c>
      <c r="BT54" s="44" t="s">
        <v>301</v>
      </c>
      <c r="BU54" s="45">
        <v>363</v>
      </c>
      <c r="BV54" s="263"/>
      <c r="BW54" s="263"/>
      <c r="BX54" s="55">
        <v>0.67254629629629636</v>
      </c>
      <c r="BY54" s="35">
        <v>4.8240740740740806E-2</v>
      </c>
      <c r="BZ54" s="35">
        <v>8.0324074074074742E-3</v>
      </c>
      <c r="CA54" s="44" t="s">
        <v>301</v>
      </c>
      <c r="CB54" s="45">
        <v>694</v>
      </c>
      <c r="CC54" s="49">
        <v>0.69027777777777777</v>
      </c>
      <c r="CD54" s="42" t="s">
        <v>44</v>
      </c>
      <c r="CE54" s="38">
        <v>0</v>
      </c>
      <c r="CF54" s="53">
        <v>0.69374999999999998</v>
      </c>
      <c r="CG54" s="61"/>
      <c r="CH54" s="55">
        <v>0.71803240740740737</v>
      </c>
      <c r="CI54" s="35">
        <v>2.4282407407407391E-2</v>
      </c>
      <c r="CJ54" s="35">
        <v>1.3437499999999984E-2</v>
      </c>
      <c r="CK54" s="44" t="s">
        <v>301</v>
      </c>
      <c r="CL54" s="45">
        <v>1161</v>
      </c>
      <c r="CM54" s="55">
        <v>0.72600694444444447</v>
      </c>
      <c r="CN54" s="35">
        <v>3.2256944444444491E-2</v>
      </c>
      <c r="CO54" s="35">
        <v>1.540509259259264E-2</v>
      </c>
      <c r="CP54" s="44" t="s">
        <v>301</v>
      </c>
      <c r="CQ54" s="45">
        <v>1331</v>
      </c>
      <c r="CR54" s="85" t="s">
        <v>632</v>
      </c>
      <c r="CS54" s="38"/>
      <c r="CT54" s="85">
        <v>1.64652777777778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109</v>
      </c>
      <c r="DC54" s="71">
        <v>109</v>
      </c>
      <c r="DD54" s="72"/>
      <c r="DE54" s="43"/>
      <c r="DF54" s="43"/>
      <c r="DG54" s="39">
        <v>3880.4</v>
      </c>
      <c r="DH54" s="46">
        <v>5160</v>
      </c>
      <c r="DI54" s="40"/>
      <c r="DJ54" s="63">
        <v>9040.4</v>
      </c>
      <c r="DK54" s="43"/>
      <c r="DL54" s="268" t="s">
        <v>191</v>
      </c>
      <c r="DM54" s="269" t="s">
        <v>585</v>
      </c>
      <c r="DN54" s="269" t="s">
        <v>179</v>
      </c>
      <c r="DO54" s="269">
        <v>74</v>
      </c>
      <c r="DP54" s="269" t="s">
        <v>624</v>
      </c>
      <c r="DQ54" s="56"/>
      <c r="DR54" s="56"/>
      <c r="DS54" s="36"/>
      <c r="DV54" s="41">
        <v>1</v>
      </c>
      <c r="DW54" s="41" t="s">
        <v>197</v>
      </c>
      <c r="DX54" s="41"/>
      <c r="DY54" s="401">
        <v>210.4</v>
      </c>
      <c r="DZ54" s="36">
        <v>210.4</v>
      </c>
      <c r="EA54" s="41">
        <v>9999</v>
      </c>
      <c r="EB54" s="36">
        <v>999999</v>
      </c>
      <c r="EC54" s="36">
        <v>9040.4</v>
      </c>
      <c r="EG54" s="41">
        <v>26</v>
      </c>
      <c r="EH54" s="402">
        <v>0</v>
      </c>
      <c r="EI54" s="402">
        <v>4740</v>
      </c>
      <c r="EJ54" s="403">
        <v>101.4</v>
      </c>
      <c r="EK54" s="402">
        <v>0</v>
      </c>
      <c r="EL54" s="402">
        <v>420</v>
      </c>
      <c r="EM54" s="402">
        <v>1178</v>
      </c>
      <c r="EN54" s="402">
        <v>0</v>
      </c>
      <c r="EO54" s="402">
        <v>2492</v>
      </c>
      <c r="EP54" s="402">
        <v>0</v>
      </c>
      <c r="EQ54" s="402">
        <v>109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26</v>
      </c>
      <c r="FD54" s="195">
        <v>0</v>
      </c>
      <c r="FE54" s="402">
        <v>4740</v>
      </c>
      <c r="FF54" s="402">
        <v>4841.3999999999996</v>
      </c>
      <c r="FG54" s="402">
        <v>4841.3999999999996</v>
      </c>
      <c r="FH54" s="402">
        <v>5261.4</v>
      </c>
      <c r="FI54" s="402">
        <v>6439.4</v>
      </c>
      <c r="FJ54" s="402">
        <v>6439.4</v>
      </c>
      <c r="FK54" s="402">
        <v>8931.4</v>
      </c>
      <c r="FL54" s="402">
        <v>8931.4</v>
      </c>
      <c r="FM54" s="402">
        <v>9040.4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49</v>
      </c>
      <c r="C55" s="293">
        <v>49</v>
      </c>
      <c r="D55" s="260" t="s">
        <v>523</v>
      </c>
      <c r="E55" s="260" t="s">
        <v>137</v>
      </c>
      <c r="F55" s="260" t="s">
        <v>601</v>
      </c>
      <c r="G55" s="43">
        <v>0.32569444444444434</v>
      </c>
      <c r="H55" s="47">
        <v>0.32569444444444434</v>
      </c>
      <c r="I55" s="58" t="s">
        <v>44</v>
      </c>
      <c r="J55" s="52">
        <v>0</v>
      </c>
      <c r="K55" s="43">
        <v>0.40902777777777771</v>
      </c>
      <c r="L55" s="47">
        <v>0.40902777777777771</v>
      </c>
      <c r="M55" s="42" t="s">
        <v>44</v>
      </c>
      <c r="N55" s="38">
        <v>0</v>
      </c>
      <c r="O55" s="85">
        <v>0.41597222222222219</v>
      </c>
      <c r="P55" s="38"/>
      <c r="Q55" s="261"/>
      <c r="R55" s="85"/>
      <c r="S55" s="38">
        <v>0</v>
      </c>
      <c r="T55" s="85" t="s">
        <v>308</v>
      </c>
      <c r="U55" s="86"/>
      <c r="V55" s="52">
        <v>600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>
        <v>0.45347222222222222</v>
      </c>
      <c r="AF55" s="86"/>
      <c r="AG55" s="52">
        <v>2640</v>
      </c>
      <c r="AH55" s="261"/>
      <c r="AI55" s="85"/>
      <c r="AJ55" s="38">
        <v>600</v>
      </c>
      <c r="AK55" s="73">
        <v>0.4993055555555555</v>
      </c>
      <c r="AL55" s="42" t="s">
        <v>44</v>
      </c>
      <c r="AM55" s="38">
        <v>0</v>
      </c>
      <c r="AN55" s="43">
        <v>0.52708333333333335</v>
      </c>
      <c r="AO55" s="47">
        <v>0.53263888888888888</v>
      </c>
      <c r="AP55" s="70">
        <v>89.3</v>
      </c>
      <c r="AQ55" s="71">
        <v>89.3</v>
      </c>
      <c r="AR55" s="72"/>
      <c r="AS55" s="49">
        <v>0.54097222222222219</v>
      </c>
      <c r="AT55" s="42" t="s">
        <v>44</v>
      </c>
      <c r="AU55" s="280">
        <v>0</v>
      </c>
      <c r="AV55" s="72"/>
      <c r="AW55" s="49">
        <v>0.58263888888888882</v>
      </c>
      <c r="AX55" s="42" t="s">
        <v>44</v>
      </c>
      <c r="AY55" s="38">
        <v>0</v>
      </c>
      <c r="AZ55" s="53">
        <v>0.5854166666666667</v>
      </c>
      <c r="BA55" s="61"/>
      <c r="BB55" s="55">
        <v>0.5910185185185185</v>
      </c>
      <c r="BC55" s="35">
        <v>5.6018518518518023E-3</v>
      </c>
      <c r="BD55" s="35">
        <v>9.259259259254346E-5</v>
      </c>
      <c r="BE55" s="44" t="s">
        <v>301</v>
      </c>
      <c r="BF55" s="45">
        <v>8</v>
      </c>
      <c r="BG55" s="55">
        <v>0.59878472222222223</v>
      </c>
      <c r="BH55" s="35">
        <v>1.3368055555555536E-2</v>
      </c>
      <c r="BI55" s="35">
        <v>4.6296296296315098E-5</v>
      </c>
      <c r="BJ55" s="44" t="s">
        <v>45</v>
      </c>
      <c r="BK55" s="45">
        <v>4</v>
      </c>
      <c r="BL55" s="55">
        <v>0.60337962962962965</v>
      </c>
      <c r="BM55" s="35">
        <v>1.7962962962962958E-2</v>
      </c>
      <c r="BN55" s="35">
        <v>6.9444444444443851E-4</v>
      </c>
      <c r="BO55" s="44" t="s">
        <v>301</v>
      </c>
      <c r="BP55" s="45">
        <v>60</v>
      </c>
      <c r="BQ55" s="55">
        <v>0.62252314814814813</v>
      </c>
      <c r="BR55" s="35">
        <v>3.7106481481481435E-2</v>
      </c>
      <c r="BS55" s="35">
        <v>5.1504629629629192E-3</v>
      </c>
      <c r="BT55" s="44" t="s">
        <v>301</v>
      </c>
      <c r="BU55" s="45">
        <v>445</v>
      </c>
      <c r="BV55" s="263"/>
      <c r="BW55" s="263"/>
      <c r="BX55" s="55">
        <v>0.61275462962962968</v>
      </c>
      <c r="BY55" s="35">
        <v>2.7337962962962981E-2</v>
      </c>
      <c r="BZ55" s="35">
        <v>1.2870370370370351E-2</v>
      </c>
      <c r="CA55" s="44" t="s">
        <v>45</v>
      </c>
      <c r="CB55" s="45">
        <v>1412</v>
      </c>
      <c r="CC55" s="49">
        <v>0.65625</v>
      </c>
      <c r="CD55" s="42" t="s">
        <v>301</v>
      </c>
      <c r="CE55" s="38">
        <v>420</v>
      </c>
      <c r="CF55" s="53">
        <v>0.66388888888888886</v>
      </c>
      <c r="CG55" s="61"/>
      <c r="CH55" s="55">
        <v>0.67775462962962962</v>
      </c>
      <c r="CI55" s="35">
        <v>1.3865740740740762E-2</v>
      </c>
      <c r="CJ55" s="35">
        <v>3.0208333333333545E-3</v>
      </c>
      <c r="CK55" s="44" t="s">
        <v>301</v>
      </c>
      <c r="CL55" s="45">
        <v>261</v>
      </c>
      <c r="CM55" s="55">
        <v>0.68422453703703701</v>
      </c>
      <c r="CN55" s="35">
        <v>2.0335648148148144E-2</v>
      </c>
      <c r="CO55" s="35">
        <v>3.4837962962962939E-3</v>
      </c>
      <c r="CP55" s="44" t="s">
        <v>301</v>
      </c>
      <c r="CQ55" s="45">
        <v>301</v>
      </c>
      <c r="CR55" s="85" t="s">
        <v>632</v>
      </c>
      <c r="CS55" s="38">
        <v>300</v>
      </c>
      <c r="CT55" s="85">
        <v>2.6048611111111102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106.6</v>
      </c>
      <c r="DC55" s="71">
        <v>106.6</v>
      </c>
      <c r="DD55" s="72">
        <v>10</v>
      </c>
      <c r="DE55" s="43"/>
      <c r="DF55" s="43"/>
      <c r="DG55" s="39">
        <v>2696.9</v>
      </c>
      <c r="DH55" s="46">
        <v>6360</v>
      </c>
      <c r="DI55" s="40"/>
      <c r="DJ55" s="63">
        <v>9056.9</v>
      </c>
      <c r="DK55" s="43"/>
      <c r="DL55" s="268" t="s">
        <v>191</v>
      </c>
      <c r="DM55" s="269" t="s">
        <v>601</v>
      </c>
      <c r="DN55" s="269" t="s">
        <v>178</v>
      </c>
      <c r="DO55" s="269">
        <v>98</v>
      </c>
      <c r="DP55" s="269">
        <v>0</v>
      </c>
      <c r="DQ55" s="56"/>
      <c r="DR55" s="56"/>
      <c r="DS55" s="36"/>
      <c r="DV55" s="41">
        <v>1.05</v>
      </c>
      <c r="DW55" s="41" t="s">
        <v>197</v>
      </c>
      <c r="DX55" s="41"/>
      <c r="DY55" s="401">
        <v>216.19499999999999</v>
      </c>
      <c r="DZ55" s="36">
        <v>216.19499999999999</v>
      </c>
      <c r="EA55" s="41">
        <v>9999</v>
      </c>
      <c r="EB55" s="36">
        <v>999999</v>
      </c>
      <c r="EC55" s="36">
        <v>999999</v>
      </c>
      <c r="EG55" s="41">
        <v>49</v>
      </c>
      <c r="EH55" s="402">
        <v>0</v>
      </c>
      <c r="EI55" s="402">
        <v>5640</v>
      </c>
      <c r="EJ55" s="403">
        <v>89.3</v>
      </c>
      <c r="EK55" s="402">
        <v>0</v>
      </c>
      <c r="EL55" s="402">
        <v>0</v>
      </c>
      <c r="EM55" s="402">
        <v>1929</v>
      </c>
      <c r="EN55" s="402">
        <v>420</v>
      </c>
      <c r="EO55" s="402">
        <v>562</v>
      </c>
      <c r="EP55" s="402">
        <v>300</v>
      </c>
      <c r="EQ55" s="402">
        <v>116.6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49</v>
      </c>
      <c r="FD55" s="195">
        <v>0</v>
      </c>
      <c r="FE55" s="402">
        <v>5640</v>
      </c>
      <c r="FF55" s="402">
        <v>5729.3</v>
      </c>
      <c r="FG55" s="402">
        <v>5729.3</v>
      </c>
      <c r="FH55" s="402">
        <v>5729.3</v>
      </c>
      <c r="FI55" s="402">
        <v>7658.3</v>
      </c>
      <c r="FJ55" s="402">
        <v>8078.3</v>
      </c>
      <c r="FK55" s="402">
        <v>8640.2999999999993</v>
      </c>
      <c r="FL55" s="402">
        <v>8940.2999999999993</v>
      </c>
      <c r="FM55" s="402">
        <v>9056.9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54</v>
      </c>
      <c r="C56" s="293">
        <v>55</v>
      </c>
      <c r="D56" s="260" t="s">
        <v>530</v>
      </c>
      <c r="E56" s="260" t="s">
        <v>531</v>
      </c>
      <c r="F56" s="260" t="s">
        <v>604</v>
      </c>
      <c r="G56" s="43">
        <v>0.32916666666666655</v>
      </c>
      <c r="H56" s="47">
        <v>0.32916666666666655</v>
      </c>
      <c r="I56" s="58" t="s">
        <v>44</v>
      </c>
      <c r="J56" s="52">
        <v>0</v>
      </c>
      <c r="K56" s="43">
        <v>0.41249999999999992</v>
      </c>
      <c r="L56" s="47">
        <v>0.41249999999999992</v>
      </c>
      <c r="M56" s="42" t="s">
        <v>44</v>
      </c>
      <c r="N56" s="38">
        <v>0</v>
      </c>
      <c r="O56" s="85">
        <v>0.41597222222222219</v>
      </c>
      <c r="P56" s="38"/>
      <c r="Q56" s="261">
        <v>300</v>
      </c>
      <c r="R56" s="85"/>
      <c r="S56" s="38">
        <v>0</v>
      </c>
      <c r="T56" s="85">
        <v>0.46388888888888885</v>
      </c>
      <c r="U56" s="86"/>
      <c r="V56" s="52">
        <v>0</v>
      </c>
      <c r="W56" s="85"/>
      <c r="X56" s="38">
        <v>600</v>
      </c>
      <c r="Y56" s="85"/>
      <c r="Z56" s="86"/>
      <c r="AA56" s="52">
        <v>600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0.50277777777777777</v>
      </c>
      <c r="AL56" s="42" t="s">
        <v>44</v>
      </c>
      <c r="AM56" s="38">
        <v>0</v>
      </c>
      <c r="AN56" s="43">
        <v>0.52777777777777779</v>
      </c>
      <c r="AO56" s="47">
        <v>0.5444444444444444</v>
      </c>
      <c r="AP56" s="70">
        <v>95</v>
      </c>
      <c r="AQ56" s="71">
        <v>95</v>
      </c>
      <c r="AR56" s="72"/>
      <c r="AS56" s="49">
        <v>0.5444444444444444</v>
      </c>
      <c r="AT56" s="42" t="s">
        <v>44</v>
      </c>
      <c r="AU56" s="280">
        <v>0</v>
      </c>
      <c r="AV56" s="72"/>
      <c r="AW56" s="49">
        <v>0.60277777777777775</v>
      </c>
      <c r="AX56" s="42" t="s">
        <v>44</v>
      </c>
      <c r="AY56" s="38">
        <v>0</v>
      </c>
      <c r="AZ56" s="53">
        <v>0.60416666666666663</v>
      </c>
      <c r="BA56" s="61"/>
      <c r="BB56" s="55">
        <v>0.60971064814814813</v>
      </c>
      <c r="BC56" s="35">
        <v>5.5439814814814969E-3</v>
      </c>
      <c r="BD56" s="35">
        <v>3.4722222222238058E-5</v>
      </c>
      <c r="BE56" s="44" t="s">
        <v>301</v>
      </c>
      <c r="BF56" s="45">
        <v>3</v>
      </c>
      <c r="BG56" s="55">
        <v>0.6208217592592592</v>
      </c>
      <c r="BH56" s="35">
        <v>1.6655092592592569E-2</v>
      </c>
      <c r="BI56" s="35">
        <v>3.2407407407407177E-3</v>
      </c>
      <c r="BJ56" s="44" t="s">
        <v>301</v>
      </c>
      <c r="BK56" s="45">
        <v>280</v>
      </c>
      <c r="BL56" s="55">
        <v>0.62613425925925925</v>
      </c>
      <c r="BM56" s="35">
        <v>2.1967592592592622E-2</v>
      </c>
      <c r="BN56" s="35">
        <v>4.699074074074102E-3</v>
      </c>
      <c r="BO56" s="44" t="s">
        <v>301</v>
      </c>
      <c r="BP56" s="45">
        <v>406</v>
      </c>
      <c r="BQ56" s="55">
        <v>0.64541666666666664</v>
      </c>
      <c r="BR56" s="35">
        <v>4.1250000000000009E-2</v>
      </c>
      <c r="BS56" s="35">
        <v>9.2939814814814933E-3</v>
      </c>
      <c r="BT56" s="44" t="s">
        <v>301</v>
      </c>
      <c r="BU56" s="45">
        <v>803</v>
      </c>
      <c r="BV56" s="263"/>
      <c r="BW56" s="263"/>
      <c r="BX56" s="55">
        <v>0.63561342592592596</v>
      </c>
      <c r="BY56" s="35">
        <v>3.1446759259259327E-2</v>
      </c>
      <c r="BZ56" s="35">
        <v>8.761574074074005E-3</v>
      </c>
      <c r="CA56" s="44" t="s">
        <v>45</v>
      </c>
      <c r="CB56" s="45">
        <v>1057</v>
      </c>
      <c r="CC56" s="49">
        <v>0.69791666666666663</v>
      </c>
      <c r="CD56" s="42" t="s">
        <v>301</v>
      </c>
      <c r="CE56" s="38">
        <v>2400</v>
      </c>
      <c r="CF56" s="53">
        <v>0.70208333333333339</v>
      </c>
      <c r="CG56" s="61"/>
      <c r="CH56" s="55">
        <v>0.71262731481481489</v>
      </c>
      <c r="CI56" s="35">
        <v>1.0543981481481501E-2</v>
      </c>
      <c r="CJ56" s="35">
        <v>3.0092592592590589E-4</v>
      </c>
      <c r="CK56" s="44" t="s">
        <v>45</v>
      </c>
      <c r="CL56" s="45">
        <v>26</v>
      </c>
      <c r="CM56" s="55">
        <v>0.71965277777777781</v>
      </c>
      <c r="CN56" s="35">
        <v>1.7569444444444415E-2</v>
      </c>
      <c r="CO56" s="35">
        <v>7.1759259259256483E-4</v>
      </c>
      <c r="CP56" s="44" t="s">
        <v>301</v>
      </c>
      <c r="CQ56" s="45">
        <v>62</v>
      </c>
      <c r="CR56" s="85"/>
      <c r="CS56" s="38">
        <v>600</v>
      </c>
      <c r="CT56" s="85">
        <v>2.8131944444444401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116.6</v>
      </c>
      <c r="DC56" s="71">
        <v>116.6</v>
      </c>
      <c r="DD56" s="72"/>
      <c r="DE56" s="43"/>
      <c r="DF56" s="43"/>
      <c r="DG56" s="39">
        <v>2848.6</v>
      </c>
      <c r="DH56" s="46">
        <v>6300</v>
      </c>
      <c r="DI56" s="40"/>
      <c r="DJ56" s="63">
        <v>9148.6</v>
      </c>
      <c r="DK56" s="43"/>
      <c r="DL56" s="268" t="s">
        <v>190</v>
      </c>
      <c r="DM56" s="269" t="s">
        <v>604</v>
      </c>
      <c r="DN56" s="269" t="s">
        <v>178</v>
      </c>
      <c r="DO56" s="269">
        <v>87</v>
      </c>
      <c r="DP56" s="269" t="s">
        <v>293</v>
      </c>
      <c r="DQ56" s="56"/>
      <c r="DR56" s="56"/>
      <c r="DS56" s="36"/>
      <c r="DV56" s="41">
        <v>1.05</v>
      </c>
      <c r="DW56" s="41" t="s">
        <v>197</v>
      </c>
      <c r="DX56" s="41"/>
      <c r="DY56" s="151">
        <v>222.18</v>
      </c>
      <c r="DZ56" s="41">
        <v>222.18</v>
      </c>
      <c r="EA56" s="41">
        <v>9999</v>
      </c>
      <c r="EB56" s="41">
        <v>999999</v>
      </c>
      <c r="EC56" s="41">
        <v>999999</v>
      </c>
      <c r="EG56" s="41">
        <v>55</v>
      </c>
      <c r="EH56" s="195">
        <v>0</v>
      </c>
      <c r="EI56" s="195">
        <v>3300</v>
      </c>
      <c r="EJ56" s="196">
        <v>95</v>
      </c>
      <c r="EK56" s="195">
        <v>0</v>
      </c>
      <c r="EL56" s="195">
        <v>0</v>
      </c>
      <c r="EM56" s="195">
        <v>2549</v>
      </c>
      <c r="EN56" s="195">
        <v>2400</v>
      </c>
      <c r="EO56" s="195">
        <v>88</v>
      </c>
      <c r="EP56" s="195">
        <v>600</v>
      </c>
      <c r="EQ56" s="195">
        <v>116.6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C56" s="41">
        <v>55</v>
      </c>
      <c r="FD56" s="195">
        <v>0</v>
      </c>
      <c r="FE56" s="195">
        <v>3300</v>
      </c>
      <c r="FF56" s="195">
        <v>3395</v>
      </c>
      <c r="FG56" s="195">
        <v>3395</v>
      </c>
      <c r="FH56" s="195">
        <v>3395</v>
      </c>
      <c r="FI56" s="195">
        <v>5944</v>
      </c>
      <c r="FJ56" s="195">
        <v>8344</v>
      </c>
      <c r="FK56" s="195">
        <v>8432</v>
      </c>
      <c r="FL56" s="195">
        <v>9032</v>
      </c>
      <c r="FM56" s="195">
        <v>9148.6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26.25" thickBot="1" x14ac:dyDescent="0.25">
      <c r="A57" s="132"/>
      <c r="B57" s="34">
        <v>20</v>
      </c>
      <c r="C57" s="293">
        <v>20</v>
      </c>
      <c r="D57" s="260" t="s">
        <v>52</v>
      </c>
      <c r="E57" s="260" t="s">
        <v>482</v>
      </c>
      <c r="F57" s="260" t="s">
        <v>580</v>
      </c>
      <c r="G57" s="43">
        <v>0.30555555555555552</v>
      </c>
      <c r="H57" s="47">
        <v>0.30555555555555552</v>
      </c>
      <c r="I57" s="58" t="s">
        <v>44</v>
      </c>
      <c r="J57" s="52">
        <v>0</v>
      </c>
      <c r="K57" s="43">
        <v>0.3888888888888889</v>
      </c>
      <c r="L57" s="47">
        <v>0.3888888888888889</v>
      </c>
      <c r="M57" s="42" t="s">
        <v>44</v>
      </c>
      <c r="N57" s="38">
        <v>0</v>
      </c>
      <c r="O57" s="85">
        <v>0.38958333333333334</v>
      </c>
      <c r="P57" s="38"/>
      <c r="Q57" s="261"/>
      <c r="R57" s="85"/>
      <c r="S57" s="38">
        <v>0</v>
      </c>
      <c r="T57" s="85">
        <v>0.42499999999999999</v>
      </c>
      <c r="U57" s="86"/>
      <c r="V57" s="52">
        <v>300</v>
      </c>
      <c r="W57" s="85">
        <v>0.47083333333333338</v>
      </c>
      <c r="X57" s="38"/>
      <c r="Y57" s="85">
        <v>0.47291666666666665</v>
      </c>
      <c r="Z57" s="86"/>
      <c r="AA57" s="52">
        <v>0</v>
      </c>
      <c r="AB57" s="261"/>
      <c r="AC57" s="85">
        <v>0.49236111111111108</v>
      </c>
      <c r="AD57" s="38"/>
      <c r="AE57" s="85" t="s">
        <v>308</v>
      </c>
      <c r="AF57" s="86"/>
      <c r="AG57" s="52">
        <v>600</v>
      </c>
      <c r="AH57" s="261"/>
      <c r="AI57" s="85"/>
      <c r="AJ57" s="38">
        <v>600</v>
      </c>
      <c r="AK57" s="73">
        <v>0.50138888888888888</v>
      </c>
      <c r="AL57" s="42" t="s">
        <v>301</v>
      </c>
      <c r="AM57" s="38">
        <v>1920</v>
      </c>
      <c r="AN57" s="43">
        <v>0.50208333333333333</v>
      </c>
      <c r="AO57" s="47">
        <v>0.54722222222222217</v>
      </c>
      <c r="AP57" s="70">
        <v>80.599999999999994</v>
      </c>
      <c r="AQ57" s="71">
        <v>80.599999999999994</v>
      </c>
      <c r="AR57" s="72">
        <v>10</v>
      </c>
      <c r="AS57" s="49">
        <v>0.54305555555555551</v>
      </c>
      <c r="AT57" s="42" t="s">
        <v>44</v>
      </c>
      <c r="AU57" s="280">
        <v>0</v>
      </c>
      <c r="AV57" s="72"/>
      <c r="AW57" s="49">
        <v>0.60347222222222219</v>
      </c>
      <c r="AX57" s="42" t="s">
        <v>44</v>
      </c>
      <c r="AY57" s="38">
        <v>0</v>
      </c>
      <c r="AZ57" s="53">
        <v>0.60555555555555551</v>
      </c>
      <c r="BA57" s="61"/>
      <c r="BB57" s="55">
        <v>0.61085648148148153</v>
      </c>
      <c r="BC57" s="35">
        <v>5.3009259259260144E-3</v>
      </c>
      <c r="BD57" s="35">
        <v>2.0833333333324447E-4</v>
      </c>
      <c r="BE57" s="44" t="s">
        <v>45</v>
      </c>
      <c r="BF57" s="45">
        <v>18</v>
      </c>
      <c r="BG57" s="55">
        <v>0.61846064814814816</v>
      </c>
      <c r="BH57" s="35">
        <v>1.2905092592592649E-2</v>
      </c>
      <c r="BI57" s="35">
        <v>5.092592592592024E-4</v>
      </c>
      <c r="BJ57" s="44" t="s">
        <v>45</v>
      </c>
      <c r="BK57" s="45">
        <v>44</v>
      </c>
      <c r="BL57" s="55">
        <v>0.62312500000000004</v>
      </c>
      <c r="BM57" s="35">
        <v>1.7569444444444526E-2</v>
      </c>
      <c r="BN57" s="35">
        <v>3.009259259260065E-4</v>
      </c>
      <c r="BO57" s="44" t="s">
        <v>301</v>
      </c>
      <c r="BP57" s="45">
        <v>26</v>
      </c>
      <c r="BQ57" s="55">
        <v>0.64928240740740739</v>
      </c>
      <c r="BR57" s="35">
        <v>4.3726851851851878E-2</v>
      </c>
      <c r="BS57" s="35">
        <v>1.1770833333333362E-2</v>
      </c>
      <c r="BT57" s="44" t="s">
        <v>301</v>
      </c>
      <c r="BU57" s="45">
        <v>1017</v>
      </c>
      <c r="BV57" s="263"/>
      <c r="BW57" s="263"/>
      <c r="BX57" s="55">
        <v>0.63339120370370372</v>
      </c>
      <c r="BY57" s="35">
        <v>2.7835648148148207E-2</v>
      </c>
      <c r="BZ57" s="35">
        <v>1.2372685185185126E-2</v>
      </c>
      <c r="CA57" s="44" t="s">
        <v>45</v>
      </c>
      <c r="CB57" s="45">
        <v>1369</v>
      </c>
      <c r="CC57" s="49">
        <v>0.69652777777777775</v>
      </c>
      <c r="CD57" s="42" t="s">
        <v>301</v>
      </c>
      <c r="CE57" s="38">
        <v>2160</v>
      </c>
      <c r="CF57" s="53">
        <v>0.69861111111111107</v>
      </c>
      <c r="CG57" s="61"/>
      <c r="CH57" s="55">
        <v>0.71149305555555553</v>
      </c>
      <c r="CI57" s="35">
        <v>1.288194444444446E-2</v>
      </c>
      <c r="CJ57" s="35">
        <v>2.0370370370370525E-3</v>
      </c>
      <c r="CK57" s="44" t="s">
        <v>301</v>
      </c>
      <c r="CL57" s="45">
        <v>176</v>
      </c>
      <c r="CM57" s="55">
        <v>0.71811342592592586</v>
      </c>
      <c r="CN57" s="35">
        <v>1.9502314814814792E-2</v>
      </c>
      <c r="CO57" s="35">
        <v>2.6504629629629413E-3</v>
      </c>
      <c r="CP57" s="44" t="s">
        <v>301</v>
      </c>
      <c r="CQ57" s="45">
        <v>229</v>
      </c>
      <c r="CR57" s="85"/>
      <c r="CS57" s="38">
        <v>600</v>
      </c>
      <c r="CT57" s="85">
        <v>1.39652777777778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126</v>
      </c>
      <c r="DC57" s="71">
        <v>126</v>
      </c>
      <c r="DD57" s="72"/>
      <c r="DE57" s="43"/>
      <c r="DF57" s="43"/>
      <c r="DG57" s="39">
        <v>3095.6</v>
      </c>
      <c r="DH57" s="46">
        <v>6180</v>
      </c>
      <c r="DI57" s="40"/>
      <c r="DJ57" s="63">
        <v>9275.6</v>
      </c>
      <c r="DK57" s="43"/>
      <c r="DL57" s="268" t="s">
        <v>192</v>
      </c>
      <c r="DM57" s="269" t="s">
        <v>580</v>
      </c>
      <c r="DN57" s="269" t="s">
        <v>178</v>
      </c>
      <c r="DO57" s="269">
        <v>60</v>
      </c>
      <c r="DP57" s="269" t="s">
        <v>294</v>
      </c>
      <c r="DQ57" s="56"/>
      <c r="DR57" s="56"/>
      <c r="DS57" s="36"/>
      <c r="DV57" s="41">
        <v>1.05</v>
      </c>
      <c r="DW57" s="41" t="s">
        <v>197</v>
      </c>
      <c r="DX57" s="41"/>
      <c r="DY57" s="151">
        <v>227.43</v>
      </c>
      <c r="DZ57" s="41">
        <v>227.43</v>
      </c>
      <c r="EA57" s="41">
        <v>9999</v>
      </c>
      <c r="EB57" s="41">
        <v>999999</v>
      </c>
      <c r="EC57" s="41">
        <v>999999</v>
      </c>
      <c r="EG57" s="41">
        <v>20</v>
      </c>
      <c r="EH57" s="195">
        <v>0</v>
      </c>
      <c r="EI57" s="195">
        <v>3420</v>
      </c>
      <c r="EJ57" s="196">
        <v>90.6</v>
      </c>
      <c r="EK57" s="195">
        <v>0</v>
      </c>
      <c r="EL57" s="195">
        <v>0</v>
      </c>
      <c r="EM57" s="195">
        <v>2474</v>
      </c>
      <c r="EN57" s="195">
        <v>2160</v>
      </c>
      <c r="EO57" s="195">
        <v>405</v>
      </c>
      <c r="EP57" s="195">
        <v>600</v>
      </c>
      <c r="EQ57" s="195">
        <v>126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C57" s="41">
        <v>20</v>
      </c>
      <c r="FD57" s="195">
        <v>0</v>
      </c>
      <c r="FE57" s="195">
        <v>3420</v>
      </c>
      <c r="FF57" s="195">
        <v>3510.6</v>
      </c>
      <c r="FG57" s="195">
        <v>3510.6</v>
      </c>
      <c r="FH57" s="195">
        <v>3510.6</v>
      </c>
      <c r="FI57" s="195">
        <v>5984.6</v>
      </c>
      <c r="FJ57" s="195">
        <v>8144.6</v>
      </c>
      <c r="FK57" s="195">
        <v>8549.6</v>
      </c>
      <c r="FL57" s="195">
        <v>9149.6</v>
      </c>
      <c r="FM57" s="195">
        <v>9275.6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13.5" thickBot="1" x14ac:dyDescent="0.25">
      <c r="A58" s="132"/>
      <c r="B58" s="34">
        <v>75</v>
      </c>
      <c r="C58" s="293">
        <v>88</v>
      </c>
      <c r="D58" s="260" t="s">
        <v>560</v>
      </c>
      <c r="E58" s="260" t="s">
        <v>561</v>
      </c>
      <c r="F58" s="260" t="s">
        <v>614</v>
      </c>
      <c r="G58" s="43">
        <v>0.34374999999999983</v>
      </c>
      <c r="H58" s="47">
        <v>0.34374999999999983</v>
      </c>
      <c r="I58" s="58" t="s">
        <v>44</v>
      </c>
      <c r="J58" s="52">
        <v>0</v>
      </c>
      <c r="K58" s="43">
        <v>0.4270833333333332</v>
      </c>
      <c r="L58" s="47">
        <v>0.4270833333333332</v>
      </c>
      <c r="M58" s="42" t="s">
        <v>44</v>
      </c>
      <c r="N58" s="38">
        <v>0</v>
      </c>
      <c r="O58" s="85">
        <v>0.4284722222222222</v>
      </c>
      <c r="P58" s="38">
        <v>300</v>
      </c>
      <c r="Q58" s="261"/>
      <c r="R58" s="85">
        <v>0.46111111111111108</v>
      </c>
      <c r="S58" s="38">
        <v>300</v>
      </c>
      <c r="T58" s="85">
        <v>0.48749999999999999</v>
      </c>
      <c r="U58" s="86"/>
      <c r="V58" s="52">
        <v>0</v>
      </c>
      <c r="W58" s="85">
        <v>0.51388888888888895</v>
      </c>
      <c r="X58" s="38"/>
      <c r="Y58" s="85">
        <v>0.51458333333333328</v>
      </c>
      <c r="Z58" s="86"/>
      <c r="AA58" s="52">
        <v>0</v>
      </c>
      <c r="AB58" s="261"/>
      <c r="AC58" s="85">
        <v>0.51666666666666672</v>
      </c>
      <c r="AD58" s="38"/>
      <c r="AE58" s="85">
        <v>0.47916666666666669</v>
      </c>
      <c r="AF58" s="86"/>
      <c r="AG58" s="52">
        <v>1980</v>
      </c>
      <c r="AH58" s="261">
        <v>600</v>
      </c>
      <c r="AI58" s="85"/>
      <c r="AJ58" s="38">
        <v>600</v>
      </c>
      <c r="AK58" s="73">
        <v>0.5493055555555556</v>
      </c>
      <c r="AL58" s="42" t="s">
        <v>301</v>
      </c>
      <c r="AM58" s="38">
        <v>2760</v>
      </c>
      <c r="AN58" s="43">
        <v>0.55625000000000002</v>
      </c>
      <c r="AO58" s="47">
        <v>0.5854166666666667</v>
      </c>
      <c r="AP58" s="70">
        <v>92.1</v>
      </c>
      <c r="AQ58" s="71">
        <v>92.1</v>
      </c>
      <c r="AR58" s="72"/>
      <c r="AS58" s="49">
        <v>0.59097222222222223</v>
      </c>
      <c r="AT58" s="42" t="s">
        <v>44</v>
      </c>
      <c r="AU58" s="280">
        <v>0</v>
      </c>
      <c r="AV58" s="72"/>
      <c r="AW58" s="49">
        <v>0.6333333333333333</v>
      </c>
      <c r="AX58" s="42" t="s">
        <v>44</v>
      </c>
      <c r="AY58" s="38">
        <v>0</v>
      </c>
      <c r="AZ58" s="53">
        <v>0.63680555555555551</v>
      </c>
      <c r="BA58" s="61"/>
      <c r="BB58" s="55">
        <v>0.6422106481481481</v>
      </c>
      <c r="BC58" s="35">
        <v>5.4050925925925863E-3</v>
      </c>
      <c r="BD58" s="35">
        <v>1.0416666666667254E-4</v>
      </c>
      <c r="BE58" s="44" t="s">
        <v>45</v>
      </c>
      <c r="BF58" s="45">
        <v>9</v>
      </c>
      <c r="BG58" s="55">
        <v>0.64954861111111117</v>
      </c>
      <c r="BH58" s="35">
        <v>1.274305555555566E-2</v>
      </c>
      <c r="BI58" s="35">
        <v>6.7129629629619075E-4</v>
      </c>
      <c r="BJ58" s="44" t="s">
        <v>45</v>
      </c>
      <c r="BK58" s="45">
        <v>58</v>
      </c>
      <c r="BL58" s="55">
        <v>0.65387731481481481</v>
      </c>
      <c r="BM58" s="35">
        <v>1.70717592592593E-2</v>
      </c>
      <c r="BN58" s="35">
        <v>1.9675925925921947E-4</v>
      </c>
      <c r="BO58" s="44" t="s">
        <v>45</v>
      </c>
      <c r="BP58" s="45">
        <v>17</v>
      </c>
      <c r="BQ58" s="55">
        <v>0.67113425925925929</v>
      </c>
      <c r="BR58" s="35">
        <v>3.4328703703703778E-2</v>
      </c>
      <c r="BS58" s="35">
        <v>2.3726851851852623E-3</v>
      </c>
      <c r="BT58" s="44" t="s">
        <v>301</v>
      </c>
      <c r="BU58" s="45">
        <v>205</v>
      </c>
      <c r="BV58" s="263"/>
      <c r="BW58" s="263"/>
      <c r="BX58" s="55">
        <v>0.66200231481481475</v>
      </c>
      <c r="BY58" s="35">
        <v>2.5196759259259238E-2</v>
      </c>
      <c r="BZ58" s="35">
        <v>1.5011574074074094E-2</v>
      </c>
      <c r="CA58" s="44" t="s">
        <v>45</v>
      </c>
      <c r="CB58" s="45">
        <v>1597</v>
      </c>
      <c r="CC58" s="49">
        <v>0.69513888888888886</v>
      </c>
      <c r="CD58" s="42" t="s">
        <v>45</v>
      </c>
      <c r="CE58" s="38">
        <v>660</v>
      </c>
      <c r="CF58" s="53">
        <v>0.69791666666666663</v>
      </c>
      <c r="CG58" s="61"/>
      <c r="CH58" s="55">
        <v>0.70847222222222228</v>
      </c>
      <c r="CI58" s="35">
        <v>1.0555555555555651E-2</v>
      </c>
      <c r="CJ58" s="35">
        <v>2.8935185185175599E-4</v>
      </c>
      <c r="CK58" s="44" t="s">
        <v>45</v>
      </c>
      <c r="CL58" s="45">
        <v>25</v>
      </c>
      <c r="CM58" s="55">
        <v>0.71483796296296298</v>
      </c>
      <c r="CN58" s="35">
        <v>1.6921296296296351E-2</v>
      </c>
      <c r="CO58" s="35">
        <v>6.9444444444500403E-5</v>
      </c>
      <c r="CP58" s="44" t="s">
        <v>301</v>
      </c>
      <c r="CQ58" s="45">
        <v>6</v>
      </c>
      <c r="CR58" s="85" t="s">
        <v>632</v>
      </c>
      <c r="CS58" s="38"/>
      <c r="CT58" s="85">
        <v>3.6881944444444401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107.6</v>
      </c>
      <c r="DC58" s="71">
        <v>107.6</v>
      </c>
      <c r="DD58" s="72"/>
      <c r="DE58" s="43"/>
      <c r="DF58" s="43"/>
      <c r="DG58" s="39">
        <v>2116.6999999999998</v>
      </c>
      <c r="DH58" s="46">
        <v>7200</v>
      </c>
      <c r="DI58" s="40"/>
      <c r="DJ58" s="63">
        <v>9316.7000000000007</v>
      </c>
      <c r="DK58" s="43"/>
      <c r="DL58" s="268" t="s">
        <v>191</v>
      </c>
      <c r="DM58" s="269" t="s">
        <v>614</v>
      </c>
      <c r="DN58" s="269" t="s">
        <v>178</v>
      </c>
      <c r="DO58" s="269">
        <v>102</v>
      </c>
      <c r="DP58" s="269" t="s">
        <v>621</v>
      </c>
      <c r="DQ58" s="56"/>
      <c r="DR58" s="56"/>
      <c r="DS58" s="36"/>
      <c r="DV58" s="41">
        <v>1.08</v>
      </c>
      <c r="DW58" s="41" t="s">
        <v>197</v>
      </c>
      <c r="DX58" s="41"/>
      <c r="DY58" s="151">
        <v>215.67599999999999</v>
      </c>
      <c r="DZ58" s="41">
        <v>215.67599999999999</v>
      </c>
      <c r="EA58" s="41">
        <v>9999</v>
      </c>
      <c r="EB58" s="41">
        <v>999999</v>
      </c>
      <c r="EC58" s="41">
        <v>999999</v>
      </c>
      <c r="EG58" s="41">
        <v>88</v>
      </c>
      <c r="EH58" s="195">
        <v>0</v>
      </c>
      <c r="EI58" s="195">
        <v>6540</v>
      </c>
      <c r="EJ58" s="196">
        <v>92.1</v>
      </c>
      <c r="EK58" s="195">
        <v>0</v>
      </c>
      <c r="EL58" s="195">
        <v>0</v>
      </c>
      <c r="EM58" s="195">
        <v>1886</v>
      </c>
      <c r="EN58" s="195">
        <v>660</v>
      </c>
      <c r="EO58" s="195">
        <v>31</v>
      </c>
      <c r="EP58" s="195">
        <v>0</v>
      </c>
      <c r="EQ58" s="195">
        <v>107.6</v>
      </c>
      <c r="FC58" s="41">
        <v>88</v>
      </c>
      <c r="FD58" s="195">
        <v>0</v>
      </c>
      <c r="FE58" s="195">
        <v>6540</v>
      </c>
      <c r="FF58" s="195">
        <v>6632.1</v>
      </c>
      <c r="FG58" s="195">
        <v>6632.1</v>
      </c>
      <c r="FH58" s="195">
        <v>6632.1</v>
      </c>
      <c r="FI58" s="195">
        <v>8518.1</v>
      </c>
      <c r="FJ58" s="195">
        <v>9178.1</v>
      </c>
      <c r="FK58" s="195">
        <v>9209.1</v>
      </c>
      <c r="FL58" s="195">
        <v>9209.1</v>
      </c>
      <c r="FM58" s="195">
        <v>9316.7000000000007</v>
      </c>
    </row>
    <row r="59" spans="1:178" ht="13.5" thickBot="1" x14ac:dyDescent="0.25">
      <c r="A59" s="132"/>
      <c r="B59" s="34">
        <v>77</v>
      </c>
      <c r="C59" s="293">
        <v>93</v>
      </c>
      <c r="D59" s="260" t="s">
        <v>562</v>
      </c>
      <c r="E59" s="260" t="s">
        <v>563</v>
      </c>
      <c r="F59" s="260" t="s">
        <v>617</v>
      </c>
      <c r="G59" s="43">
        <v>0.34513888888888872</v>
      </c>
      <c r="H59" s="47">
        <v>0.34513888888888872</v>
      </c>
      <c r="I59" s="58" t="s">
        <v>44</v>
      </c>
      <c r="J59" s="391">
        <v>0</v>
      </c>
      <c r="K59" s="43">
        <v>0.42847222222222209</v>
      </c>
      <c r="L59" s="47">
        <v>0.42847222222222209</v>
      </c>
      <c r="M59" s="42" t="s">
        <v>44</v>
      </c>
      <c r="N59" s="38">
        <v>0</v>
      </c>
      <c r="O59" s="85">
        <v>0.4291666666666667</v>
      </c>
      <c r="P59" s="38"/>
      <c r="Q59" s="261"/>
      <c r="R59" s="85">
        <v>0.45763888888888887</v>
      </c>
      <c r="S59" s="38">
        <v>300</v>
      </c>
      <c r="T59" s="85">
        <v>0.46249999999999997</v>
      </c>
      <c r="U59" s="86"/>
      <c r="V59" s="52">
        <v>0</v>
      </c>
      <c r="W59" s="85">
        <v>0.50347222222222221</v>
      </c>
      <c r="X59" s="38"/>
      <c r="Y59" s="85"/>
      <c r="Z59" s="86"/>
      <c r="AA59" s="52">
        <v>600</v>
      </c>
      <c r="AB59" s="261"/>
      <c r="AC59" s="85"/>
      <c r="AD59" s="38">
        <v>600</v>
      </c>
      <c r="AE59" s="85" t="s">
        <v>308</v>
      </c>
      <c r="AF59" s="86"/>
      <c r="AG59" s="52">
        <v>600</v>
      </c>
      <c r="AH59" s="261"/>
      <c r="AI59" s="85"/>
      <c r="AJ59" s="38">
        <v>600</v>
      </c>
      <c r="AK59" s="73">
        <v>0.51874999999999993</v>
      </c>
      <c r="AL59" s="42" t="s">
        <v>44</v>
      </c>
      <c r="AM59" s="38">
        <v>0</v>
      </c>
      <c r="AN59" s="43">
        <v>0.52361111111111114</v>
      </c>
      <c r="AO59" s="47">
        <v>0.57430555555555551</v>
      </c>
      <c r="AP59" s="70">
        <v>97.1</v>
      </c>
      <c r="AQ59" s="71">
        <v>97.1</v>
      </c>
      <c r="AR59" s="72">
        <v>10</v>
      </c>
      <c r="AS59" s="49">
        <v>0.56041666666666656</v>
      </c>
      <c r="AT59" s="42" t="s">
        <v>44</v>
      </c>
      <c r="AU59" s="280">
        <v>0</v>
      </c>
      <c r="AV59" s="72"/>
      <c r="AW59" s="49">
        <v>0.62013888888888891</v>
      </c>
      <c r="AX59" s="42" t="s">
        <v>44</v>
      </c>
      <c r="AY59" s="38">
        <v>0</v>
      </c>
      <c r="AZ59" s="53">
        <v>0.62222222222222223</v>
      </c>
      <c r="BA59" s="61"/>
      <c r="BB59" s="55">
        <v>0.62707175925925929</v>
      </c>
      <c r="BC59" s="35">
        <v>4.849537037037055E-3</v>
      </c>
      <c r="BD59" s="35">
        <v>6.5972222222220392E-4</v>
      </c>
      <c r="BE59" s="44" t="s">
        <v>45</v>
      </c>
      <c r="BF59" s="45">
        <v>57</v>
      </c>
      <c r="BG59" s="55">
        <v>0.63563657407407403</v>
      </c>
      <c r="BH59" s="35">
        <v>1.3414351851851802E-2</v>
      </c>
      <c r="BI59" s="35">
        <v>4.8572257327350599E-17</v>
      </c>
      <c r="BJ59" s="44" t="s">
        <v>44</v>
      </c>
      <c r="BK59" s="45">
        <v>0</v>
      </c>
      <c r="BL59" s="55">
        <v>0.64043981481481482</v>
      </c>
      <c r="BM59" s="35">
        <v>1.8217592592592591E-2</v>
      </c>
      <c r="BN59" s="35">
        <v>9.4907407407407093E-4</v>
      </c>
      <c r="BO59" s="44" t="s">
        <v>301</v>
      </c>
      <c r="BP59" s="45">
        <v>82</v>
      </c>
      <c r="BQ59" s="55">
        <v>0.66047453703703707</v>
      </c>
      <c r="BR59" s="35">
        <v>3.8252314814814836E-2</v>
      </c>
      <c r="BS59" s="35">
        <v>6.2962962962963206E-3</v>
      </c>
      <c r="BT59" s="44" t="s">
        <v>301</v>
      </c>
      <c r="BU59" s="45">
        <v>844</v>
      </c>
      <c r="BV59" s="263"/>
      <c r="BW59" s="263"/>
      <c r="BX59" s="55">
        <v>0.65093750000000006</v>
      </c>
      <c r="BY59" s="35">
        <v>2.8715277777777826E-2</v>
      </c>
      <c r="BZ59" s="35">
        <v>1.1493055555555506E-2</v>
      </c>
      <c r="CA59" s="44" t="s">
        <v>45</v>
      </c>
      <c r="CB59" s="45">
        <v>1593</v>
      </c>
      <c r="CC59" s="49"/>
      <c r="CD59" s="42" t="s">
        <v>44</v>
      </c>
      <c r="CE59" s="38">
        <v>1800</v>
      </c>
      <c r="CF59" s="53"/>
      <c r="CG59" s="61"/>
      <c r="CH59" s="55"/>
      <c r="CI59" s="35">
        <v>0</v>
      </c>
      <c r="CJ59" s="35">
        <v>1.0844907407407407E-2</v>
      </c>
      <c r="CK59" s="44" t="s">
        <v>44</v>
      </c>
      <c r="CL59" s="45"/>
      <c r="CM59" s="55"/>
      <c r="CN59" s="35">
        <v>0</v>
      </c>
      <c r="CO59" s="35">
        <v>1.6851851851851851E-2</v>
      </c>
      <c r="CP59" s="44"/>
      <c r="CQ59" s="45">
        <v>1800</v>
      </c>
      <c r="CR59" s="85"/>
      <c r="CS59" s="38">
        <v>600</v>
      </c>
      <c r="CT59" s="85">
        <v>3.7715277777777798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109.8</v>
      </c>
      <c r="DC59" s="71">
        <v>109.8</v>
      </c>
      <c r="DD59" s="72"/>
      <c r="DE59" s="43"/>
      <c r="DF59" s="43"/>
      <c r="DG59" s="39">
        <v>4592.9000000000005</v>
      </c>
      <c r="DH59" s="46">
        <v>5100</v>
      </c>
      <c r="DI59" s="40"/>
      <c r="DJ59" s="63">
        <v>9692.9000000000015</v>
      </c>
      <c r="DK59" s="43"/>
      <c r="DL59" s="268" t="s">
        <v>192</v>
      </c>
      <c r="DM59" s="269" t="s">
        <v>617</v>
      </c>
      <c r="DN59" s="269" t="s">
        <v>178</v>
      </c>
      <c r="DO59" s="269">
        <v>76</v>
      </c>
      <c r="DP59" s="269">
        <v>0</v>
      </c>
      <c r="DQ59" s="56"/>
      <c r="DR59" s="56"/>
      <c r="DS59" s="36"/>
      <c r="DV59" s="41">
        <v>1.05</v>
      </c>
      <c r="DW59" s="41" t="s">
        <v>197</v>
      </c>
      <c r="DX59" s="41"/>
      <c r="DY59" s="151">
        <v>227.74499999999998</v>
      </c>
      <c r="DZ59" s="41">
        <v>227.74499999999998</v>
      </c>
      <c r="EA59" s="41">
        <v>9999</v>
      </c>
      <c r="EB59" s="41">
        <v>999999</v>
      </c>
      <c r="EC59" s="41">
        <v>999999</v>
      </c>
      <c r="EG59" s="41">
        <v>93</v>
      </c>
      <c r="EH59" s="195">
        <v>0</v>
      </c>
      <c r="EI59" s="195">
        <v>2700</v>
      </c>
      <c r="EJ59" s="196">
        <v>107.1</v>
      </c>
      <c r="EK59" s="195">
        <v>0</v>
      </c>
      <c r="EL59" s="195">
        <v>0</v>
      </c>
      <c r="EM59" s="195">
        <v>2576</v>
      </c>
      <c r="EN59" s="195">
        <v>1800</v>
      </c>
      <c r="EO59" s="195">
        <v>1800</v>
      </c>
      <c r="EP59" s="195">
        <v>600</v>
      </c>
      <c r="EQ59" s="195">
        <v>109.8</v>
      </c>
      <c r="FC59" s="41">
        <v>93</v>
      </c>
      <c r="FD59" s="195">
        <v>0</v>
      </c>
      <c r="FE59" s="195">
        <v>2700</v>
      </c>
      <c r="FF59" s="195">
        <v>2807.1</v>
      </c>
      <c r="FG59" s="195">
        <v>2807.1</v>
      </c>
      <c r="FH59" s="195">
        <v>2807.1</v>
      </c>
      <c r="FI59" s="195">
        <v>5383.1</v>
      </c>
      <c r="FJ59" s="195">
        <v>7183.1</v>
      </c>
      <c r="FK59" s="195">
        <v>8983.1</v>
      </c>
      <c r="FL59" s="195">
        <v>9583.1</v>
      </c>
      <c r="FM59" s="195">
        <v>9692.9</v>
      </c>
    </row>
    <row r="60" spans="1:178" ht="13.5" thickBot="1" x14ac:dyDescent="0.25">
      <c r="A60" s="132"/>
      <c r="B60" s="34">
        <v>72</v>
      </c>
      <c r="C60" s="293">
        <v>83</v>
      </c>
      <c r="D60" s="260" t="s">
        <v>555</v>
      </c>
      <c r="E60" s="260" t="s">
        <v>273</v>
      </c>
      <c r="F60" s="260" t="s">
        <v>615</v>
      </c>
      <c r="G60" s="43">
        <v>0.34166666666666651</v>
      </c>
      <c r="H60" s="47">
        <v>0.34166666666666651</v>
      </c>
      <c r="I60" s="58" t="s">
        <v>44</v>
      </c>
      <c r="J60" s="52">
        <v>0</v>
      </c>
      <c r="K60" s="43">
        <v>0.42499999999999988</v>
      </c>
      <c r="L60" s="47">
        <v>0.42499999999999988</v>
      </c>
      <c r="M60" s="42" t="s">
        <v>44</v>
      </c>
      <c r="N60" s="38">
        <v>0</v>
      </c>
      <c r="O60" s="85">
        <v>0.42569444444444443</v>
      </c>
      <c r="P60" s="38"/>
      <c r="Q60" s="261"/>
      <c r="R60" s="85">
        <v>0.46249999999999997</v>
      </c>
      <c r="S60" s="38">
        <v>300</v>
      </c>
      <c r="T60" s="85">
        <v>0.4680555555555555</v>
      </c>
      <c r="U60" s="86"/>
      <c r="V60" s="52">
        <v>0</v>
      </c>
      <c r="W60" s="85"/>
      <c r="X60" s="38">
        <v>600</v>
      </c>
      <c r="Y60" s="85"/>
      <c r="Z60" s="86"/>
      <c r="AA60" s="52">
        <v>600</v>
      </c>
      <c r="AB60" s="261"/>
      <c r="AC60" s="85"/>
      <c r="AD60" s="38">
        <v>600</v>
      </c>
      <c r="AE60" s="85" t="s">
        <v>308</v>
      </c>
      <c r="AF60" s="86"/>
      <c r="AG60" s="52">
        <v>600</v>
      </c>
      <c r="AH60" s="261"/>
      <c r="AI60" s="85"/>
      <c r="AJ60" s="38">
        <v>600</v>
      </c>
      <c r="AK60" s="73">
        <v>0.52013888888888882</v>
      </c>
      <c r="AL60" s="42" t="s">
        <v>301</v>
      </c>
      <c r="AM60" s="38">
        <v>420</v>
      </c>
      <c r="AN60" s="43">
        <v>0.5229166666666667</v>
      </c>
      <c r="AO60" s="47">
        <v>0.56805555555555554</v>
      </c>
      <c r="AP60" s="70">
        <v>100.8</v>
      </c>
      <c r="AQ60" s="71">
        <v>100.8</v>
      </c>
      <c r="AR60" s="72"/>
      <c r="AS60" s="49">
        <v>0.56180555555555545</v>
      </c>
      <c r="AT60" s="42" t="s">
        <v>44</v>
      </c>
      <c r="AU60" s="280">
        <v>0</v>
      </c>
      <c r="AV60" s="72"/>
      <c r="AW60" s="49">
        <v>0.64374999999999993</v>
      </c>
      <c r="AX60" s="42" t="s">
        <v>44</v>
      </c>
      <c r="AY60" s="38">
        <v>0</v>
      </c>
      <c r="AZ60" s="53">
        <v>0.64513888888888882</v>
      </c>
      <c r="BA60" s="61"/>
      <c r="BB60" s="55">
        <v>0.65054398148148151</v>
      </c>
      <c r="BC60" s="35">
        <v>5.4050925925926974E-3</v>
      </c>
      <c r="BD60" s="35">
        <v>1.0416666666656152E-4</v>
      </c>
      <c r="BE60" s="44" t="s">
        <v>45</v>
      </c>
      <c r="BF60" s="45">
        <v>9</v>
      </c>
      <c r="BG60" s="55">
        <v>0.65902777777777777</v>
      </c>
      <c r="BH60" s="35">
        <v>1.3888888888888951E-2</v>
      </c>
      <c r="BI60" s="35">
        <v>4.7453703703709965E-4</v>
      </c>
      <c r="BJ60" s="44" t="s">
        <v>301</v>
      </c>
      <c r="BK60" s="45">
        <v>41</v>
      </c>
      <c r="BL60" s="55">
        <v>0.66298611111111116</v>
      </c>
      <c r="BM60" s="35">
        <v>1.7847222222222348E-2</v>
      </c>
      <c r="BN60" s="35">
        <v>5.787037037038277E-4</v>
      </c>
      <c r="BO60" s="44" t="s">
        <v>301</v>
      </c>
      <c r="BP60" s="45">
        <v>50</v>
      </c>
      <c r="BQ60" s="55">
        <v>0.68146990740740743</v>
      </c>
      <c r="BR60" s="35">
        <v>3.633101851851861E-2</v>
      </c>
      <c r="BS60" s="35">
        <v>4.3750000000000941E-3</v>
      </c>
      <c r="BT60" s="44" t="s">
        <v>301</v>
      </c>
      <c r="BU60" s="45">
        <v>378</v>
      </c>
      <c r="BV60" s="263"/>
      <c r="BW60" s="263"/>
      <c r="BX60" s="55">
        <v>0.67204861111111114</v>
      </c>
      <c r="BY60" s="35">
        <v>2.6909722222222321E-2</v>
      </c>
      <c r="BZ60" s="35">
        <v>1.3298611111111011E-2</v>
      </c>
      <c r="CA60" s="44" t="s">
        <v>45</v>
      </c>
      <c r="CB60" s="45">
        <v>1449</v>
      </c>
      <c r="CC60" s="49"/>
      <c r="CD60" s="42" t="s">
        <v>44</v>
      </c>
      <c r="CE60" s="38">
        <v>1800</v>
      </c>
      <c r="CF60" s="53"/>
      <c r="CG60" s="61"/>
      <c r="CH60" s="55"/>
      <c r="CI60" s="35">
        <v>0</v>
      </c>
      <c r="CJ60" s="35">
        <v>1.0844907407407407E-2</v>
      </c>
      <c r="CK60" s="44" t="s">
        <v>44</v>
      </c>
      <c r="CL60" s="45"/>
      <c r="CM60" s="55"/>
      <c r="CN60" s="35">
        <v>0</v>
      </c>
      <c r="CO60" s="35">
        <v>1.6851851851851851E-2</v>
      </c>
      <c r="CP60" s="44"/>
      <c r="CQ60" s="45">
        <v>1800</v>
      </c>
      <c r="CR60" s="85"/>
      <c r="CS60" s="38">
        <v>600</v>
      </c>
      <c r="CT60" s="85">
        <v>3.5631944444444401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148.9</v>
      </c>
      <c r="DC60" s="71">
        <v>148.9</v>
      </c>
      <c r="DD60" s="72"/>
      <c r="DE60" s="43"/>
      <c r="DF60" s="43"/>
      <c r="DG60" s="39">
        <v>3976.7000000000003</v>
      </c>
      <c r="DH60" s="46">
        <v>6120</v>
      </c>
      <c r="DI60" s="40"/>
      <c r="DJ60" s="63">
        <v>10096.700000000001</v>
      </c>
      <c r="DK60" s="43"/>
      <c r="DL60" s="268" t="s">
        <v>190</v>
      </c>
      <c r="DM60" s="269" t="s">
        <v>615</v>
      </c>
      <c r="DN60" s="269" t="s">
        <v>178</v>
      </c>
      <c r="DO60" s="269">
        <v>105</v>
      </c>
      <c r="DP60" s="269">
        <v>0</v>
      </c>
      <c r="DQ60" s="56"/>
      <c r="DR60" s="56"/>
      <c r="DS60" s="36"/>
      <c r="DV60" s="41">
        <v>1.08</v>
      </c>
      <c r="DW60" s="41" t="s">
        <v>197</v>
      </c>
      <c r="DX60" s="41"/>
      <c r="DY60" s="151">
        <v>269.67599999999999</v>
      </c>
      <c r="DZ60" s="41">
        <v>269.67599999999999</v>
      </c>
      <c r="EA60" s="41">
        <v>9999</v>
      </c>
      <c r="EB60" s="41">
        <v>999999</v>
      </c>
      <c r="EC60" s="41">
        <v>999999</v>
      </c>
      <c r="EG60" s="41">
        <v>83</v>
      </c>
      <c r="EH60" s="195">
        <v>0</v>
      </c>
      <c r="EI60" s="195">
        <v>3720</v>
      </c>
      <c r="EJ60" s="196">
        <v>100.8</v>
      </c>
      <c r="EK60" s="195">
        <v>0</v>
      </c>
      <c r="EL60" s="195">
        <v>0</v>
      </c>
      <c r="EM60" s="195">
        <v>1927</v>
      </c>
      <c r="EN60" s="195">
        <v>1800</v>
      </c>
      <c r="EO60" s="195">
        <v>1800</v>
      </c>
      <c r="EP60" s="195">
        <v>600</v>
      </c>
      <c r="EQ60" s="195">
        <v>148.9</v>
      </c>
      <c r="FC60" s="41">
        <v>83</v>
      </c>
      <c r="FD60" s="195">
        <v>0</v>
      </c>
      <c r="FE60" s="195">
        <v>3720</v>
      </c>
      <c r="FF60" s="195">
        <v>3820.8</v>
      </c>
      <c r="FG60" s="195">
        <v>3820.8</v>
      </c>
      <c r="FH60" s="195">
        <v>3820.8</v>
      </c>
      <c r="FI60" s="195">
        <v>5747.8</v>
      </c>
      <c r="FJ60" s="195">
        <v>7547.8</v>
      </c>
      <c r="FK60" s="195">
        <v>9347.7999999999993</v>
      </c>
      <c r="FL60" s="195">
        <v>9947.7999999999993</v>
      </c>
      <c r="FM60" s="195">
        <v>10096.699999999999</v>
      </c>
    </row>
    <row r="61" spans="1:178" ht="13.5" thickBot="1" x14ac:dyDescent="0.25">
      <c r="A61" s="132"/>
      <c r="B61" s="34">
        <v>36</v>
      </c>
      <c r="C61" s="293">
        <v>36</v>
      </c>
      <c r="D61" s="260" t="s">
        <v>251</v>
      </c>
      <c r="E61" s="260" t="s">
        <v>278</v>
      </c>
      <c r="F61" s="260" t="s">
        <v>567</v>
      </c>
      <c r="G61" s="43">
        <v>0.3166666666666666</v>
      </c>
      <c r="H61" s="47">
        <v>0.3166666666666666</v>
      </c>
      <c r="I61" s="58" t="s">
        <v>44</v>
      </c>
      <c r="J61" s="52">
        <v>0</v>
      </c>
      <c r="K61" s="43">
        <v>0.39999999999999997</v>
      </c>
      <c r="L61" s="47">
        <v>0.39999999999999997</v>
      </c>
      <c r="M61" s="42" t="s">
        <v>44</v>
      </c>
      <c r="N61" s="38">
        <v>0</v>
      </c>
      <c r="O61" s="85">
        <v>0.40347222222222223</v>
      </c>
      <c r="P61" s="38">
        <v>300</v>
      </c>
      <c r="Q61" s="261"/>
      <c r="R61" s="85">
        <v>0.44791666666666669</v>
      </c>
      <c r="S61" s="38">
        <v>300</v>
      </c>
      <c r="T61" s="85" t="s">
        <v>308</v>
      </c>
      <c r="U61" s="86"/>
      <c r="V61" s="52">
        <v>600</v>
      </c>
      <c r="W61" s="85">
        <v>0.5131944444444444</v>
      </c>
      <c r="X61" s="38"/>
      <c r="Y61" s="85">
        <v>0.51388888888888895</v>
      </c>
      <c r="Z61" s="86"/>
      <c r="AA61" s="52">
        <v>0</v>
      </c>
      <c r="AB61" s="261"/>
      <c r="AC61" s="85">
        <v>0.51736111111111105</v>
      </c>
      <c r="AD61" s="38"/>
      <c r="AE61" s="85">
        <v>0.46666666666666662</v>
      </c>
      <c r="AF61" s="86"/>
      <c r="AG61" s="52">
        <v>720</v>
      </c>
      <c r="AH61" s="261">
        <v>600</v>
      </c>
      <c r="AI61" s="85"/>
      <c r="AJ61" s="38">
        <v>600</v>
      </c>
      <c r="AK61" s="73">
        <v>0.5493055555555556</v>
      </c>
      <c r="AL61" s="42" t="s">
        <v>301</v>
      </c>
      <c r="AM61" s="38">
        <v>5100</v>
      </c>
      <c r="AN61" s="43">
        <v>0.55208333333333337</v>
      </c>
      <c r="AO61" s="47">
        <v>0.58819444444444446</v>
      </c>
      <c r="AP61" s="70">
        <v>101</v>
      </c>
      <c r="AQ61" s="71">
        <v>101</v>
      </c>
      <c r="AR61" s="72"/>
      <c r="AS61" s="49">
        <v>0.59097222222222223</v>
      </c>
      <c r="AT61" s="42" t="s">
        <v>44</v>
      </c>
      <c r="AU61" s="280">
        <v>0</v>
      </c>
      <c r="AV61" s="72"/>
      <c r="AW61" s="49">
        <v>0.63541666666666663</v>
      </c>
      <c r="AX61" s="42" t="s">
        <v>44</v>
      </c>
      <c r="AY61" s="38">
        <v>0</v>
      </c>
      <c r="AZ61" s="53">
        <v>0.6381944444444444</v>
      </c>
      <c r="BA61" s="61"/>
      <c r="BB61" s="55">
        <v>0.64371527777777782</v>
      </c>
      <c r="BC61" s="35">
        <v>5.5208333333334192E-3</v>
      </c>
      <c r="BD61" s="35">
        <v>1.1574074074160307E-5</v>
      </c>
      <c r="BE61" s="44" t="s">
        <v>301</v>
      </c>
      <c r="BF61" s="45">
        <v>1</v>
      </c>
      <c r="BG61" s="55">
        <v>0.65127314814814818</v>
      </c>
      <c r="BH61" s="35">
        <v>1.3078703703703787E-2</v>
      </c>
      <c r="BI61" s="35">
        <v>3.3564814814806415E-4</v>
      </c>
      <c r="BJ61" s="44" t="s">
        <v>45</v>
      </c>
      <c r="BK61" s="45">
        <v>29</v>
      </c>
      <c r="BL61" s="55">
        <v>0.65637731481481476</v>
      </c>
      <c r="BM61" s="35">
        <v>1.8182870370370363E-2</v>
      </c>
      <c r="BN61" s="35">
        <v>9.1435185185184328E-4</v>
      </c>
      <c r="BO61" s="44" t="s">
        <v>301</v>
      </c>
      <c r="BP61" s="45">
        <v>79</v>
      </c>
      <c r="BQ61" s="55">
        <v>0.67484953703703709</v>
      </c>
      <c r="BR61" s="35">
        <v>3.6655092592592697E-2</v>
      </c>
      <c r="BS61" s="35">
        <v>4.6990740740741818E-3</v>
      </c>
      <c r="BT61" s="44" t="s">
        <v>301</v>
      </c>
      <c r="BU61" s="45">
        <v>406</v>
      </c>
      <c r="BV61" s="263"/>
      <c r="BW61" s="263"/>
      <c r="BX61" s="55">
        <v>0.68812499999999999</v>
      </c>
      <c r="BY61" s="35">
        <v>4.9930555555555589E-2</v>
      </c>
      <c r="BZ61" s="35">
        <v>9.7222222222222571E-3</v>
      </c>
      <c r="CA61" s="44" t="s">
        <v>301</v>
      </c>
      <c r="CB61" s="45">
        <v>840</v>
      </c>
      <c r="CC61" s="49">
        <v>0.70416666666666661</v>
      </c>
      <c r="CD61" s="42" t="s">
        <v>44</v>
      </c>
      <c r="CE61" s="38">
        <v>0</v>
      </c>
      <c r="CF61" s="53">
        <v>0.70624999999999993</v>
      </c>
      <c r="CG61" s="61"/>
      <c r="CH61" s="55">
        <v>0.71877314814814808</v>
      </c>
      <c r="CI61" s="35">
        <v>1.2523148148148144E-2</v>
      </c>
      <c r="CJ61" s="35">
        <v>1.6782407407407371E-3</v>
      </c>
      <c r="CK61" s="44" t="s">
        <v>301</v>
      </c>
      <c r="CL61" s="45">
        <v>145</v>
      </c>
      <c r="CM61" s="55">
        <v>0.72618055555555561</v>
      </c>
      <c r="CN61" s="35">
        <v>1.9930555555555673E-2</v>
      </c>
      <c r="CO61" s="35">
        <v>3.078703703703823E-3</v>
      </c>
      <c r="CP61" s="44" t="s">
        <v>301</v>
      </c>
      <c r="CQ61" s="45">
        <v>266</v>
      </c>
      <c r="CR61" s="85"/>
      <c r="CS61" s="38">
        <v>600</v>
      </c>
      <c r="CT61" s="85">
        <v>2.0631944444444401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110.5</v>
      </c>
      <c r="DC61" s="71">
        <v>110.5</v>
      </c>
      <c r="DD61" s="72"/>
      <c r="DE61" s="43"/>
      <c r="DF61" s="43"/>
      <c r="DG61" s="39">
        <v>1977.5</v>
      </c>
      <c r="DH61" s="46">
        <v>8820</v>
      </c>
      <c r="DI61" s="40"/>
      <c r="DJ61" s="63">
        <v>10797.5</v>
      </c>
      <c r="DK61" s="43"/>
      <c r="DL61" s="268" t="s">
        <v>191</v>
      </c>
      <c r="DM61" s="269" t="s">
        <v>567</v>
      </c>
      <c r="DN61" s="269" t="s">
        <v>178</v>
      </c>
      <c r="DO61" s="269">
        <v>105</v>
      </c>
      <c r="DP61" s="269">
        <v>0</v>
      </c>
      <c r="DQ61" s="56"/>
      <c r="DR61" s="56"/>
      <c r="DS61" s="36"/>
      <c r="DV61" s="41">
        <v>1.08</v>
      </c>
      <c r="DW61" s="41" t="s">
        <v>198</v>
      </c>
      <c r="DX61" s="41"/>
      <c r="DY61" s="151">
        <v>228.42000000000002</v>
      </c>
      <c r="DZ61" s="41">
        <v>9999</v>
      </c>
      <c r="EA61" s="41">
        <v>228.42000000000002</v>
      </c>
      <c r="EB61" s="41">
        <v>999999</v>
      </c>
      <c r="EC61" s="41">
        <v>999999</v>
      </c>
      <c r="EG61" s="41">
        <v>36</v>
      </c>
      <c r="EH61" s="195">
        <v>0</v>
      </c>
      <c r="EI61" s="195">
        <v>8220</v>
      </c>
      <c r="EJ61" s="196">
        <v>101</v>
      </c>
      <c r="EK61" s="195">
        <v>0</v>
      </c>
      <c r="EL61" s="195">
        <v>0</v>
      </c>
      <c r="EM61" s="195">
        <v>1355</v>
      </c>
      <c r="EN61" s="195">
        <v>0</v>
      </c>
      <c r="EO61" s="195">
        <v>411</v>
      </c>
      <c r="EP61" s="195">
        <v>600</v>
      </c>
      <c r="EQ61" s="195">
        <v>110.5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36</v>
      </c>
      <c r="FD61" s="195">
        <v>0</v>
      </c>
      <c r="FE61" s="195">
        <v>8220</v>
      </c>
      <c r="FF61" s="195">
        <v>8321</v>
      </c>
      <c r="FG61" s="195">
        <v>8321</v>
      </c>
      <c r="FH61" s="195">
        <v>8321</v>
      </c>
      <c r="FI61" s="195">
        <v>9676</v>
      </c>
      <c r="FJ61" s="195">
        <v>9676</v>
      </c>
      <c r="FK61" s="195">
        <v>10087</v>
      </c>
      <c r="FL61" s="195">
        <v>10687</v>
      </c>
      <c r="FM61" s="195">
        <v>10797.5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67</v>
      </c>
      <c r="C62" s="293">
        <v>77</v>
      </c>
      <c r="D62" s="260" t="s">
        <v>546</v>
      </c>
      <c r="E62" s="260" t="s">
        <v>547</v>
      </c>
      <c r="F62" s="260" t="s">
        <v>613</v>
      </c>
      <c r="G62" s="43">
        <v>0.3381944444444443</v>
      </c>
      <c r="H62" s="47">
        <v>0.3444444444444445</v>
      </c>
      <c r="I62" s="58" t="s">
        <v>301</v>
      </c>
      <c r="J62" s="52">
        <v>540</v>
      </c>
      <c r="K62" s="43">
        <v>0.42152777777777767</v>
      </c>
      <c r="L62" s="47">
        <v>0.42152777777777767</v>
      </c>
      <c r="M62" s="42" t="s">
        <v>44</v>
      </c>
      <c r="N62" s="38">
        <v>0</v>
      </c>
      <c r="O62" s="85">
        <v>0.42222222222222222</v>
      </c>
      <c r="P62" s="38"/>
      <c r="Q62" s="261"/>
      <c r="R62" s="85"/>
      <c r="S62" s="38">
        <v>0</v>
      </c>
      <c r="T62" s="85">
        <v>0.4680555555555555</v>
      </c>
      <c r="U62" s="86"/>
      <c r="V62" s="52">
        <v>0</v>
      </c>
      <c r="W62" s="85"/>
      <c r="X62" s="38">
        <v>600</v>
      </c>
      <c r="Y62" s="85"/>
      <c r="Z62" s="86"/>
      <c r="AA62" s="52">
        <v>600</v>
      </c>
      <c r="AB62" s="261"/>
      <c r="AC62" s="85"/>
      <c r="AD62" s="38">
        <v>600</v>
      </c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 t="s">
        <v>308</v>
      </c>
      <c r="AL62" s="42" t="s">
        <v>44</v>
      </c>
      <c r="AM62" s="38">
        <v>1800</v>
      </c>
      <c r="AN62" s="43">
        <v>0.57222222222222219</v>
      </c>
      <c r="AO62" s="47">
        <v>0.59027777777777779</v>
      </c>
      <c r="AP62" s="70">
        <v>99.7</v>
      </c>
      <c r="AQ62" s="71">
        <v>99.7</v>
      </c>
      <c r="AR62" s="72"/>
      <c r="AS62" s="49" t="e">
        <v>#VALUE!</v>
      </c>
      <c r="AT62" s="42"/>
      <c r="AU62" s="280">
        <v>0</v>
      </c>
      <c r="AV62" s="72"/>
      <c r="AW62" s="49">
        <v>0.65486111111111112</v>
      </c>
      <c r="AX62" s="42"/>
      <c r="AY62" s="38">
        <v>0</v>
      </c>
      <c r="AZ62" s="53">
        <v>0.65625</v>
      </c>
      <c r="BA62" s="61"/>
      <c r="BB62" s="55">
        <v>0.66141203703703699</v>
      </c>
      <c r="BC62" s="35">
        <v>5.1620370370369928E-3</v>
      </c>
      <c r="BD62" s="35">
        <v>3.4722222222226609E-4</v>
      </c>
      <c r="BE62" s="44" t="s">
        <v>45</v>
      </c>
      <c r="BF62" s="45">
        <v>30</v>
      </c>
      <c r="BG62" s="55">
        <v>0.67335648148148142</v>
      </c>
      <c r="BH62" s="35">
        <v>1.7106481481481417E-2</v>
      </c>
      <c r="BI62" s="35">
        <v>3.6921296296295661E-3</v>
      </c>
      <c r="BJ62" s="44" t="s">
        <v>301</v>
      </c>
      <c r="BK62" s="45">
        <v>319</v>
      </c>
      <c r="BL62" s="55">
        <v>0.6790046296296296</v>
      </c>
      <c r="BM62" s="35">
        <v>2.2754629629629597E-2</v>
      </c>
      <c r="BN62" s="35">
        <v>5.486111111111077E-3</v>
      </c>
      <c r="BO62" s="44" t="s">
        <v>301</v>
      </c>
      <c r="BP62" s="45">
        <v>474</v>
      </c>
      <c r="BQ62" s="55">
        <v>0.70077546296296289</v>
      </c>
      <c r="BR62" s="35">
        <v>4.4525462962962892E-2</v>
      </c>
      <c r="BS62" s="35">
        <v>1.2569444444444376E-2</v>
      </c>
      <c r="BT62" s="44" t="s">
        <v>301</v>
      </c>
      <c r="BU62" s="45">
        <v>1086</v>
      </c>
      <c r="BV62" s="263"/>
      <c r="BW62" s="263"/>
      <c r="BX62" s="55">
        <v>0.6903125</v>
      </c>
      <c r="BY62" s="35">
        <v>3.4062499999999996E-2</v>
      </c>
      <c r="BZ62" s="35">
        <v>6.1458333333333365E-3</v>
      </c>
      <c r="CA62" s="44" t="s">
        <v>45</v>
      </c>
      <c r="CB62" s="45">
        <v>831</v>
      </c>
      <c r="CC62" s="49">
        <v>0.73958333333333337</v>
      </c>
      <c r="CD62" s="42" t="s">
        <v>301</v>
      </c>
      <c r="CE62" s="38">
        <v>1500</v>
      </c>
      <c r="CF62" s="53">
        <v>0.74236111111111114</v>
      </c>
      <c r="CG62" s="61"/>
      <c r="CH62" s="55">
        <v>0.75629629629629624</v>
      </c>
      <c r="CI62" s="35">
        <v>1.3935185185185106E-2</v>
      </c>
      <c r="CJ62" s="35">
        <v>3.0902777777776988E-3</v>
      </c>
      <c r="CK62" s="44" t="s">
        <v>301</v>
      </c>
      <c r="CL62" s="45">
        <v>267</v>
      </c>
      <c r="CM62" s="55">
        <v>0.76362268518518517</v>
      </c>
      <c r="CN62" s="35">
        <v>2.126157407407403E-2</v>
      </c>
      <c r="CO62" s="35">
        <v>4.4097222222221795E-3</v>
      </c>
      <c r="CP62" s="44" t="s">
        <v>301</v>
      </c>
      <c r="CQ62" s="45">
        <v>381</v>
      </c>
      <c r="CR62" s="85"/>
      <c r="CS62" s="38">
        <v>600</v>
      </c>
      <c r="CT62" s="85">
        <v>3.3548611111111102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124.5</v>
      </c>
      <c r="DC62" s="71">
        <v>124.5</v>
      </c>
      <c r="DD62" s="72"/>
      <c r="DE62" s="43"/>
      <c r="DF62" s="43"/>
      <c r="DG62" s="39">
        <v>3612.2</v>
      </c>
      <c r="DH62" s="46">
        <v>7440</v>
      </c>
      <c r="DI62" s="40"/>
      <c r="DJ62" s="63">
        <v>11052.2</v>
      </c>
      <c r="DK62" s="43"/>
      <c r="DL62" s="268" t="s">
        <v>192</v>
      </c>
      <c r="DM62" s="269" t="s">
        <v>613</v>
      </c>
      <c r="DN62" s="269" t="s">
        <v>178</v>
      </c>
      <c r="DO62" s="269">
        <v>93</v>
      </c>
      <c r="DP62" s="269">
        <v>0</v>
      </c>
      <c r="DQ62" s="56"/>
      <c r="DR62" s="56"/>
      <c r="DS62" s="36"/>
      <c r="DV62" s="41">
        <v>1.05</v>
      </c>
      <c r="DW62" s="41" t="s">
        <v>198</v>
      </c>
      <c r="DX62" s="41"/>
      <c r="DY62" s="151">
        <v>235.41</v>
      </c>
      <c r="DZ62" s="41">
        <v>9999</v>
      </c>
      <c r="EA62" s="41">
        <v>235.41</v>
      </c>
      <c r="EB62" s="41">
        <v>999999</v>
      </c>
      <c r="EC62" s="41">
        <v>999999</v>
      </c>
      <c r="EG62" s="41">
        <v>77</v>
      </c>
      <c r="EH62" s="195">
        <v>540</v>
      </c>
      <c r="EI62" s="195">
        <v>4800</v>
      </c>
      <c r="EJ62" s="196">
        <v>99.7</v>
      </c>
      <c r="EK62" s="195">
        <v>0</v>
      </c>
      <c r="EL62" s="195">
        <v>0</v>
      </c>
      <c r="EM62" s="195">
        <v>2740</v>
      </c>
      <c r="EN62" s="195">
        <v>1500</v>
      </c>
      <c r="EO62" s="195">
        <v>648</v>
      </c>
      <c r="EP62" s="195">
        <v>600</v>
      </c>
      <c r="EQ62" s="195">
        <v>124.5</v>
      </c>
      <c r="FC62" s="41">
        <v>77</v>
      </c>
      <c r="FD62" s="195">
        <v>540</v>
      </c>
      <c r="FE62" s="195">
        <v>5340</v>
      </c>
      <c r="FF62" s="195">
        <v>5439.7</v>
      </c>
      <c r="FG62" s="195">
        <v>5439.7</v>
      </c>
      <c r="FH62" s="195">
        <v>5439.7</v>
      </c>
      <c r="FI62" s="195">
        <v>8179.7</v>
      </c>
      <c r="FJ62" s="195">
        <v>9679.7000000000007</v>
      </c>
      <c r="FK62" s="195">
        <v>10327.700000000001</v>
      </c>
      <c r="FL62" s="195">
        <v>10927.7</v>
      </c>
      <c r="FM62" s="195">
        <v>11052.2</v>
      </c>
    </row>
    <row r="63" spans="1:178" ht="12.75" customHeight="1" thickBot="1" x14ac:dyDescent="0.25">
      <c r="A63" s="133"/>
      <c r="B63" s="34">
        <v>43</v>
      </c>
      <c r="C63" s="293">
        <v>43</v>
      </c>
      <c r="D63" s="260" t="s">
        <v>60</v>
      </c>
      <c r="E63" s="260" t="s">
        <v>51</v>
      </c>
      <c r="F63" s="260" t="s">
        <v>596</v>
      </c>
      <c r="G63" s="43">
        <v>0.32152777777777769</v>
      </c>
      <c r="H63" s="47">
        <v>0.32152777777777769</v>
      </c>
      <c r="I63" s="58" t="s">
        <v>44</v>
      </c>
      <c r="J63" s="52">
        <v>0</v>
      </c>
      <c r="K63" s="43">
        <v>0.40486111111111106</v>
      </c>
      <c r="L63" s="47">
        <v>0.40486111111111106</v>
      </c>
      <c r="M63" s="42" t="s">
        <v>44</v>
      </c>
      <c r="N63" s="38">
        <v>0</v>
      </c>
      <c r="O63" s="85">
        <v>0.4055555555555555</v>
      </c>
      <c r="P63" s="38">
        <v>300</v>
      </c>
      <c r="Q63" s="261"/>
      <c r="R63" s="85"/>
      <c r="S63" s="38">
        <v>0</v>
      </c>
      <c r="T63" s="85" t="s">
        <v>308</v>
      </c>
      <c r="U63" s="86"/>
      <c r="V63" s="52">
        <v>600</v>
      </c>
      <c r="W63" s="85"/>
      <c r="X63" s="38">
        <v>600</v>
      </c>
      <c r="Y63" s="85"/>
      <c r="Z63" s="86"/>
      <c r="AA63" s="52">
        <v>600</v>
      </c>
      <c r="AB63" s="261"/>
      <c r="AC63" s="85"/>
      <c r="AD63" s="38">
        <v>600</v>
      </c>
      <c r="AE63" s="85">
        <v>0.46180555555555558</v>
      </c>
      <c r="AF63" s="86"/>
      <c r="AG63" s="52">
        <v>1560</v>
      </c>
      <c r="AH63" s="261"/>
      <c r="AI63" s="85"/>
      <c r="AJ63" s="38">
        <v>600</v>
      </c>
      <c r="AK63" s="73">
        <v>0.4993055555555555</v>
      </c>
      <c r="AL63" s="42" t="s">
        <v>301</v>
      </c>
      <c r="AM63" s="38">
        <v>360</v>
      </c>
      <c r="AN63" s="43">
        <v>0.50347222222222221</v>
      </c>
      <c r="AO63" s="47">
        <v>0.5444444444444444</v>
      </c>
      <c r="AP63" s="70">
        <v>97.7</v>
      </c>
      <c r="AQ63" s="71">
        <v>97.7</v>
      </c>
      <c r="AR63" s="72"/>
      <c r="AS63" s="49">
        <v>0.54097222222222219</v>
      </c>
      <c r="AT63" s="42" t="s">
        <v>44</v>
      </c>
      <c r="AU63" s="280">
        <v>0</v>
      </c>
      <c r="AV63" s="72"/>
      <c r="AW63" s="49">
        <v>0.59861111111111109</v>
      </c>
      <c r="AX63" s="42" t="s">
        <v>44</v>
      </c>
      <c r="AY63" s="38">
        <v>0</v>
      </c>
      <c r="AZ63" s="53">
        <v>0.6020833333333333</v>
      </c>
      <c r="BA63" s="61"/>
      <c r="BB63" s="55">
        <v>0.60746527777777781</v>
      </c>
      <c r="BC63" s="35">
        <v>5.3819444444445086E-3</v>
      </c>
      <c r="BD63" s="35">
        <v>1.2731481481475029E-4</v>
      </c>
      <c r="BE63" s="44" t="s">
        <v>45</v>
      </c>
      <c r="BF63" s="45">
        <v>11</v>
      </c>
      <c r="BG63" s="55">
        <v>0.61494212962962969</v>
      </c>
      <c r="BH63" s="35">
        <v>1.2858796296296382E-2</v>
      </c>
      <c r="BI63" s="35">
        <v>5.5555555555546893E-4</v>
      </c>
      <c r="BJ63" s="44" t="s">
        <v>45</v>
      </c>
      <c r="BK63" s="45">
        <v>48</v>
      </c>
      <c r="BL63" s="55">
        <v>0.6194560185185185</v>
      </c>
      <c r="BM63" s="35">
        <v>1.7372685185185199E-2</v>
      </c>
      <c r="BN63" s="35">
        <v>1.0416666666667948E-4</v>
      </c>
      <c r="BO63" s="44" t="s">
        <v>301</v>
      </c>
      <c r="BP63" s="45">
        <v>9</v>
      </c>
      <c r="BQ63" s="55">
        <v>0.6363657407407407</v>
      </c>
      <c r="BR63" s="35">
        <v>3.42824074074074E-2</v>
      </c>
      <c r="BS63" s="35">
        <v>2.3263888888888848E-3</v>
      </c>
      <c r="BT63" s="44" t="s">
        <v>301</v>
      </c>
      <c r="BU63" s="45">
        <v>201</v>
      </c>
      <c r="BV63" s="263"/>
      <c r="BW63" s="263"/>
      <c r="BX63" s="55">
        <v>0.64665509259259257</v>
      </c>
      <c r="BY63" s="35">
        <v>4.4571759259259269E-2</v>
      </c>
      <c r="BZ63" s="35">
        <v>4.3634259259259373E-3</v>
      </c>
      <c r="CA63" s="44" t="s">
        <v>301</v>
      </c>
      <c r="CB63" s="45">
        <v>377</v>
      </c>
      <c r="CC63" s="49">
        <v>0.66666666666666663</v>
      </c>
      <c r="CD63" s="42" t="s">
        <v>45</v>
      </c>
      <c r="CE63" s="38">
        <v>120</v>
      </c>
      <c r="CF63" s="53">
        <v>0.66875000000000007</v>
      </c>
      <c r="CG63" s="61"/>
      <c r="CH63" s="55">
        <v>0.67969907407407415</v>
      </c>
      <c r="CI63" s="35">
        <v>1.0949074074074083E-2</v>
      </c>
      <c r="CJ63" s="35">
        <v>1.0416666666667601E-4</v>
      </c>
      <c r="CK63" s="44" t="s">
        <v>301</v>
      </c>
      <c r="CL63" s="45">
        <v>9</v>
      </c>
      <c r="CM63" s="55">
        <v>0.75109953703703702</v>
      </c>
      <c r="CN63" s="35">
        <v>8.2349537037036957E-2</v>
      </c>
      <c r="CO63" s="35">
        <v>6.5497685185185103E-2</v>
      </c>
      <c r="CP63" s="44" t="s">
        <v>301</v>
      </c>
      <c r="CQ63" s="45">
        <v>5659</v>
      </c>
      <c r="CR63" s="85" t="s">
        <v>632</v>
      </c>
      <c r="CS63" s="38"/>
      <c r="CT63" s="85">
        <v>2.3548611111111102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112.5</v>
      </c>
      <c r="DC63" s="71">
        <v>112.5</v>
      </c>
      <c r="DD63" s="72"/>
      <c r="DE63" s="43"/>
      <c r="DF63" s="43"/>
      <c r="DG63" s="39">
        <v>6524.2</v>
      </c>
      <c r="DH63" s="46">
        <v>5340</v>
      </c>
      <c r="DI63" s="40"/>
      <c r="DJ63" s="63">
        <v>11864.2</v>
      </c>
      <c r="DK63" s="43"/>
      <c r="DL63" s="268" t="s">
        <v>192</v>
      </c>
      <c r="DM63" s="269" t="s">
        <v>596</v>
      </c>
      <c r="DN63" s="269" t="s">
        <v>178</v>
      </c>
      <c r="DO63" s="269">
        <v>143</v>
      </c>
      <c r="DP63" s="269" t="s">
        <v>293</v>
      </c>
      <c r="DQ63" s="56"/>
      <c r="DR63" s="56"/>
      <c r="DS63" s="36"/>
      <c r="DV63" s="41">
        <v>1.08</v>
      </c>
      <c r="DW63" s="41" t="s">
        <v>197</v>
      </c>
      <c r="DX63" s="41"/>
      <c r="DY63" s="151">
        <v>227.01599999999999</v>
      </c>
      <c r="DZ63" s="41">
        <v>227.01599999999999</v>
      </c>
      <c r="EA63" s="41">
        <v>9999</v>
      </c>
      <c r="EB63" s="41">
        <v>999999</v>
      </c>
      <c r="EC63" s="41">
        <v>999999</v>
      </c>
      <c r="EG63" s="41">
        <v>43</v>
      </c>
      <c r="EH63" s="195">
        <v>0</v>
      </c>
      <c r="EI63" s="195">
        <v>5220</v>
      </c>
      <c r="EJ63" s="196">
        <v>97.7</v>
      </c>
      <c r="EK63" s="195">
        <v>0</v>
      </c>
      <c r="EL63" s="195">
        <v>0</v>
      </c>
      <c r="EM63" s="195">
        <v>646</v>
      </c>
      <c r="EN63" s="195">
        <v>120</v>
      </c>
      <c r="EO63" s="195">
        <v>5668</v>
      </c>
      <c r="EP63" s="195">
        <v>0</v>
      </c>
      <c r="EQ63" s="195">
        <v>112.5</v>
      </c>
      <c r="ER63" s="195" t="e">
        <v>#REF!</v>
      </c>
      <c r="ES63" s="195" t="e">
        <v>#REF!</v>
      </c>
      <c r="ET63" s="195" t="e">
        <v>#REF!</v>
      </c>
      <c r="EU63" s="196" t="e">
        <v>#REF!</v>
      </c>
      <c r="EV63" s="195"/>
      <c r="EW63" s="195"/>
      <c r="EX63" s="195"/>
      <c r="EY63" s="195"/>
      <c r="EZ63" s="196"/>
      <c r="FA63" s="195"/>
      <c r="FC63" s="41">
        <v>43</v>
      </c>
      <c r="FD63" s="195">
        <v>0</v>
      </c>
      <c r="FE63" s="195">
        <v>5220</v>
      </c>
      <c r="FF63" s="195">
        <v>5317.7</v>
      </c>
      <c r="FG63" s="195">
        <v>5317.7</v>
      </c>
      <c r="FH63" s="195">
        <v>5317.7</v>
      </c>
      <c r="FI63" s="195">
        <v>5963.7</v>
      </c>
      <c r="FJ63" s="195">
        <v>6083.7</v>
      </c>
      <c r="FK63" s="195">
        <v>11751.7</v>
      </c>
      <c r="FL63" s="195">
        <v>11751.7</v>
      </c>
      <c r="FM63" s="195">
        <v>11864.2</v>
      </c>
      <c r="FN63" s="195" t="e">
        <v>#REF!</v>
      </c>
      <c r="FO63" s="195" t="e">
        <v>#REF!</v>
      </c>
      <c r="FP63" s="195" t="e">
        <v>#REF!</v>
      </c>
      <c r="FQ63" s="195" t="e">
        <v>#REF!</v>
      </c>
      <c r="FR63" s="195" t="e">
        <v>#REF!</v>
      </c>
      <c r="FS63" s="195" t="e">
        <v>#REF!</v>
      </c>
      <c r="FT63" s="195" t="e">
        <v>#REF!</v>
      </c>
      <c r="FU63" s="195" t="e">
        <v>#REF!</v>
      </c>
      <c r="FV63" s="195" t="e">
        <v>#REF!</v>
      </c>
    </row>
    <row r="64" spans="1:178" ht="13.5" thickBot="1" x14ac:dyDescent="0.25">
      <c r="B64" s="34">
        <v>73</v>
      </c>
      <c r="C64" s="293">
        <v>84</v>
      </c>
      <c r="D64" s="260" t="s">
        <v>556</v>
      </c>
      <c r="E64" s="260" t="s">
        <v>557</v>
      </c>
      <c r="F64" s="260" t="s">
        <v>615</v>
      </c>
      <c r="G64" s="43">
        <v>0.34236111111111095</v>
      </c>
      <c r="H64" s="47">
        <v>0.34236111111111095</v>
      </c>
      <c r="I64" s="58" t="s">
        <v>44</v>
      </c>
      <c r="J64" s="52">
        <v>0</v>
      </c>
      <c r="K64" s="43">
        <v>0.42569444444444432</v>
      </c>
      <c r="L64" s="47">
        <v>0.42569444444444432</v>
      </c>
      <c r="M64" s="42" t="s">
        <v>44</v>
      </c>
      <c r="N64" s="38">
        <v>0</v>
      </c>
      <c r="O64" s="85">
        <v>0.42638888888888887</v>
      </c>
      <c r="P64" s="38"/>
      <c r="Q64" s="261"/>
      <c r="R64" s="85"/>
      <c r="S64" s="38">
        <v>0</v>
      </c>
      <c r="T64" s="85" t="s">
        <v>308</v>
      </c>
      <c r="U64" s="86"/>
      <c r="V64" s="52">
        <v>600</v>
      </c>
      <c r="W64" s="85"/>
      <c r="X64" s="38">
        <v>600</v>
      </c>
      <c r="Y64" s="85"/>
      <c r="Z64" s="86"/>
      <c r="AA64" s="52">
        <v>600</v>
      </c>
      <c r="AB64" s="261"/>
      <c r="AC64" s="85"/>
      <c r="AD64" s="38">
        <v>600</v>
      </c>
      <c r="AE64" s="85" t="s">
        <v>308</v>
      </c>
      <c r="AF64" s="86"/>
      <c r="AG64" s="52">
        <v>600</v>
      </c>
      <c r="AH64" s="261"/>
      <c r="AI64" s="85"/>
      <c r="AJ64" s="38">
        <v>600</v>
      </c>
      <c r="AK64" s="73">
        <v>0.54097222222222219</v>
      </c>
      <c r="AL64" s="42" t="s">
        <v>301</v>
      </c>
      <c r="AM64" s="38">
        <v>2160</v>
      </c>
      <c r="AN64" s="43">
        <v>0.5805555555555556</v>
      </c>
      <c r="AO64" s="47">
        <v>0.58263888888888882</v>
      </c>
      <c r="AP64" s="70">
        <v>105.5</v>
      </c>
      <c r="AQ64" s="71">
        <v>105.5</v>
      </c>
      <c r="AR64" s="72"/>
      <c r="AS64" s="49">
        <v>0.58263888888888882</v>
      </c>
      <c r="AT64" s="42" t="s">
        <v>44</v>
      </c>
      <c r="AU64" s="280">
        <v>0</v>
      </c>
      <c r="AV64" s="72"/>
      <c r="AW64" s="49">
        <v>0.6333333333333333</v>
      </c>
      <c r="AX64" s="42" t="s">
        <v>301</v>
      </c>
      <c r="AY64" s="38">
        <v>600</v>
      </c>
      <c r="AZ64" s="53">
        <v>0.63541666666666663</v>
      </c>
      <c r="BA64" s="61"/>
      <c r="BB64" s="55">
        <v>0.64118055555555553</v>
      </c>
      <c r="BC64" s="35">
        <v>5.7638888888889017E-3</v>
      </c>
      <c r="BD64" s="35">
        <v>2.5462962962964283E-4</v>
      </c>
      <c r="BE64" s="44" t="s">
        <v>301</v>
      </c>
      <c r="BF64" s="45">
        <v>22</v>
      </c>
      <c r="BG64" s="55">
        <v>0.64781250000000001</v>
      </c>
      <c r="BH64" s="35">
        <v>1.2395833333333384E-2</v>
      </c>
      <c r="BI64" s="35">
        <v>1.0185185185184673E-3</v>
      </c>
      <c r="BJ64" s="44" t="s">
        <v>45</v>
      </c>
      <c r="BK64" s="45">
        <v>88</v>
      </c>
      <c r="BL64" s="55">
        <v>0.65224537037037034</v>
      </c>
      <c r="BM64" s="35">
        <v>1.6828703703703707E-2</v>
      </c>
      <c r="BN64" s="35">
        <v>4.3981481481481302E-4</v>
      </c>
      <c r="BO64" s="44" t="s">
        <v>45</v>
      </c>
      <c r="BP64" s="45">
        <v>38</v>
      </c>
      <c r="BQ64" s="55"/>
      <c r="BR64" s="35">
        <v>-0.63541666666666663</v>
      </c>
      <c r="BS64" s="35">
        <v>0.66737268518518511</v>
      </c>
      <c r="BT64" s="44"/>
      <c r="BU64" s="45">
        <v>600</v>
      </c>
      <c r="BV64" s="263"/>
      <c r="BW64" s="263"/>
      <c r="BX64" s="55">
        <v>0.66094907407407411</v>
      </c>
      <c r="BY64" s="35">
        <v>2.5532407407407476E-2</v>
      </c>
      <c r="BZ64" s="35">
        <v>1.4675925925925856E-2</v>
      </c>
      <c r="CA64" s="44" t="s">
        <v>45</v>
      </c>
      <c r="CB64" s="45">
        <v>1568</v>
      </c>
      <c r="CC64" s="49">
        <v>0.72569444444444453</v>
      </c>
      <c r="CD64" s="42" t="s">
        <v>301</v>
      </c>
      <c r="CE64" s="38">
        <v>2100</v>
      </c>
      <c r="CF64" s="53">
        <v>0.72777777777777775</v>
      </c>
      <c r="CG64" s="61"/>
      <c r="CH64" s="55">
        <v>0.73812500000000003</v>
      </c>
      <c r="CI64" s="35">
        <v>1.0347222222222285E-2</v>
      </c>
      <c r="CJ64" s="35">
        <v>4.9768518518512189E-4</v>
      </c>
      <c r="CK64" s="44" t="s">
        <v>45</v>
      </c>
      <c r="CL64" s="45">
        <v>43</v>
      </c>
      <c r="CM64" s="55">
        <v>0.74353009259259262</v>
      </c>
      <c r="CN64" s="35">
        <v>1.5752314814814872E-2</v>
      </c>
      <c r="CO64" s="35">
        <v>1.0995370370369788E-3</v>
      </c>
      <c r="CP64" s="44" t="s">
        <v>45</v>
      </c>
      <c r="CQ64" s="45">
        <v>95</v>
      </c>
      <c r="CR64" s="85"/>
      <c r="CS64" s="38">
        <v>600</v>
      </c>
      <c r="CT64" s="85">
        <v>3.6048611111111102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109.1</v>
      </c>
      <c r="DC64" s="71">
        <v>109.1</v>
      </c>
      <c r="DD64" s="72">
        <v>300</v>
      </c>
      <c r="DE64" s="43"/>
      <c r="DF64" s="43"/>
      <c r="DG64" s="39">
        <v>2968.6</v>
      </c>
      <c r="DH64" s="46">
        <v>9060</v>
      </c>
      <c r="DI64" s="40"/>
      <c r="DJ64" s="63">
        <v>12028.6</v>
      </c>
      <c r="DK64" s="43"/>
      <c r="DL64" s="268" t="s">
        <v>191</v>
      </c>
      <c r="DM64" s="269" t="s">
        <v>615</v>
      </c>
      <c r="DN64" s="269" t="s">
        <v>178</v>
      </c>
      <c r="DO64" s="269">
        <v>105</v>
      </c>
      <c r="DP64" s="269">
        <v>0</v>
      </c>
      <c r="DQ64" s="56"/>
      <c r="DR64" s="56"/>
      <c r="DS64" s="36"/>
      <c r="DV64" s="41">
        <v>1.08</v>
      </c>
      <c r="DW64" s="41" t="s">
        <v>197</v>
      </c>
      <c r="DX64" s="41"/>
      <c r="DY64" s="151">
        <v>555.76800000000003</v>
      </c>
      <c r="DZ64" s="41">
        <v>555.76800000000003</v>
      </c>
      <c r="EA64" s="41">
        <v>9999</v>
      </c>
      <c r="EB64" s="41">
        <v>999999</v>
      </c>
      <c r="EC64" s="41">
        <v>999999</v>
      </c>
      <c r="EG64" s="41">
        <v>84</v>
      </c>
      <c r="EH64" s="195">
        <v>0</v>
      </c>
      <c r="EI64" s="195">
        <v>5760</v>
      </c>
      <c r="EJ64" s="196">
        <v>105.5</v>
      </c>
      <c r="EK64" s="195">
        <v>0</v>
      </c>
      <c r="EL64" s="195">
        <v>600</v>
      </c>
      <c r="EM64" s="195">
        <v>2316</v>
      </c>
      <c r="EN64" s="195">
        <v>2100</v>
      </c>
      <c r="EO64" s="195">
        <v>138</v>
      </c>
      <c r="EP64" s="195">
        <v>600</v>
      </c>
      <c r="EQ64" s="195">
        <v>409.1</v>
      </c>
      <c r="FC64" s="41">
        <v>84</v>
      </c>
      <c r="FD64" s="195">
        <v>0</v>
      </c>
      <c r="FE64" s="195">
        <v>5760</v>
      </c>
      <c r="FF64" s="195">
        <v>5865.5</v>
      </c>
      <c r="FG64" s="195">
        <v>5865.5</v>
      </c>
      <c r="FH64" s="195">
        <v>6465.5</v>
      </c>
      <c r="FI64" s="195">
        <v>8781.5</v>
      </c>
      <c r="FJ64" s="195">
        <v>10881.5</v>
      </c>
      <c r="FK64" s="195">
        <v>11019.5</v>
      </c>
      <c r="FL64" s="195">
        <v>11619.5</v>
      </c>
      <c r="FM64" s="195">
        <v>12028.6</v>
      </c>
    </row>
    <row r="65" spans="1:178" ht="13.5" thickBot="1" x14ac:dyDescent="0.25">
      <c r="A65" s="384"/>
      <c r="B65" s="34">
        <v>2</v>
      </c>
      <c r="C65" s="293">
        <v>2</v>
      </c>
      <c r="D65" s="260" t="s">
        <v>467</v>
      </c>
      <c r="E65" s="260" t="s">
        <v>468</v>
      </c>
      <c r="F65" s="260" t="s">
        <v>587</v>
      </c>
      <c r="G65" s="43">
        <v>0.29305555555555557</v>
      </c>
      <c r="H65" s="47">
        <v>0.2951388888888889</v>
      </c>
      <c r="I65" s="58" t="s">
        <v>301</v>
      </c>
      <c r="J65" s="391">
        <v>180</v>
      </c>
      <c r="K65" s="43">
        <v>0.37638888888888894</v>
      </c>
      <c r="L65" s="47">
        <v>0.3756944444444445</v>
      </c>
      <c r="M65" s="42" t="s">
        <v>45</v>
      </c>
      <c r="N65" s="38">
        <v>60</v>
      </c>
      <c r="O65" s="85">
        <v>0.38263888888888892</v>
      </c>
      <c r="P65" s="38">
        <v>300</v>
      </c>
      <c r="Q65" s="261"/>
      <c r="R65" s="85"/>
      <c r="S65" s="38">
        <v>0</v>
      </c>
      <c r="T65" s="85" t="s">
        <v>308</v>
      </c>
      <c r="U65" s="86"/>
      <c r="V65" s="52">
        <v>600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 t="s">
        <v>308</v>
      </c>
      <c r="AF65" s="86"/>
      <c r="AG65" s="52">
        <v>600</v>
      </c>
      <c r="AH65" s="261"/>
      <c r="AI65" s="85"/>
      <c r="AJ65" s="38">
        <v>600</v>
      </c>
      <c r="AK65" s="73">
        <v>0.46666666666666662</v>
      </c>
      <c r="AL65" s="42" t="s">
        <v>301</v>
      </c>
      <c r="AM65" s="38">
        <v>60</v>
      </c>
      <c r="AN65" s="43">
        <v>0.46736111111111112</v>
      </c>
      <c r="AO65" s="47">
        <v>0.47152777777777777</v>
      </c>
      <c r="AP65" s="70">
        <v>115</v>
      </c>
      <c r="AQ65" s="71">
        <v>115</v>
      </c>
      <c r="AR65" s="72"/>
      <c r="AS65" s="49">
        <v>0.5083333333333333</v>
      </c>
      <c r="AT65" s="42" t="s">
        <v>44</v>
      </c>
      <c r="AU65" s="280">
        <v>0</v>
      </c>
      <c r="AV65" s="72"/>
      <c r="AW65" s="49">
        <v>0.51666666666666672</v>
      </c>
      <c r="AX65" s="42" t="s">
        <v>45</v>
      </c>
      <c r="AY65" s="38">
        <v>2880</v>
      </c>
      <c r="AZ65" s="53"/>
      <c r="BA65" s="61"/>
      <c r="BB65" s="55">
        <v>0.54076388888888893</v>
      </c>
      <c r="BC65" s="35">
        <v>0.54076388888888893</v>
      </c>
      <c r="BD65" s="35">
        <v>0.53525462962962966</v>
      </c>
      <c r="BE65" s="44"/>
      <c r="BF65" s="45"/>
      <c r="BG65" s="55">
        <v>0.57759259259259255</v>
      </c>
      <c r="BH65" s="35">
        <v>0.57759259259259255</v>
      </c>
      <c r="BI65" s="35">
        <v>0.56417824074074074</v>
      </c>
      <c r="BJ65" s="44"/>
      <c r="BK65" s="45"/>
      <c r="BL65" s="55">
        <v>0.58578703703703705</v>
      </c>
      <c r="BM65" s="35">
        <v>0.58578703703703705</v>
      </c>
      <c r="BN65" s="35">
        <v>0.56851851851851853</v>
      </c>
      <c r="BO65" s="44"/>
      <c r="BP65" s="45"/>
      <c r="BQ65" s="55">
        <v>0.60496527777777775</v>
      </c>
      <c r="BR65" s="35">
        <v>0.60496527777777775</v>
      </c>
      <c r="BS65" s="35">
        <v>0.57300925925925927</v>
      </c>
      <c r="BT65" s="44" t="s">
        <v>44</v>
      </c>
      <c r="BU65" s="45"/>
      <c r="BV65" s="263"/>
      <c r="BW65" s="263"/>
      <c r="BX65" s="55">
        <v>0.59439814814814818</v>
      </c>
      <c r="BY65" s="35">
        <v>0.59439814814814818</v>
      </c>
      <c r="BZ65" s="35">
        <v>0.55418981481481489</v>
      </c>
      <c r="CA65" s="44"/>
      <c r="CB65" s="45">
        <v>1800</v>
      </c>
      <c r="CC65" s="49">
        <v>0.6381944444444444</v>
      </c>
      <c r="CD65" s="42" t="s">
        <v>301</v>
      </c>
      <c r="CE65" s="38">
        <v>1200</v>
      </c>
      <c r="CF65" s="53">
        <v>0.65555555555555556</v>
      </c>
      <c r="CG65" s="61"/>
      <c r="CH65" s="55">
        <v>0.67413194444444446</v>
      </c>
      <c r="CI65" s="35">
        <v>1.8576388888888906E-2</v>
      </c>
      <c r="CJ65" s="35">
        <v>7.7314814814814989E-3</v>
      </c>
      <c r="CK65" s="44" t="s">
        <v>301</v>
      </c>
      <c r="CL65" s="45">
        <v>668</v>
      </c>
      <c r="CM65" s="55">
        <v>0.68086805555555552</v>
      </c>
      <c r="CN65" s="35">
        <v>2.531249999999996E-2</v>
      </c>
      <c r="CO65" s="35">
        <v>8.4606481481481095E-3</v>
      </c>
      <c r="CP65" s="44" t="s">
        <v>301</v>
      </c>
      <c r="CQ65" s="45">
        <v>731</v>
      </c>
      <c r="CR65" s="85"/>
      <c r="CS65" s="38">
        <v>600</v>
      </c>
      <c r="CT65" s="85">
        <v>0.64652777777777781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0.40833333333333338</v>
      </c>
      <c r="DA65" s="47"/>
      <c r="DB65" s="70">
        <v>131.6</v>
      </c>
      <c r="DC65" s="71">
        <v>131.6</v>
      </c>
      <c r="DD65" s="72">
        <v>20</v>
      </c>
      <c r="DE65" s="43"/>
      <c r="DF65" s="43"/>
      <c r="DG65" s="39">
        <v>3465.6</v>
      </c>
      <c r="DH65" s="46">
        <v>8880</v>
      </c>
      <c r="DI65" s="40"/>
      <c r="DJ65" s="63">
        <v>12345.6</v>
      </c>
      <c r="DK65" s="43"/>
      <c r="DL65" s="268" t="s">
        <v>192</v>
      </c>
      <c r="DM65" s="269" t="s">
        <v>587</v>
      </c>
      <c r="DN65" s="269" t="s">
        <v>178</v>
      </c>
      <c r="DO65" s="269">
        <v>201</v>
      </c>
      <c r="DP65" s="269">
        <v>0</v>
      </c>
      <c r="DQ65" s="56"/>
      <c r="DR65" s="56"/>
      <c r="DS65" s="36"/>
      <c r="DT65" s="41"/>
      <c r="DU65" s="41"/>
      <c r="DV65" s="41">
        <v>1.1100000000000001</v>
      </c>
      <c r="DW65" s="41" t="s">
        <v>197</v>
      </c>
      <c r="DX65" s="41"/>
      <c r="DY65" s="151">
        <v>295.92600000000004</v>
      </c>
      <c r="DZ65" s="41">
        <v>295.92600000000004</v>
      </c>
      <c r="EA65" s="41">
        <v>9999</v>
      </c>
      <c r="EB65" s="41">
        <v>999999</v>
      </c>
      <c r="EC65" s="41">
        <v>999999</v>
      </c>
      <c r="ED65" s="41"/>
      <c r="EE65" s="41"/>
      <c r="EF65" s="41"/>
      <c r="EG65" s="41">
        <v>2</v>
      </c>
      <c r="EH65" s="195">
        <v>240</v>
      </c>
      <c r="EI65" s="195">
        <v>3960</v>
      </c>
      <c r="EJ65" s="196">
        <v>115</v>
      </c>
      <c r="EK65" s="195">
        <v>0</v>
      </c>
      <c r="EL65" s="195">
        <v>2880</v>
      </c>
      <c r="EM65" s="195">
        <v>1800</v>
      </c>
      <c r="EN65" s="195">
        <v>1200</v>
      </c>
      <c r="EO65" s="195">
        <v>1399</v>
      </c>
      <c r="EP65" s="195">
        <v>600</v>
      </c>
      <c r="EQ65" s="195">
        <v>151.6</v>
      </c>
      <c r="ER65" s="195" t="e">
        <v>#REF!</v>
      </c>
      <c r="ES65" s="195" t="e">
        <v>#REF!</v>
      </c>
      <c r="ET65" s="195" t="e">
        <v>#REF!</v>
      </c>
      <c r="EU65" s="196" t="e">
        <v>#REF!</v>
      </c>
      <c r="EV65" s="195"/>
      <c r="EW65" s="195"/>
      <c r="EX65" s="195"/>
      <c r="EY65" s="195"/>
      <c r="EZ65" s="196"/>
      <c r="FA65" s="195"/>
      <c r="FB65" s="41"/>
      <c r="FC65" s="41">
        <v>2</v>
      </c>
      <c r="FD65" s="195">
        <v>240</v>
      </c>
      <c r="FE65" s="195">
        <v>4200</v>
      </c>
      <c r="FF65" s="195">
        <v>4315</v>
      </c>
      <c r="FG65" s="195">
        <v>4315</v>
      </c>
      <c r="FH65" s="195">
        <v>7195</v>
      </c>
      <c r="FI65" s="195">
        <v>8995</v>
      </c>
      <c r="FJ65" s="195">
        <v>10195</v>
      </c>
      <c r="FK65" s="195">
        <v>11594</v>
      </c>
      <c r="FL65" s="195">
        <v>12194</v>
      </c>
      <c r="FM65" s="195">
        <v>12345.6</v>
      </c>
      <c r="FN65" s="195" t="e">
        <v>#REF!</v>
      </c>
      <c r="FO65" s="195" t="e">
        <v>#REF!</v>
      </c>
      <c r="FP65" s="195" t="e">
        <v>#REF!</v>
      </c>
      <c r="FQ65" s="195" t="e">
        <v>#REF!</v>
      </c>
      <c r="FR65" s="195" t="e">
        <v>#REF!</v>
      </c>
      <c r="FS65" s="195" t="e">
        <v>#REF!</v>
      </c>
      <c r="FT65" s="195" t="e">
        <v>#REF!</v>
      </c>
      <c r="FU65" s="195" t="e">
        <v>#REF!</v>
      </c>
      <c r="FV65" s="195" t="e">
        <v>#REF!</v>
      </c>
    </row>
    <row r="66" spans="1:178" ht="13.5" thickBot="1" x14ac:dyDescent="0.25">
      <c r="B66" s="34">
        <v>78</v>
      </c>
      <c r="C66" s="293">
        <v>99</v>
      </c>
      <c r="D66" s="260" t="s">
        <v>564</v>
      </c>
      <c r="E66" s="260" t="s">
        <v>565</v>
      </c>
      <c r="F66" s="260" t="s">
        <v>618</v>
      </c>
      <c r="G66" s="43">
        <v>0.34583333333333316</v>
      </c>
      <c r="H66" s="47">
        <v>0.34583333333333316</v>
      </c>
      <c r="I66" s="58" t="s">
        <v>44</v>
      </c>
      <c r="J66" s="52">
        <v>0</v>
      </c>
      <c r="K66" s="43">
        <v>0.42916666666666653</v>
      </c>
      <c r="L66" s="47">
        <v>0.42916666666666653</v>
      </c>
      <c r="M66" s="42" t="s">
        <v>44</v>
      </c>
      <c r="N66" s="38">
        <v>0</v>
      </c>
      <c r="O66" s="85">
        <v>0.42986111111111108</v>
      </c>
      <c r="P66" s="38"/>
      <c r="Q66" s="261"/>
      <c r="R66" s="85"/>
      <c r="S66" s="38">
        <v>0</v>
      </c>
      <c r="T66" s="85">
        <v>0.4770833333333333</v>
      </c>
      <c r="U66" s="86"/>
      <c r="V66" s="52">
        <v>0</v>
      </c>
      <c r="W66" s="85"/>
      <c r="X66" s="38">
        <v>600</v>
      </c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 t="s">
        <v>308</v>
      </c>
      <c r="AL66" s="42" t="s">
        <v>44</v>
      </c>
      <c r="AM66" s="38">
        <v>1800</v>
      </c>
      <c r="AN66" s="43">
        <v>0.58888888888888891</v>
      </c>
      <c r="AO66" s="47">
        <v>0.59027777777777779</v>
      </c>
      <c r="AP66" s="70">
        <v>108.9</v>
      </c>
      <c r="AQ66" s="71">
        <v>108.9</v>
      </c>
      <c r="AR66" s="72"/>
      <c r="AS66" s="49" t="e">
        <v>#VALUE!</v>
      </c>
      <c r="AT66" s="42"/>
      <c r="AU66" s="280">
        <v>0</v>
      </c>
      <c r="AV66" s="72"/>
      <c r="AW66" s="49">
        <v>0.63958333333333328</v>
      </c>
      <c r="AX66" s="42"/>
      <c r="AY66" s="38">
        <v>0</v>
      </c>
      <c r="AZ66" s="53">
        <v>0.64097222222222217</v>
      </c>
      <c r="BA66" s="61"/>
      <c r="BB66" s="55">
        <v>0.64651620370370366</v>
      </c>
      <c r="BC66" s="35">
        <v>5.5439814814814969E-3</v>
      </c>
      <c r="BD66" s="35">
        <v>3.4722222222238058E-5</v>
      </c>
      <c r="BE66" s="44" t="s">
        <v>301</v>
      </c>
      <c r="BF66" s="45">
        <v>3</v>
      </c>
      <c r="BG66" s="55">
        <v>0.65443287037037035</v>
      </c>
      <c r="BH66" s="35">
        <v>1.346064814814818E-2</v>
      </c>
      <c r="BI66" s="35">
        <v>4.6296296296328976E-5</v>
      </c>
      <c r="BJ66" s="44" t="s">
        <v>301</v>
      </c>
      <c r="BK66" s="45">
        <v>4</v>
      </c>
      <c r="BL66" s="55">
        <v>0.65946759259259258</v>
      </c>
      <c r="BM66" s="35">
        <v>1.8495370370370412E-2</v>
      </c>
      <c r="BN66" s="35">
        <v>1.2268518518518921E-3</v>
      </c>
      <c r="BO66" s="44" t="s">
        <v>301</v>
      </c>
      <c r="BP66" s="45">
        <v>106</v>
      </c>
      <c r="BQ66" s="55">
        <v>0.70568287037037036</v>
      </c>
      <c r="BR66" s="35">
        <v>6.4710648148148198E-2</v>
      </c>
      <c r="BS66" s="35">
        <v>3.2754629629629682E-2</v>
      </c>
      <c r="BT66" s="44" t="s">
        <v>301</v>
      </c>
      <c r="BU66" s="45">
        <v>2830</v>
      </c>
      <c r="BV66" s="263"/>
      <c r="BW66" s="263"/>
      <c r="BX66" s="55">
        <v>0.66833333333333333</v>
      </c>
      <c r="BY66" s="35">
        <v>2.7361111111111169E-2</v>
      </c>
      <c r="BZ66" s="35">
        <v>1.2847222222222163E-2</v>
      </c>
      <c r="CA66" s="44" t="s">
        <v>45</v>
      </c>
      <c r="CB66" s="45">
        <v>1410</v>
      </c>
      <c r="CC66" s="49">
        <v>0.73402777777777783</v>
      </c>
      <c r="CD66" s="42" t="s">
        <v>301</v>
      </c>
      <c r="CE66" s="38">
        <v>2340</v>
      </c>
      <c r="CF66" s="53">
        <v>0.73611111111111116</v>
      </c>
      <c r="CG66" s="61"/>
      <c r="CH66" s="55">
        <v>0.75</v>
      </c>
      <c r="CI66" s="35">
        <v>1.388888888888884E-2</v>
      </c>
      <c r="CJ66" s="35">
        <v>3.0439814814814323E-3</v>
      </c>
      <c r="CK66" s="44" t="s">
        <v>301</v>
      </c>
      <c r="CL66" s="45">
        <v>263</v>
      </c>
      <c r="CM66" s="55">
        <v>0.75807870370370367</v>
      </c>
      <c r="CN66" s="35">
        <v>2.1967592592592511E-2</v>
      </c>
      <c r="CO66" s="35">
        <v>5.1157407407406603E-3</v>
      </c>
      <c r="CP66" s="44" t="s">
        <v>301</v>
      </c>
      <c r="CQ66" s="45">
        <v>442</v>
      </c>
      <c r="CR66" s="85" t="s">
        <v>632</v>
      </c>
      <c r="CS66" s="38"/>
      <c r="CT66" s="85">
        <v>3.8131944444444401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127.7</v>
      </c>
      <c r="DC66" s="71">
        <v>127.7</v>
      </c>
      <c r="DD66" s="72"/>
      <c r="DE66" s="43"/>
      <c r="DF66" s="43"/>
      <c r="DG66" s="39">
        <v>5294.5999999999995</v>
      </c>
      <c r="DH66" s="46">
        <v>7140</v>
      </c>
      <c r="DI66" s="40"/>
      <c r="DJ66" s="63">
        <v>12434.599999999999</v>
      </c>
      <c r="DK66" s="43"/>
      <c r="DL66" s="268" t="s">
        <v>191</v>
      </c>
      <c r="DM66" s="269" t="s">
        <v>618</v>
      </c>
      <c r="DN66" s="269" t="s">
        <v>178</v>
      </c>
      <c r="DO66" s="269">
        <v>103</v>
      </c>
      <c r="DP66" s="269">
        <v>0</v>
      </c>
      <c r="DQ66" s="56"/>
      <c r="DR66" s="56"/>
      <c r="DS66" s="36"/>
      <c r="DV66" s="41">
        <v>1.08</v>
      </c>
      <c r="DW66" s="41" t="s">
        <v>197</v>
      </c>
      <c r="DX66" s="41"/>
      <c r="DY66" s="151">
        <v>255.52800000000005</v>
      </c>
      <c r="DZ66" s="41">
        <v>255.52800000000005</v>
      </c>
      <c r="EA66" s="41">
        <v>9999</v>
      </c>
      <c r="EB66" s="41">
        <v>999999</v>
      </c>
      <c r="EC66" s="41">
        <v>999999</v>
      </c>
      <c r="EG66" s="41">
        <v>99</v>
      </c>
      <c r="EH66" s="195">
        <v>0</v>
      </c>
      <c r="EI66" s="195">
        <v>4800</v>
      </c>
      <c r="EJ66" s="196">
        <v>108.9</v>
      </c>
      <c r="EK66" s="195">
        <v>0</v>
      </c>
      <c r="EL66" s="195">
        <v>0</v>
      </c>
      <c r="EM66" s="195">
        <v>4353</v>
      </c>
      <c r="EN66" s="195">
        <v>2340</v>
      </c>
      <c r="EO66" s="195">
        <v>705</v>
      </c>
      <c r="EP66" s="195">
        <v>0</v>
      </c>
      <c r="EQ66" s="195">
        <v>127.7</v>
      </c>
      <c r="FC66" s="41">
        <v>99</v>
      </c>
      <c r="FD66" s="195">
        <v>0</v>
      </c>
      <c r="FE66" s="195">
        <v>4800</v>
      </c>
      <c r="FF66" s="195">
        <v>4908.8999999999996</v>
      </c>
      <c r="FG66" s="195">
        <v>4908.8999999999996</v>
      </c>
      <c r="FH66" s="195">
        <v>4908.8999999999996</v>
      </c>
      <c r="FI66" s="195">
        <v>9261.9</v>
      </c>
      <c r="FJ66" s="195">
        <v>11601.9</v>
      </c>
      <c r="FK66" s="195">
        <v>12306.9</v>
      </c>
      <c r="FL66" s="195">
        <v>12306.9</v>
      </c>
      <c r="FM66" s="195">
        <v>12434.6</v>
      </c>
    </row>
    <row r="67" spans="1:178" ht="26.25" thickBot="1" x14ac:dyDescent="0.25">
      <c r="A67" s="75"/>
      <c r="B67" s="34">
        <v>44</v>
      </c>
      <c r="C67" s="293">
        <v>44</v>
      </c>
      <c r="D67" s="260" t="s">
        <v>255</v>
      </c>
      <c r="E67" s="260" t="s">
        <v>514</v>
      </c>
      <c r="F67" s="260" t="s">
        <v>597</v>
      </c>
      <c r="G67" s="43">
        <v>0.32222222222222213</v>
      </c>
      <c r="H67" s="47">
        <v>0.32222222222222213</v>
      </c>
      <c r="I67" s="58" t="s">
        <v>44</v>
      </c>
      <c r="J67" s="52">
        <v>0</v>
      </c>
      <c r="K67" s="43">
        <v>0.4055555555555555</v>
      </c>
      <c r="L67" s="47">
        <v>0.4055555555555555</v>
      </c>
      <c r="M67" s="42" t="s">
        <v>44</v>
      </c>
      <c r="N67" s="38">
        <v>0</v>
      </c>
      <c r="O67" s="85">
        <v>0.40625</v>
      </c>
      <c r="P67" s="38"/>
      <c r="Q67" s="261"/>
      <c r="R67" s="85"/>
      <c r="S67" s="38">
        <v>0</v>
      </c>
      <c r="T67" s="85">
        <v>0.46319444444444446</v>
      </c>
      <c r="U67" s="86"/>
      <c r="V67" s="52">
        <v>0</v>
      </c>
      <c r="W67" s="85">
        <v>0.49236111111111108</v>
      </c>
      <c r="X67" s="38"/>
      <c r="Y67" s="85">
        <v>0.49305555555555558</v>
      </c>
      <c r="Z67" s="86"/>
      <c r="AA67" s="52">
        <v>0</v>
      </c>
      <c r="AB67" s="261"/>
      <c r="AC67" s="85">
        <v>0.49513888888888885</v>
      </c>
      <c r="AD67" s="38"/>
      <c r="AE67" s="85">
        <v>0.44861111111111113</v>
      </c>
      <c r="AF67" s="86"/>
      <c r="AG67" s="52">
        <v>2760</v>
      </c>
      <c r="AH67" s="261">
        <v>300</v>
      </c>
      <c r="AI67" s="85"/>
      <c r="AJ67" s="38">
        <v>600</v>
      </c>
      <c r="AK67" s="73">
        <v>0.5229166666666667</v>
      </c>
      <c r="AL67" s="42" t="s">
        <v>301</v>
      </c>
      <c r="AM67" s="38">
        <v>2340</v>
      </c>
      <c r="AN67" s="43">
        <v>0.56874999999999998</v>
      </c>
      <c r="AO67" s="47">
        <v>0.5708333333333333</v>
      </c>
      <c r="AP67" s="70">
        <v>98.6</v>
      </c>
      <c r="AQ67" s="71">
        <v>98.6</v>
      </c>
      <c r="AR67" s="72"/>
      <c r="AS67" s="49">
        <v>0.56458333333333333</v>
      </c>
      <c r="AT67" s="42" t="s">
        <v>44</v>
      </c>
      <c r="AU67" s="280">
        <v>0</v>
      </c>
      <c r="AV67" s="72"/>
      <c r="AW67" s="49">
        <v>0.65416666666666667</v>
      </c>
      <c r="AX67" s="42" t="s">
        <v>301</v>
      </c>
      <c r="AY67" s="38">
        <v>3960</v>
      </c>
      <c r="AZ67" s="53">
        <v>0.65555555555555556</v>
      </c>
      <c r="BA67" s="61"/>
      <c r="BB67" s="55">
        <v>0.66104166666666664</v>
      </c>
      <c r="BC67" s="35">
        <v>5.4861111111110805E-3</v>
      </c>
      <c r="BD67" s="35">
        <v>2.3148148148178366E-5</v>
      </c>
      <c r="BE67" s="44" t="s">
        <v>45</v>
      </c>
      <c r="BF67" s="45">
        <v>2</v>
      </c>
      <c r="BG67" s="55">
        <v>0.66824074074074069</v>
      </c>
      <c r="BH67" s="35">
        <v>1.2685185185185133E-2</v>
      </c>
      <c r="BI67" s="35">
        <v>7.291666666667182E-4</v>
      </c>
      <c r="BJ67" s="44" t="s">
        <v>45</v>
      </c>
      <c r="BK67" s="45">
        <v>63</v>
      </c>
      <c r="BL67" s="55">
        <v>0.6728587962962963</v>
      </c>
      <c r="BM67" s="35">
        <v>1.7303240740740744E-2</v>
      </c>
      <c r="BN67" s="35">
        <v>3.4722222222224181E-5</v>
      </c>
      <c r="BO67" s="44" t="s">
        <v>301</v>
      </c>
      <c r="BP67" s="45">
        <v>3</v>
      </c>
      <c r="BQ67" s="55">
        <v>0.69259259259259265</v>
      </c>
      <c r="BR67" s="35">
        <v>3.703703703703709E-2</v>
      </c>
      <c r="BS67" s="35">
        <v>5.0810185185185749E-3</v>
      </c>
      <c r="BT67" s="44" t="s">
        <v>301</v>
      </c>
      <c r="BU67" s="45">
        <v>439</v>
      </c>
      <c r="BV67" s="263"/>
      <c r="BW67" s="263"/>
      <c r="BX67" s="55">
        <v>0.68245370370370362</v>
      </c>
      <c r="BY67" s="35">
        <v>2.689814814814806E-2</v>
      </c>
      <c r="BZ67" s="35">
        <v>1.3310185185185272E-2</v>
      </c>
      <c r="CA67" s="44" t="s">
        <v>45</v>
      </c>
      <c r="CB67" s="45">
        <v>1450</v>
      </c>
      <c r="CC67" s="49">
        <v>0.72152777777777777</v>
      </c>
      <c r="CD67" s="42" t="s">
        <v>44</v>
      </c>
      <c r="CE67" s="38">
        <v>0</v>
      </c>
      <c r="CF67" s="53">
        <v>0.72361111111111109</v>
      </c>
      <c r="CG67" s="61"/>
      <c r="CH67" s="55">
        <v>0.73724537037037041</v>
      </c>
      <c r="CI67" s="35">
        <v>1.3634259259259318E-2</v>
      </c>
      <c r="CJ67" s="35">
        <v>2.7893518518519109E-3</v>
      </c>
      <c r="CK67" s="44" t="s">
        <v>301</v>
      </c>
      <c r="CL67" s="45">
        <v>241</v>
      </c>
      <c r="CM67" s="55">
        <v>0.74396990740740743</v>
      </c>
      <c r="CN67" s="35">
        <v>2.0358796296296333E-2</v>
      </c>
      <c r="CO67" s="35">
        <v>3.5069444444444826E-3</v>
      </c>
      <c r="CP67" s="44" t="s">
        <v>301</v>
      </c>
      <c r="CQ67" s="45">
        <v>303</v>
      </c>
      <c r="CR67" s="85"/>
      <c r="CS67" s="38">
        <v>600</v>
      </c>
      <c r="CT67" s="85">
        <v>2.3965277777777798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107.6</v>
      </c>
      <c r="DC67" s="71">
        <v>107.6</v>
      </c>
      <c r="DD67" s="72"/>
      <c r="DE67" s="43"/>
      <c r="DF67" s="43"/>
      <c r="DG67" s="39">
        <v>2707.2</v>
      </c>
      <c r="DH67" s="46">
        <v>10560</v>
      </c>
      <c r="DI67" s="40"/>
      <c r="DJ67" s="63">
        <v>13267.2</v>
      </c>
      <c r="DK67" s="43"/>
      <c r="DL67" s="268" t="s">
        <v>190</v>
      </c>
      <c r="DM67" s="269" t="s">
        <v>597</v>
      </c>
      <c r="DN67" s="269" t="s">
        <v>178</v>
      </c>
      <c r="DO67" s="269">
        <v>98</v>
      </c>
      <c r="DP67" s="269">
        <v>0</v>
      </c>
      <c r="DQ67" s="56"/>
      <c r="DR67" s="56"/>
      <c r="DS67" s="36"/>
      <c r="DV67" s="41">
        <v>1.05</v>
      </c>
      <c r="DW67" s="41" t="s">
        <v>197</v>
      </c>
      <c r="DX67" s="41"/>
      <c r="DY67" s="401">
        <v>216.51</v>
      </c>
      <c r="DZ67" s="41">
        <v>216.51</v>
      </c>
      <c r="EA67" s="36">
        <v>9999</v>
      </c>
      <c r="EB67" s="36">
        <v>999999</v>
      </c>
      <c r="EC67" s="36">
        <v>999999</v>
      </c>
      <c r="EG67" s="41">
        <v>44</v>
      </c>
      <c r="EH67" s="402">
        <v>0</v>
      </c>
      <c r="EI67" s="402">
        <v>6000</v>
      </c>
      <c r="EJ67" s="403">
        <v>98.6</v>
      </c>
      <c r="EK67" s="402">
        <v>0</v>
      </c>
      <c r="EL67" s="402">
        <v>3960</v>
      </c>
      <c r="EM67" s="402">
        <v>1957</v>
      </c>
      <c r="EN67" s="402">
        <v>0</v>
      </c>
      <c r="EO67" s="402">
        <v>544</v>
      </c>
      <c r="EP67" s="402">
        <v>600</v>
      </c>
      <c r="EQ67" s="402">
        <v>107.6</v>
      </c>
      <c r="ER67" s="195" t="e">
        <v>#REF!</v>
      </c>
      <c r="ES67" s="195" t="e">
        <v>#REF!</v>
      </c>
      <c r="ET67" s="195" t="e">
        <v>#REF!</v>
      </c>
      <c r="EU67" s="196" t="e">
        <v>#REF!</v>
      </c>
      <c r="EV67" s="195"/>
      <c r="EW67" s="195"/>
      <c r="EX67" s="195"/>
      <c r="EY67" s="195"/>
      <c r="EZ67" s="196"/>
      <c r="FA67" s="195"/>
      <c r="FC67" s="41">
        <v>44</v>
      </c>
      <c r="FD67" s="195">
        <v>0</v>
      </c>
      <c r="FE67" s="402">
        <v>6000</v>
      </c>
      <c r="FF67" s="402">
        <v>6098.6</v>
      </c>
      <c r="FG67" s="402">
        <v>6098.6</v>
      </c>
      <c r="FH67" s="402">
        <v>10058.6</v>
      </c>
      <c r="FI67" s="402">
        <v>12015.6</v>
      </c>
      <c r="FJ67" s="402">
        <v>12015.6</v>
      </c>
      <c r="FK67" s="402">
        <v>12559.6</v>
      </c>
      <c r="FL67" s="402">
        <v>13159.6</v>
      </c>
      <c r="FM67" s="402">
        <v>13267.2</v>
      </c>
      <c r="FN67" s="195" t="e">
        <v>#REF!</v>
      </c>
      <c r="FO67" s="195" t="e">
        <v>#REF!</v>
      </c>
      <c r="FP67" s="195" t="e">
        <v>#REF!</v>
      </c>
      <c r="FQ67" s="195" t="e">
        <v>#REF!</v>
      </c>
      <c r="FR67" s="195" t="e">
        <v>#REF!</v>
      </c>
      <c r="FS67" s="195" t="e">
        <v>#REF!</v>
      </c>
      <c r="FT67" s="195" t="e">
        <v>#REF!</v>
      </c>
      <c r="FU67" s="195" t="e">
        <v>#REF!</v>
      </c>
      <c r="FV67" s="195" t="e">
        <v>#REF!</v>
      </c>
    </row>
    <row r="68" spans="1:178" ht="13.5" thickBot="1" x14ac:dyDescent="0.25">
      <c r="B68" s="34">
        <v>66</v>
      </c>
      <c r="C68" s="293">
        <v>76</v>
      </c>
      <c r="D68" s="260" t="s">
        <v>544</v>
      </c>
      <c r="E68" s="260" t="s">
        <v>545</v>
      </c>
      <c r="F68" s="260" t="s">
        <v>612</v>
      </c>
      <c r="G68" s="43">
        <v>0.33749999999999986</v>
      </c>
      <c r="H68" s="47">
        <v>0.33749999999999986</v>
      </c>
      <c r="I68" s="58" t="s">
        <v>44</v>
      </c>
      <c r="J68" s="52">
        <v>0</v>
      </c>
      <c r="K68" s="43">
        <v>0.42083333333333323</v>
      </c>
      <c r="L68" s="47">
        <v>0.42083333333333323</v>
      </c>
      <c r="M68" s="42" t="s">
        <v>44</v>
      </c>
      <c r="N68" s="38">
        <v>0</v>
      </c>
      <c r="O68" s="85"/>
      <c r="P68" s="38">
        <v>600</v>
      </c>
      <c r="Q68" s="261"/>
      <c r="R68" s="85"/>
      <c r="S68" s="38">
        <v>0</v>
      </c>
      <c r="T68" s="85">
        <v>0.46875</v>
      </c>
      <c r="U68" s="86"/>
      <c r="V68" s="52">
        <v>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 t="s">
        <v>308</v>
      </c>
      <c r="AF68" s="86"/>
      <c r="AG68" s="52">
        <v>600</v>
      </c>
      <c r="AH68" s="261"/>
      <c r="AI68" s="85"/>
      <c r="AJ68" s="38">
        <v>600</v>
      </c>
      <c r="AK68" s="73">
        <v>0.52152777777777781</v>
      </c>
      <c r="AL68" s="42" t="s">
        <v>301</v>
      </c>
      <c r="AM68" s="38">
        <v>900</v>
      </c>
      <c r="AN68" s="43">
        <v>0.52361111111111114</v>
      </c>
      <c r="AO68" s="47">
        <v>0.5625</v>
      </c>
      <c r="AP68" s="70">
        <v>110.8</v>
      </c>
      <c r="AQ68" s="71">
        <v>110.8</v>
      </c>
      <c r="AR68" s="72"/>
      <c r="AS68" s="49">
        <v>0.56319444444444444</v>
      </c>
      <c r="AT68" s="42" t="s">
        <v>44</v>
      </c>
      <c r="AU68" s="280">
        <v>0</v>
      </c>
      <c r="AV68" s="72"/>
      <c r="AW68" s="49">
        <v>0.61597222222222225</v>
      </c>
      <c r="AX68" s="42" t="s">
        <v>44</v>
      </c>
      <c r="AY68" s="38">
        <v>0</v>
      </c>
      <c r="AZ68" s="53">
        <v>0.61805555555555558</v>
      </c>
      <c r="BA68" s="61"/>
      <c r="BB68" s="55">
        <v>0.62422453703703706</v>
      </c>
      <c r="BC68" s="35">
        <v>6.1689814814814836E-3</v>
      </c>
      <c r="BD68" s="35">
        <v>6.5972222222222474E-4</v>
      </c>
      <c r="BE68" s="44" t="s">
        <v>301</v>
      </c>
      <c r="BF68" s="45">
        <v>57</v>
      </c>
      <c r="BG68" s="55">
        <v>0.63436342592592598</v>
      </c>
      <c r="BH68" s="35">
        <v>1.6307870370370403E-2</v>
      </c>
      <c r="BI68" s="35">
        <v>2.8935185185185522E-3</v>
      </c>
      <c r="BJ68" s="44" t="s">
        <v>301</v>
      </c>
      <c r="BK68" s="45">
        <v>250</v>
      </c>
      <c r="BL68" s="55"/>
      <c r="BM68" s="35">
        <v>-0.61805555555555558</v>
      </c>
      <c r="BN68" s="35">
        <v>0.6353240740740741</v>
      </c>
      <c r="BO68" s="44"/>
      <c r="BP68" s="45">
        <v>600</v>
      </c>
      <c r="BQ68" s="55">
        <v>0.69739583333333333</v>
      </c>
      <c r="BR68" s="35">
        <v>7.9340277777777746E-2</v>
      </c>
      <c r="BS68" s="35">
        <v>4.738425925925923E-2</v>
      </c>
      <c r="BT68" s="44" t="s">
        <v>301</v>
      </c>
      <c r="BU68" s="45">
        <v>4094</v>
      </c>
      <c r="BV68" s="263"/>
      <c r="BW68" s="263"/>
      <c r="BX68" s="55">
        <v>0.66113425925925928</v>
      </c>
      <c r="BY68" s="35">
        <v>4.3078703703703702E-2</v>
      </c>
      <c r="BZ68" s="35">
        <v>2.8703703703703703E-3</v>
      </c>
      <c r="CA68" s="44" t="s">
        <v>301</v>
      </c>
      <c r="CB68" s="45">
        <v>848</v>
      </c>
      <c r="CC68" s="49">
        <v>0.7368055555555556</v>
      </c>
      <c r="CD68" s="42" t="s">
        <v>301</v>
      </c>
      <c r="CE68" s="38">
        <v>960</v>
      </c>
      <c r="CF68" s="53">
        <v>0.73888888888888893</v>
      </c>
      <c r="CG68" s="61"/>
      <c r="CH68" s="55"/>
      <c r="CI68" s="35">
        <v>-0.73888888888888893</v>
      </c>
      <c r="CJ68" s="35">
        <v>0.74973379629629633</v>
      </c>
      <c r="CK68" s="44" t="s">
        <v>44</v>
      </c>
      <c r="CL68" s="45"/>
      <c r="CM68" s="55"/>
      <c r="CN68" s="35">
        <v>-0.73888888888888893</v>
      </c>
      <c r="CO68" s="35">
        <v>0.75574074074074082</v>
      </c>
      <c r="CP68" s="44"/>
      <c r="CQ68" s="45">
        <v>1800</v>
      </c>
      <c r="CR68" s="85"/>
      <c r="CS68" s="38">
        <v>600</v>
      </c>
      <c r="CT68" s="85">
        <v>3.3131944444444401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127.6</v>
      </c>
      <c r="DC68" s="71">
        <v>127.6</v>
      </c>
      <c r="DD68" s="72">
        <v>300</v>
      </c>
      <c r="DE68" s="43"/>
      <c r="DF68" s="43"/>
      <c r="DG68" s="39">
        <v>8187.4000000000005</v>
      </c>
      <c r="DH68" s="46">
        <v>6060</v>
      </c>
      <c r="DI68" s="40"/>
      <c r="DJ68" s="63">
        <v>14247.400000000001</v>
      </c>
      <c r="DK68" s="43"/>
      <c r="DL68" s="268" t="s">
        <v>192</v>
      </c>
      <c r="DM68" s="269" t="s">
        <v>612</v>
      </c>
      <c r="DN68" s="269" t="s">
        <v>178</v>
      </c>
      <c r="DO68" s="269">
        <v>75</v>
      </c>
      <c r="DP68" s="269">
        <v>0</v>
      </c>
      <c r="DQ68" s="56"/>
      <c r="DR68" s="56"/>
      <c r="DS68" s="36"/>
      <c r="DV68" s="41">
        <v>1.05</v>
      </c>
      <c r="DW68" s="41" t="s">
        <v>198</v>
      </c>
      <c r="DX68" s="41"/>
      <c r="DY68" s="151">
        <v>565.32000000000005</v>
      </c>
      <c r="DZ68" s="41">
        <v>9999</v>
      </c>
      <c r="EA68" s="41">
        <v>565.32000000000005</v>
      </c>
      <c r="EB68" s="41">
        <v>999999</v>
      </c>
      <c r="EC68" s="41">
        <v>999999</v>
      </c>
      <c r="EG68" s="41">
        <v>76</v>
      </c>
      <c r="EH68" s="195">
        <v>0</v>
      </c>
      <c r="EI68" s="195">
        <v>4500</v>
      </c>
      <c r="EJ68" s="196">
        <v>110.8</v>
      </c>
      <c r="EK68" s="195">
        <v>0</v>
      </c>
      <c r="EL68" s="195">
        <v>0</v>
      </c>
      <c r="EM68" s="195">
        <v>5849</v>
      </c>
      <c r="EN68" s="195">
        <v>960</v>
      </c>
      <c r="EO68" s="195">
        <v>1800</v>
      </c>
      <c r="EP68" s="195">
        <v>600</v>
      </c>
      <c r="EQ68" s="195">
        <v>427.6</v>
      </c>
      <c r="FC68" s="41">
        <v>76</v>
      </c>
      <c r="FD68" s="195">
        <v>0</v>
      </c>
      <c r="FE68" s="195">
        <v>4500</v>
      </c>
      <c r="FF68" s="195">
        <v>4610.8</v>
      </c>
      <c r="FG68" s="195">
        <v>4610.8</v>
      </c>
      <c r="FH68" s="195">
        <v>4610.8</v>
      </c>
      <c r="FI68" s="195">
        <v>10459.799999999999</v>
      </c>
      <c r="FJ68" s="195">
        <v>11419.8</v>
      </c>
      <c r="FK68" s="195">
        <v>13219.8</v>
      </c>
      <c r="FL68" s="195">
        <v>13819.8</v>
      </c>
      <c r="FM68" s="195">
        <v>14247.4</v>
      </c>
    </row>
    <row r="69" spans="1:178" ht="13.5" thickBot="1" x14ac:dyDescent="0.25">
      <c r="B69" s="34">
        <v>71</v>
      </c>
      <c r="C69" s="293">
        <v>82</v>
      </c>
      <c r="D69" s="260" t="s">
        <v>553</v>
      </c>
      <c r="E69" s="260" t="s">
        <v>554</v>
      </c>
      <c r="F69" s="260" t="s">
        <v>614</v>
      </c>
      <c r="G69" s="43">
        <v>0.34097222222222207</v>
      </c>
      <c r="H69" s="47">
        <v>0.34097222222222207</v>
      </c>
      <c r="I69" s="58" t="s">
        <v>44</v>
      </c>
      <c r="J69" s="52">
        <v>0</v>
      </c>
      <c r="K69" s="43">
        <v>0.42430555555555544</v>
      </c>
      <c r="L69" s="47">
        <v>0.42430555555555544</v>
      </c>
      <c r="M69" s="42" t="s">
        <v>44</v>
      </c>
      <c r="N69" s="38">
        <v>0</v>
      </c>
      <c r="O69" s="85">
        <v>0.42499999999999999</v>
      </c>
      <c r="P69" s="38"/>
      <c r="Q69" s="261"/>
      <c r="R69" s="85"/>
      <c r="S69" s="38">
        <v>0</v>
      </c>
      <c r="T69" s="85" t="s">
        <v>308</v>
      </c>
      <c r="U69" s="86"/>
      <c r="V69" s="52">
        <v>600</v>
      </c>
      <c r="W69" s="85">
        <v>0.5131944444444444</v>
      </c>
      <c r="X69" s="38"/>
      <c r="Y69" s="85">
        <v>0.51458333333333328</v>
      </c>
      <c r="Z69" s="86"/>
      <c r="AA69" s="52">
        <v>0</v>
      </c>
      <c r="AB69" s="261"/>
      <c r="AC69" s="85">
        <v>0.51597222222222217</v>
      </c>
      <c r="AD69" s="38"/>
      <c r="AE69" s="85">
        <v>0.47916666666666669</v>
      </c>
      <c r="AF69" s="86"/>
      <c r="AG69" s="52">
        <v>1740</v>
      </c>
      <c r="AH69" s="261">
        <v>600</v>
      </c>
      <c r="AI69" s="85">
        <v>0.54513888888888895</v>
      </c>
      <c r="AJ69" s="38"/>
      <c r="AK69" s="73">
        <v>0.54513888888888895</v>
      </c>
      <c r="AL69" s="42" t="s">
        <v>301</v>
      </c>
      <c r="AM69" s="38">
        <v>2640</v>
      </c>
      <c r="AN69" s="43">
        <v>0.58263888888888882</v>
      </c>
      <c r="AO69" s="47">
        <v>0.5854166666666667</v>
      </c>
      <c r="AP69" s="70">
        <v>97.8</v>
      </c>
      <c r="AQ69" s="71">
        <v>97.8</v>
      </c>
      <c r="AR69" s="72"/>
      <c r="AS69" s="49">
        <v>0.58680555555555558</v>
      </c>
      <c r="AT69" s="42" t="s">
        <v>44</v>
      </c>
      <c r="AU69" s="280">
        <v>0</v>
      </c>
      <c r="AV69" s="72"/>
      <c r="AW69" s="49">
        <v>0.6333333333333333</v>
      </c>
      <c r="AX69" s="42" t="s">
        <v>301</v>
      </c>
      <c r="AY69" s="38">
        <v>180</v>
      </c>
      <c r="AZ69" s="53">
        <v>0.63611111111111118</v>
      </c>
      <c r="BA69" s="61"/>
      <c r="BB69" s="55">
        <v>0.64158564814814811</v>
      </c>
      <c r="BC69" s="35">
        <v>5.4745370370369306E-3</v>
      </c>
      <c r="BD69" s="35">
        <v>3.4722222222328264E-5</v>
      </c>
      <c r="BE69" s="44" t="s">
        <v>45</v>
      </c>
      <c r="BF69" s="45">
        <v>3</v>
      </c>
      <c r="BG69" s="55">
        <v>0.64987268518518515</v>
      </c>
      <c r="BH69" s="35">
        <v>1.3761574074073968E-2</v>
      </c>
      <c r="BI69" s="35">
        <v>3.4722222222211691E-4</v>
      </c>
      <c r="BJ69" s="44" t="s">
        <v>301</v>
      </c>
      <c r="BK69" s="45">
        <v>30</v>
      </c>
      <c r="BL69" s="55">
        <v>0.65712962962962962</v>
      </c>
      <c r="BM69" s="35">
        <v>2.1018518518518436E-2</v>
      </c>
      <c r="BN69" s="35">
        <v>3.7499999999999166E-3</v>
      </c>
      <c r="BO69" s="44" t="s">
        <v>301</v>
      </c>
      <c r="BP69" s="45">
        <v>324</v>
      </c>
      <c r="BQ69" s="55">
        <v>0.69285879629629632</v>
      </c>
      <c r="BR69" s="35">
        <v>5.6747685185185137E-2</v>
      </c>
      <c r="BS69" s="35">
        <v>2.4791666666666622E-2</v>
      </c>
      <c r="BT69" s="44" t="s">
        <v>301</v>
      </c>
      <c r="BU69" s="45">
        <v>2142</v>
      </c>
      <c r="BV69" s="263"/>
      <c r="BW69" s="263"/>
      <c r="BX69" s="55">
        <v>0.66651620370370368</v>
      </c>
      <c r="BY69" s="35">
        <v>3.0405092592592498E-2</v>
      </c>
      <c r="BZ69" s="35">
        <v>9.8032407407408345E-3</v>
      </c>
      <c r="CA69" s="44" t="s">
        <v>45</v>
      </c>
      <c r="CB69" s="45">
        <v>1447</v>
      </c>
      <c r="CC69" s="49">
        <v>0.72499999999999998</v>
      </c>
      <c r="CD69" s="42" t="s">
        <v>301</v>
      </c>
      <c r="CE69" s="38">
        <v>1980</v>
      </c>
      <c r="CF69" s="53">
        <v>0.7270833333333333</v>
      </c>
      <c r="CG69" s="61"/>
      <c r="CH69" s="55">
        <v>0.73826388888888894</v>
      </c>
      <c r="CI69" s="35">
        <v>1.1180555555555638E-2</v>
      </c>
      <c r="CJ69" s="35">
        <v>3.3564814814823069E-4</v>
      </c>
      <c r="CK69" s="44" t="s">
        <v>301</v>
      </c>
      <c r="CL69" s="45">
        <v>29</v>
      </c>
      <c r="CM69" s="55">
        <v>0.76423611111111101</v>
      </c>
      <c r="CN69" s="35">
        <v>3.7152777777777701E-2</v>
      </c>
      <c r="CO69" s="35">
        <v>2.0300925925925851E-2</v>
      </c>
      <c r="CP69" s="44" t="s">
        <v>301</v>
      </c>
      <c r="CQ69" s="45">
        <v>1754</v>
      </c>
      <c r="CR69" s="85"/>
      <c r="CS69" s="38">
        <v>600</v>
      </c>
      <c r="CT69" s="85">
        <v>3.5215277777777798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103.2</v>
      </c>
      <c r="DC69" s="71">
        <v>103.2</v>
      </c>
      <c r="DD69" s="72"/>
      <c r="DE69" s="43"/>
      <c r="DF69" s="43"/>
      <c r="DG69" s="39">
        <v>5930</v>
      </c>
      <c r="DH69" s="46">
        <v>8340</v>
      </c>
      <c r="DI69" s="40"/>
      <c r="DJ69" s="63">
        <v>14270</v>
      </c>
      <c r="DK69" s="43"/>
      <c r="DL69" s="268" t="s">
        <v>191</v>
      </c>
      <c r="DM69" s="269" t="s">
        <v>614</v>
      </c>
      <c r="DN69" s="269" t="s">
        <v>178</v>
      </c>
      <c r="DO69" s="269">
        <v>102</v>
      </c>
      <c r="DP69" s="269">
        <v>0</v>
      </c>
      <c r="DQ69" s="56"/>
      <c r="DR69" s="56"/>
      <c r="DS69" s="36"/>
      <c r="DV69" s="41">
        <v>1.08</v>
      </c>
      <c r="DW69" s="41" t="s">
        <v>197</v>
      </c>
      <c r="DX69" s="41"/>
      <c r="DY69" s="151">
        <v>217.08</v>
      </c>
      <c r="DZ69" s="41">
        <v>217.08</v>
      </c>
      <c r="EA69" s="41">
        <v>9999</v>
      </c>
      <c r="EB69" s="41">
        <v>999999</v>
      </c>
      <c r="EC69" s="41">
        <v>999999</v>
      </c>
      <c r="EG69" s="41">
        <v>82</v>
      </c>
      <c r="EH69" s="195">
        <v>0</v>
      </c>
      <c r="EI69" s="195">
        <v>5580</v>
      </c>
      <c r="EJ69" s="196">
        <v>97.8</v>
      </c>
      <c r="EK69" s="195">
        <v>0</v>
      </c>
      <c r="EL69" s="195">
        <v>180</v>
      </c>
      <c r="EM69" s="195">
        <v>3946</v>
      </c>
      <c r="EN69" s="195">
        <v>1980</v>
      </c>
      <c r="EO69" s="195">
        <v>1783</v>
      </c>
      <c r="EP69" s="195">
        <v>600</v>
      </c>
      <c r="EQ69" s="195">
        <v>103.2</v>
      </c>
      <c r="FC69" s="41">
        <v>82</v>
      </c>
      <c r="FD69" s="195">
        <v>0</v>
      </c>
      <c r="FE69" s="195">
        <v>5580</v>
      </c>
      <c r="FF69" s="195">
        <v>5677.8</v>
      </c>
      <c r="FG69" s="195">
        <v>5677.8</v>
      </c>
      <c r="FH69" s="195">
        <v>5857.8</v>
      </c>
      <c r="FI69" s="195">
        <v>9803.7999999999993</v>
      </c>
      <c r="FJ69" s="195">
        <v>11783.8</v>
      </c>
      <c r="FK69" s="195">
        <v>13566.8</v>
      </c>
      <c r="FL69" s="195">
        <v>14166.8</v>
      </c>
      <c r="FM69" s="195">
        <v>14270</v>
      </c>
    </row>
    <row r="70" spans="1:178" ht="13.5" thickBot="1" x14ac:dyDescent="0.25">
      <c r="A70" s="75"/>
      <c r="B70" s="34">
        <v>47</v>
      </c>
      <c r="C70" s="293">
        <v>47</v>
      </c>
      <c r="D70" s="260" t="s">
        <v>519</v>
      </c>
      <c r="E70" s="260" t="s">
        <v>520</v>
      </c>
      <c r="F70" s="260" t="s">
        <v>599</v>
      </c>
      <c r="G70" s="43">
        <v>0.32430555555555546</v>
      </c>
      <c r="H70" s="47">
        <v>0.32430555555555546</v>
      </c>
      <c r="I70" s="58" t="s">
        <v>44</v>
      </c>
      <c r="J70" s="52">
        <v>0</v>
      </c>
      <c r="K70" s="43">
        <v>0.40763888888888883</v>
      </c>
      <c r="L70" s="47">
        <v>0.40763888888888883</v>
      </c>
      <c r="M70" s="42" t="s">
        <v>44</v>
      </c>
      <c r="N70" s="38">
        <v>0</v>
      </c>
      <c r="O70" s="85"/>
      <c r="P70" s="38">
        <v>600</v>
      </c>
      <c r="Q70" s="261"/>
      <c r="R70" s="85"/>
      <c r="S70" s="38">
        <v>0</v>
      </c>
      <c r="T70" s="85" t="s">
        <v>308</v>
      </c>
      <c r="U70" s="86"/>
      <c r="V70" s="52">
        <v>600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>
        <v>0.44861111111111113</v>
      </c>
      <c r="AF70" s="86"/>
      <c r="AG70" s="52">
        <v>2940</v>
      </c>
      <c r="AH70" s="261"/>
      <c r="AI70" s="85"/>
      <c r="AJ70" s="38">
        <v>600</v>
      </c>
      <c r="AK70" s="73">
        <v>0.49722222222222223</v>
      </c>
      <c r="AL70" s="42" t="s">
        <v>45</v>
      </c>
      <c r="AM70" s="38">
        <v>60</v>
      </c>
      <c r="AN70" s="43">
        <v>0.52777777777777779</v>
      </c>
      <c r="AO70" s="47">
        <v>0.53888888888888886</v>
      </c>
      <c r="AP70" s="70">
        <v>112.3</v>
      </c>
      <c r="AQ70" s="71">
        <v>112.3</v>
      </c>
      <c r="AR70" s="72"/>
      <c r="AS70" s="49">
        <v>0.53888888888888886</v>
      </c>
      <c r="AT70" s="42" t="s">
        <v>44</v>
      </c>
      <c r="AU70" s="280">
        <v>0</v>
      </c>
      <c r="AV70" s="72"/>
      <c r="AW70" s="49">
        <v>0.62222222222222223</v>
      </c>
      <c r="AX70" s="42" t="s">
        <v>301</v>
      </c>
      <c r="AY70" s="38">
        <v>2640</v>
      </c>
      <c r="AZ70" s="53">
        <v>0.625</v>
      </c>
      <c r="BA70" s="61"/>
      <c r="BB70" s="55">
        <v>0.63078703703703709</v>
      </c>
      <c r="BC70" s="35">
        <v>5.7870370370370905E-3</v>
      </c>
      <c r="BD70" s="35">
        <v>2.7777777777783161E-4</v>
      </c>
      <c r="BE70" s="44" t="s">
        <v>301</v>
      </c>
      <c r="BF70" s="45">
        <v>24</v>
      </c>
      <c r="BG70" s="55">
        <v>0.63928240740740738</v>
      </c>
      <c r="BH70" s="35">
        <v>1.4282407407407383E-2</v>
      </c>
      <c r="BI70" s="35">
        <v>8.6805555555553165E-4</v>
      </c>
      <c r="BJ70" s="44" t="s">
        <v>301</v>
      </c>
      <c r="BK70" s="45">
        <v>75</v>
      </c>
      <c r="BL70" s="55">
        <v>0.64471064814814816</v>
      </c>
      <c r="BM70" s="35">
        <v>1.9710648148148158E-2</v>
      </c>
      <c r="BN70" s="35">
        <v>2.4421296296296378E-3</v>
      </c>
      <c r="BO70" s="44" t="s">
        <v>301</v>
      </c>
      <c r="BP70" s="45">
        <v>211</v>
      </c>
      <c r="BQ70" s="55">
        <v>0.66800925925925936</v>
      </c>
      <c r="BR70" s="35">
        <v>4.3009259259259358E-2</v>
      </c>
      <c r="BS70" s="35">
        <v>1.1053240740740843E-2</v>
      </c>
      <c r="BT70" s="44" t="s">
        <v>301</v>
      </c>
      <c r="BU70" s="45">
        <v>955</v>
      </c>
      <c r="BV70" s="263"/>
      <c r="BW70" s="263"/>
      <c r="BX70" s="55">
        <v>0.65505787037037033</v>
      </c>
      <c r="BY70" s="35">
        <v>3.0057870370370332E-2</v>
      </c>
      <c r="BZ70" s="35">
        <v>1.0150462962963E-2</v>
      </c>
      <c r="CA70" s="44" t="s">
        <v>45</v>
      </c>
      <c r="CB70" s="45">
        <v>1177</v>
      </c>
      <c r="CC70" s="49">
        <v>0.70000000000000007</v>
      </c>
      <c r="CD70" s="42" t="s">
        <v>301</v>
      </c>
      <c r="CE70" s="38">
        <v>780</v>
      </c>
      <c r="CF70" s="53">
        <v>0.70416666666666661</v>
      </c>
      <c r="CG70" s="61"/>
      <c r="CH70" s="55">
        <v>0.71819444444444447</v>
      </c>
      <c r="CI70" s="35">
        <v>1.4027777777777861E-2</v>
      </c>
      <c r="CJ70" s="35">
        <v>3.1828703703704539E-3</v>
      </c>
      <c r="CK70" s="44" t="s">
        <v>301</v>
      </c>
      <c r="CL70" s="45">
        <v>275</v>
      </c>
      <c r="CM70" s="55">
        <v>0.72633101851851845</v>
      </c>
      <c r="CN70" s="35">
        <v>2.2164351851851838E-2</v>
      </c>
      <c r="CO70" s="35">
        <v>5.3124999999999874E-3</v>
      </c>
      <c r="CP70" s="44" t="s">
        <v>301</v>
      </c>
      <c r="CQ70" s="45">
        <v>459</v>
      </c>
      <c r="CR70" s="85"/>
      <c r="CS70" s="38">
        <v>600</v>
      </c>
      <c r="CT70" s="85">
        <v>2.5215277777777798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154.6</v>
      </c>
      <c r="DC70" s="71">
        <v>154.6</v>
      </c>
      <c r="DD70" s="72">
        <v>300</v>
      </c>
      <c r="DE70" s="43"/>
      <c r="DF70" s="43"/>
      <c r="DG70" s="39">
        <v>3742.9</v>
      </c>
      <c r="DH70" s="46">
        <v>10620</v>
      </c>
      <c r="DI70" s="40"/>
      <c r="DJ70" s="63">
        <v>14362.9</v>
      </c>
      <c r="DK70" s="43"/>
      <c r="DL70" s="268" t="s">
        <v>190</v>
      </c>
      <c r="DM70" s="269" t="s">
        <v>599</v>
      </c>
      <c r="DN70" s="269" t="s">
        <v>179</v>
      </c>
      <c r="DO70" s="269">
        <v>75</v>
      </c>
      <c r="DP70" s="269">
        <v>0</v>
      </c>
      <c r="DQ70" s="56"/>
      <c r="DR70" s="56"/>
      <c r="DS70" s="36"/>
      <c r="DV70" s="41">
        <v>1</v>
      </c>
      <c r="DW70" s="41" t="s">
        <v>197</v>
      </c>
      <c r="DX70" s="41"/>
      <c r="DY70" s="151">
        <v>566.9</v>
      </c>
      <c r="DZ70" s="41">
        <v>566.9</v>
      </c>
      <c r="EA70" s="41">
        <v>9999</v>
      </c>
      <c r="EB70" s="41">
        <v>999999</v>
      </c>
      <c r="EC70" s="41">
        <v>14362.9</v>
      </c>
      <c r="EG70" s="41">
        <v>47</v>
      </c>
      <c r="EH70" s="195">
        <v>0</v>
      </c>
      <c r="EI70" s="195">
        <v>6600</v>
      </c>
      <c r="EJ70" s="196">
        <v>112.3</v>
      </c>
      <c r="EK70" s="195">
        <v>0</v>
      </c>
      <c r="EL70" s="195">
        <v>2640</v>
      </c>
      <c r="EM70" s="195">
        <v>2442</v>
      </c>
      <c r="EN70" s="195">
        <v>780</v>
      </c>
      <c r="EO70" s="195">
        <v>734</v>
      </c>
      <c r="EP70" s="195">
        <v>600</v>
      </c>
      <c r="EQ70" s="195">
        <v>454.6</v>
      </c>
      <c r="ER70" s="195" t="e">
        <v>#REF!</v>
      </c>
      <c r="ES70" s="195" t="e">
        <v>#REF!</v>
      </c>
      <c r="ET70" s="195" t="e">
        <v>#REF!</v>
      </c>
      <c r="EU70" s="196" t="e">
        <v>#REF!</v>
      </c>
      <c r="EV70" s="195"/>
      <c r="EW70" s="195"/>
      <c r="EX70" s="195"/>
      <c r="EY70" s="195"/>
      <c r="EZ70" s="196"/>
      <c r="FA70" s="195"/>
      <c r="FC70" s="41">
        <v>47</v>
      </c>
      <c r="FD70" s="195">
        <v>0</v>
      </c>
      <c r="FE70" s="195">
        <v>6600</v>
      </c>
      <c r="FF70" s="195">
        <v>6712.3</v>
      </c>
      <c r="FG70" s="195">
        <v>6712.3</v>
      </c>
      <c r="FH70" s="195">
        <v>9352.2999999999993</v>
      </c>
      <c r="FI70" s="195">
        <v>11794.3</v>
      </c>
      <c r="FJ70" s="195">
        <v>12574.3</v>
      </c>
      <c r="FK70" s="195">
        <v>13308.3</v>
      </c>
      <c r="FL70" s="195">
        <v>13908.3</v>
      </c>
      <c r="FM70" s="195">
        <v>14362.9</v>
      </c>
      <c r="FN70" s="195" t="e">
        <v>#REF!</v>
      </c>
      <c r="FO70" s="195" t="e">
        <v>#REF!</v>
      </c>
      <c r="FP70" s="195" t="e">
        <v>#REF!</v>
      </c>
      <c r="FQ70" s="195" t="e">
        <v>#REF!</v>
      </c>
      <c r="FR70" s="195" t="e">
        <v>#REF!</v>
      </c>
      <c r="FS70" s="195" t="e">
        <v>#REF!</v>
      </c>
      <c r="FT70" s="195" t="e">
        <v>#REF!</v>
      </c>
      <c r="FU70" s="195" t="e">
        <v>#REF!</v>
      </c>
      <c r="FV70" s="195" t="e">
        <v>#REF!</v>
      </c>
    </row>
    <row r="71" spans="1:178" ht="13.5" thickBot="1" x14ac:dyDescent="0.25">
      <c r="A71" s="75"/>
      <c r="B71" s="34">
        <v>41</v>
      </c>
      <c r="C71" s="293">
        <v>41</v>
      </c>
      <c r="D71" s="260" t="s">
        <v>146</v>
      </c>
      <c r="E71" s="260" t="s">
        <v>511</v>
      </c>
      <c r="F71" s="260" t="s">
        <v>595</v>
      </c>
      <c r="G71" s="43">
        <v>0.32013888888888881</v>
      </c>
      <c r="H71" s="47">
        <v>0.32013888888888881</v>
      </c>
      <c r="I71" s="58" t="s">
        <v>44</v>
      </c>
      <c r="J71" s="52">
        <v>0</v>
      </c>
      <c r="K71" s="43">
        <v>0.40347222222222218</v>
      </c>
      <c r="L71" s="47">
        <v>0.40347222222222218</v>
      </c>
      <c r="M71" s="42" t="s">
        <v>44</v>
      </c>
      <c r="N71" s="38">
        <v>0</v>
      </c>
      <c r="O71" s="85"/>
      <c r="P71" s="38">
        <v>600</v>
      </c>
      <c r="Q71" s="261"/>
      <c r="R71" s="85">
        <v>0.43263888888888885</v>
      </c>
      <c r="S71" s="38">
        <v>300</v>
      </c>
      <c r="T71" s="85">
        <v>0.44305555555555554</v>
      </c>
      <c r="U71" s="86"/>
      <c r="V71" s="52">
        <v>0</v>
      </c>
      <c r="W71" s="85"/>
      <c r="X71" s="38">
        <v>600</v>
      </c>
      <c r="Y71" s="85"/>
      <c r="Z71" s="86"/>
      <c r="AA71" s="52">
        <v>600</v>
      </c>
      <c r="AB71" s="261"/>
      <c r="AC71" s="85"/>
      <c r="AD71" s="38">
        <v>600</v>
      </c>
      <c r="AE71" s="85">
        <v>0.44791666666666669</v>
      </c>
      <c r="AF71" s="86"/>
      <c r="AG71" s="52">
        <v>2640</v>
      </c>
      <c r="AH71" s="261"/>
      <c r="AI71" s="85"/>
      <c r="AJ71" s="38">
        <v>600</v>
      </c>
      <c r="AK71" s="73">
        <v>0.49374999999999997</v>
      </c>
      <c r="AL71" s="42" t="s">
        <v>44</v>
      </c>
      <c r="AM71" s="38">
        <v>0</v>
      </c>
      <c r="AN71" s="43">
        <v>0.49861111111111112</v>
      </c>
      <c r="AO71" s="47">
        <v>0.51111111111111118</v>
      </c>
      <c r="AP71" s="70">
        <v>90.7</v>
      </c>
      <c r="AQ71" s="71">
        <v>90.7</v>
      </c>
      <c r="AR71" s="72"/>
      <c r="AS71" s="49">
        <v>0.53541666666666665</v>
      </c>
      <c r="AT71" s="42" t="s">
        <v>44</v>
      </c>
      <c r="AU71" s="280">
        <v>0</v>
      </c>
      <c r="AV71" s="72"/>
      <c r="AW71" s="49">
        <v>0.58888888888888891</v>
      </c>
      <c r="AX71" s="42" t="s">
        <v>44</v>
      </c>
      <c r="AY71" s="38">
        <v>0</v>
      </c>
      <c r="AZ71" s="53">
        <v>0.59166666666666667</v>
      </c>
      <c r="BA71" s="61"/>
      <c r="BB71" s="55">
        <v>0.59693287037037035</v>
      </c>
      <c r="BC71" s="35">
        <v>5.2662037037036757E-3</v>
      </c>
      <c r="BD71" s="35">
        <v>2.4305555555558314E-4</v>
      </c>
      <c r="BE71" s="44" t="s">
        <v>45</v>
      </c>
      <c r="BF71" s="45">
        <v>21</v>
      </c>
      <c r="BG71" s="55">
        <v>0.60550925925925925</v>
      </c>
      <c r="BH71" s="35">
        <v>1.3842592592592573E-2</v>
      </c>
      <c r="BI71" s="35">
        <v>4.282407407407221E-4</v>
      </c>
      <c r="BJ71" s="44" t="s">
        <v>301</v>
      </c>
      <c r="BK71" s="45">
        <v>37</v>
      </c>
      <c r="BL71" s="55"/>
      <c r="BM71" s="35">
        <v>-0.59166666666666667</v>
      </c>
      <c r="BN71" s="35">
        <v>0.60893518518518519</v>
      </c>
      <c r="BO71" s="44"/>
      <c r="BP71" s="45">
        <v>600</v>
      </c>
      <c r="BQ71" s="55">
        <v>0.65180555555555553</v>
      </c>
      <c r="BR71" s="35">
        <v>6.0138888888888853E-2</v>
      </c>
      <c r="BS71" s="35">
        <v>2.8182870370370337E-2</v>
      </c>
      <c r="BT71" s="44" t="s">
        <v>301</v>
      </c>
      <c r="BU71" s="45">
        <v>2435</v>
      </c>
      <c r="BV71" s="263"/>
      <c r="BW71" s="263"/>
      <c r="BX71" s="55">
        <v>0.63917824074074081</v>
      </c>
      <c r="BY71" s="35">
        <v>4.7511574074074137E-2</v>
      </c>
      <c r="BZ71" s="35">
        <v>7.3032407407408045E-3</v>
      </c>
      <c r="CA71" s="44" t="s">
        <v>301</v>
      </c>
      <c r="CB71" s="45">
        <v>931</v>
      </c>
      <c r="CC71" s="49"/>
      <c r="CD71" s="42" t="s">
        <v>44</v>
      </c>
      <c r="CE71" s="38">
        <v>1800</v>
      </c>
      <c r="CF71" s="53"/>
      <c r="CG71" s="61"/>
      <c r="CH71" s="55"/>
      <c r="CI71" s="35">
        <v>0</v>
      </c>
      <c r="CJ71" s="35">
        <v>1.0844907407407407E-2</v>
      </c>
      <c r="CK71" s="44" t="s">
        <v>44</v>
      </c>
      <c r="CL71" s="45"/>
      <c r="CM71" s="55"/>
      <c r="CN71" s="35">
        <v>0</v>
      </c>
      <c r="CO71" s="35">
        <v>1.6851851851851851E-2</v>
      </c>
      <c r="CP71" s="44"/>
      <c r="CQ71" s="45">
        <v>1800</v>
      </c>
      <c r="CR71" s="85"/>
      <c r="CS71" s="38">
        <v>600</v>
      </c>
      <c r="CT71" s="85">
        <v>2.2715277777777798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101.7</v>
      </c>
      <c r="DC71" s="71">
        <v>101.7</v>
      </c>
      <c r="DD71" s="72">
        <v>10</v>
      </c>
      <c r="DE71" s="43"/>
      <c r="DF71" s="43"/>
      <c r="DG71" s="39">
        <v>6026.4</v>
      </c>
      <c r="DH71" s="46">
        <v>8340</v>
      </c>
      <c r="DI71" s="40"/>
      <c r="DJ71" s="63">
        <v>14366.4</v>
      </c>
      <c r="DK71" s="43"/>
      <c r="DL71" s="268" t="s">
        <v>191</v>
      </c>
      <c r="DM71" s="269" t="s">
        <v>595</v>
      </c>
      <c r="DN71" s="269" t="s">
        <v>178</v>
      </c>
      <c r="DO71" s="269">
        <v>97</v>
      </c>
      <c r="DP71" s="269">
        <v>0</v>
      </c>
      <c r="DQ71" s="56"/>
      <c r="DR71" s="56"/>
      <c r="DS71" s="36"/>
      <c r="DV71" s="41">
        <v>1.05</v>
      </c>
      <c r="DW71" s="41" t="s">
        <v>197</v>
      </c>
      <c r="DX71" s="41"/>
      <c r="DY71" s="151">
        <v>212.52</v>
      </c>
      <c r="DZ71" s="41">
        <v>212.52</v>
      </c>
      <c r="EA71" s="41">
        <v>9999</v>
      </c>
      <c r="EB71" s="41">
        <v>999999</v>
      </c>
      <c r="EC71" s="41">
        <v>999999</v>
      </c>
      <c r="EG71" s="41">
        <v>41</v>
      </c>
      <c r="EH71" s="195">
        <v>0</v>
      </c>
      <c r="EI71" s="195">
        <v>5940</v>
      </c>
      <c r="EJ71" s="196">
        <v>90.7</v>
      </c>
      <c r="EK71" s="195">
        <v>0</v>
      </c>
      <c r="EL71" s="195">
        <v>0</v>
      </c>
      <c r="EM71" s="195">
        <v>4024</v>
      </c>
      <c r="EN71" s="195">
        <v>1800</v>
      </c>
      <c r="EO71" s="195">
        <v>1800</v>
      </c>
      <c r="EP71" s="195">
        <v>600</v>
      </c>
      <c r="EQ71" s="195">
        <v>111.7</v>
      </c>
      <c r="ER71" s="195" t="e">
        <v>#REF!</v>
      </c>
      <c r="ES71" s="195" t="e">
        <v>#REF!</v>
      </c>
      <c r="ET71" s="195" t="e">
        <v>#REF!</v>
      </c>
      <c r="EU71" s="196" t="e">
        <v>#REF!</v>
      </c>
      <c r="EV71" s="195"/>
      <c r="EW71" s="195"/>
      <c r="EX71" s="195"/>
      <c r="EY71" s="195"/>
      <c r="EZ71" s="196"/>
      <c r="FA71" s="195"/>
      <c r="FC71" s="41">
        <v>41</v>
      </c>
      <c r="FD71" s="195">
        <v>0</v>
      </c>
      <c r="FE71" s="195">
        <v>5940</v>
      </c>
      <c r="FF71" s="195">
        <v>6030.7</v>
      </c>
      <c r="FG71" s="195">
        <v>6030.7</v>
      </c>
      <c r="FH71" s="195">
        <v>6030.7</v>
      </c>
      <c r="FI71" s="195">
        <v>10054.700000000001</v>
      </c>
      <c r="FJ71" s="195">
        <v>11854.7</v>
      </c>
      <c r="FK71" s="195">
        <v>13654.7</v>
      </c>
      <c r="FL71" s="195">
        <v>14254.7</v>
      </c>
      <c r="FM71" s="195">
        <v>14366.400000000001</v>
      </c>
      <c r="FN71" s="195" t="e">
        <v>#REF!</v>
      </c>
      <c r="FO71" s="195" t="e">
        <v>#REF!</v>
      </c>
      <c r="FP71" s="195" t="e">
        <v>#REF!</v>
      </c>
      <c r="FQ71" s="195" t="e">
        <v>#REF!</v>
      </c>
      <c r="FR71" s="195" t="e">
        <v>#REF!</v>
      </c>
      <c r="FS71" s="195" t="e">
        <v>#REF!</v>
      </c>
      <c r="FT71" s="195" t="e">
        <v>#REF!</v>
      </c>
      <c r="FU71" s="195" t="e">
        <v>#REF!</v>
      </c>
      <c r="FV71" s="195" t="e">
        <v>#REF!</v>
      </c>
    </row>
    <row r="72" spans="1:178" ht="13.5" thickBot="1" x14ac:dyDescent="0.25">
      <c r="A72" s="75"/>
      <c r="B72" s="34">
        <v>55</v>
      </c>
      <c r="C72" s="293">
        <v>60</v>
      </c>
      <c r="D72" s="260" t="s">
        <v>532</v>
      </c>
      <c r="E72" s="260" t="s">
        <v>533</v>
      </c>
      <c r="F72" s="260" t="s">
        <v>605</v>
      </c>
      <c r="G72" s="43">
        <v>0.32986111111111099</v>
      </c>
      <c r="H72" s="47">
        <v>0.32986111111111099</v>
      </c>
      <c r="I72" s="58" t="s">
        <v>44</v>
      </c>
      <c r="J72" s="52">
        <v>0</v>
      </c>
      <c r="K72" s="43">
        <v>0.41319444444444436</v>
      </c>
      <c r="L72" s="47">
        <v>0.41319444444444436</v>
      </c>
      <c r="M72" s="42" t="s">
        <v>44</v>
      </c>
      <c r="N72" s="38">
        <v>0</v>
      </c>
      <c r="O72" s="85"/>
      <c r="P72" s="38">
        <v>600</v>
      </c>
      <c r="Q72" s="261"/>
      <c r="R72" s="85"/>
      <c r="S72" s="38">
        <v>0</v>
      </c>
      <c r="T72" s="85" t="s">
        <v>308</v>
      </c>
      <c r="U72" s="86"/>
      <c r="V72" s="52">
        <v>600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>
        <v>0.49513888888888885</v>
      </c>
      <c r="AF72" s="86"/>
      <c r="AG72" s="52">
        <v>0</v>
      </c>
      <c r="AH72" s="261">
        <v>600</v>
      </c>
      <c r="AI72" s="85"/>
      <c r="AJ72" s="38">
        <v>600</v>
      </c>
      <c r="AK72" s="73">
        <v>0.54791666666666672</v>
      </c>
      <c r="AL72" s="42" t="s">
        <v>301</v>
      </c>
      <c r="AM72" s="38">
        <v>3840</v>
      </c>
      <c r="AN72" s="43">
        <v>0.55486111111111114</v>
      </c>
      <c r="AO72" s="47">
        <v>0.5625</v>
      </c>
      <c r="AP72" s="70">
        <v>101.7</v>
      </c>
      <c r="AQ72" s="71">
        <v>101.7</v>
      </c>
      <c r="AR72" s="72"/>
      <c r="AS72" s="49">
        <v>0.58958333333333335</v>
      </c>
      <c r="AT72" s="42" t="s">
        <v>44</v>
      </c>
      <c r="AU72" s="280">
        <v>0</v>
      </c>
      <c r="AV72" s="72"/>
      <c r="AW72" s="49" t="s">
        <v>308</v>
      </c>
      <c r="AX72" s="42" t="s">
        <v>301</v>
      </c>
      <c r="AY72" s="38">
        <v>1800</v>
      </c>
      <c r="AZ72" s="53"/>
      <c r="BA72" s="61"/>
      <c r="BB72" s="55">
        <v>0.67163194444444452</v>
      </c>
      <c r="BC72" s="35">
        <v>0.67163194444444452</v>
      </c>
      <c r="BD72" s="35">
        <v>0.66612268518518525</v>
      </c>
      <c r="BE72" s="44"/>
      <c r="BF72" s="45"/>
      <c r="BG72" s="55"/>
      <c r="BH72" s="35">
        <v>0</v>
      </c>
      <c r="BI72" s="35">
        <v>1.3414351851851851E-2</v>
      </c>
      <c r="BJ72" s="44"/>
      <c r="BK72" s="45"/>
      <c r="BL72" s="55"/>
      <c r="BM72" s="35">
        <v>0</v>
      </c>
      <c r="BN72" s="35">
        <v>1.726851851851852E-2</v>
      </c>
      <c r="BO72" s="44"/>
      <c r="BP72" s="45"/>
      <c r="BQ72" s="55">
        <v>0.7101736111111111</v>
      </c>
      <c r="BR72" s="35">
        <v>0.7101736111111111</v>
      </c>
      <c r="BS72" s="35">
        <v>0.67821759259259262</v>
      </c>
      <c r="BT72" s="44"/>
      <c r="BU72" s="45"/>
      <c r="BV72" s="263"/>
      <c r="BW72" s="263"/>
      <c r="BX72" s="55">
        <v>0.69967592592592587</v>
      </c>
      <c r="BY72" s="35">
        <v>0.69967592592592587</v>
      </c>
      <c r="BZ72" s="35">
        <v>0.65946759259259258</v>
      </c>
      <c r="CA72" s="44"/>
      <c r="CB72" s="45">
        <v>1800</v>
      </c>
      <c r="CC72" s="49"/>
      <c r="CD72" s="42" t="s">
        <v>44</v>
      </c>
      <c r="CE72" s="38">
        <v>1800</v>
      </c>
      <c r="CF72" s="53">
        <v>0.75555555555555554</v>
      </c>
      <c r="CG72" s="61"/>
      <c r="CH72" s="55">
        <v>0.76819444444444451</v>
      </c>
      <c r="CI72" s="35">
        <v>1.2638888888888977E-2</v>
      </c>
      <c r="CJ72" s="35">
        <v>1.7939814814815699E-3</v>
      </c>
      <c r="CK72" s="44" t="s">
        <v>301</v>
      </c>
      <c r="CL72" s="45">
        <v>155</v>
      </c>
      <c r="CM72" s="55">
        <v>0.77633101851851849</v>
      </c>
      <c r="CN72" s="35">
        <v>2.0775462962962954E-2</v>
      </c>
      <c r="CO72" s="35">
        <v>3.9236111111111034E-3</v>
      </c>
      <c r="CP72" s="44" t="s">
        <v>301</v>
      </c>
      <c r="CQ72" s="45">
        <v>339</v>
      </c>
      <c r="CR72" s="85"/>
      <c r="CS72" s="38">
        <v>600</v>
      </c>
      <c r="CT72" s="85">
        <v>2.8548611111111102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120.5</v>
      </c>
      <c r="DC72" s="71">
        <v>120.5</v>
      </c>
      <c r="DD72" s="72"/>
      <c r="DE72" s="43"/>
      <c r="DF72" s="43"/>
      <c r="DG72" s="39">
        <v>2516.1999999999998</v>
      </c>
      <c r="DH72" s="46">
        <v>12240</v>
      </c>
      <c r="DI72" s="40"/>
      <c r="DJ72" s="63">
        <v>14756.2</v>
      </c>
      <c r="DK72" s="43"/>
      <c r="DL72" s="268" t="s">
        <v>191</v>
      </c>
      <c r="DM72" s="269" t="s">
        <v>605</v>
      </c>
      <c r="DN72" s="269" t="s">
        <v>178</v>
      </c>
      <c r="DO72" s="269">
        <v>108</v>
      </c>
      <c r="DP72" s="269">
        <v>0</v>
      </c>
      <c r="DQ72" s="56"/>
      <c r="DR72" s="56"/>
      <c r="DS72" s="36"/>
      <c r="DV72" s="41">
        <v>1.08</v>
      </c>
      <c r="DW72" s="41" t="s">
        <v>197</v>
      </c>
      <c r="DX72" s="41"/>
      <c r="DY72" s="151">
        <v>239.976</v>
      </c>
      <c r="DZ72" s="41">
        <v>239.976</v>
      </c>
      <c r="EA72" s="41">
        <v>9999</v>
      </c>
      <c r="EB72" s="41">
        <v>999999</v>
      </c>
      <c r="EC72" s="41">
        <v>999999</v>
      </c>
      <c r="EG72" s="41">
        <v>60</v>
      </c>
      <c r="EH72" s="195">
        <v>0</v>
      </c>
      <c r="EI72" s="195">
        <v>8040</v>
      </c>
      <c r="EJ72" s="196">
        <v>101.7</v>
      </c>
      <c r="EK72" s="195">
        <v>0</v>
      </c>
      <c r="EL72" s="195">
        <v>1800</v>
      </c>
      <c r="EM72" s="195">
        <v>1800</v>
      </c>
      <c r="EN72" s="195">
        <v>1800</v>
      </c>
      <c r="EO72" s="195">
        <v>494</v>
      </c>
      <c r="EP72" s="195">
        <v>600</v>
      </c>
      <c r="EQ72" s="195">
        <v>120.5</v>
      </c>
      <c r="ER72" s="195" t="e">
        <v>#REF!</v>
      </c>
      <c r="ES72" s="196" t="s">
        <v>316</v>
      </c>
      <c r="ET72" s="195" t="e">
        <v>#REF!</v>
      </c>
      <c r="EU72" s="196" t="s">
        <v>316</v>
      </c>
      <c r="EV72" s="195"/>
      <c r="EW72" s="195"/>
      <c r="EX72" s="195"/>
      <c r="EY72" s="195"/>
      <c r="EZ72" s="196"/>
      <c r="FA72" s="195"/>
      <c r="FC72" s="41">
        <v>60</v>
      </c>
      <c r="FD72" s="195">
        <v>0</v>
      </c>
      <c r="FE72" s="195">
        <v>8040</v>
      </c>
      <c r="FF72" s="195">
        <v>8141.7</v>
      </c>
      <c r="FG72" s="195">
        <v>8141.7</v>
      </c>
      <c r="FH72" s="195">
        <v>9941.7000000000007</v>
      </c>
      <c r="FI72" s="195">
        <v>11741.7</v>
      </c>
      <c r="FJ72" s="195">
        <v>13541.7</v>
      </c>
      <c r="FK72" s="195">
        <v>14035.7</v>
      </c>
      <c r="FL72" s="195">
        <v>14635.7</v>
      </c>
      <c r="FM72" s="195">
        <v>14756.2</v>
      </c>
      <c r="FN72" s="195" t="e">
        <v>#VALUE!</v>
      </c>
      <c r="FO72" s="195" t="e">
        <v>#VALUE!</v>
      </c>
      <c r="FP72" s="195" t="e">
        <v>#VALUE!</v>
      </c>
      <c r="FQ72" s="195" t="e">
        <v>#VALUE!</v>
      </c>
      <c r="FR72" s="195" t="e">
        <v>#VALUE!</v>
      </c>
      <c r="FS72" s="195" t="e">
        <v>#VALUE!</v>
      </c>
      <c r="FT72" s="195" t="e">
        <v>#VALUE!</v>
      </c>
      <c r="FU72" s="195" t="e">
        <v>#VALUE!</v>
      </c>
      <c r="FV72" s="195" t="e">
        <v>#VALUE!</v>
      </c>
    </row>
    <row r="73" spans="1:178" ht="13.5" thickBot="1" x14ac:dyDescent="0.25">
      <c r="A73" s="75"/>
      <c r="B73" s="34">
        <v>22</v>
      </c>
      <c r="C73" s="293">
        <v>22</v>
      </c>
      <c r="D73" s="260" t="s">
        <v>48</v>
      </c>
      <c r="E73" s="260" t="s">
        <v>483</v>
      </c>
      <c r="F73" s="260" t="s">
        <v>582</v>
      </c>
      <c r="G73" s="43">
        <v>0.30694444444444441</v>
      </c>
      <c r="H73" s="47">
        <v>0.30694444444444441</v>
      </c>
      <c r="I73" s="58" t="s">
        <v>44</v>
      </c>
      <c r="J73" s="52">
        <v>0</v>
      </c>
      <c r="K73" s="43">
        <v>0.39027777777777778</v>
      </c>
      <c r="L73" s="47">
        <v>0.39027777777777778</v>
      </c>
      <c r="M73" s="42" t="s">
        <v>44</v>
      </c>
      <c r="N73" s="38">
        <v>0</v>
      </c>
      <c r="O73" s="85">
        <v>0.39097222222222222</v>
      </c>
      <c r="P73" s="38"/>
      <c r="Q73" s="261"/>
      <c r="R73" s="85">
        <v>0.42222222222222222</v>
      </c>
      <c r="S73" s="38">
        <v>300</v>
      </c>
      <c r="T73" s="85" t="s">
        <v>308</v>
      </c>
      <c r="U73" s="86"/>
      <c r="V73" s="52">
        <v>600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>
        <v>0.43472222222222223</v>
      </c>
      <c r="AF73" s="86"/>
      <c r="AG73" s="52">
        <v>2640</v>
      </c>
      <c r="AH73" s="261"/>
      <c r="AI73" s="85"/>
      <c r="AJ73" s="38">
        <v>600</v>
      </c>
      <c r="AK73" s="73" t="s">
        <v>308</v>
      </c>
      <c r="AL73" s="42" t="s">
        <v>44</v>
      </c>
      <c r="AM73" s="38">
        <v>1800</v>
      </c>
      <c r="AN73" s="43">
        <v>0.51111111111111118</v>
      </c>
      <c r="AO73" s="47">
        <v>0.51388888888888895</v>
      </c>
      <c r="AP73" s="70">
        <v>88</v>
      </c>
      <c r="AQ73" s="71">
        <v>88</v>
      </c>
      <c r="AR73" s="72"/>
      <c r="AS73" s="49" t="e">
        <v>#VALUE!</v>
      </c>
      <c r="AT73" s="42"/>
      <c r="AU73" s="280">
        <v>0</v>
      </c>
      <c r="AV73" s="72"/>
      <c r="AW73" s="49">
        <v>0.56458333333333333</v>
      </c>
      <c r="AX73" s="42"/>
      <c r="AY73" s="38">
        <v>0</v>
      </c>
      <c r="AZ73" s="53">
        <v>0.56736111111111109</v>
      </c>
      <c r="BA73" s="61"/>
      <c r="BB73" s="55">
        <v>0.57197916666666659</v>
      </c>
      <c r="BC73" s="35">
        <v>4.6180555555555003E-3</v>
      </c>
      <c r="BD73" s="35">
        <v>8.9120370370375859E-4</v>
      </c>
      <c r="BE73" s="44" t="s">
        <v>45</v>
      </c>
      <c r="BF73" s="45">
        <v>77</v>
      </c>
      <c r="BG73" s="55"/>
      <c r="BH73" s="35">
        <v>-0.56736111111111109</v>
      </c>
      <c r="BI73" s="35">
        <v>0.5807754629629629</v>
      </c>
      <c r="BJ73" s="44"/>
      <c r="BK73" s="45">
        <v>600</v>
      </c>
      <c r="BL73" s="55"/>
      <c r="BM73" s="35">
        <v>-0.56736111111111109</v>
      </c>
      <c r="BN73" s="35">
        <v>0.58462962962962961</v>
      </c>
      <c r="BO73" s="44"/>
      <c r="BP73" s="45">
        <v>600</v>
      </c>
      <c r="BQ73" s="55">
        <v>0.60591435185185183</v>
      </c>
      <c r="BR73" s="35">
        <v>3.8553240740740735E-2</v>
      </c>
      <c r="BS73" s="35">
        <v>6.5972222222222196E-3</v>
      </c>
      <c r="BT73" s="44" t="s">
        <v>301</v>
      </c>
      <c r="BU73" s="45">
        <v>870</v>
      </c>
      <c r="BV73" s="263"/>
      <c r="BW73" s="263"/>
      <c r="BX73" s="55">
        <v>0.59814814814814821</v>
      </c>
      <c r="BY73" s="35">
        <v>3.0787037037037113E-2</v>
      </c>
      <c r="BZ73" s="35">
        <v>9.4212962962962193E-3</v>
      </c>
      <c r="CA73" s="44" t="s">
        <v>45</v>
      </c>
      <c r="CB73" s="45">
        <v>1414</v>
      </c>
      <c r="CC73" s="49">
        <v>0.74375000000000002</v>
      </c>
      <c r="CD73" s="42" t="s">
        <v>301</v>
      </c>
      <c r="CE73" s="38">
        <v>2340</v>
      </c>
      <c r="CF73" s="53">
        <v>0.74652777777777779</v>
      </c>
      <c r="CG73" s="61"/>
      <c r="CH73" s="55">
        <v>0.7612268518518519</v>
      </c>
      <c r="CI73" s="35">
        <v>1.4699074074074114E-2</v>
      </c>
      <c r="CJ73" s="35">
        <v>3.8541666666667071E-3</v>
      </c>
      <c r="CK73" s="44" t="s">
        <v>301</v>
      </c>
      <c r="CL73" s="45">
        <v>333</v>
      </c>
      <c r="CM73" s="55">
        <v>0.7662268518518518</v>
      </c>
      <c r="CN73" s="35">
        <v>1.9699074074074008E-2</v>
      </c>
      <c r="CO73" s="35">
        <v>2.8472222222221573E-3</v>
      </c>
      <c r="CP73" s="44" t="s">
        <v>301</v>
      </c>
      <c r="CQ73" s="45">
        <v>246</v>
      </c>
      <c r="CR73" s="85"/>
      <c r="CS73" s="38">
        <v>600</v>
      </c>
      <c r="CT73" s="85">
        <v>1.47986111111111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99.1</v>
      </c>
      <c r="DC73" s="71">
        <v>99.1</v>
      </c>
      <c r="DD73" s="72"/>
      <c r="DE73" s="43"/>
      <c r="DF73" s="43"/>
      <c r="DG73" s="39">
        <v>4327.1000000000004</v>
      </c>
      <c r="DH73" s="46">
        <v>10680</v>
      </c>
      <c r="DI73" s="40"/>
      <c r="DJ73" s="63">
        <v>15007.1</v>
      </c>
      <c r="DK73" s="43"/>
      <c r="DL73" s="268" t="s">
        <v>191</v>
      </c>
      <c r="DM73" s="269" t="s">
        <v>582</v>
      </c>
      <c r="DN73" s="269" t="s">
        <v>178</v>
      </c>
      <c r="DO73" s="269">
        <v>123</v>
      </c>
      <c r="DP73" s="269" t="s">
        <v>621</v>
      </c>
      <c r="DQ73" s="56"/>
      <c r="DR73" s="56"/>
      <c r="DS73" s="36"/>
      <c r="DV73" s="41">
        <v>1.08</v>
      </c>
      <c r="DW73" s="41" t="s">
        <v>197</v>
      </c>
      <c r="DX73" s="41"/>
      <c r="DY73" s="151">
        <v>202.06800000000001</v>
      </c>
      <c r="DZ73" s="41">
        <v>202.06800000000001</v>
      </c>
      <c r="EA73" s="41">
        <v>9999</v>
      </c>
      <c r="EB73" s="41">
        <v>999999</v>
      </c>
      <c r="EC73" s="41">
        <v>999999</v>
      </c>
      <c r="EG73" s="41">
        <v>22</v>
      </c>
      <c r="EH73" s="195">
        <v>0</v>
      </c>
      <c r="EI73" s="195">
        <v>7740</v>
      </c>
      <c r="EJ73" s="196">
        <v>88</v>
      </c>
      <c r="EK73" s="195">
        <v>0</v>
      </c>
      <c r="EL73" s="195">
        <v>0</v>
      </c>
      <c r="EM73" s="195">
        <v>3561</v>
      </c>
      <c r="EN73" s="195">
        <v>2340</v>
      </c>
      <c r="EO73" s="195">
        <v>579</v>
      </c>
      <c r="EP73" s="195">
        <v>600</v>
      </c>
      <c r="EQ73" s="195">
        <v>99.1</v>
      </c>
      <c r="ER73" s="195" t="e">
        <v>#REF!</v>
      </c>
      <c r="ES73" s="195" t="e">
        <v>#REF!</v>
      </c>
      <c r="ET73" s="195" t="e">
        <v>#REF!</v>
      </c>
      <c r="EU73" s="196" t="e">
        <v>#REF!</v>
      </c>
      <c r="EV73" s="195"/>
      <c r="EW73" s="195"/>
      <c r="EX73" s="195"/>
      <c r="EY73" s="195"/>
      <c r="EZ73" s="196"/>
      <c r="FA73" s="195"/>
      <c r="FC73" s="41">
        <v>22</v>
      </c>
      <c r="FD73" s="195">
        <v>0</v>
      </c>
      <c r="FE73" s="195">
        <v>7740</v>
      </c>
      <c r="FF73" s="195">
        <v>7828</v>
      </c>
      <c r="FG73" s="195">
        <v>7828</v>
      </c>
      <c r="FH73" s="195">
        <v>7828</v>
      </c>
      <c r="FI73" s="195">
        <v>11389</v>
      </c>
      <c r="FJ73" s="195">
        <v>13729</v>
      </c>
      <c r="FK73" s="195">
        <v>14308</v>
      </c>
      <c r="FL73" s="195">
        <v>14908</v>
      </c>
      <c r="FM73" s="195">
        <v>15007.1</v>
      </c>
      <c r="FN73" s="195" t="e">
        <v>#REF!</v>
      </c>
      <c r="FO73" s="195" t="e">
        <v>#REF!</v>
      </c>
      <c r="FP73" s="195" t="e">
        <v>#REF!</v>
      </c>
      <c r="FQ73" s="195" t="e">
        <v>#REF!</v>
      </c>
      <c r="FR73" s="195" t="e">
        <v>#REF!</v>
      </c>
      <c r="FS73" s="195" t="e">
        <v>#REF!</v>
      </c>
      <c r="FT73" s="195" t="e">
        <v>#REF!</v>
      </c>
      <c r="FU73" s="195" t="e">
        <v>#REF!</v>
      </c>
      <c r="FV73" s="195" t="e">
        <v>#REF!</v>
      </c>
    </row>
    <row r="74" spans="1:178" ht="13.5" thickBot="1" x14ac:dyDescent="0.25">
      <c r="A74" s="75"/>
      <c r="B74" s="34">
        <v>52</v>
      </c>
      <c r="C74" s="293">
        <v>53</v>
      </c>
      <c r="D74" s="260" t="s">
        <v>528</v>
      </c>
      <c r="E74" s="260" t="s">
        <v>529</v>
      </c>
      <c r="F74" s="260" t="s">
        <v>582</v>
      </c>
      <c r="G74" s="43">
        <v>0.32777777777777767</v>
      </c>
      <c r="H74" s="47">
        <v>0.32777777777777767</v>
      </c>
      <c r="I74" s="58" t="s">
        <v>44</v>
      </c>
      <c r="J74" s="52">
        <v>0</v>
      </c>
      <c r="K74" s="43">
        <v>0.41111111111111104</v>
      </c>
      <c r="L74" s="47">
        <v>0.41111111111111104</v>
      </c>
      <c r="M74" s="42" t="s">
        <v>44</v>
      </c>
      <c r="N74" s="38">
        <v>0</v>
      </c>
      <c r="O74" s="85">
        <v>0.41250000000000003</v>
      </c>
      <c r="P74" s="38"/>
      <c r="Q74" s="261"/>
      <c r="R74" s="85">
        <v>0.47916666666666669</v>
      </c>
      <c r="S74" s="38">
        <v>300</v>
      </c>
      <c r="T74" s="85" t="s">
        <v>308</v>
      </c>
      <c r="U74" s="86"/>
      <c r="V74" s="52">
        <v>600</v>
      </c>
      <c r="W74" s="85"/>
      <c r="X74" s="38">
        <v>600</v>
      </c>
      <c r="Y74" s="85"/>
      <c r="Z74" s="86"/>
      <c r="AA74" s="52">
        <v>600</v>
      </c>
      <c r="AB74" s="261"/>
      <c r="AC74" s="85"/>
      <c r="AD74" s="38">
        <v>600</v>
      </c>
      <c r="AE74" s="85" t="s">
        <v>308</v>
      </c>
      <c r="AF74" s="86"/>
      <c r="AG74" s="52">
        <v>600</v>
      </c>
      <c r="AH74" s="261"/>
      <c r="AI74" s="85"/>
      <c r="AJ74" s="38">
        <v>600</v>
      </c>
      <c r="AK74" s="73">
        <v>0.52847222222222223</v>
      </c>
      <c r="AL74" s="42" t="s">
        <v>301</v>
      </c>
      <c r="AM74" s="38">
        <v>2340</v>
      </c>
      <c r="AN74" s="43">
        <v>0.57430555555555551</v>
      </c>
      <c r="AO74" s="47">
        <v>0.57708333333333328</v>
      </c>
      <c r="AP74" s="70">
        <v>115.3</v>
      </c>
      <c r="AQ74" s="71">
        <v>115.3</v>
      </c>
      <c r="AR74" s="72"/>
      <c r="AS74" s="49">
        <v>0.57013888888888886</v>
      </c>
      <c r="AT74" s="42" t="s">
        <v>44</v>
      </c>
      <c r="AU74" s="280">
        <v>0</v>
      </c>
      <c r="AV74" s="72"/>
      <c r="AW74" s="49">
        <v>0.6381944444444444</v>
      </c>
      <c r="AX74" s="42" t="s">
        <v>301</v>
      </c>
      <c r="AY74" s="38">
        <v>2040</v>
      </c>
      <c r="AZ74" s="53">
        <v>0.64027777777777783</v>
      </c>
      <c r="BA74" s="61"/>
      <c r="BB74" s="55">
        <v>0.64651620370370366</v>
      </c>
      <c r="BC74" s="35">
        <v>6.2384259259258279E-3</v>
      </c>
      <c r="BD74" s="35">
        <v>7.2916666666656901E-4</v>
      </c>
      <c r="BE74" s="44" t="s">
        <v>301</v>
      </c>
      <c r="BF74" s="45">
        <v>63</v>
      </c>
      <c r="BG74" s="55">
        <v>0.65547453703703706</v>
      </c>
      <c r="BH74" s="35">
        <v>1.5196759259259229E-2</v>
      </c>
      <c r="BI74" s="35">
        <v>1.7824074074073784E-3</v>
      </c>
      <c r="BJ74" s="44" t="s">
        <v>301</v>
      </c>
      <c r="BK74" s="45">
        <v>154</v>
      </c>
      <c r="BL74" s="55">
        <v>0.66118055555555555</v>
      </c>
      <c r="BM74" s="35">
        <v>2.0902777777777715E-2</v>
      </c>
      <c r="BN74" s="35">
        <v>3.6342592592591948E-3</v>
      </c>
      <c r="BO74" s="44" t="s">
        <v>301</v>
      </c>
      <c r="BP74" s="45">
        <v>314</v>
      </c>
      <c r="BQ74" s="55">
        <v>0.68521990740740746</v>
      </c>
      <c r="BR74" s="35">
        <v>4.4942129629629624E-2</v>
      </c>
      <c r="BS74" s="35">
        <v>1.2986111111111108E-2</v>
      </c>
      <c r="BT74" s="44" t="s">
        <v>301</v>
      </c>
      <c r="BU74" s="45">
        <v>1122</v>
      </c>
      <c r="BV74" s="263"/>
      <c r="BW74" s="263"/>
      <c r="BX74" s="55">
        <v>0.67222222222222217</v>
      </c>
      <c r="BY74" s="35">
        <v>3.1944444444444331E-2</v>
      </c>
      <c r="BZ74" s="35">
        <v>8.2638888888890011E-3</v>
      </c>
      <c r="CA74" s="44" t="s">
        <v>45</v>
      </c>
      <c r="CB74" s="45">
        <v>1014</v>
      </c>
      <c r="CC74" s="49">
        <v>0.75</v>
      </c>
      <c r="CD74" s="42" t="s">
        <v>301</v>
      </c>
      <c r="CE74" s="38">
        <v>180</v>
      </c>
      <c r="CF74" s="53"/>
      <c r="CG74" s="61"/>
      <c r="CH74" s="55"/>
      <c r="CI74" s="35">
        <v>0</v>
      </c>
      <c r="CJ74" s="35">
        <v>1.0844907407407407E-2</v>
      </c>
      <c r="CK74" s="44" t="s">
        <v>44</v>
      </c>
      <c r="CL74" s="45"/>
      <c r="CM74" s="55"/>
      <c r="CN74" s="35">
        <v>0</v>
      </c>
      <c r="CO74" s="35">
        <v>1.6851851851851851E-2</v>
      </c>
      <c r="CP74" s="44"/>
      <c r="CQ74" s="45">
        <v>1800</v>
      </c>
      <c r="CR74" s="85"/>
      <c r="CS74" s="38">
        <v>600</v>
      </c>
      <c r="CT74" s="85">
        <v>2.7298611111111102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/>
      <c r="DC74" s="71">
        <v>1800</v>
      </c>
      <c r="DD74" s="72"/>
      <c r="DE74" s="43"/>
      <c r="DF74" s="43"/>
      <c r="DG74" s="39">
        <v>6382.3</v>
      </c>
      <c r="DH74" s="46">
        <v>9060</v>
      </c>
      <c r="DI74" s="40"/>
      <c r="DJ74" s="63">
        <v>15442.3</v>
      </c>
      <c r="DK74" s="43"/>
      <c r="DL74" s="268" t="s">
        <v>192</v>
      </c>
      <c r="DM74" s="269" t="s">
        <v>582</v>
      </c>
      <c r="DN74" s="269" t="s">
        <v>178</v>
      </c>
      <c r="DO74" s="269">
        <v>114</v>
      </c>
      <c r="DP74" s="269">
        <v>0</v>
      </c>
      <c r="DQ74" s="56"/>
      <c r="DR74" s="56"/>
      <c r="DS74" s="36"/>
      <c r="DV74" s="41">
        <v>1.08</v>
      </c>
      <c r="DW74" s="41" t="s">
        <v>197</v>
      </c>
      <c r="DX74" s="41"/>
      <c r="DY74" s="151">
        <v>2068.5239999999999</v>
      </c>
      <c r="DZ74" s="41">
        <v>2068.5239999999999</v>
      </c>
      <c r="EA74" s="41">
        <v>9999</v>
      </c>
      <c r="EB74" s="41">
        <v>999999</v>
      </c>
      <c r="EC74" s="41">
        <v>999999</v>
      </c>
      <c r="EG74" s="41">
        <v>53</v>
      </c>
      <c r="EH74" s="195">
        <v>0</v>
      </c>
      <c r="EI74" s="195">
        <v>6240</v>
      </c>
      <c r="EJ74" s="196">
        <v>115.3</v>
      </c>
      <c r="EK74" s="195">
        <v>0</v>
      </c>
      <c r="EL74" s="195">
        <v>2040</v>
      </c>
      <c r="EM74" s="195">
        <v>2667</v>
      </c>
      <c r="EN74" s="195">
        <v>180</v>
      </c>
      <c r="EO74" s="195">
        <v>1800</v>
      </c>
      <c r="EP74" s="195">
        <v>600</v>
      </c>
      <c r="EQ74" s="195">
        <v>1800</v>
      </c>
      <c r="ER74" s="195" t="e">
        <v>#REF!</v>
      </c>
      <c r="ES74" s="195" t="e">
        <v>#REF!</v>
      </c>
      <c r="ET74" s="195" t="e">
        <v>#REF!</v>
      </c>
      <c r="EU74" s="196" t="e">
        <v>#REF!</v>
      </c>
      <c r="EV74" s="195"/>
      <c r="EW74" s="195"/>
      <c r="EX74" s="195"/>
      <c r="EY74" s="195"/>
      <c r="EZ74" s="196"/>
      <c r="FA74" s="195"/>
      <c r="FC74" s="41">
        <v>53</v>
      </c>
      <c r="FD74" s="195">
        <v>0</v>
      </c>
      <c r="FE74" s="195">
        <v>6240</v>
      </c>
      <c r="FF74" s="195">
        <v>6355.3</v>
      </c>
      <c r="FG74" s="195">
        <v>6355.3</v>
      </c>
      <c r="FH74" s="195">
        <v>8395.2999999999993</v>
      </c>
      <c r="FI74" s="195">
        <v>11062.3</v>
      </c>
      <c r="FJ74" s="195">
        <v>11242.3</v>
      </c>
      <c r="FK74" s="195">
        <v>13042.3</v>
      </c>
      <c r="FL74" s="195">
        <v>13642.3</v>
      </c>
      <c r="FM74" s="195">
        <v>15442.3</v>
      </c>
      <c r="FN74" s="195" t="e">
        <v>#REF!</v>
      </c>
      <c r="FO74" s="195" t="e">
        <v>#REF!</v>
      </c>
      <c r="FP74" s="195" t="e">
        <v>#REF!</v>
      </c>
      <c r="FQ74" s="195" t="e">
        <v>#REF!</v>
      </c>
      <c r="FR74" s="195" t="e">
        <v>#REF!</v>
      </c>
      <c r="FS74" s="195" t="e">
        <v>#REF!</v>
      </c>
      <c r="FT74" s="195" t="e">
        <v>#REF!</v>
      </c>
      <c r="FU74" s="195" t="e">
        <v>#REF!</v>
      </c>
      <c r="FV74" s="195" t="e">
        <v>#REF!</v>
      </c>
    </row>
    <row r="75" spans="1:178" ht="13.5" thickBot="1" x14ac:dyDescent="0.25">
      <c r="A75" s="75"/>
      <c r="B75" s="34">
        <v>40</v>
      </c>
      <c r="C75" s="293">
        <v>40</v>
      </c>
      <c r="D75" s="260" t="s">
        <v>509</v>
      </c>
      <c r="E75" s="260" t="s">
        <v>510</v>
      </c>
      <c r="F75" s="260" t="s">
        <v>594</v>
      </c>
      <c r="G75" s="43">
        <v>0.31944444444444436</v>
      </c>
      <c r="H75" s="47">
        <v>0.31944444444444436</v>
      </c>
      <c r="I75" s="58" t="s">
        <v>44</v>
      </c>
      <c r="J75" s="52">
        <v>0</v>
      </c>
      <c r="K75" s="43">
        <v>0.40277777777777773</v>
      </c>
      <c r="L75" s="47">
        <v>0.40277777777777773</v>
      </c>
      <c r="M75" s="42" t="s">
        <v>44</v>
      </c>
      <c r="N75" s="38">
        <v>0</v>
      </c>
      <c r="O75" s="85"/>
      <c r="P75" s="38">
        <v>600</v>
      </c>
      <c r="Q75" s="261"/>
      <c r="R75" s="85">
        <v>0.44236111111111115</v>
      </c>
      <c r="S75" s="38">
        <v>300</v>
      </c>
      <c r="T75" s="85">
        <v>0.48819444444444443</v>
      </c>
      <c r="U75" s="86"/>
      <c r="V75" s="52">
        <v>0</v>
      </c>
      <c r="W75" s="85"/>
      <c r="X75" s="38">
        <v>600</v>
      </c>
      <c r="Y75" s="85"/>
      <c r="Z75" s="86"/>
      <c r="AA75" s="52">
        <v>600</v>
      </c>
      <c r="AB75" s="261"/>
      <c r="AC75" s="85"/>
      <c r="AD75" s="38">
        <v>600</v>
      </c>
      <c r="AE75" s="85">
        <v>0.4548611111111111</v>
      </c>
      <c r="AF75" s="86"/>
      <c r="AG75" s="52">
        <v>1980</v>
      </c>
      <c r="AH75" s="261">
        <v>600</v>
      </c>
      <c r="AI75" s="85"/>
      <c r="AJ75" s="38">
        <v>600</v>
      </c>
      <c r="AK75" s="73">
        <v>0.51180555555555551</v>
      </c>
      <c r="AL75" s="42" t="s">
        <v>301</v>
      </c>
      <c r="AM75" s="38">
        <v>1620</v>
      </c>
      <c r="AN75" s="43">
        <v>0.53472222222222221</v>
      </c>
      <c r="AO75" s="47">
        <v>0.57430555555555551</v>
      </c>
      <c r="AP75" s="70">
        <v>93.4</v>
      </c>
      <c r="AQ75" s="71">
        <v>93.4</v>
      </c>
      <c r="AR75" s="72"/>
      <c r="AS75" s="49">
        <v>0.55347222222222214</v>
      </c>
      <c r="AT75" s="42" t="s">
        <v>44</v>
      </c>
      <c r="AU75" s="280">
        <v>0</v>
      </c>
      <c r="AV75" s="72"/>
      <c r="AW75" s="49">
        <v>0.61736111111111114</v>
      </c>
      <c r="AX75" s="42" t="s">
        <v>44</v>
      </c>
      <c r="AY75" s="38">
        <v>0</v>
      </c>
      <c r="AZ75" s="53">
        <v>0.62013888888888891</v>
      </c>
      <c r="BA75" s="61"/>
      <c r="BB75" s="55">
        <v>0.62519675925925922</v>
      </c>
      <c r="BC75" s="35">
        <v>5.0578703703703098E-3</v>
      </c>
      <c r="BD75" s="35">
        <v>4.5138888888894904E-4</v>
      </c>
      <c r="BE75" s="44" t="s">
        <v>45</v>
      </c>
      <c r="BF75" s="45">
        <v>39</v>
      </c>
      <c r="BG75" s="55">
        <v>0.63443287037037044</v>
      </c>
      <c r="BH75" s="35">
        <v>1.4293981481481532E-2</v>
      </c>
      <c r="BI75" s="35">
        <v>8.7962962962968155E-4</v>
      </c>
      <c r="BJ75" s="44" t="s">
        <v>301</v>
      </c>
      <c r="BK75" s="45">
        <v>76</v>
      </c>
      <c r="BL75" s="55">
        <v>0.64618055555555554</v>
      </c>
      <c r="BM75" s="35">
        <v>2.604166666666663E-2</v>
      </c>
      <c r="BN75" s="35">
        <v>8.7731481481481098E-3</v>
      </c>
      <c r="BO75" s="44" t="s">
        <v>301</v>
      </c>
      <c r="BP75" s="45">
        <v>758</v>
      </c>
      <c r="BQ75" s="55">
        <v>0.66728009259259258</v>
      </c>
      <c r="BR75" s="35">
        <v>4.7141203703703671E-2</v>
      </c>
      <c r="BS75" s="35">
        <v>1.5185185185185156E-2</v>
      </c>
      <c r="BT75" s="44" t="s">
        <v>301</v>
      </c>
      <c r="BU75" s="45">
        <v>1312</v>
      </c>
      <c r="BV75" s="263"/>
      <c r="BW75" s="263"/>
      <c r="BX75" s="55">
        <v>0.65625</v>
      </c>
      <c r="BY75" s="35">
        <v>3.6111111111111094E-2</v>
      </c>
      <c r="BZ75" s="35">
        <v>4.0972222222222382E-3</v>
      </c>
      <c r="CA75" s="44" t="s">
        <v>45</v>
      </c>
      <c r="CB75" s="45">
        <v>654</v>
      </c>
      <c r="CC75" s="49">
        <v>0.7270833333333333</v>
      </c>
      <c r="CD75" s="42" t="s">
        <v>301</v>
      </c>
      <c r="CE75" s="38">
        <v>3540</v>
      </c>
      <c r="CF75" s="53">
        <v>0.72986111111111107</v>
      </c>
      <c r="CG75" s="61"/>
      <c r="CH75" s="55">
        <v>0.74276620370370372</v>
      </c>
      <c r="CI75" s="35">
        <v>1.2905092592592649E-2</v>
      </c>
      <c r="CJ75" s="35">
        <v>2.0601851851852412E-3</v>
      </c>
      <c r="CK75" s="44" t="s">
        <v>301</v>
      </c>
      <c r="CL75" s="45">
        <v>178</v>
      </c>
      <c r="CM75" s="55">
        <v>0.75125000000000008</v>
      </c>
      <c r="CN75" s="35">
        <v>2.1388888888889013E-2</v>
      </c>
      <c r="CO75" s="35">
        <v>4.5370370370371622E-3</v>
      </c>
      <c r="CP75" s="44" t="s">
        <v>301</v>
      </c>
      <c r="CQ75" s="45">
        <v>392</v>
      </c>
      <c r="CR75" s="85"/>
      <c r="CS75" s="38">
        <v>600</v>
      </c>
      <c r="CT75" s="85">
        <v>2.2298611111111102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111.3</v>
      </c>
      <c r="DC75" s="71">
        <v>111.3</v>
      </c>
      <c r="DD75" s="72">
        <v>330</v>
      </c>
      <c r="DE75" s="43"/>
      <c r="DF75" s="43"/>
      <c r="DG75" s="39">
        <v>3943.7000000000003</v>
      </c>
      <c r="DH75" s="46">
        <v>11640</v>
      </c>
      <c r="DI75" s="40"/>
      <c r="DJ75" s="63">
        <v>15583.7</v>
      </c>
      <c r="DK75" s="43"/>
      <c r="DL75" s="268" t="s">
        <v>192</v>
      </c>
      <c r="DM75" s="269" t="s">
        <v>594</v>
      </c>
      <c r="DN75" s="269" t="s">
        <v>178</v>
      </c>
      <c r="DO75" s="269">
        <v>112</v>
      </c>
      <c r="DP75" s="269" t="s">
        <v>294</v>
      </c>
      <c r="DQ75" s="56"/>
      <c r="DR75" s="56"/>
      <c r="DS75" s="36"/>
      <c r="DV75" s="41">
        <v>1.08</v>
      </c>
      <c r="DW75" s="41" t="s">
        <v>197</v>
      </c>
      <c r="DX75" s="41"/>
      <c r="DY75" s="151">
        <v>577.47600000000011</v>
      </c>
      <c r="DZ75" s="41">
        <v>577.47600000000011</v>
      </c>
      <c r="EA75" s="41">
        <v>9999</v>
      </c>
      <c r="EB75" s="41">
        <v>999999</v>
      </c>
      <c r="EC75" s="41">
        <v>999999</v>
      </c>
      <c r="EG75" s="41">
        <v>40</v>
      </c>
      <c r="EH75" s="195">
        <v>0</v>
      </c>
      <c r="EI75" s="195">
        <v>7500</v>
      </c>
      <c r="EJ75" s="196">
        <v>93.4</v>
      </c>
      <c r="EK75" s="195">
        <v>0</v>
      </c>
      <c r="EL75" s="195">
        <v>0</v>
      </c>
      <c r="EM75" s="195">
        <v>2839</v>
      </c>
      <c r="EN75" s="195">
        <v>3540</v>
      </c>
      <c r="EO75" s="195">
        <v>570</v>
      </c>
      <c r="EP75" s="195">
        <v>600</v>
      </c>
      <c r="EQ75" s="195">
        <v>441.3</v>
      </c>
      <c r="ER75" s="195" t="e">
        <v>#REF!</v>
      </c>
      <c r="ES75" s="195" t="e">
        <v>#REF!</v>
      </c>
      <c r="ET75" s="195" t="e">
        <v>#REF!</v>
      </c>
      <c r="EU75" s="196" t="e">
        <v>#REF!</v>
      </c>
      <c r="EV75" s="195"/>
      <c r="EW75" s="195"/>
      <c r="EX75" s="195"/>
      <c r="EY75" s="195"/>
      <c r="EZ75" s="196"/>
      <c r="FA75" s="195"/>
      <c r="FC75" s="41">
        <v>40</v>
      </c>
      <c r="FD75" s="195">
        <v>0</v>
      </c>
      <c r="FE75" s="195">
        <v>7500</v>
      </c>
      <c r="FF75" s="195">
        <v>7593.4</v>
      </c>
      <c r="FG75" s="195">
        <v>7593.4</v>
      </c>
      <c r="FH75" s="195">
        <v>7593.4</v>
      </c>
      <c r="FI75" s="195">
        <v>10432.4</v>
      </c>
      <c r="FJ75" s="195">
        <v>13972.4</v>
      </c>
      <c r="FK75" s="195">
        <v>14542.4</v>
      </c>
      <c r="FL75" s="195">
        <v>15142.4</v>
      </c>
      <c r="FM75" s="195">
        <v>15583.699999999999</v>
      </c>
      <c r="FN75" s="195" t="e">
        <v>#REF!</v>
      </c>
      <c r="FO75" s="195" t="e">
        <v>#REF!</v>
      </c>
      <c r="FP75" s="195" t="e">
        <v>#REF!</v>
      </c>
      <c r="FQ75" s="195" t="e">
        <v>#REF!</v>
      </c>
      <c r="FR75" s="195" t="e">
        <v>#REF!</v>
      </c>
      <c r="FS75" s="195" t="e">
        <v>#REF!</v>
      </c>
      <c r="FT75" s="195" t="e">
        <v>#REF!</v>
      </c>
      <c r="FU75" s="195" t="e">
        <v>#REF!</v>
      </c>
      <c r="FV75" s="195" t="e">
        <v>#REF!</v>
      </c>
    </row>
    <row r="76" spans="1:178" ht="13.5" thickBot="1" x14ac:dyDescent="0.25">
      <c r="B76" s="34">
        <v>61</v>
      </c>
      <c r="C76" s="293">
        <v>70</v>
      </c>
      <c r="D76" s="260" t="s">
        <v>538</v>
      </c>
      <c r="E76" s="260" t="s">
        <v>539</v>
      </c>
      <c r="F76" s="260" t="s">
        <v>609</v>
      </c>
      <c r="G76" s="43">
        <v>0.33402777777777765</v>
      </c>
      <c r="H76" s="47">
        <v>0.33402777777777765</v>
      </c>
      <c r="I76" s="58" t="s">
        <v>44</v>
      </c>
      <c r="J76" s="52">
        <v>0</v>
      </c>
      <c r="K76" s="43">
        <v>0.41736111111111102</v>
      </c>
      <c r="L76" s="47">
        <v>0.41736111111111102</v>
      </c>
      <c r="M76" s="42" t="s">
        <v>44</v>
      </c>
      <c r="N76" s="38">
        <v>0</v>
      </c>
      <c r="O76" s="85">
        <v>0.4236111111111111</v>
      </c>
      <c r="P76" s="38">
        <v>300</v>
      </c>
      <c r="Q76" s="261"/>
      <c r="R76" s="85">
        <v>0.42638888888888887</v>
      </c>
      <c r="S76" s="38">
        <v>300</v>
      </c>
      <c r="T76" s="85">
        <v>0.47569444444444442</v>
      </c>
      <c r="U76" s="86"/>
      <c r="V76" s="52">
        <v>0</v>
      </c>
      <c r="W76" s="85"/>
      <c r="X76" s="38">
        <v>600</v>
      </c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0.51458333333333328</v>
      </c>
      <c r="AL76" s="42" t="s">
        <v>301</v>
      </c>
      <c r="AM76" s="38">
        <v>600</v>
      </c>
      <c r="AN76" s="43">
        <v>0.52777777777777779</v>
      </c>
      <c r="AO76" s="47">
        <v>0.55694444444444446</v>
      </c>
      <c r="AP76" s="70">
        <v>112.1</v>
      </c>
      <c r="AQ76" s="71">
        <v>112.1</v>
      </c>
      <c r="AR76" s="72">
        <v>10</v>
      </c>
      <c r="AS76" s="49">
        <v>0.55624999999999991</v>
      </c>
      <c r="AT76" s="42" t="s">
        <v>44</v>
      </c>
      <c r="AU76" s="280">
        <v>0</v>
      </c>
      <c r="AV76" s="72"/>
      <c r="AW76" s="49">
        <v>0.61388888888888882</v>
      </c>
      <c r="AX76" s="42" t="s">
        <v>44</v>
      </c>
      <c r="AY76" s="38">
        <v>0</v>
      </c>
      <c r="AZ76" s="53">
        <v>0.6166666666666667</v>
      </c>
      <c r="BA76" s="61"/>
      <c r="BB76" s="55">
        <v>0.62640046296296303</v>
      </c>
      <c r="BC76" s="35">
        <v>9.7337962962963376E-3</v>
      </c>
      <c r="BD76" s="35">
        <v>4.2245370370370787E-3</v>
      </c>
      <c r="BE76" s="44" t="s">
        <v>301</v>
      </c>
      <c r="BF76" s="45">
        <v>365</v>
      </c>
      <c r="BG76" s="55">
        <v>0.63434027777777779</v>
      </c>
      <c r="BH76" s="35">
        <v>1.7673611111111098E-2</v>
      </c>
      <c r="BI76" s="35">
        <v>4.2592592592592474E-3</v>
      </c>
      <c r="BJ76" s="44" t="s">
        <v>301</v>
      </c>
      <c r="BK76" s="45">
        <v>368</v>
      </c>
      <c r="BL76" s="55"/>
      <c r="BM76" s="35">
        <v>-0.6166666666666667</v>
      </c>
      <c r="BN76" s="35">
        <v>0.63393518518518521</v>
      </c>
      <c r="BO76" s="44"/>
      <c r="BP76" s="45">
        <v>600</v>
      </c>
      <c r="BQ76" s="55">
        <v>0.69885416666666667</v>
      </c>
      <c r="BR76" s="35">
        <v>8.2187499999999969E-2</v>
      </c>
      <c r="BS76" s="35">
        <v>5.0231481481481453E-2</v>
      </c>
      <c r="BT76" s="44" t="s">
        <v>301</v>
      </c>
      <c r="BU76" s="45">
        <v>4340</v>
      </c>
      <c r="BV76" s="263"/>
      <c r="BW76" s="263"/>
      <c r="BX76" s="55">
        <v>0.68663194444444453</v>
      </c>
      <c r="BY76" s="35">
        <v>6.9965277777777835E-2</v>
      </c>
      <c r="BZ76" s="35">
        <v>2.9756944444444502E-2</v>
      </c>
      <c r="CA76" s="44" t="s">
        <v>301</v>
      </c>
      <c r="CB76" s="45">
        <v>2871</v>
      </c>
      <c r="CC76" s="49"/>
      <c r="CD76" s="42" t="s">
        <v>44</v>
      </c>
      <c r="CE76" s="38">
        <v>1800</v>
      </c>
      <c r="CF76" s="53"/>
      <c r="CG76" s="61"/>
      <c r="CH76" s="55"/>
      <c r="CI76" s="35">
        <v>0</v>
      </c>
      <c r="CJ76" s="35">
        <v>1.0844907407407407E-2</v>
      </c>
      <c r="CK76" s="44" t="s">
        <v>44</v>
      </c>
      <c r="CL76" s="45"/>
      <c r="CM76" s="55"/>
      <c r="CN76" s="35">
        <v>0</v>
      </c>
      <c r="CO76" s="35">
        <v>1.6851851851851851E-2</v>
      </c>
      <c r="CP76" s="44"/>
      <c r="CQ76" s="45">
        <v>1800</v>
      </c>
      <c r="CR76" s="85" t="s">
        <v>632</v>
      </c>
      <c r="CS76" s="38"/>
      <c r="CT76" s="85">
        <v>3.1048611111111102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118</v>
      </c>
      <c r="DC76" s="71">
        <v>118</v>
      </c>
      <c r="DD76" s="72"/>
      <c r="DE76" s="43"/>
      <c r="DF76" s="43"/>
      <c r="DG76" s="39">
        <v>10584.1</v>
      </c>
      <c r="DH76" s="46">
        <v>6000</v>
      </c>
      <c r="DI76" s="40"/>
      <c r="DJ76" s="63">
        <v>16584.099999999999</v>
      </c>
      <c r="DK76" s="43"/>
      <c r="DL76" s="268" t="s">
        <v>191</v>
      </c>
      <c r="DM76" s="269" t="s">
        <v>609</v>
      </c>
      <c r="DN76" s="269" t="s">
        <v>179</v>
      </c>
      <c r="DO76" s="269">
        <v>74</v>
      </c>
      <c r="DP76" s="269">
        <v>0</v>
      </c>
      <c r="DQ76" s="56"/>
      <c r="DR76" s="56"/>
      <c r="DS76" s="36"/>
      <c r="DV76" s="41">
        <v>1</v>
      </c>
      <c r="DW76" s="41" t="s">
        <v>197</v>
      </c>
      <c r="DX76" s="41"/>
      <c r="DY76" s="151">
        <v>240.1</v>
      </c>
      <c r="DZ76" s="41">
        <v>240.1</v>
      </c>
      <c r="EA76" s="41">
        <v>9999</v>
      </c>
      <c r="EB76" s="41">
        <v>999999</v>
      </c>
      <c r="EC76" s="41">
        <v>16584.099999999999</v>
      </c>
      <c r="EG76" s="41">
        <v>70</v>
      </c>
      <c r="EH76" s="195">
        <v>0</v>
      </c>
      <c r="EI76" s="195">
        <v>4200</v>
      </c>
      <c r="EJ76" s="196">
        <v>122.1</v>
      </c>
      <c r="EK76" s="195">
        <v>0</v>
      </c>
      <c r="EL76" s="195">
        <v>0</v>
      </c>
      <c r="EM76" s="195">
        <v>8544</v>
      </c>
      <c r="EN76" s="195">
        <v>1800</v>
      </c>
      <c r="EO76" s="195">
        <v>1800</v>
      </c>
      <c r="EP76" s="195">
        <v>0</v>
      </c>
      <c r="EQ76" s="195">
        <v>118</v>
      </c>
      <c r="FC76" s="41">
        <v>70</v>
      </c>
      <c r="FD76" s="195">
        <v>0</v>
      </c>
      <c r="FE76" s="195">
        <v>4200</v>
      </c>
      <c r="FF76" s="195">
        <v>4322.1000000000004</v>
      </c>
      <c r="FG76" s="195">
        <v>4322.1000000000004</v>
      </c>
      <c r="FH76" s="195">
        <v>4322.1000000000004</v>
      </c>
      <c r="FI76" s="195">
        <v>12866.1</v>
      </c>
      <c r="FJ76" s="195">
        <v>14666.1</v>
      </c>
      <c r="FK76" s="195">
        <v>16466.099999999999</v>
      </c>
      <c r="FL76" s="195">
        <v>16466.099999999999</v>
      </c>
      <c r="FM76" s="195">
        <v>16584.099999999999</v>
      </c>
    </row>
    <row r="77" spans="1:178" ht="13.5" thickBot="1" x14ac:dyDescent="0.25">
      <c r="A77" s="75"/>
      <c r="B77" s="34">
        <v>27</v>
      </c>
      <c r="C77" s="293">
        <v>27</v>
      </c>
      <c r="D77" s="260" t="s">
        <v>490</v>
      </c>
      <c r="E77" s="260" t="s">
        <v>491</v>
      </c>
      <c r="F77" s="260" t="s">
        <v>586</v>
      </c>
      <c r="G77" s="43">
        <v>0.31041666666666662</v>
      </c>
      <c r="H77" s="47">
        <v>0.31041666666666662</v>
      </c>
      <c r="I77" s="58" t="s">
        <v>44</v>
      </c>
      <c r="J77" s="52">
        <v>0</v>
      </c>
      <c r="K77" s="43">
        <v>0.39374999999999999</v>
      </c>
      <c r="L77" s="47">
        <v>0.39374999999999999</v>
      </c>
      <c r="M77" s="42" t="s">
        <v>44</v>
      </c>
      <c r="N77" s="38">
        <v>0</v>
      </c>
      <c r="O77" s="85"/>
      <c r="P77" s="38">
        <v>600</v>
      </c>
      <c r="Q77" s="261"/>
      <c r="R77" s="85">
        <v>0.42569444444444443</v>
      </c>
      <c r="S77" s="38">
        <v>300</v>
      </c>
      <c r="T77" s="85">
        <v>0.4368055555555555</v>
      </c>
      <c r="U77" s="86"/>
      <c r="V77" s="52">
        <v>0</v>
      </c>
      <c r="W77" s="85">
        <v>0.45902777777777781</v>
      </c>
      <c r="X77" s="38"/>
      <c r="Y77" s="85">
        <v>0.4604166666666667</v>
      </c>
      <c r="Z77" s="86"/>
      <c r="AA77" s="52">
        <v>0</v>
      </c>
      <c r="AB77" s="261"/>
      <c r="AC77" s="85">
        <v>0.48402777777777778</v>
      </c>
      <c r="AD77" s="38"/>
      <c r="AE77" s="85">
        <v>0.50486111111111109</v>
      </c>
      <c r="AF77" s="86"/>
      <c r="AG77" s="52">
        <v>0</v>
      </c>
      <c r="AH77" s="261"/>
      <c r="AI77" s="85">
        <v>0.52152777777777781</v>
      </c>
      <c r="AJ77" s="38"/>
      <c r="AK77" s="73">
        <v>0.52500000000000002</v>
      </c>
      <c r="AL77" s="42" t="s">
        <v>301</v>
      </c>
      <c r="AM77" s="38">
        <v>3540</v>
      </c>
      <c r="AN77" s="43">
        <v>0.53888888888888886</v>
      </c>
      <c r="AO77" s="47">
        <v>0.54166666666666663</v>
      </c>
      <c r="AP77" s="70">
        <v>96.9</v>
      </c>
      <c r="AQ77" s="71">
        <v>96.9</v>
      </c>
      <c r="AR77" s="72"/>
      <c r="AS77" s="49">
        <v>0.56666666666666665</v>
      </c>
      <c r="AT77" s="42" t="s">
        <v>44</v>
      </c>
      <c r="AU77" s="280">
        <v>0</v>
      </c>
      <c r="AV77" s="72"/>
      <c r="AW77" s="49">
        <v>0.60416666666666663</v>
      </c>
      <c r="AX77" s="42" t="s">
        <v>45</v>
      </c>
      <c r="AY77" s="38">
        <v>360</v>
      </c>
      <c r="AZ77" s="53">
        <v>0.60763888888888895</v>
      </c>
      <c r="BA77" s="61"/>
      <c r="BB77" s="55">
        <v>0.61303240740740739</v>
      </c>
      <c r="BC77" s="35">
        <v>5.3935185185184364E-3</v>
      </c>
      <c r="BD77" s="35">
        <v>1.1574074074082244E-4</v>
      </c>
      <c r="BE77" s="44" t="s">
        <v>45</v>
      </c>
      <c r="BF77" s="45">
        <v>10</v>
      </c>
      <c r="BG77" s="55">
        <v>0.62178240740740742</v>
      </c>
      <c r="BH77" s="35">
        <v>1.4143518518518472E-2</v>
      </c>
      <c r="BI77" s="35">
        <v>7.2916666666662106E-4</v>
      </c>
      <c r="BJ77" s="44" t="s">
        <v>301</v>
      </c>
      <c r="BK77" s="45">
        <v>63</v>
      </c>
      <c r="BL77" s="55">
        <v>0.64888888888888896</v>
      </c>
      <c r="BM77" s="35">
        <v>4.1250000000000009E-2</v>
      </c>
      <c r="BN77" s="35">
        <v>2.3981481481481489E-2</v>
      </c>
      <c r="BO77" s="44" t="s">
        <v>301</v>
      </c>
      <c r="BP77" s="45">
        <v>2072</v>
      </c>
      <c r="BQ77" s="55">
        <v>0.66803240740740744</v>
      </c>
      <c r="BR77" s="35">
        <v>6.0393518518518485E-2</v>
      </c>
      <c r="BS77" s="35">
        <v>2.843749999999997E-2</v>
      </c>
      <c r="BT77" s="44" t="s">
        <v>301</v>
      </c>
      <c r="BU77" s="45">
        <v>2457</v>
      </c>
      <c r="BV77" s="263"/>
      <c r="BW77" s="263"/>
      <c r="BX77" s="55">
        <v>0.65792824074074074</v>
      </c>
      <c r="BY77" s="35">
        <v>5.0289351851851793E-2</v>
      </c>
      <c r="BZ77" s="35">
        <v>1.0081018518518461E-2</v>
      </c>
      <c r="CA77" s="44" t="s">
        <v>301</v>
      </c>
      <c r="CB77" s="45">
        <v>1171</v>
      </c>
      <c r="CC77" s="49">
        <v>0.70208333333333339</v>
      </c>
      <c r="CD77" s="42" t="s">
        <v>301</v>
      </c>
      <c r="CE77" s="38">
        <v>2460</v>
      </c>
      <c r="CF77" s="53">
        <v>0.70486111111111116</v>
      </c>
      <c r="CG77" s="61"/>
      <c r="CH77" s="55"/>
      <c r="CI77" s="35">
        <v>-0.70486111111111116</v>
      </c>
      <c r="CJ77" s="35">
        <v>0.71570601851851856</v>
      </c>
      <c r="CK77" s="44"/>
      <c r="CL77" s="45">
        <v>1800</v>
      </c>
      <c r="CM77" s="55"/>
      <c r="CN77" s="35">
        <v>-0.70486111111111116</v>
      </c>
      <c r="CO77" s="35">
        <v>0.72171296296296306</v>
      </c>
      <c r="CP77" s="44"/>
      <c r="CQ77" s="45">
        <v>1800</v>
      </c>
      <c r="CR77" s="85"/>
      <c r="CS77" s="38">
        <v>600</v>
      </c>
      <c r="CT77" s="85">
        <v>1.6881944444444399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103.4</v>
      </c>
      <c r="DC77" s="71">
        <v>103.4</v>
      </c>
      <c r="DD77" s="72"/>
      <c r="DE77" s="43"/>
      <c r="DF77" s="43"/>
      <c r="DG77" s="39">
        <v>9573.2999999999993</v>
      </c>
      <c r="DH77" s="46">
        <v>7860</v>
      </c>
      <c r="DI77" s="40"/>
      <c r="DJ77" s="63">
        <v>17433.3</v>
      </c>
      <c r="DK77" s="43"/>
      <c r="DL77" s="268" t="s">
        <v>191</v>
      </c>
      <c r="DM77" s="269" t="s">
        <v>586</v>
      </c>
      <c r="DN77" s="269" t="s">
        <v>177</v>
      </c>
      <c r="DO77" s="269">
        <v>140</v>
      </c>
      <c r="DP77" s="269">
        <v>0</v>
      </c>
      <c r="DQ77" s="56"/>
      <c r="DR77" s="56"/>
      <c r="DS77" s="36"/>
      <c r="DV77" s="41">
        <v>1.1100000000000001</v>
      </c>
      <c r="DW77" s="41" t="s">
        <v>197</v>
      </c>
      <c r="DX77" s="41"/>
      <c r="DY77" s="151">
        <v>222.33300000000003</v>
      </c>
      <c r="DZ77" s="41">
        <v>222.33300000000003</v>
      </c>
      <c r="EA77" s="41">
        <v>9999</v>
      </c>
      <c r="EB77" s="41">
        <v>999999</v>
      </c>
      <c r="EC77" s="41">
        <v>999999</v>
      </c>
      <c r="EG77" s="41">
        <v>27</v>
      </c>
      <c r="EH77" s="195">
        <v>0</v>
      </c>
      <c r="EI77" s="195">
        <v>4440</v>
      </c>
      <c r="EJ77" s="196">
        <v>96.9</v>
      </c>
      <c r="EK77" s="195">
        <v>0</v>
      </c>
      <c r="EL77" s="195">
        <v>360</v>
      </c>
      <c r="EM77" s="195">
        <v>5773</v>
      </c>
      <c r="EN77" s="195">
        <v>2460</v>
      </c>
      <c r="EO77" s="195">
        <v>3600</v>
      </c>
      <c r="EP77" s="195">
        <v>600</v>
      </c>
      <c r="EQ77" s="195">
        <v>103.4</v>
      </c>
      <c r="ER77" s="195" t="e">
        <v>#REF!</v>
      </c>
      <c r="ES77" s="195" t="e">
        <v>#REF!</v>
      </c>
      <c r="ET77" s="195" t="e">
        <v>#REF!</v>
      </c>
      <c r="EU77" s="196" t="e">
        <v>#REF!</v>
      </c>
      <c r="EV77" s="195"/>
      <c r="EW77" s="195"/>
      <c r="EX77" s="195"/>
      <c r="EY77" s="195"/>
      <c r="EZ77" s="196"/>
      <c r="FA77" s="195"/>
      <c r="FC77" s="41">
        <v>27</v>
      </c>
      <c r="FD77" s="195">
        <v>0</v>
      </c>
      <c r="FE77" s="195">
        <v>4440</v>
      </c>
      <c r="FF77" s="195">
        <v>4536.8999999999996</v>
      </c>
      <c r="FG77" s="195">
        <v>4536.8999999999996</v>
      </c>
      <c r="FH77" s="195">
        <v>4896.8999999999996</v>
      </c>
      <c r="FI77" s="195">
        <v>10669.9</v>
      </c>
      <c r="FJ77" s="195">
        <v>13129.9</v>
      </c>
      <c r="FK77" s="195">
        <v>16729.900000000001</v>
      </c>
      <c r="FL77" s="195">
        <v>17329.900000000001</v>
      </c>
      <c r="FM77" s="195">
        <v>17433.300000000003</v>
      </c>
      <c r="FN77" s="195" t="e">
        <v>#REF!</v>
      </c>
      <c r="FO77" s="195" t="e">
        <v>#REF!</v>
      </c>
      <c r="FP77" s="195" t="e">
        <v>#REF!</v>
      </c>
      <c r="FQ77" s="195" t="e">
        <v>#REF!</v>
      </c>
      <c r="FR77" s="195" t="e">
        <v>#REF!</v>
      </c>
      <c r="FS77" s="195" t="e">
        <v>#REF!</v>
      </c>
      <c r="FT77" s="195" t="e">
        <v>#REF!</v>
      </c>
      <c r="FU77" s="195" t="e">
        <v>#REF!</v>
      </c>
      <c r="FV77" s="195" t="e">
        <v>#REF!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D4:CE4"/>
    <mergeCell ref="AT3:AU3"/>
    <mergeCell ref="AX3:AY3"/>
    <mergeCell ref="BJ3:BK3"/>
    <mergeCell ref="CA3:CB3"/>
    <mergeCell ref="D2:E2"/>
    <mergeCell ref="D3:F3"/>
    <mergeCell ref="G3:J3"/>
    <mergeCell ref="K3:N3"/>
    <mergeCell ref="AP3:AR3"/>
    <mergeCell ref="W3:X3"/>
    <mergeCell ref="Z3:AB3"/>
    <mergeCell ref="AF3:AH3"/>
    <mergeCell ref="AI3:AJ3"/>
    <mergeCell ref="I4:J4"/>
    <mergeCell ref="M4:N4"/>
    <mergeCell ref="AZ3:BA3"/>
    <mergeCell ref="AC3:AD3"/>
    <mergeCell ref="O3:P3"/>
    <mergeCell ref="K1:N2"/>
    <mergeCell ref="AL3:AM3"/>
    <mergeCell ref="AN3:AO3"/>
    <mergeCell ref="CF3:CG3"/>
    <mergeCell ref="CK3:CL3"/>
    <mergeCell ref="CP3:CQ3"/>
    <mergeCell ref="CR3:CS3"/>
    <mergeCell ref="BE3:BF3"/>
    <mergeCell ref="BO3:BP3"/>
    <mergeCell ref="BT3:BU3"/>
    <mergeCell ref="CD3:CE3"/>
    <mergeCell ref="CT3:CU3"/>
    <mergeCell ref="DB3:DD3"/>
    <mergeCell ref="DL3:DL4"/>
    <mergeCell ref="DM3:DM4"/>
    <mergeCell ref="DN3:DN4"/>
    <mergeCell ref="DO3:DO4"/>
    <mergeCell ref="CZ3:DA3"/>
    <mergeCell ref="CX4:CY4"/>
    <mergeCell ref="CX3:CY3"/>
    <mergeCell ref="R3:S3"/>
    <mergeCell ref="U3:V3"/>
    <mergeCell ref="U4:V4"/>
    <mergeCell ref="DP3:DP4"/>
    <mergeCell ref="DQ3:DS3"/>
    <mergeCell ref="AX4:AY4"/>
    <mergeCell ref="Z4:AA4"/>
    <mergeCell ref="AF4:AG4"/>
    <mergeCell ref="AL4:AM4"/>
    <mergeCell ref="AT4:AU4"/>
  </mergeCells>
  <phoneticPr fontId="9" type="noConversion"/>
  <conditionalFormatting sqref="DL5:DS82">
    <cfRule type="cellIs" dxfId="8" priority="1" stopIfTrue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V119"/>
  <sheetViews>
    <sheetView topLeftCell="C1" workbookViewId="0">
      <selection activeCell="X5" sqref="X5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26.25" thickBot="1" x14ac:dyDescent="0.25">
      <c r="A5" s="131"/>
      <c r="B5" s="34">
        <v>9</v>
      </c>
      <c r="C5" s="293">
        <v>9</v>
      </c>
      <c r="D5" s="260" t="s">
        <v>474</v>
      </c>
      <c r="E5" s="260" t="s">
        <v>475</v>
      </c>
      <c r="F5" s="260" t="s">
        <v>572</v>
      </c>
      <c r="G5" s="43">
        <v>0.29791666666666666</v>
      </c>
      <c r="H5" s="47">
        <v>0.29791666666666666</v>
      </c>
      <c r="I5" s="278" t="s">
        <v>44</v>
      </c>
      <c r="J5" s="216">
        <v>0</v>
      </c>
      <c r="K5" s="43">
        <v>0.38125000000000003</v>
      </c>
      <c r="L5" s="47">
        <v>0.38125000000000003</v>
      </c>
      <c r="M5" s="279" t="s">
        <v>44</v>
      </c>
      <c r="N5" s="280">
        <v>0</v>
      </c>
      <c r="O5" s="85">
        <v>0.38194444444444442</v>
      </c>
      <c r="P5" s="280"/>
      <c r="Q5" s="261"/>
      <c r="R5" s="85"/>
      <c r="S5" s="38">
        <v>0</v>
      </c>
      <c r="T5" s="85">
        <v>0.4201388888888889</v>
      </c>
      <c r="U5" s="281"/>
      <c r="V5" s="52">
        <v>0</v>
      </c>
      <c r="W5" s="85">
        <v>0.4375</v>
      </c>
      <c r="X5" s="280"/>
      <c r="Y5" s="85">
        <v>0.43958333333333338</v>
      </c>
      <c r="Z5" s="281"/>
      <c r="AA5" s="216">
        <v>0</v>
      </c>
      <c r="AB5" s="261"/>
      <c r="AC5" s="85">
        <v>0.44097222222222227</v>
      </c>
      <c r="AD5" s="280"/>
      <c r="AE5" s="85">
        <v>0.4604166666666667</v>
      </c>
      <c r="AF5" s="281"/>
      <c r="AG5" s="216">
        <v>0</v>
      </c>
      <c r="AH5" s="261"/>
      <c r="AI5" s="85">
        <v>0.46597222222222223</v>
      </c>
      <c r="AJ5" s="280"/>
      <c r="AK5" s="73">
        <v>0.47152777777777777</v>
      </c>
      <c r="AL5" s="279" t="s">
        <v>44</v>
      </c>
      <c r="AM5" s="280">
        <v>0</v>
      </c>
      <c r="AN5" s="43">
        <v>0.47222222222222227</v>
      </c>
      <c r="AO5" s="47">
        <v>0.47638888888888892</v>
      </c>
      <c r="AP5" s="282">
        <v>81.900000000000006</v>
      </c>
      <c r="AQ5" s="283">
        <v>81.900000000000006</v>
      </c>
      <c r="AR5" s="284"/>
      <c r="AS5" s="49">
        <v>0.5131944444444444</v>
      </c>
      <c r="AT5" s="42" t="s">
        <v>44</v>
      </c>
      <c r="AU5" s="280">
        <v>0</v>
      </c>
      <c r="AV5" s="284"/>
      <c r="AW5" s="49">
        <v>0.55486111111111114</v>
      </c>
      <c r="AX5" s="279" t="s">
        <v>44</v>
      </c>
      <c r="AY5" s="38">
        <v>0</v>
      </c>
      <c r="AZ5" s="53">
        <v>0.55694444444444446</v>
      </c>
      <c r="BA5" s="285"/>
      <c r="BB5" s="55">
        <v>0.56240740740740736</v>
      </c>
      <c r="BC5" s="286">
        <v>5.4629629629628917E-3</v>
      </c>
      <c r="BD5" s="286">
        <v>4.629629629636714E-5</v>
      </c>
      <c r="BE5" s="287" t="s">
        <v>45</v>
      </c>
      <c r="BF5" s="288">
        <v>4</v>
      </c>
      <c r="BG5" s="55">
        <v>0.57062500000000005</v>
      </c>
      <c r="BH5" s="286">
        <v>1.3680555555555585E-2</v>
      </c>
      <c r="BI5" s="286">
        <v>2.6620370370373375E-4</v>
      </c>
      <c r="BJ5" s="287" t="s">
        <v>301</v>
      </c>
      <c r="BK5" s="288">
        <v>23</v>
      </c>
      <c r="BL5" s="55">
        <v>0.57512731481481483</v>
      </c>
      <c r="BM5" s="286">
        <v>1.8182870370370363E-2</v>
      </c>
      <c r="BN5" s="286">
        <v>9.1435185185184328E-4</v>
      </c>
      <c r="BO5" s="287" t="s">
        <v>301</v>
      </c>
      <c r="BP5" s="288">
        <v>79</v>
      </c>
      <c r="BQ5" s="55"/>
      <c r="BR5" s="286">
        <v>-0.55694444444444446</v>
      </c>
      <c r="BS5" s="286">
        <v>0.58890046296296295</v>
      </c>
      <c r="BT5" s="287"/>
      <c r="BU5" s="288">
        <v>600</v>
      </c>
      <c r="BV5" s="263"/>
      <c r="BW5" s="263"/>
      <c r="BX5" s="55">
        <v>0.58328703703703699</v>
      </c>
      <c r="BY5" s="286">
        <v>2.6342592592592529E-2</v>
      </c>
      <c r="BZ5" s="286">
        <v>1.3865740740740803E-2</v>
      </c>
      <c r="CA5" s="287" t="s">
        <v>45</v>
      </c>
      <c r="CB5" s="288">
        <v>1198</v>
      </c>
      <c r="CC5" s="49">
        <v>0.62291666666666667</v>
      </c>
      <c r="CD5" s="279" t="s">
        <v>44</v>
      </c>
      <c r="CE5" s="280">
        <v>0</v>
      </c>
      <c r="CF5" s="53">
        <v>0.64513888888888882</v>
      </c>
      <c r="CG5" s="285"/>
      <c r="CH5" s="55">
        <v>0.65593749999999995</v>
      </c>
      <c r="CI5" s="286">
        <v>1.0798611111111134E-2</v>
      </c>
      <c r="CJ5" s="286">
        <v>4.6296296296273465E-5</v>
      </c>
      <c r="CK5" s="287" t="s">
        <v>45</v>
      </c>
      <c r="CL5" s="288">
        <v>4</v>
      </c>
      <c r="CM5" s="55">
        <v>0.66177083333333331</v>
      </c>
      <c r="CN5" s="286">
        <v>1.6631944444444491E-2</v>
      </c>
      <c r="CO5" s="286">
        <v>2.1990740740735967E-4</v>
      </c>
      <c r="CP5" s="287" t="s">
        <v>45</v>
      </c>
      <c r="CQ5" s="288">
        <v>19</v>
      </c>
      <c r="CR5" s="85" t="s">
        <v>632</v>
      </c>
      <c r="CS5" s="280"/>
      <c r="CT5" s="85">
        <v>0.938194444444445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93.4</v>
      </c>
      <c r="DC5" s="283">
        <v>93.4</v>
      </c>
      <c r="DD5" s="284"/>
      <c r="DE5" s="43"/>
      <c r="DF5" s="43"/>
      <c r="DG5" s="39">
        <v>2102.3000000000002</v>
      </c>
      <c r="DH5" s="46">
        <v>0</v>
      </c>
      <c r="DI5" s="40"/>
      <c r="DJ5" s="63">
        <v>2102.3000000000002</v>
      </c>
      <c r="DK5" s="43"/>
      <c r="DL5" s="264" t="s">
        <v>191</v>
      </c>
      <c r="DM5" s="265" t="s">
        <v>572</v>
      </c>
      <c r="DN5" s="265" t="s">
        <v>178</v>
      </c>
      <c r="DO5" s="265">
        <v>87</v>
      </c>
      <c r="DP5" s="265" t="s">
        <v>633</v>
      </c>
      <c r="DQ5" s="266"/>
      <c r="DR5" s="266"/>
      <c r="DS5" s="267"/>
      <c r="DV5" s="41">
        <v>1.05</v>
      </c>
      <c r="DW5" s="41" t="s">
        <v>197</v>
      </c>
      <c r="DY5" s="151">
        <v>184.06500000000003</v>
      </c>
      <c r="DZ5" s="41">
        <v>184.06500000000003</v>
      </c>
      <c r="EA5" s="41">
        <v>9999</v>
      </c>
      <c r="EB5" s="41">
        <v>999999</v>
      </c>
      <c r="EC5" s="41">
        <v>999999</v>
      </c>
      <c r="EG5" s="41">
        <v>9</v>
      </c>
      <c r="EH5" s="195">
        <v>0</v>
      </c>
      <c r="EI5" s="195">
        <v>0</v>
      </c>
      <c r="EJ5" s="196">
        <v>81.900000000000006</v>
      </c>
      <c r="EK5" s="195">
        <v>0</v>
      </c>
      <c r="EL5" s="195">
        <v>0</v>
      </c>
      <c r="EM5" s="195">
        <v>1904</v>
      </c>
      <c r="EN5" s="195">
        <v>0</v>
      </c>
      <c r="EO5" s="195">
        <v>23</v>
      </c>
      <c r="EP5" s="195">
        <v>0</v>
      </c>
      <c r="EQ5" s="195">
        <v>93.4</v>
      </c>
      <c r="ER5" s="195" t="e">
        <v>#REF!</v>
      </c>
      <c r="ES5" s="195" t="e">
        <v>#REF!</v>
      </c>
      <c r="ET5" s="195" t="e">
        <v>#REF!</v>
      </c>
      <c r="EU5" s="196" t="e">
        <v>#REF!</v>
      </c>
      <c r="EV5" s="195"/>
      <c r="EW5" s="195"/>
      <c r="EX5" s="195"/>
      <c r="EY5" s="195"/>
      <c r="EZ5" s="196"/>
      <c r="FA5" s="195"/>
      <c r="FC5" s="41">
        <v>9</v>
      </c>
      <c r="FD5" s="195">
        <v>0</v>
      </c>
      <c r="FE5" s="195">
        <v>0</v>
      </c>
      <c r="FF5" s="195">
        <v>81.900000000000006</v>
      </c>
      <c r="FG5" s="195">
        <v>81.900000000000006</v>
      </c>
      <c r="FH5" s="195">
        <v>81.900000000000006</v>
      </c>
      <c r="FI5" s="195">
        <v>1985.9</v>
      </c>
      <c r="FJ5" s="195">
        <v>1985.9</v>
      </c>
      <c r="FK5" s="195">
        <v>2008.9</v>
      </c>
      <c r="FL5" s="195">
        <v>2008.9</v>
      </c>
      <c r="FM5" s="195">
        <v>2102.3000000000002</v>
      </c>
      <c r="FN5" s="195" t="e">
        <v>#REF!</v>
      </c>
      <c r="FO5" s="195" t="e">
        <v>#REF!</v>
      </c>
      <c r="FP5" s="195" t="e">
        <v>#REF!</v>
      </c>
      <c r="FQ5" s="195" t="e">
        <v>#REF!</v>
      </c>
      <c r="FR5" s="195" t="e">
        <v>#REF!</v>
      </c>
      <c r="FS5" s="195" t="e">
        <v>#REF!</v>
      </c>
      <c r="FT5" s="195" t="e">
        <v>#REF!</v>
      </c>
      <c r="FU5" s="195" t="e">
        <v>#REF!</v>
      </c>
      <c r="FV5" s="195" t="e">
        <v>#REF!</v>
      </c>
    </row>
    <row r="6" spans="1:178" s="41" customFormat="1" ht="13.5" thickBot="1" x14ac:dyDescent="0.25">
      <c r="A6" s="132"/>
      <c r="B6" s="34">
        <v>69</v>
      </c>
      <c r="C6" s="293">
        <v>80</v>
      </c>
      <c r="D6" s="260" t="s">
        <v>279</v>
      </c>
      <c r="E6" s="260" t="s">
        <v>550</v>
      </c>
      <c r="F6" s="260" t="s">
        <v>568</v>
      </c>
      <c r="G6" s="43">
        <v>0.33958333333333318</v>
      </c>
      <c r="H6" s="47">
        <v>0.33958333333333318</v>
      </c>
      <c r="I6" s="58" t="s">
        <v>44</v>
      </c>
      <c r="J6" s="52">
        <v>0</v>
      </c>
      <c r="K6" s="43">
        <v>0.42291666666666655</v>
      </c>
      <c r="L6" s="47">
        <v>0.42291666666666655</v>
      </c>
      <c r="M6" s="42" t="s">
        <v>44</v>
      </c>
      <c r="N6" s="38">
        <v>0</v>
      </c>
      <c r="O6" s="85">
        <v>0.4236111111111111</v>
      </c>
      <c r="P6" s="38"/>
      <c r="Q6" s="261"/>
      <c r="R6" s="85"/>
      <c r="S6" s="38">
        <v>0</v>
      </c>
      <c r="T6" s="85">
        <v>0.47222222222222227</v>
      </c>
      <c r="U6" s="86"/>
      <c r="V6" s="52">
        <v>0</v>
      </c>
      <c r="W6" s="85"/>
      <c r="X6" s="38">
        <v>600</v>
      </c>
      <c r="Y6" s="85"/>
      <c r="Z6" s="86"/>
      <c r="AA6" s="52">
        <v>600</v>
      </c>
      <c r="AB6" s="261"/>
      <c r="AC6" s="85"/>
      <c r="AD6" s="38">
        <v>600</v>
      </c>
      <c r="AE6" s="85" t="s">
        <v>308</v>
      </c>
      <c r="AF6" s="86"/>
      <c r="AG6" s="52">
        <v>600</v>
      </c>
      <c r="AH6" s="261"/>
      <c r="AI6" s="85"/>
      <c r="AJ6" s="38">
        <v>600</v>
      </c>
      <c r="AK6" s="73">
        <v>0.53819444444444442</v>
      </c>
      <c r="AL6" s="42" t="s">
        <v>301</v>
      </c>
      <c r="AM6" s="38">
        <v>2160</v>
      </c>
      <c r="AN6" s="43">
        <v>0.53888888888888886</v>
      </c>
      <c r="AO6" s="47">
        <v>0.57986111111111105</v>
      </c>
      <c r="AP6" s="70">
        <v>79.599999999999994</v>
      </c>
      <c r="AQ6" s="71">
        <v>79.599999999999994</v>
      </c>
      <c r="AR6" s="72"/>
      <c r="AS6" s="49">
        <v>0.57986111111111105</v>
      </c>
      <c r="AT6" s="42" t="s">
        <v>44</v>
      </c>
      <c r="AU6" s="280">
        <v>0</v>
      </c>
      <c r="AV6" s="72"/>
      <c r="AW6" s="49">
        <v>0.62638888888888888</v>
      </c>
      <c r="AX6" s="42" t="s">
        <v>44</v>
      </c>
      <c r="AY6" s="38">
        <v>0</v>
      </c>
      <c r="AZ6" s="53">
        <v>0.62847222222222221</v>
      </c>
      <c r="BA6" s="61"/>
      <c r="BB6" s="55">
        <v>0.63495370370370374</v>
      </c>
      <c r="BC6" s="35">
        <v>6.4814814814815325E-3</v>
      </c>
      <c r="BD6" s="35">
        <v>9.7222222222227359E-4</v>
      </c>
      <c r="BE6" s="44" t="s">
        <v>301</v>
      </c>
      <c r="BF6" s="45">
        <v>84</v>
      </c>
      <c r="BG6" s="55">
        <v>0.64192129629629624</v>
      </c>
      <c r="BH6" s="35">
        <v>1.344907407407403E-2</v>
      </c>
      <c r="BI6" s="35">
        <v>3.4722222222179078E-5</v>
      </c>
      <c r="BJ6" s="44" t="s">
        <v>301</v>
      </c>
      <c r="BK6" s="45">
        <v>3</v>
      </c>
      <c r="BL6" s="55">
        <v>0.64626157407407414</v>
      </c>
      <c r="BM6" s="35">
        <v>1.7789351851851931E-2</v>
      </c>
      <c r="BN6" s="35">
        <v>5.2083333333341128E-4</v>
      </c>
      <c r="BO6" s="44" t="s">
        <v>301</v>
      </c>
      <c r="BP6" s="45">
        <v>45</v>
      </c>
      <c r="BQ6" s="55">
        <v>0.66391203703703705</v>
      </c>
      <c r="BR6" s="35">
        <v>3.5439814814814841E-2</v>
      </c>
      <c r="BS6" s="35">
        <v>3.4837962962963251E-3</v>
      </c>
      <c r="BT6" s="44" t="s">
        <v>301</v>
      </c>
      <c r="BU6" s="45">
        <v>301</v>
      </c>
      <c r="BV6" s="263"/>
      <c r="BW6" s="263"/>
      <c r="BX6" s="55">
        <v>0.65516203703703701</v>
      </c>
      <c r="BY6" s="35">
        <v>2.6689814814814805E-2</v>
      </c>
      <c r="BZ6" s="35">
        <v>1.3518518518518527E-2</v>
      </c>
      <c r="CA6" s="44" t="s">
        <v>45</v>
      </c>
      <c r="CB6" s="45">
        <v>1468</v>
      </c>
      <c r="CC6" s="49">
        <v>0.69444444444444453</v>
      </c>
      <c r="CD6" s="42" t="s">
        <v>44</v>
      </c>
      <c r="CE6" s="38">
        <v>0</v>
      </c>
      <c r="CF6" s="53">
        <v>0.69652777777777775</v>
      </c>
      <c r="CG6" s="61"/>
      <c r="CH6" s="55">
        <v>0.70798611111111109</v>
      </c>
      <c r="CI6" s="35">
        <v>1.1458333333333348E-2</v>
      </c>
      <c r="CJ6" s="35">
        <v>6.1342592592594086E-4</v>
      </c>
      <c r="CK6" s="44" t="s">
        <v>301</v>
      </c>
      <c r="CL6" s="45">
        <v>53</v>
      </c>
      <c r="CM6" s="55">
        <v>0.71504629629629635</v>
      </c>
      <c r="CN6" s="35">
        <v>1.8518518518518601E-2</v>
      </c>
      <c r="CO6" s="35">
        <v>1.6666666666667503E-3</v>
      </c>
      <c r="CP6" s="44" t="s">
        <v>301</v>
      </c>
      <c r="CQ6" s="45">
        <v>144</v>
      </c>
      <c r="CR6" s="85" t="s">
        <v>632</v>
      </c>
      <c r="CS6" s="38"/>
      <c r="CT6" s="85">
        <v>3.4381944444444401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85.5</v>
      </c>
      <c r="DC6" s="71">
        <v>85.5</v>
      </c>
      <c r="DD6" s="72"/>
      <c r="DE6" s="43"/>
      <c r="DF6" s="43"/>
      <c r="DG6" s="39">
        <v>2263.1</v>
      </c>
      <c r="DH6" s="46">
        <v>5160</v>
      </c>
      <c r="DI6" s="40"/>
      <c r="DJ6" s="63">
        <v>7423.1</v>
      </c>
      <c r="DK6" s="43"/>
      <c r="DL6" s="268" t="s">
        <v>191</v>
      </c>
      <c r="DM6" s="269" t="s">
        <v>568</v>
      </c>
      <c r="DN6" s="269" t="s">
        <v>177</v>
      </c>
      <c r="DO6" s="269">
        <v>230</v>
      </c>
      <c r="DP6" s="269">
        <v>0</v>
      </c>
      <c r="DQ6" s="56"/>
      <c r="DR6" s="56"/>
      <c r="DS6" s="36"/>
      <c r="DT6" s="22"/>
      <c r="DU6" s="22"/>
      <c r="DV6" s="41">
        <v>1.1299999999999999</v>
      </c>
      <c r="DW6" s="41" t="s">
        <v>197</v>
      </c>
      <c r="DY6" s="151">
        <v>186.56299999999999</v>
      </c>
      <c r="DZ6" s="41">
        <v>186.56299999999999</v>
      </c>
      <c r="EA6" s="41">
        <v>9999</v>
      </c>
      <c r="EB6" s="41">
        <v>999999</v>
      </c>
      <c r="EC6" s="41">
        <v>999999</v>
      </c>
      <c r="ED6" s="22"/>
      <c r="EE6" s="22"/>
      <c r="EF6" s="22"/>
      <c r="EG6" s="41">
        <v>80</v>
      </c>
      <c r="EH6" s="195">
        <v>0</v>
      </c>
      <c r="EI6" s="195">
        <v>5160</v>
      </c>
      <c r="EJ6" s="196">
        <v>79.599999999999994</v>
      </c>
      <c r="EK6" s="195">
        <v>0</v>
      </c>
      <c r="EL6" s="195">
        <v>0</v>
      </c>
      <c r="EM6" s="195">
        <v>1901</v>
      </c>
      <c r="EN6" s="195">
        <v>0</v>
      </c>
      <c r="EO6" s="195">
        <v>197</v>
      </c>
      <c r="EP6" s="195">
        <v>0</v>
      </c>
      <c r="EQ6" s="195">
        <v>85.5</v>
      </c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41">
        <v>80</v>
      </c>
      <c r="FD6" s="195">
        <v>0</v>
      </c>
      <c r="FE6" s="195">
        <v>5160</v>
      </c>
      <c r="FF6" s="195">
        <v>5239.6000000000004</v>
      </c>
      <c r="FG6" s="195">
        <v>5239.6000000000004</v>
      </c>
      <c r="FH6" s="195">
        <v>5239.6000000000004</v>
      </c>
      <c r="FI6" s="195">
        <v>7140.6</v>
      </c>
      <c r="FJ6" s="195">
        <v>7140.6</v>
      </c>
      <c r="FK6" s="195">
        <v>7337.6</v>
      </c>
      <c r="FL6" s="195">
        <v>7337.6</v>
      </c>
      <c r="FM6" s="195">
        <v>7423.1</v>
      </c>
      <c r="FN6" s="22"/>
      <c r="FO6" s="22"/>
      <c r="FP6" s="22"/>
      <c r="FQ6" s="22"/>
      <c r="FR6" s="22"/>
      <c r="FS6" s="22"/>
      <c r="FT6" s="22"/>
      <c r="FU6" s="22"/>
      <c r="FV6" s="22"/>
    </row>
    <row r="7" spans="1:178" s="41" customFormat="1" ht="26.25" collapsed="1" thickBot="1" x14ac:dyDescent="0.25">
      <c r="A7" s="131"/>
      <c r="B7" s="34">
        <v>4</v>
      </c>
      <c r="C7" s="293">
        <v>4</v>
      </c>
      <c r="D7" s="260" t="s">
        <v>89</v>
      </c>
      <c r="E7" s="260" t="s">
        <v>30</v>
      </c>
      <c r="F7" s="260" t="s">
        <v>568</v>
      </c>
      <c r="G7" s="43">
        <v>0.29444444444444445</v>
      </c>
      <c r="H7" s="47">
        <v>0.29444444444444445</v>
      </c>
      <c r="I7" s="58" t="s">
        <v>44</v>
      </c>
      <c r="J7" s="52">
        <v>0</v>
      </c>
      <c r="K7" s="43">
        <v>0.37777777777777782</v>
      </c>
      <c r="L7" s="47">
        <v>0.37777777777777782</v>
      </c>
      <c r="M7" s="42" t="s">
        <v>44</v>
      </c>
      <c r="N7" s="38">
        <v>0</v>
      </c>
      <c r="O7" s="85">
        <v>0.37847222222222227</v>
      </c>
      <c r="P7" s="38"/>
      <c r="Q7" s="261"/>
      <c r="R7" s="85"/>
      <c r="S7" s="38">
        <v>0</v>
      </c>
      <c r="T7" s="85">
        <v>0.41319444444444442</v>
      </c>
      <c r="U7" s="86"/>
      <c r="V7" s="52">
        <v>0</v>
      </c>
      <c r="W7" s="85">
        <v>0.43055555555555558</v>
      </c>
      <c r="X7" s="38"/>
      <c r="Y7" s="85">
        <v>0.43194444444444446</v>
      </c>
      <c r="Z7" s="86"/>
      <c r="AA7" s="52">
        <v>0</v>
      </c>
      <c r="AB7" s="261"/>
      <c r="AC7" s="85">
        <v>0.43402777777777773</v>
      </c>
      <c r="AD7" s="38"/>
      <c r="AE7" s="85">
        <v>0.45347222222222222</v>
      </c>
      <c r="AF7" s="86"/>
      <c r="AG7" s="52">
        <v>0</v>
      </c>
      <c r="AH7" s="261"/>
      <c r="AI7" s="85">
        <v>0.4604166666666667</v>
      </c>
      <c r="AJ7" s="38"/>
      <c r="AK7" s="73">
        <v>0.4680555555555555</v>
      </c>
      <c r="AL7" s="42" t="s">
        <v>44</v>
      </c>
      <c r="AM7" s="38">
        <v>0</v>
      </c>
      <c r="AN7" s="43">
        <v>0.46875</v>
      </c>
      <c r="AO7" s="47">
        <v>0.47152777777777777</v>
      </c>
      <c r="AP7" s="70">
        <v>81.599999999999994</v>
      </c>
      <c r="AQ7" s="71">
        <v>81.599999999999994</v>
      </c>
      <c r="AR7" s="72"/>
      <c r="AS7" s="49">
        <v>0.50972222222222219</v>
      </c>
      <c r="AT7" s="42" t="s">
        <v>44</v>
      </c>
      <c r="AU7" s="280">
        <v>0</v>
      </c>
      <c r="AV7" s="72"/>
      <c r="AW7" s="49">
        <v>0.55138888888888882</v>
      </c>
      <c r="AX7" s="42" t="s">
        <v>44</v>
      </c>
      <c r="AY7" s="38">
        <v>0</v>
      </c>
      <c r="AZ7" s="53">
        <v>0.55347222222222225</v>
      </c>
      <c r="BA7" s="61"/>
      <c r="BB7" s="55">
        <v>0.55876157407407401</v>
      </c>
      <c r="BC7" s="35">
        <v>5.2893518518517535E-3</v>
      </c>
      <c r="BD7" s="35">
        <v>2.1990740740750539E-4</v>
      </c>
      <c r="BE7" s="44" t="s">
        <v>45</v>
      </c>
      <c r="BF7" s="45">
        <v>19</v>
      </c>
      <c r="BG7" s="55">
        <v>0.56591435185185179</v>
      </c>
      <c r="BH7" s="35">
        <v>1.2442129629629539E-2</v>
      </c>
      <c r="BI7" s="35">
        <v>9.7222222222231175E-4</v>
      </c>
      <c r="BJ7" s="44" t="s">
        <v>45</v>
      </c>
      <c r="BK7" s="45">
        <v>84</v>
      </c>
      <c r="BL7" s="55">
        <v>0.56964120370370364</v>
      </c>
      <c r="BM7" s="35">
        <v>1.6168981481481381E-2</v>
      </c>
      <c r="BN7" s="35">
        <v>1.0995370370371384E-3</v>
      </c>
      <c r="BO7" s="44" t="s">
        <v>45</v>
      </c>
      <c r="BP7" s="45">
        <v>95</v>
      </c>
      <c r="BQ7" s="55">
        <v>0.58453703703703697</v>
      </c>
      <c r="BR7" s="35">
        <v>3.1064814814814712E-2</v>
      </c>
      <c r="BS7" s="35">
        <v>8.912037037038037E-4</v>
      </c>
      <c r="BT7" s="44" t="s">
        <v>45</v>
      </c>
      <c r="BU7" s="45">
        <v>77</v>
      </c>
      <c r="BV7" s="263"/>
      <c r="BW7" s="263"/>
      <c r="BX7" s="55">
        <v>0.59247685185185184</v>
      </c>
      <c r="BY7" s="35">
        <v>3.9004629629629584E-2</v>
      </c>
      <c r="BZ7" s="35">
        <v>1.2037037037037485E-3</v>
      </c>
      <c r="CA7" s="44" t="s">
        <v>45</v>
      </c>
      <c r="CB7" s="45">
        <v>104</v>
      </c>
      <c r="CC7" s="49">
        <v>0.61944444444444446</v>
      </c>
      <c r="CD7" s="42" t="s">
        <v>44</v>
      </c>
      <c r="CE7" s="38">
        <v>0</v>
      </c>
      <c r="CF7" s="53">
        <v>0.6430555555555556</v>
      </c>
      <c r="CG7" s="61"/>
      <c r="CH7" s="55">
        <v>0.65392361111111108</v>
      </c>
      <c r="CI7" s="35">
        <v>1.0868055555555478E-2</v>
      </c>
      <c r="CJ7" s="35">
        <v>2.3148148148070813E-5</v>
      </c>
      <c r="CK7" s="44" t="s">
        <v>301</v>
      </c>
      <c r="CL7" s="45">
        <v>2</v>
      </c>
      <c r="CM7" s="55">
        <v>0.6599652777777778</v>
      </c>
      <c r="CN7" s="35">
        <v>1.6909722222222201E-2</v>
      </c>
      <c r="CO7" s="35">
        <v>5.7870370370350505E-5</v>
      </c>
      <c r="CP7" s="44" t="s">
        <v>301</v>
      </c>
      <c r="CQ7" s="45">
        <v>5</v>
      </c>
      <c r="CR7" s="85" t="s">
        <v>632</v>
      </c>
      <c r="CS7" s="38"/>
      <c r="CT7" s="85">
        <v>0.72986111111111096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89</v>
      </c>
      <c r="DC7" s="71">
        <v>89</v>
      </c>
      <c r="DD7" s="72"/>
      <c r="DE7" s="43"/>
      <c r="DF7" s="43"/>
      <c r="DG7" s="39">
        <v>556.6</v>
      </c>
      <c r="DH7" s="46">
        <v>0</v>
      </c>
      <c r="DI7" s="40"/>
      <c r="DJ7" s="63">
        <v>556.6</v>
      </c>
      <c r="DK7" s="43"/>
      <c r="DL7" s="268" t="s">
        <v>190</v>
      </c>
      <c r="DM7" s="269" t="s">
        <v>568</v>
      </c>
      <c r="DN7" s="269" t="s">
        <v>177</v>
      </c>
      <c r="DO7" s="269">
        <v>230</v>
      </c>
      <c r="DP7" s="269" t="s">
        <v>633</v>
      </c>
      <c r="DQ7" s="56"/>
      <c r="DR7" s="56"/>
      <c r="DS7" s="36"/>
      <c r="DV7" s="41">
        <v>1.1299999999999999</v>
      </c>
      <c r="DW7" s="41" t="s">
        <v>197</v>
      </c>
      <c r="DY7" s="151">
        <v>192.77799999999996</v>
      </c>
      <c r="DZ7" s="41">
        <v>192.77799999999996</v>
      </c>
      <c r="EA7" s="41">
        <v>9999</v>
      </c>
      <c r="EB7" s="41">
        <v>999999</v>
      </c>
      <c r="EC7" s="41">
        <v>999999</v>
      </c>
      <c r="EG7" s="41">
        <v>4</v>
      </c>
      <c r="EH7" s="195">
        <v>0</v>
      </c>
      <c r="EI7" s="195">
        <v>0</v>
      </c>
      <c r="EJ7" s="196">
        <v>81.599999999999994</v>
      </c>
      <c r="EK7" s="195">
        <v>0</v>
      </c>
      <c r="EL7" s="195">
        <v>0</v>
      </c>
      <c r="EM7" s="195">
        <v>379</v>
      </c>
      <c r="EN7" s="195">
        <v>0</v>
      </c>
      <c r="EO7" s="195">
        <v>7</v>
      </c>
      <c r="EP7" s="195">
        <v>0</v>
      </c>
      <c r="EQ7" s="195">
        <v>89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C7" s="41">
        <v>4</v>
      </c>
      <c r="FD7" s="195">
        <v>0</v>
      </c>
      <c r="FE7" s="195">
        <v>0</v>
      </c>
      <c r="FF7" s="195">
        <v>81.599999999999994</v>
      </c>
      <c r="FG7" s="195">
        <v>81.599999999999994</v>
      </c>
      <c r="FH7" s="195">
        <v>81.599999999999994</v>
      </c>
      <c r="FI7" s="195">
        <v>460.6</v>
      </c>
      <c r="FJ7" s="195">
        <v>460.6</v>
      </c>
      <c r="FK7" s="195">
        <v>467.6</v>
      </c>
      <c r="FL7" s="195">
        <v>467.6</v>
      </c>
      <c r="FM7" s="195">
        <v>556.6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13.5" thickBot="1" x14ac:dyDescent="0.25">
      <c r="A8" s="132"/>
      <c r="B8" s="34">
        <v>18</v>
      </c>
      <c r="C8" s="293">
        <v>18</v>
      </c>
      <c r="D8" s="260" t="s">
        <v>138</v>
      </c>
      <c r="E8" s="260" t="s">
        <v>56</v>
      </c>
      <c r="F8" s="260" t="s">
        <v>578</v>
      </c>
      <c r="G8" s="43">
        <v>0.30416666666666664</v>
      </c>
      <c r="H8" s="47">
        <v>0.30416666666666664</v>
      </c>
      <c r="I8" s="58" t="s">
        <v>44</v>
      </c>
      <c r="J8" s="52">
        <v>0</v>
      </c>
      <c r="K8" s="43">
        <v>0.38750000000000001</v>
      </c>
      <c r="L8" s="47">
        <v>0.38750000000000001</v>
      </c>
      <c r="M8" s="42" t="s">
        <v>44</v>
      </c>
      <c r="N8" s="38">
        <v>0</v>
      </c>
      <c r="O8" s="85">
        <v>0.38819444444444445</v>
      </c>
      <c r="P8" s="38"/>
      <c r="Q8" s="261"/>
      <c r="R8" s="85">
        <v>0.4201388888888889</v>
      </c>
      <c r="S8" s="38">
        <v>300</v>
      </c>
      <c r="T8" s="85">
        <v>0.43402777777777773</v>
      </c>
      <c r="U8" s="86"/>
      <c r="V8" s="52">
        <v>0</v>
      </c>
      <c r="W8" s="85">
        <v>0.45277777777777778</v>
      </c>
      <c r="X8" s="38"/>
      <c r="Y8" s="85">
        <v>0.45416666666666666</v>
      </c>
      <c r="Z8" s="86"/>
      <c r="AA8" s="52">
        <v>0</v>
      </c>
      <c r="AB8" s="261"/>
      <c r="AC8" s="85">
        <v>0.45624999999999999</v>
      </c>
      <c r="AD8" s="38"/>
      <c r="AE8" s="85">
        <v>0.47638888888888892</v>
      </c>
      <c r="AF8" s="86"/>
      <c r="AG8" s="52">
        <v>0</v>
      </c>
      <c r="AH8" s="261"/>
      <c r="AI8" s="85">
        <v>0.48194444444444445</v>
      </c>
      <c r="AJ8" s="38">
        <v>300</v>
      </c>
      <c r="AK8" s="73">
        <v>0.48333333333333334</v>
      </c>
      <c r="AL8" s="42" t="s">
        <v>301</v>
      </c>
      <c r="AM8" s="38">
        <v>480</v>
      </c>
      <c r="AN8" s="43">
        <v>0.48472222222222222</v>
      </c>
      <c r="AO8" s="47">
        <v>0.50416666666666665</v>
      </c>
      <c r="AP8" s="70">
        <v>84.2</v>
      </c>
      <c r="AQ8" s="71">
        <v>84.2</v>
      </c>
      <c r="AR8" s="72"/>
      <c r="AS8" s="49">
        <v>0.52500000000000002</v>
      </c>
      <c r="AT8" s="42" t="s">
        <v>44</v>
      </c>
      <c r="AU8" s="280">
        <v>0</v>
      </c>
      <c r="AV8" s="72"/>
      <c r="AW8" s="49">
        <v>0.56666666666666665</v>
      </c>
      <c r="AX8" s="42" t="s">
        <v>44</v>
      </c>
      <c r="AY8" s="38">
        <v>0</v>
      </c>
      <c r="AZ8" s="53">
        <v>0.56874999999999998</v>
      </c>
      <c r="BA8" s="61"/>
      <c r="BB8" s="55">
        <v>0.57494212962962965</v>
      </c>
      <c r="BC8" s="35">
        <v>6.1921296296296724E-3</v>
      </c>
      <c r="BD8" s="35">
        <v>6.8287037037041351E-4</v>
      </c>
      <c r="BE8" s="44" t="s">
        <v>301</v>
      </c>
      <c r="BF8" s="45">
        <v>59</v>
      </c>
      <c r="BG8" s="55">
        <v>0.58158564814814817</v>
      </c>
      <c r="BH8" s="35">
        <v>1.2835648148148193E-2</v>
      </c>
      <c r="BI8" s="35">
        <v>5.787037037036577E-4</v>
      </c>
      <c r="BJ8" s="44" t="s">
        <v>45</v>
      </c>
      <c r="BK8" s="45">
        <v>50</v>
      </c>
      <c r="BL8" s="55">
        <v>0.58538194444444447</v>
      </c>
      <c r="BM8" s="35">
        <v>1.6631944444444491E-2</v>
      </c>
      <c r="BN8" s="35">
        <v>6.3657407407402902E-4</v>
      </c>
      <c r="BO8" s="44" t="s">
        <v>45</v>
      </c>
      <c r="BP8" s="45">
        <v>55</v>
      </c>
      <c r="BQ8" s="55">
        <v>0.60072916666666665</v>
      </c>
      <c r="BR8" s="35">
        <v>3.197916666666667E-2</v>
      </c>
      <c r="BS8" s="35">
        <v>2.314814814815408E-5</v>
      </c>
      <c r="BT8" s="44" t="s">
        <v>301</v>
      </c>
      <c r="BU8" s="45">
        <v>2</v>
      </c>
      <c r="BV8" s="263"/>
      <c r="BW8" s="263"/>
      <c r="BX8" s="55">
        <v>0.61224537037037041</v>
      </c>
      <c r="BY8" s="35">
        <v>4.3495370370370434E-2</v>
      </c>
      <c r="BZ8" s="35">
        <v>3.2870370370371021E-3</v>
      </c>
      <c r="CA8" s="44" t="s">
        <v>301</v>
      </c>
      <c r="CB8" s="45">
        <v>284</v>
      </c>
      <c r="CC8" s="49">
        <v>0.63472222222222219</v>
      </c>
      <c r="CD8" s="42" t="s">
        <v>44</v>
      </c>
      <c r="CE8" s="38">
        <v>0</v>
      </c>
      <c r="CF8" s="53">
        <v>0.65208333333333335</v>
      </c>
      <c r="CG8" s="61"/>
      <c r="CH8" s="55">
        <v>0.66263888888888889</v>
      </c>
      <c r="CI8" s="35">
        <v>1.055555555555554E-2</v>
      </c>
      <c r="CJ8" s="35">
        <v>2.8935185185186701E-4</v>
      </c>
      <c r="CK8" s="44" t="s">
        <v>45</v>
      </c>
      <c r="CL8" s="45">
        <v>25</v>
      </c>
      <c r="CM8" s="55">
        <v>0.66859953703703701</v>
      </c>
      <c r="CN8" s="35">
        <v>1.6516203703703658E-2</v>
      </c>
      <c r="CO8" s="35">
        <v>3.3564814814819252E-4</v>
      </c>
      <c r="CP8" s="44" t="s">
        <v>45</v>
      </c>
      <c r="CQ8" s="45">
        <v>29</v>
      </c>
      <c r="CR8" s="85" t="s">
        <v>632</v>
      </c>
      <c r="CS8" s="38"/>
      <c r="CT8" s="85">
        <v>1.3131944444444399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101.8</v>
      </c>
      <c r="DC8" s="71">
        <v>101.8</v>
      </c>
      <c r="DD8" s="72"/>
      <c r="DE8" s="43"/>
      <c r="DF8" s="43"/>
      <c r="DG8" s="39">
        <v>690</v>
      </c>
      <c r="DH8" s="46">
        <v>1080</v>
      </c>
      <c r="DI8" s="40"/>
      <c r="DJ8" s="63">
        <v>1770</v>
      </c>
      <c r="DK8" s="43"/>
      <c r="DL8" s="268" t="s">
        <v>192</v>
      </c>
      <c r="DM8" s="269" t="s">
        <v>578</v>
      </c>
      <c r="DN8" s="269" t="s">
        <v>178</v>
      </c>
      <c r="DO8" s="269">
        <v>76</v>
      </c>
      <c r="DP8" s="269" t="s">
        <v>294</v>
      </c>
      <c r="DQ8" s="56"/>
      <c r="DR8" s="56"/>
      <c r="DS8" s="36"/>
      <c r="DT8" s="22"/>
      <c r="DU8" s="22"/>
      <c r="DV8" s="41">
        <v>1.05</v>
      </c>
      <c r="DW8" s="41" t="s">
        <v>197</v>
      </c>
      <c r="DY8" s="151">
        <v>195.3</v>
      </c>
      <c r="DZ8" s="41">
        <v>195.3</v>
      </c>
      <c r="EA8" s="41">
        <v>9999</v>
      </c>
      <c r="EB8" s="41">
        <v>999999</v>
      </c>
      <c r="EC8" s="41">
        <v>999999</v>
      </c>
      <c r="ED8" s="22"/>
      <c r="EE8" s="22"/>
      <c r="EF8" s="22"/>
      <c r="EG8" s="41">
        <v>18</v>
      </c>
      <c r="EH8" s="195">
        <v>0</v>
      </c>
      <c r="EI8" s="195">
        <v>1080</v>
      </c>
      <c r="EJ8" s="196">
        <v>84.2</v>
      </c>
      <c r="EK8" s="195">
        <v>0</v>
      </c>
      <c r="EL8" s="195">
        <v>0</v>
      </c>
      <c r="EM8" s="195">
        <v>450</v>
      </c>
      <c r="EN8" s="195">
        <v>0</v>
      </c>
      <c r="EO8" s="195">
        <v>54</v>
      </c>
      <c r="EP8" s="195">
        <v>0</v>
      </c>
      <c r="EQ8" s="195">
        <v>101.8</v>
      </c>
      <c r="ER8" s="195" t="e">
        <v>#REF!</v>
      </c>
      <c r="ES8" s="195" t="s">
        <v>316</v>
      </c>
      <c r="ET8" s="195" t="e">
        <v>#REF!</v>
      </c>
      <c r="EU8" s="195" t="s">
        <v>316</v>
      </c>
      <c r="EV8" s="195"/>
      <c r="EW8" s="195"/>
      <c r="EX8" s="195"/>
      <c r="EY8" s="195"/>
      <c r="EZ8" s="196"/>
      <c r="FA8" s="195"/>
      <c r="FB8" s="22"/>
      <c r="FC8" s="41">
        <v>18</v>
      </c>
      <c r="FD8" s="195">
        <v>0</v>
      </c>
      <c r="FE8" s="195">
        <v>1080</v>
      </c>
      <c r="FF8" s="195">
        <v>1164.2</v>
      </c>
      <c r="FG8" s="195">
        <v>1164.2</v>
      </c>
      <c r="FH8" s="195">
        <v>1164.2</v>
      </c>
      <c r="FI8" s="195">
        <v>1614.2</v>
      </c>
      <c r="FJ8" s="195">
        <v>1614.2</v>
      </c>
      <c r="FK8" s="195">
        <v>1668.2</v>
      </c>
      <c r="FL8" s="195">
        <v>1668.2</v>
      </c>
      <c r="FM8" s="195">
        <v>1770</v>
      </c>
      <c r="FN8" s="195" t="e">
        <v>#VALUE!</v>
      </c>
      <c r="FO8" s="195" t="e">
        <v>#VALUE!</v>
      </c>
      <c r="FP8" s="195" t="e">
        <v>#VALUE!</v>
      </c>
      <c r="FQ8" s="195" t="e">
        <v>#VALUE!</v>
      </c>
      <c r="FR8" s="195" t="e">
        <v>#VALUE!</v>
      </c>
      <c r="FS8" s="195" t="e">
        <v>#VALUE!</v>
      </c>
      <c r="FT8" s="195" t="e">
        <v>#VALUE!</v>
      </c>
      <c r="FU8" s="195" t="e">
        <v>#VALUE!</v>
      </c>
      <c r="FV8" s="195" t="e">
        <v>#VALUE!</v>
      </c>
    </row>
    <row r="9" spans="1:178" s="41" customFormat="1" ht="13.5" thickBot="1" x14ac:dyDescent="0.25">
      <c r="A9" s="132"/>
      <c r="B9" s="34">
        <v>8</v>
      </c>
      <c r="C9" s="293">
        <v>8</v>
      </c>
      <c r="D9" s="260" t="s">
        <v>90</v>
      </c>
      <c r="E9" s="260" t="s">
        <v>91</v>
      </c>
      <c r="F9" s="260" t="s">
        <v>568</v>
      </c>
      <c r="G9" s="43">
        <v>0.29722222222222222</v>
      </c>
      <c r="H9" s="47">
        <v>0.29722222222222222</v>
      </c>
      <c r="I9" s="58" t="s">
        <v>44</v>
      </c>
      <c r="J9" s="52">
        <v>0</v>
      </c>
      <c r="K9" s="43">
        <v>0.38055555555555559</v>
      </c>
      <c r="L9" s="47">
        <v>0.38055555555555559</v>
      </c>
      <c r="M9" s="42" t="s">
        <v>44</v>
      </c>
      <c r="N9" s="38">
        <v>0</v>
      </c>
      <c r="O9" s="85">
        <v>0.38125000000000003</v>
      </c>
      <c r="P9" s="38"/>
      <c r="Q9" s="261"/>
      <c r="R9" s="85"/>
      <c r="S9" s="38">
        <v>0</v>
      </c>
      <c r="T9" s="85">
        <v>0.42083333333333334</v>
      </c>
      <c r="U9" s="86"/>
      <c r="V9" s="52">
        <v>0</v>
      </c>
      <c r="W9" s="85">
        <v>0.45277777777777778</v>
      </c>
      <c r="X9" s="38"/>
      <c r="Y9" s="85">
        <v>0.45347222222222222</v>
      </c>
      <c r="Z9" s="86"/>
      <c r="AA9" s="52">
        <v>0</v>
      </c>
      <c r="AB9" s="261"/>
      <c r="AC9" s="85">
        <v>0.45555555555555555</v>
      </c>
      <c r="AD9" s="38"/>
      <c r="AE9" s="85">
        <v>0.47361111111111115</v>
      </c>
      <c r="AF9" s="86"/>
      <c r="AG9" s="52">
        <v>0</v>
      </c>
      <c r="AH9" s="261"/>
      <c r="AI9" s="85"/>
      <c r="AJ9" s="38">
        <v>600</v>
      </c>
      <c r="AK9" s="73">
        <v>0.47986111111111113</v>
      </c>
      <c r="AL9" s="42" t="s">
        <v>301</v>
      </c>
      <c r="AM9" s="38">
        <v>780</v>
      </c>
      <c r="AN9" s="43">
        <v>0.4861111111111111</v>
      </c>
      <c r="AO9" s="47">
        <v>0.48680555555555555</v>
      </c>
      <c r="AP9" s="70">
        <v>87.9</v>
      </c>
      <c r="AQ9" s="71">
        <v>87.9</v>
      </c>
      <c r="AR9" s="72"/>
      <c r="AS9" s="49">
        <v>0.52152777777777781</v>
      </c>
      <c r="AT9" s="42" t="s">
        <v>44</v>
      </c>
      <c r="AU9" s="280">
        <v>0</v>
      </c>
      <c r="AV9" s="72"/>
      <c r="AW9" s="49">
        <v>0.56319444444444444</v>
      </c>
      <c r="AX9" s="42" t="s">
        <v>44</v>
      </c>
      <c r="AY9" s="38">
        <v>0</v>
      </c>
      <c r="AZ9" s="53">
        <v>0.56597222222222221</v>
      </c>
      <c r="BA9" s="61"/>
      <c r="BB9" s="55">
        <v>0.57150462962962967</v>
      </c>
      <c r="BC9" s="35">
        <v>5.5324074074074581E-3</v>
      </c>
      <c r="BD9" s="35">
        <v>2.3148148148199182E-5</v>
      </c>
      <c r="BE9" s="44" t="s">
        <v>301</v>
      </c>
      <c r="BF9" s="45">
        <v>2</v>
      </c>
      <c r="BG9" s="55">
        <v>0.57835648148148155</v>
      </c>
      <c r="BH9" s="35">
        <v>1.2384259259259345E-2</v>
      </c>
      <c r="BI9" s="35">
        <v>1.0300925925925061E-3</v>
      </c>
      <c r="BJ9" s="44" t="s">
        <v>45</v>
      </c>
      <c r="BK9" s="45">
        <v>89</v>
      </c>
      <c r="BL9" s="55">
        <v>0.58211805555555551</v>
      </c>
      <c r="BM9" s="35">
        <v>1.6145833333333304E-2</v>
      </c>
      <c r="BN9" s="35">
        <v>1.1226851851852161E-3</v>
      </c>
      <c r="BO9" s="44" t="s">
        <v>45</v>
      </c>
      <c r="BP9" s="45">
        <v>97</v>
      </c>
      <c r="BQ9" s="55">
        <v>0.59710648148148149</v>
      </c>
      <c r="BR9" s="35">
        <v>3.1134259259259278E-2</v>
      </c>
      <c r="BS9" s="35">
        <v>8.2175925925923737E-4</v>
      </c>
      <c r="BT9" s="44" t="s">
        <v>45</v>
      </c>
      <c r="BU9" s="45">
        <v>71</v>
      </c>
      <c r="BV9" s="263"/>
      <c r="BW9" s="263"/>
      <c r="BX9" s="55">
        <v>0.60546296296296298</v>
      </c>
      <c r="BY9" s="35">
        <v>3.9490740740740771E-2</v>
      </c>
      <c r="BZ9" s="35">
        <v>7.1759259259256136E-4</v>
      </c>
      <c r="CA9" s="44" t="s">
        <v>45</v>
      </c>
      <c r="CB9" s="45">
        <v>62</v>
      </c>
      <c r="CC9" s="49">
        <v>0.63194444444444442</v>
      </c>
      <c r="CD9" s="42" t="s">
        <v>44</v>
      </c>
      <c r="CE9" s="38">
        <v>0</v>
      </c>
      <c r="CF9" s="53">
        <v>0.65</v>
      </c>
      <c r="CG9" s="61"/>
      <c r="CH9" s="55">
        <v>0.66069444444444447</v>
      </c>
      <c r="CI9" s="35">
        <v>1.0694444444444451E-2</v>
      </c>
      <c r="CJ9" s="35">
        <v>1.5046296296295641E-4</v>
      </c>
      <c r="CK9" s="44" t="s">
        <v>45</v>
      </c>
      <c r="CL9" s="45">
        <v>13</v>
      </c>
      <c r="CM9" s="55">
        <v>0.66699074074074083</v>
      </c>
      <c r="CN9" s="35">
        <v>1.6990740740740806E-2</v>
      </c>
      <c r="CO9" s="35">
        <v>1.388888888889557E-4</v>
      </c>
      <c r="CP9" s="44" t="s">
        <v>301</v>
      </c>
      <c r="CQ9" s="45">
        <v>12</v>
      </c>
      <c r="CR9" s="85"/>
      <c r="CS9" s="38">
        <v>600</v>
      </c>
      <c r="CT9" s="85">
        <v>0.89652777777777803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88</v>
      </c>
      <c r="DC9" s="71">
        <v>88</v>
      </c>
      <c r="DD9" s="72"/>
      <c r="DE9" s="43"/>
      <c r="DF9" s="43"/>
      <c r="DG9" s="39">
        <v>521.9</v>
      </c>
      <c r="DH9" s="46">
        <v>1980</v>
      </c>
      <c r="DI9" s="40"/>
      <c r="DJ9" s="63">
        <v>2501.9</v>
      </c>
      <c r="DK9" s="43"/>
      <c r="DL9" s="268" t="s">
        <v>191</v>
      </c>
      <c r="DM9" s="269" t="s">
        <v>568</v>
      </c>
      <c r="DN9" s="269" t="s">
        <v>177</v>
      </c>
      <c r="DO9" s="269">
        <v>150</v>
      </c>
      <c r="DP9" s="269" t="s">
        <v>623</v>
      </c>
      <c r="DQ9" s="56"/>
      <c r="DR9" s="56"/>
      <c r="DS9" s="36"/>
      <c r="DV9" s="41">
        <v>1.1299999999999999</v>
      </c>
      <c r="DW9" s="41" t="s">
        <v>197</v>
      </c>
      <c r="DY9" s="151">
        <v>198.767</v>
      </c>
      <c r="DZ9" s="41">
        <v>198.767</v>
      </c>
      <c r="EA9" s="41">
        <v>9999</v>
      </c>
      <c r="EB9" s="41">
        <v>999999</v>
      </c>
      <c r="EC9" s="41">
        <v>999999</v>
      </c>
      <c r="EG9" s="41">
        <v>8</v>
      </c>
      <c r="EH9" s="195">
        <v>0</v>
      </c>
      <c r="EI9" s="195">
        <v>1380</v>
      </c>
      <c r="EJ9" s="196">
        <v>87.9</v>
      </c>
      <c r="EK9" s="195">
        <v>0</v>
      </c>
      <c r="EL9" s="195">
        <v>0</v>
      </c>
      <c r="EM9" s="195">
        <v>321</v>
      </c>
      <c r="EN9" s="195">
        <v>0</v>
      </c>
      <c r="EO9" s="195">
        <v>25</v>
      </c>
      <c r="EP9" s="195">
        <v>600</v>
      </c>
      <c r="EQ9" s="195">
        <v>88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C9" s="41">
        <v>8</v>
      </c>
      <c r="FD9" s="195">
        <v>0</v>
      </c>
      <c r="FE9" s="195">
        <v>1380</v>
      </c>
      <c r="FF9" s="195">
        <v>1467.9</v>
      </c>
      <c r="FG9" s="195">
        <v>1467.9</v>
      </c>
      <c r="FH9" s="195">
        <v>1467.9</v>
      </c>
      <c r="FI9" s="195">
        <v>1788.9</v>
      </c>
      <c r="FJ9" s="195">
        <v>1788.9</v>
      </c>
      <c r="FK9" s="195">
        <v>1813.9</v>
      </c>
      <c r="FL9" s="195">
        <v>2413.9</v>
      </c>
      <c r="FM9" s="195">
        <v>2501.9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13.5" thickBot="1" x14ac:dyDescent="0.25">
      <c r="A10" s="131"/>
      <c r="B10" s="34">
        <v>11</v>
      </c>
      <c r="C10" s="293">
        <v>11</v>
      </c>
      <c r="D10" s="260" t="s">
        <v>239</v>
      </c>
      <c r="E10" s="260" t="s">
        <v>28</v>
      </c>
      <c r="F10" s="260" t="s">
        <v>573</v>
      </c>
      <c r="G10" s="43">
        <v>0.29930555555555555</v>
      </c>
      <c r="H10" s="47">
        <v>0.29930555555555555</v>
      </c>
      <c r="I10" s="58" t="s">
        <v>44</v>
      </c>
      <c r="J10" s="52">
        <v>0</v>
      </c>
      <c r="K10" s="43">
        <v>0.38263888888888892</v>
      </c>
      <c r="L10" s="47">
        <v>0.38263888888888892</v>
      </c>
      <c r="M10" s="42" t="s">
        <v>44</v>
      </c>
      <c r="N10" s="38">
        <v>0</v>
      </c>
      <c r="O10" s="85">
        <v>0.3833333333333333</v>
      </c>
      <c r="P10" s="38"/>
      <c r="Q10" s="261"/>
      <c r="R10" s="85"/>
      <c r="S10" s="38">
        <v>0</v>
      </c>
      <c r="T10" s="85">
        <v>0.42499999999999999</v>
      </c>
      <c r="U10" s="86"/>
      <c r="V10" s="52">
        <v>0</v>
      </c>
      <c r="W10" s="85">
        <v>0.44444444444444442</v>
      </c>
      <c r="X10" s="38"/>
      <c r="Y10" s="85">
        <v>0.44513888888888892</v>
      </c>
      <c r="Z10" s="86"/>
      <c r="AA10" s="52">
        <v>0</v>
      </c>
      <c r="AB10" s="261"/>
      <c r="AC10" s="85">
        <v>0.4465277777777778</v>
      </c>
      <c r="AD10" s="38"/>
      <c r="AE10" s="85">
        <v>0.46597222222222223</v>
      </c>
      <c r="AF10" s="86"/>
      <c r="AG10" s="52">
        <v>0</v>
      </c>
      <c r="AH10" s="261"/>
      <c r="AI10" s="85"/>
      <c r="AJ10" s="38">
        <v>600</v>
      </c>
      <c r="AK10" s="73">
        <v>0.47500000000000003</v>
      </c>
      <c r="AL10" s="42" t="s">
        <v>301</v>
      </c>
      <c r="AM10" s="38">
        <v>180</v>
      </c>
      <c r="AN10" s="43">
        <v>0.47638888888888892</v>
      </c>
      <c r="AO10" s="47">
        <v>0.48680555555555555</v>
      </c>
      <c r="AP10" s="70">
        <v>92.1</v>
      </c>
      <c r="AQ10" s="71">
        <v>92.1</v>
      </c>
      <c r="AR10" s="72"/>
      <c r="AS10" s="49">
        <v>0.51666666666666672</v>
      </c>
      <c r="AT10" s="42" t="s">
        <v>44</v>
      </c>
      <c r="AU10" s="280">
        <v>0</v>
      </c>
      <c r="AV10" s="72"/>
      <c r="AW10" s="49">
        <v>0.55833333333333335</v>
      </c>
      <c r="AX10" s="42" t="s">
        <v>44</v>
      </c>
      <c r="AY10" s="38">
        <v>0</v>
      </c>
      <c r="AZ10" s="53">
        <v>0.56041666666666667</v>
      </c>
      <c r="BA10" s="61"/>
      <c r="BB10" s="55">
        <v>0.56596064814814817</v>
      </c>
      <c r="BC10" s="35">
        <v>5.5439814814814969E-3</v>
      </c>
      <c r="BD10" s="35">
        <v>3.4722222222238058E-5</v>
      </c>
      <c r="BE10" s="44" t="s">
        <v>301</v>
      </c>
      <c r="BF10" s="45">
        <v>3</v>
      </c>
      <c r="BG10" s="55">
        <v>0.5728240740740741</v>
      </c>
      <c r="BH10" s="35">
        <v>1.2407407407407423E-2</v>
      </c>
      <c r="BI10" s="35">
        <v>1.0069444444444284E-3</v>
      </c>
      <c r="BJ10" s="44" t="s">
        <v>45</v>
      </c>
      <c r="BK10" s="45">
        <v>87</v>
      </c>
      <c r="BL10" s="55">
        <v>0.57671296296296293</v>
      </c>
      <c r="BM10" s="35">
        <v>1.6296296296296253E-2</v>
      </c>
      <c r="BN10" s="35">
        <v>9.7222222222226665E-4</v>
      </c>
      <c r="BO10" s="44" t="s">
        <v>45</v>
      </c>
      <c r="BP10" s="45">
        <v>84</v>
      </c>
      <c r="BQ10" s="55">
        <v>0.59211805555555552</v>
      </c>
      <c r="BR10" s="35">
        <v>3.1701388888888848E-2</v>
      </c>
      <c r="BS10" s="35">
        <v>2.5462962962966712E-4</v>
      </c>
      <c r="BT10" s="44" t="s">
        <v>45</v>
      </c>
      <c r="BU10" s="45">
        <v>22</v>
      </c>
      <c r="BV10" s="263"/>
      <c r="BW10" s="263"/>
      <c r="BX10" s="55">
        <v>0.60005787037037039</v>
      </c>
      <c r="BY10" s="35">
        <v>3.964120370370372E-2</v>
      </c>
      <c r="BZ10" s="35">
        <v>5.6712962962961189E-4</v>
      </c>
      <c r="CA10" s="44" t="s">
        <v>45</v>
      </c>
      <c r="CB10" s="45">
        <v>49</v>
      </c>
      <c r="CC10" s="49">
        <v>0.62638888888888888</v>
      </c>
      <c r="CD10" s="42" t="s">
        <v>44</v>
      </c>
      <c r="CE10" s="38">
        <v>0</v>
      </c>
      <c r="CF10" s="53">
        <v>0.64652777777777781</v>
      </c>
      <c r="CG10" s="61"/>
      <c r="CH10" s="55">
        <v>0.65734953703703702</v>
      </c>
      <c r="CI10" s="35">
        <v>1.0821759259259212E-2</v>
      </c>
      <c r="CJ10" s="35">
        <v>2.3148148148195713E-5</v>
      </c>
      <c r="CK10" s="44" t="s">
        <v>45</v>
      </c>
      <c r="CL10" s="45">
        <v>2</v>
      </c>
      <c r="CM10" s="55">
        <v>0.66351851851851851</v>
      </c>
      <c r="CN10" s="35">
        <v>1.6990740740740695E-2</v>
      </c>
      <c r="CO10" s="35">
        <v>1.3888888888884468E-4</v>
      </c>
      <c r="CP10" s="44" t="s">
        <v>301</v>
      </c>
      <c r="CQ10" s="45">
        <v>12</v>
      </c>
      <c r="CR10" s="85" t="s">
        <v>632</v>
      </c>
      <c r="CS10" s="38"/>
      <c r="CT10" s="85">
        <v>1.02152777777778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93.6</v>
      </c>
      <c r="DC10" s="71">
        <v>93.6</v>
      </c>
      <c r="DD10" s="72"/>
      <c r="DE10" s="43"/>
      <c r="DF10" s="43"/>
      <c r="DG10" s="39">
        <v>444.70000000000005</v>
      </c>
      <c r="DH10" s="46">
        <v>780</v>
      </c>
      <c r="DI10" s="40"/>
      <c r="DJ10" s="63">
        <v>1224.7</v>
      </c>
      <c r="DK10" s="43"/>
      <c r="DL10" s="268" t="s">
        <v>191</v>
      </c>
      <c r="DM10" s="269" t="s">
        <v>573</v>
      </c>
      <c r="DN10" s="269" t="s">
        <v>178</v>
      </c>
      <c r="DO10" s="269">
        <v>122</v>
      </c>
      <c r="DP10" s="269" t="s">
        <v>623</v>
      </c>
      <c r="DQ10" s="56"/>
      <c r="DR10" s="56"/>
      <c r="DS10" s="36"/>
      <c r="DV10" s="41">
        <v>1.08</v>
      </c>
      <c r="DW10" s="41" t="s">
        <v>197</v>
      </c>
      <c r="DY10" s="151">
        <v>200.55600000000001</v>
      </c>
      <c r="DZ10" s="41">
        <v>200.55600000000001</v>
      </c>
      <c r="EA10" s="41">
        <v>9999</v>
      </c>
      <c r="EB10" s="41">
        <v>999999</v>
      </c>
      <c r="EC10" s="41">
        <v>999999</v>
      </c>
      <c r="EG10" s="41">
        <v>11</v>
      </c>
      <c r="EH10" s="195">
        <v>0</v>
      </c>
      <c r="EI10" s="195">
        <v>780</v>
      </c>
      <c r="EJ10" s="196">
        <v>92.1</v>
      </c>
      <c r="EK10" s="195">
        <v>0</v>
      </c>
      <c r="EL10" s="195">
        <v>0</v>
      </c>
      <c r="EM10" s="195">
        <v>245</v>
      </c>
      <c r="EN10" s="195">
        <v>0</v>
      </c>
      <c r="EO10" s="195">
        <v>14</v>
      </c>
      <c r="EP10" s="195">
        <v>0</v>
      </c>
      <c r="EQ10" s="195">
        <v>93.6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11</v>
      </c>
      <c r="FD10" s="195">
        <v>0</v>
      </c>
      <c r="FE10" s="195">
        <v>780</v>
      </c>
      <c r="FF10" s="195">
        <v>872.1</v>
      </c>
      <c r="FG10" s="195">
        <v>872.1</v>
      </c>
      <c r="FH10" s="195">
        <v>872.1</v>
      </c>
      <c r="FI10" s="195">
        <v>1117.0999999999999</v>
      </c>
      <c r="FJ10" s="195">
        <v>1117.0999999999999</v>
      </c>
      <c r="FK10" s="195">
        <v>1131.0999999999999</v>
      </c>
      <c r="FL10" s="195">
        <v>1131.0999999999999</v>
      </c>
      <c r="FM10" s="195">
        <v>1224.6999999999998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2"/>
      <c r="B11" s="34">
        <v>22</v>
      </c>
      <c r="C11" s="293">
        <v>22</v>
      </c>
      <c r="D11" s="260" t="s">
        <v>48</v>
      </c>
      <c r="E11" s="260" t="s">
        <v>483</v>
      </c>
      <c r="F11" s="260" t="s">
        <v>582</v>
      </c>
      <c r="G11" s="43">
        <v>0.30694444444444441</v>
      </c>
      <c r="H11" s="47">
        <v>0.30694444444444441</v>
      </c>
      <c r="I11" s="58" t="s">
        <v>44</v>
      </c>
      <c r="J11" s="52">
        <v>0</v>
      </c>
      <c r="K11" s="43">
        <v>0.39027777777777778</v>
      </c>
      <c r="L11" s="47">
        <v>0.39027777777777778</v>
      </c>
      <c r="M11" s="42" t="s">
        <v>44</v>
      </c>
      <c r="N11" s="38">
        <v>0</v>
      </c>
      <c r="O11" s="85">
        <v>0.39097222222222222</v>
      </c>
      <c r="P11" s="38"/>
      <c r="Q11" s="261"/>
      <c r="R11" s="85">
        <v>0.42222222222222222</v>
      </c>
      <c r="S11" s="38">
        <v>300</v>
      </c>
      <c r="T11" s="85" t="s">
        <v>308</v>
      </c>
      <c r="U11" s="86"/>
      <c r="V11" s="52">
        <v>600</v>
      </c>
      <c r="W11" s="85"/>
      <c r="X11" s="38">
        <v>600</v>
      </c>
      <c r="Y11" s="85"/>
      <c r="Z11" s="86"/>
      <c r="AA11" s="52">
        <v>600</v>
      </c>
      <c r="AB11" s="261"/>
      <c r="AC11" s="85"/>
      <c r="AD11" s="38">
        <v>600</v>
      </c>
      <c r="AE11" s="85">
        <v>0.43472222222222223</v>
      </c>
      <c r="AF11" s="86"/>
      <c r="AG11" s="52">
        <v>2640</v>
      </c>
      <c r="AH11" s="261"/>
      <c r="AI11" s="85"/>
      <c r="AJ11" s="38">
        <v>600</v>
      </c>
      <c r="AK11" s="73" t="s">
        <v>308</v>
      </c>
      <c r="AL11" s="42" t="s">
        <v>44</v>
      </c>
      <c r="AM11" s="38">
        <v>1800</v>
      </c>
      <c r="AN11" s="43">
        <v>0.51111111111111118</v>
      </c>
      <c r="AO11" s="47">
        <v>0.51388888888888895</v>
      </c>
      <c r="AP11" s="70">
        <v>88</v>
      </c>
      <c r="AQ11" s="71">
        <v>88</v>
      </c>
      <c r="AR11" s="72"/>
      <c r="AS11" s="49" t="e">
        <v>#VALUE!</v>
      </c>
      <c r="AT11" s="42"/>
      <c r="AU11" s="280">
        <v>0</v>
      </c>
      <c r="AV11" s="72"/>
      <c r="AW11" s="49">
        <v>0.56458333333333333</v>
      </c>
      <c r="AX11" s="42"/>
      <c r="AY11" s="38">
        <v>0</v>
      </c>
      <c r="AZ11" s="53">
        <v>0.56736111111111109</v>
      </c>
      <c r="BA11" s="61"/>
      <c r="BB11" s="55">
        <v>0.57197916666666659</v>
      </c>
      <c r="BC11" s="35">
        <v>4.6180555555555003E-3</v>
      </c>
      <c r="BD11" s="35">
        <v>8.9120370370375859E-4</v>
      </c>
      <c r="BE11" s="44" t="s">
        <v>45</v>
      </c>
      <c r="BF11" s="45">
        <v>77</v>
      </c>
      <c r="BG11" s="55"/>
      <c r="BH11" s="35">
        <v>-0.56736111111111109</v>
      </c>
      <c r="BI11" s="35">
        <v>0.5807754629629629</v>
      </c>
      <c r="BJ11" s="44"/>
      <c r="BK11" s="45">
        <v>600</v>
      </c>
      <c r="BL11" s="55"/>
      <c r="BM11" s="35">
        <v>-0.56736111111111109</v>
      </c>
      <c r="BN11" s="35">
        <v>0.58462962962962961</v>
      </c>
      <c r="BO11" s="44"/>
      <c r="BP11" s="45">
        <v>600</v>
      </c>
      <c r="BQ11" s="55">
        <v>0.60591435185185183</v>
      </c>
      <c r="BR11" s="35">
        <v>3.8553240740740735E-2</v>
      </c>
      <c r="BS11" s="35">
        <v>6.5972222222222196E-3</v>
      </c>
      <c r="BT11" s="44" t="s">
        <v>301</v>
      </c>
      <c r="BU11" s="45">
        <v>870</v>
      </c>
      <c r="BV11" s="263"/>
      <c r="BW11" s="263"/>
      <c r="BX11" s="55">
        <v>0.59814814814814821</v>
      </c>
      <c r="BY11" s="35">
        <v>3.0787037037037113E-2</v>
      </c>
      <c r="BZ11" s="35">
        <v>9.4212962962962193E-3</v>
      </c>
      <c r="CA11" s="44" t="s">
        <v>45</v>
      </c>
      <c r="CB11" s="45">
        <v>1414</v>
      </c>
      <c r="CC11" s="49">
        <v>0.74375000000000002</v>
      </c>
      <c r="CD11" s="42" t="s">
        <v>301</v>
      </c>
      <c r="CE11" s="38">
        <v>2340</v>
      </c>
      <c r="CF11" s="53">
        <v>0.74652777777777779</v>
      </c>
      <c r="CG11" s="61"/>
      <c r="CH11" s="55">
        <v>0.7612268518518519</v>
      </c>
      <c r="CI11" s="35">
        <v>1.4699074074074114E-2</v>
      </c>
      <c r="CJ11" s="35">
        <v>3.8541666666667071E-3</v>
      </c>
      <c r="CK11" s="44" t="s">
        <v>301</v>
      </c>
      <c r="CL11" s="45">
        <v>333</v>
      </c>
      <c r="CM11" s="55">
        <v>0.7662268518518518</v>
      </c>
      <c r="CN11" s="35">
        <v>1.9699074074074008E-2</v>
      </c>
      <c r="CO11" s="35">
        <v>2.8472222222221573E-3</v>
      </c>
      <c r="CP11" s="44" t="s">
        <v>301</v>
      </c>
      <c r="CQ11" s="45">
        <v>246</v>
      </c>
      <c r="CR11" s="85"/>
      <c r="CS11" s="38">
        <v>600</v>
      </c>
      <c r="CT11" s="85">
        <v>1.47986111111111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99.1</v>
      </c>
      <c r="DC11" s="71">
        <v>99.1</v>
      </c>
      <c r="DD11" s="72"/>
      <c r="DE11" s="43"/>
      <c r="DF11" s="43"/>
      <c r="DG11" s="39">
        <v>4327.1000000000004</v>
      </c>
      <c r="DH11" s="46">
        <v>10680</v>
      </c>
      <c r="DI11" s="40"/>
      <c r="DJ11" s="63">
        <v>15007.1</v>
      </c>
      <c r="DK11" s="43"/>
      <c r="DL11" s="268" t="s">
        <v>191</v>
      </c>
      <c r="DM11" s="269" t="s">
        <v>582</v>
      </c>
      <c r="DN11" s="269" t="s">
        <v>178</v>
      </c>
      <c r="DO11" s="269">
        <v>123</v>
      </c>
      <c r="DP11" s="269" t="s">
        <v>621</v>
      </c>
      <c r="DQ11" s="56"/>
      <c r="DR11" s="56"/>
      <c r="DS11" s="36"/>
      <c r="DT11" s="22"/>
      <c r="DU11" s="22"/>
      <c r="DV11" s="41">
        <v>1.08</v>
      </c>
      <c r="DW11" s="41" t="s">
        <v>197</v>
      </c>
      <c r="DY11" s="151">
        <v>202.06800000000001</v>
      </c>
      <c r="DZ11" s="41">
        <v>202.06800000000001</v>
      </c>
      <c r="EA11" s="41">
        <v>9999</v>
      </c>
      <c r="EB11" s="41">
        <v>999999</v>
      </c>
      <c r="EC11" s="41">
        <v>999999</v>
      </c>
      <c r="ED11" s="22"/>
      <c r="EE11" s="22"/>
      <c r="EF11" s="22"/>
      <c r="EG11" s="41">
        <v>22</v>
      </c>
      <c r="EH11" s="195">
        <v>0</v>
      </c>
      <c r="EI11" s="195">
        <v>7740</v>
      </c>
      <c r="EJ11" s="196">
        <v>88</v>
      </c>
      <c r="EK11" s="195">
        <v>0</v>
      </c>
      <c r="EL11" s="195">
        <v>0</v>
      </c>
      <c r="EM11" s="195">
        <v>3561</v>
      </c>
      <c r="EN11" s="195">
        <v>2340</v>
      </c>
      <c r="EO11" s="195">
        <v>579</v>
      </c>
      <c r="EP11" s="195">
        <v>600</v>
      </c>
      <c r="EQ11" s="195">
        <v>99.1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B11" s="22"/>
      <c r="FC11" s="41">
        <v>22</v>
      </c>
      <c r="FD11" s="195">
        <v>0</v>
      </c>
      <c r="FE11" s="195">
        <v>7740</v>
      </c>
      <c r="FF11" s="195">
        <v>7828</v>
      </c>
      <c r="FG11" s="195">
        <v>7828</v>
      </c>
      <c r="FH11" s="195">
        <v>7828</v>
      </c>
      <c r="FI11" s="195">
        <v>11389</v>
      </c>
      <c r="FJ11" s="195">
        <v>13729</v>
      </c>
      <c r="FK11" s="195">
        <v>14308</v>
      </c>
      <c r="FL11" s="195">
        <v>14908</v>
      </c>
      <c r="FM11" s="195">
        <v>15007.1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26.25" thickBot="1" x14ac:dyDescent="0.25">
      <c r="A12" s="131"/>
      <c r="B12" s="34">
        <v>6</v>
      </c>
      <c r="C12" s="293">
        <v>6</v>
      </c>
      <c r="D12" s="260" t="s">
        <v>472</v>
      </c>
      <c r="E12" s="260" t="s">
        <v>473</v>
      </c>
      <c r="F12" s="260" t="s">
        <v>570</v>
      </c>
      <c r="G12" s="43">
        <v>0.29583333333333334</v>
      </c>
      <c r="H12" s="47">
        <v>0.29583333333333334</v>
      </c>
      <c r="I12" s="58" t="s">
        <v>44</v>
      </c>
      <c r="J12" s="52">
        <v>0</v>
      </c>
      <c r="K12" s="43">
        <v>0.37916666666666671</v>
      </c>
      <c r="L12" s="47">
        <v>0.37916666666666671</v>
      </c>
      <c r="M12" s="42" t="s">
        <v>44</v>
      </c>
      <c r="N12" s="38">
        <v>0</v>
      </c>
      <c r="O12" s="85">
        <v>0.37986111111111115</v>
      </c>
      <c r="P12" s="38"/>
      <c r="Q12" s="261"/>
      <c r="R12" s="85"/>
      <c r="S12" s="38">
        <v>0</v>
      </c>
      <c r="T12" s="85" t="s">
        <v>308</v>
      </c>
      <c r="U12" s="86"/>
      <c r="V12" s="52">
        <v>600</v>
      </c>
      <c r="W12" s="85"/>
      <c r="X12" s="38">
        <v>600</v>
      </c>
      <c r="Y12" s="85"/>
      <c r="Z12" s="86"/>
      <c r="AA12" s="52">
        <v>600</v>
      </c>
      <c r="AB12" s="261"/>
      <c r="AC12" s="85"/>
      <c r="AD12" s="38">
        <v>600</v>
      </c>
      <c r="AE12" s="85">
        <v>0.43472222222222223</v>
      </c>
      <c r="AF12" s="86"/>
      <c r="AG12" s="52">
        <v>1680</v>
      </c>
      <c r="AH12" s="261"/>
      <c r="AI12" s="85"/>
      <c r="AJ12" s="38">
        <v>600</v>
      </c>
      <c r="AK12" s="73">
        <v>0.4694444444444445</v>
      </c>
      <c r="AL12" s="42" t="s">
        <v>44</v>
      </c>
      <c r="AM12" s="38">
        <v>0</v>
      </c>
      <c r="AN12" s="43">
        <v>0.47013888888888888</v>
      </c>
      <c r="AO12" s="47">
        <v>0.47500000000000003</v>
      </c>
      <c r="AP12" s="70">
        <v>82.9</v>
      </c>
      <c r="AQ12" s="71">
        <v>82.9</v>
      </c>
      <c r="AR12" s="72"/>
      <c r="AS12" s="49">
        <v>0.51111111111111118</v>
      </c>
      <c r="AT12" s="42" t="s">
        <v>44</v>
      </c>
      <c r="AU12" s="280">
        <v>0</v>
      </c>
      <c r="AV12" s="72"/>
      <c r="AW12" s="49">
        <v>0.55277777777777781</v>
      </c>
      <c r="AX12" s="42" t="s">
        <v>44</v>
      </c>
      <c r="AY12" s="38">
        <v>0</v>
      </c>
      <c r="AZ12" s="53">
        <v>0.55486111111111114</v>
      </c>
      <c r="BA12" s="61"/>
      <c r="BB12" s="55">
        <v>0.56035879629629626</v>
      </c>
      <c r="BC12" s="35">
        <v>5.4976851851851194E-3</v>
      </c>
      <c r="BD12" s="35">
        <v>1.157407407413949E-5</v>
      </c>
      <c r="BE12" s="44" t="s">
        <v>45</v>
      </c>
      <c r="BF12" s="45">
        <v>1</v>
      </c>
      <c r="BG12" s="55">
        <v>0.56716435185185188</v>
      </c>
      <c r="BH12" s="35">
        <v>1.230324074074074E-2</v>
      </c>
      <c r="BI12" s="35">
        <v>1.1111111111111113E-3</v>
      </c>
      <c r="BJ12" s="44" t="s">
        <v>45</v>
      </c>
      <c r="BK12" s="45">
        <v>96</v>
      </c>
      <c r="BL12" s="55">
        <v>0.57150462962962967</v>
      </c>
      <c r="BM12" s="35">
        <v>1.664351851851853E-2</v>
      </c>
      <c r="BN12" s="35">
        <v>6.2499999999999015E-4</v>
      </c>
      <c r="BO12" s="44" t="s">
        <v>45</v>
      </c>
      <c r="BP12" s="45">
        <v>54</v>
      </c>
      <c r="BQ12" s="55">
        <v>0.58853009259259259</v>
      </c>
      <c r="BR12" s="35">
        <v>3.3668981481481453E-2</v>
      </c>
      <c r="BS12" s="35">
        <v>1.712962962962937E-3</v>
      </c>
      <c r="BT12" s="44" t="s">
        <v>301</v>
      </c>
      <c r="BU12" s="45">
        <v>148</v>
      </c>
      <c r="BV12" s="263"/>
      <c r="BW12" s="263"/>
      <c r="BX12" s="55">
        <v>0.5794907407407407</v>
      </c>
      <c r="BY12" s="35">
        <v>2.4629629629629557E-2</v>
      </c>
      <c r="BZ12" s="35">
        <v>1.5578703703703775E-2</v>
      </c>
      <c r="CA12" s="44" t="s">
        <v>45</v>
      </c>
      <c r="CB12" s="45">
        <v>1646</v>
      </c>
      <c r="CC12" s="49">
        <v>0.62083333333333335</v>
      </c>
      <c r="CD12" s="42" t="s">
        <v>44</v>
      </c>
      <c r="CE12" s="38">
        <v>0</v>
      </c>
      <c r="CF12" s="53">
        <v>0.64374999999999993</v>
      </c>
      <c r="CG12" s="61"/>
      <c r="CH12" s="55">
        <v>0.65454861111111107</v>
      </c>
      <c r="CI12" s="35">
        <v>1.0798611111111134E-2</v>
      </c>
      <c r="CJ12" s="35">
        <v>4.6296296296273465E-5</v>
      </c>
      <c r="CK12" s="44" t="s">
        <v>45</v>
      </c>
      <c r="CL12" s="45">
        <v>4</v>
      </c>
      <c r="CM12" s="55">
        <v>0.66062500000000002</v>
      </c>
      <c r="CN12" s="35">
        <v>1.6875000000000084E-2</v>
      </c>
      <c r="CO12" s="35">
        <v>2.3148148148233877E-5</v>
      </c>
      <c r="CP12" s="44" t="s">
        <v>301</v>
      </c>
      <c r="CQ12" s="45">
        <v>2</v>
      </c>
      <c r="CR12" s="85" t="s">
        <v>632</v>
      </c>
      <c r="CS12" s="38"/>
      <c r="CT12" s="85">
        <v>0.813194444444444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96.8</v>
      </c>
      <c r="DC12" s="71">
        <v>96.8</v>
      </c>
      <c r="DD12" s="72"/>
      <c r="DE12" s="43"/>
      <c r="DF12" s="43"/>
      <c r="DG12" s="39">
        <v>2130.7000000000003</v>
      </c>
      <c r="DH12" s="46">
        <v>4680</v>
      </c>
      <c r="DI12" s="40"/>
      <c r="DJ12" s="63">
        <v>6810.7000000000007</v>
      </c>
      <c r="DK12" s="43"/>
      <c r="DL12" s="268" t="s">
        <v>190</v>
      </c>
      <c r="DM12" s="269" t="s">
        <v>570</v>
      </c>
      <c r="DN12" s="269" t="s">
        <v>177</v>
      </c>
      <c r="DO12" s="269">
        <v>230</v>
      </c>
      <c r="DP12" s="269" t="s">
        <v>633</v>
      </c>
      <c r="DQ12" s="56"/>
      <c r="DR12" s="56"/>
      <c r="DS12" s="36"/>
      <c r="DV12" s="41">
        <v>1.1299999999999999</v>
      </c>
      <c r="DW12" s="41" t="s">
        <v>197</v>
      </c>
      <c r="DY12" s="151">
        <v>203.06099999999998</v>
      </c>
      <c r="DZ12" s="41">
        <v>203.06099999999998</v>
      </c>
      <c r="EA12" s="41">
        <v>9999</v>
      </c>
      <c r="EB12" s="41">
        <v>999999</v>
      </c>
      <c r="EC12" s="41">
        <v>999999</v>
      </c>
      <c r="EG12" s="41">
        <v>6</v>
      </c>
      <c r="EH12" s="195">
        <v>0</v>
      </c>
      <c r="EI12" s="195">
        <v>4680</v>
      </c>
      <c r="EJ12" s="196">
        <v>82.9</v>
      </c>
      <c r="EK12" s="195">
        <v>0</v>
      </c>
      <c r="EL12" s="195">
        <v>0</v>
      </c>
      <c r="EM12" s="195">
        <v>1945</v>
      </c>
      <c r="EN12" s="195">
        <v>0</v>
      </c>
      <c r="EO12" s="195">
        <v>6</v>
      </c>
      <c r="EP12" s="195">
        <v>0</v>
      </c>
      <c r="EQ12" s="195">
        <v>96.8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C12" s="41">
        <v>6</v>
      </c>
      <c r="FD12" s="195">
        <v>0</v>
      </c>
      <c r="FE12" s="195">
        <v>4680</v>
      </c>
      <c r="FF12" s="195">
        <v>4762.8999999999996</v>
      </c>
      <c r="FG12" s="195">
        <v>4762.8999999999996</v>
      </c>
      <c r="FH12" s="195">
        <v>4762.8999999999996</v>
      </c>
      <c r="FI12" s="195">
        <v>6707.9</v>
      </c>
      <c r="FJ12" s="195">
        <v>6707.9</v>
      </c>
      <c r="FK12" s="195">
        <v>6713.9</v>
      </c>
      <c r="FL12" s="195">
        <v>6713.9</v>
      </c>
      <c r="FM12" s="195">
        <v>6810.7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2"/>
      <c r="B13" s="34">
        <v>16</v>
      </c>
      <c r="C13" s="293">
        <v>16</v>
      </c>
      <c r="D13" s="260" t="s">
        <v>109</v>
      </c>
      <c r="E13" s="260" t="s">
        <v>110</v>
      </c>
      <c r="F13" s="260" t="s">
        <v>578</v>
      </c>
      <c r="G13" s="43">
        <v>0.30277777777777776</v>
      </c>
      <c r="H13" s="47">
        <v>0.30277777777777776</v>
      </c>
      <c r="I13" s="58" t="s">
        <v>44</v>
      </c>
      <c r="J13" s="52">
        <v>0</v>
      </c>
      <c r="K13" s="43">
        <v>0.38611111111111113</v>
      </c>
      <c r="L13" s="47">
        <v>0.38611111111111113</v>
      </c>
      <c r="M13" s="42" t="s">
        <v>44</v>
      </c>
      <c r="N13" s="38">
        <v>0</v>
      </c>
      <c r="O13" s="85">
        <v>0.38680555555555557</v>
      </c>
      <c r="P13" s="38"/>
      <c r="Q13" s="261"/>
      <c r="R13" s="85"/>
      <c r="S13" s="38">
        <v>0</v>
      </c>
      <c r="T13" s="85">
        <v>0.43194444444444446</v>
      </c>
      <c r="U13" s="86"/>
      <c r="V13" s="52">
        <v>0</v>
      </c>
      <c r="W13" s="85">
        <v>0.45069444444444445</v>
      </c>
      <c r="X13" s="38"/>
      <c r="Y13" s="85">
        <v>0.4513888888888889</v>
      </c>
      <c r="Z13" s="86"/>
      <c r="AA13" s="52">
        <v>0</v>
      </c>
      <c r="AB13" s="261"/>
      <c r="AC13" s="85">
        <v>0.45347222222222222</v>
      </c>
      <c r="AD13" s="38"/>
      <c r="AE13" s="85">
        <v>0.47013888888888888</v>
      </c>
      <c r="AF13" s="86"/>
      <c r="AG13" s="52">
        <v>0</v>
      </c>
      <c r="AH13" s="261"/>
      <c r="AI13" s="85"/>
      <c r="AJ13" s="38">
        <v>600</v>
      </c>
      <c r="AK13" s="73">
        <v>0.4777777777777778</v>
      </c>
      <c r="AL13" s="42" t="s">
        <v>301</v>
      </c>
      <c r="AM13" s="38">
        <v>120</v>
      </c>
      <c r="AN13" s="43">
        <v>0.47986111111111113</v>
      </c>
      <c r="AO13" s="47">
        <v>0.48194444444444445</v>
      </c>
      <c r="AP13" s="70">
        <v>93.1</v>
      </c>
      <c r="AQ13" s="71">
        <v>93.1</v>
      </c>
      <c r="AR13" s="72"/>
      <c r="AS13" s="49">
        <v>0.51944444444444449</v>
      </c>
      <c r="AT13" s="42" t="s">
        <v>44</v>
      </c>
      <c r="AU13" s="280">
        <v>0</v>
      </c>
      <c r="AV13" s="72"/>
      <c r="AW13" s="49">
        <v>0.5625</v>
      </c>
      <c r="AX13" s="42" t="s">
        <v>44</v>
      </c>
      <c r="AY13" s="38">
        <v>0</v>
      </c>
      <c r="AZ13" s="53">
        <v>0.56527777777777777</v>
      </c>
      <c r="BA13" s="61"/>
      <c r="BB13" s="55">
        <v>0.57100694444444444</v>
      </c>
      <c r="BC13" s="35">
        <v>5.7291666666666741E-3</v>
      </c>
      <c r="BD13" s="35">
        <v>2.1990740740741518E-4</v>
      </c>
      <c r="BE13" s="44" t="s">
        <v>301</v>
      </c>
      <c r="BF13" s="45">
        <v>19</v>
      </c>
      <c r="BG13" s="55">
        <v>0.5776041666666667</v>
      </c>
      <c r="BH13" s="35">
        <v>1.2326388888888928E-2</v>
      </c>
      <c r="BI13" s="35">
        <v>1.0879629629629226E-3</v>
      </c>
      <c r="BJ13" s="44" t="s">
        <v>45</v>
      </c>
      <c r="BK13" s="45">
        <v>94</v>
      </c>
      <c r="BL13" s="55">
        <v>0.5816782407407407</v>
      </c>
      <c r="BM13" s="35">
        <v>1.6400462962962936E-2</v>
      </c>
      <c r="BN13" s="35">
        <v>8.680555555555837E-4</v>
      </c>
      <c r="BO13" s="44" t="s">
        <v>45</v>
      </c>
      <c r="BP13" s="45">
        <v>75</v>
      </c>
      <c r="BQ13" s="55">
        <v>0.59679398148148144</v>
      </c>
      <c r="BR13" s="35">
        <v>3.1516203703703671E-2</v>
      </c>
      <c r="BS13" s="35">
        <v>4.3981481481484425E-4</v>
      </c>
      <c r="BT13" s="44" t="s">
        <v>45</v>
      </c>
      <c r="BU13" s="45">
        <v>38</v>
      </c>
      <c r="BV13" s="263"/>
      <c r="BW13" s="263"/>
      <c r="BX13" s="55">
        <v>0.60531250000000003</v>
      </c>
      <c r="BY13" s="35">
        <v>4.0034722222222263E-2</v>
      </c>
      <c r="BZ13" s="35">
        <v>1.7361111111106886E-4</v>
      </c>
      <c r="CA13" s="44" t="s">
        <v>45</v>
      </c>
      <c r="CB13" s="45">
        <v>15</v>
      </c>
      <c r="CC13" s="49">
        <v>0.63124999999999998</v>
      </c>
      <c r="CD13" s="42" t="s">
        <v>44</v>
      </c>
      <c r="CE13" s="38">
        <v>0</v>
      </c>
      <c r="CF13" s="53">
        <v>0.64930555555555558</v>
      </c>
      <c r="CG13" s="61"/>
      <c r="CH13" s="55">
        <v>0.66011574074074075</v>
      </c>
      <c r="CI13" s="35">
        <v>1.0810185185185173E-2</v>
      </c>
      <c r="CJ13" s="35">
        <v>3.4722222222234589E-5</v>
      </c>
      <c r="CK13" s="44" t="s">
        <v>45</v>
      </c>
      <c r="CL13" s="45">
        <v>3</v>
      </c>
      <c r="CM13" s="55">
        <v>0.66628472222222224</v>
      </c>
      <c r="CN13" s="35">
        <v>1.6979166666666656E-2</v>
      </c>
      <c r="CO13" s="35">
        <v>1.273148148148058E-4</v>
      </c>
      <c r="CP13" s="44" t="s">
        <v>301</v>
      </c>
      <c r="CQ13" s="45">
        <v>11</v>
      </c>
      <c r="CR13" s="85" t="s">
        <v>632</v>
      </c>
      <c r="CS13" s="38"/>
      <c r="CT13" s="85">
        <v>1.22986111111111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100.7</v>
      </c>
      <c r="DC13" s="71">
        <v>100.7</v>
      </c>
      <c r="DD13" s="72"/>
      <c r="DE13" s="43"/>
      <c r="DF13" s="43"/>
      <c r="DG13" s="39">
        <v>448.8</v>
      </c>
      <c r="DH13" s="46">
        <v>720</v>
      </c>
      <c r="DI13" s="40"/>
      <c r="DJ13" s="63">
        <v>1168.8</v>
      </c>
      <c r="DK13" s="43"/>
      <c r="DL13" s="268" t="s">
        <v>190</v>
      </c>
      <c r="DM13" s="269" t="s">
        <v>578</v>
      </c>
      <c r="DN13" s="269" t="s">
        <v>178</v>
      </c>
      <c r="DO13" s="269">
        <v>77</v>
      </c>
      <c r="DP13" s="269" t="s">
        <v>183</v>
      </c>
      <c r="DQ13" s="56"/>
      <c r="DR13" s="56"/>
      <c r="DS13" s="36"/>
      <c r="DT13" s="22"/>
      <c r="DU13" s="22"/>
      <c r="DV13" s="41">
        <v>1.05</v>
      </c>
      <c r="DW13" s="41" t="s">
        <v>197</v>
      </c>
      <c r="DY13" s="151">
        <v>203.49</v>
      </c>
      <c r="DZ13" s="41">
        <v>203.49</v>
      </c>
      <c r="EA13" s="41">
        <v>9999</v>
      </c>
      <c r="EB13" s="41">
        <v>999999</v>
      </c>
      <c r="EC13" s="41">
        <v>999999</v>
      </c>
      <c r="ED13" s="22"/>
      <c r="EE13" s="22"/>
      <c r="EF13" s="22"/>
      <c r="EG13" s="41">
        <v>16</v>
      </c>
      <c r="EH13" s="195">
        <v>0</v>
      </c>
      <c r="EI13" s="195">
        <v>720</v>
      </c>
      <c r="EJ13" s="196">
        <v>93.1</v>
      </c>
      <c r="EK13" s="195">
        <v>0</v>
      </c>
      <c r="EL13" s="195">
        <v>0</v>
      </c>
      <c r="EM13" s="195">
        <v>241</v>
      </c>
      <c r="EN13" s="195">
        <v>0</v>
      </c>
      <c r="EO13" s="195">
        <v>14</v>
      </c>
      <c r="EP13" s="195">
        <v>0</v>
      </c>
      <c r="EQ13" s="195">
        <v>100.7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B13" s="22"/>
      <c r="FC13" s="41">
        <v>16</v>
      </c>
      <c r="FD13" s="195">
        <v>0</v>
      </c>
      <c r="FE13" s="195">
        <v>720</v>
      </c>
      <c r="FF13" s="195">
        <v>813.1</v>
      </c>
      <c r="FG13" s="195">
        <v>813.1</v>
      </c>
      <c r="FH13" s="195">
        <v>813.1</v>
      </c>
      <c r="FI13" s="195">
        <v>1054.0999999999999</v>
      </c>
      <c r="FJ13" s="195">
        <v>1054.0999999999999</v>
      </c>
      <c r="FK13" s="195">
        <v>1068.0999999999999</v>
      </c>
      <c r="FL13" s="195">
        <v>1068.0999999999999</v>
      </c>
      <c r="FM13" s="195">
        <v>1168.8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13.5" thickBot="1" x14ac:dyDescent="0.25">
      <c r="A14" s="132"/>
      <c r="B14" s="34">
        <v>62</v>
      </c>
      <c r="C14" s="293">
        <v>71</v>
      </c>
      <c r="D14" s="260" t="s">
        <v>35</v>
      </c>
      <c r="E14" s="260" t="s">
        <v>99</v>
      </c>
      <c r="F14" s="260" t="s">
        <v>579</v>
      </c>
      <c r="G14" s="43">
        <v>0.33472222222222209</v>
      </c>
      <c r="H14" s="47">
        <v>0.33472222222222209</v>
      </c>
      <c r="I14" s="58" t="s">
        <v>44</v>
      </c>
      <c r="J14" s="52">
        <v>0</v>
      </c>
      <c r="K14" s="43">
        <v>0.41805555555555546</v>
      </c>
      <c r="L14" s="47">
        <v>0.41805555555555546</v>
      </c>
      <c r="M14" s="42" t="s">
        <v>44</v>
      </c>
      <c r="N14" s="38">
        <v>0</v>
      </c>
      <c r="O14" s="85">
        <v>0.41875000000000001</v>
      </c>
      <c r="P14" s="38"/>
      <c r="Q14" s="261"/>
      <c r="R14" s="85"/>
      <c r="S14" s="38">
        <v>0</v>
      </c>
      <c r="T14" s="85">
        <v>0.45416666666666666</v>
      </c>
      <c r="U14" s="86"/>
      <c r="V14" s="52">
        <v>0</v>
      </c>
      <c r="W14" s="85">
        <v>0.47361111111111115</v>
      </c>
      <c r="X14" s="38"/>
      <c r="Y14" s="85">
        <v>0.47430555555555554</v>
      </c>
      <c r="Z14" s="86"/>
      <c r="AA14" s="52">
        <v>0</v>
      </c>
      <c r="AB14" s="261"/>
      <c r="AC14" s="85">
        <v>0.49513888888888885</v>
      </c>
      <c r="AD14" s="38"/>
      <c r="AE14" s="85">
        <v>0.50972222222222219</v>
      </c>
      <c r="AF14" s="86"/>
      <c r="AG14" s="52">
        <v>0</v>
      </c>
      <c r="AH14" s="261"/>
      <c r="AI14" s="85"/>
      <c r="AJ14" s="38">
        <v>600</v>
      </c>
      <c r="AK14" s="73">
        <v>0.51527777777777783</v>
      </c>
      <c r="AL14" s="42" t="s">
        <v>301</v>
      </c>
      <c r="AM14" s="38">
        <v>600</v>
      </c>
      <c r="AN14" s="43">
        <v>0.51666666666666672</v>
      </c>
      <c r="AO14" s="47">
        <v>0.54861111111111105</v>
      </c>
      <c r="AP14" s="70">
        <v>88.9</v>
      </c>
      <c r="AQ14" s="71">
        <v>88.9</v>
      </c>
      <c r="AR14" s="72">
        <v>10</v>
      </c>
      <c r="AS14" s="49">
        <v>0.55694444444444446</v>
      </c>
      <c r="AT14" s="42" t="s">
        <v>44</v>
      </c>
      <c r="AU14" s="280">
        <v>0</v>
      </c>
      <c r="AV14" s="72"/>
      <c r="AW14" s="49">
        <v>0.60277777777777775</v>
      </c>
      <c r="AX14" s="42" t="s">
        <v>44</v>
      </c>
      <c r="AY14" s="38">
        <v>0</v>
      </c>
      <c r="AZ14" s="53">
        <v>0.60486111111111118</v>
      </c>
      <c r="BA14" s="61"/>
      <c r="BB14" s="55">
        <v>0.6103587962962963</v>
      </c>
      <c r="BC14" s="35">
        <v>5.4976851851851194E-3</v>
      </c>
      <c r="BD14" s="35">
        <v>1.157407407413949E-5</v>
      </c>
      <c r="BE14" s="44" t="s">
        <v>45</v>
      </c>
      <c r="BF14" s="45">
        <v>1</v>
      </c>
      <c r="BG14" s="55">
        <v>0.61826388888888884</v>
      </c>
      <c r="BH14" s="35">
        <v>1.3402777777777652E-2</v>
      </c>
      <c r="BI14" s="35">
        <v>1.157407407419847E-5</v>
      </c>
      <c r="BJ14" s="44" t="s">
        <v>45</v>
      </c>
      <c r="BK14" s="45">
        <v>1</v>
      </c>
      <c r="BL14" s="55">
        <v>0.62230324074074073</v>
      </c>
      <c r="BM14" s="35">
        <v>1.7442129629629544E-2</v>
      </c>
      <c r="BN14" s="35">
        <v>1.7361111111102376E-4</v>
      </c>
      <c r="BO14" s="44" t="s">
        <v>301</v>
      </c>
      <c r="BP14" s="45">
        <v>15</v>
      </c>
      <c r="BQ14" s="55">
        <v>0.63721064814814821</v>
      </c>
      <c r="BR14" s="35">
        <v>3.2349537037037024E-2</v>
      </c>
      <c r="BS14" s="35">
        <v>3.9351851851850833E-4</v>
      </c>
      <c r="BT14" s="44" t="s">
        <v>301</v>
      </c>
      <c r="BU14" s="45">
        <v>34</v>
      </c>
      <c r="BV14" s="263"/>
      <c r="BW14" s="263"/>
      <c r="BX14" s="55">
        <v>0.64550925925925928</v>
      </c>
      <c r="BY14" s="35">
        <v>4.06481481481481E-2</v>
      </c>
      <c r="BZ14" s="35">
        <v>4.3981481481476792E-4</v>
      </c>
      <c r="CA14" s="44" t="s">
        <v>301</v>
      </c>
      <c r="CB14" s="45">
        <v>38</v>
      </c>
      <c r="CC14" s="49">
        <v>0.67083333333333339</v>
      </c>
      <c r="CD14" s="42" t="s">
        <v>44</v>
      </c>
      <c r="CE14" s="38">
        <v>0</v>
      </c>
      <c r="CF14" s="53">
        <v>0.67291666666666661</v>
      </c>
      <c r="CG14" s="61"/>
      <c r="CH14" s="55">
        <v>0.68372685185185178</v>
      </c>
      <c r="CI14" s="35">
        <v>1.0810185185185173E-2</v>
      </c>
      <c r="CJ14" s="35">
        <v>3.4722222222234589E-5</v>
      </c>
      <c r="CK14" s="44" t="s">
        <v>45</v>
      </c>
      <c r="CL14" s="45">
        <v>3</v>
      </c>
      <c r="CM14" s="55">
        <v>0.68984953703703711</v>
      </c>
      <c r="CN14" s="35">
        <v>1.6932870370370501E-2</v>
      </c>
      <c r="CO14" s="35">
        <v>8.1018518518650301E-5</v>
      </c>
      <c r="CP14" s="44" t="s">
        <v>301</v>
      </c>
      <c r="CQ14" s="45">
        <v>7</v>
      </c>
      <c r="CR14" s="85" t="s">
        <v>632</v>
      </c>
      <c r="CS14" s="38"/>
      <c r="CT14" s="85">
        <v>3.1465277777777798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100.1</v>
      </c>
      <c r="DC14" s="71">
        <v>100.1</v>
      </c>
      <c r="DD14" s="72"/>
      <c r="DE14" s="43"/>
      <c r="DF14" s="43"/>
      <c r="DG14" s="39">
        <v>298</v>
      </c>
      <c r="DH14" s="46">
        <v>1200</v>
      </c>
      <c r="DI14" s="40"/>
      <c r="DJ14" s="63">
        <v>1498</v>
      </c>
      <c r="DK14" s="43"/>
      <c r="DL14" s="268" t="s">
        <v>191</v>
      </c>
      <c r="DM14" s="269" t="s">
        <v>579</v>
      </c>
      <c r="DN14" s="269" t="s">
        <v>178</v>
      </c>
      <c r="DO14" s="269">
        <v>78</v>
      </c>
      <c r="DP14" s="269" t="s">
        <v>183</v>
      </c>
      <c r="DQ14" s="56"/>
      <c r="DR14" s="56"/>
      <c r="DS14" s="36"/>
      <c r="DT14" s="22"/>
      <c r="DU14" s="22"/>
      <c r="DV14" s="41">
        <v>1.05</v>
      </c>
      <c r="DW14" s="41" t="s">
        <v>197</v>
      </c>
      <c r="DY14" s="151">
        <v>208.95000000000002</v>
      </c>
      <c r="DZ14" s="41">
        <v>208.95000000000002</v>
      </c>
      <c r="EA14" s="41">
        <v>9999</v>
      </c>
      <c r="EB14" s="41">
        <v>999999</v>
      </c>
      <c r="EC14" s="41">
        <v>999999</v>
      </c>
      <c r="ED14" s="22"/>
      <c r="EE14" s="22"/>
      <c r="EF14" s="22"/>
      <c r="EG14" s="41">
        <v>71</v>
      </c>
      <c r="EH14" s="195">
        <v>0</v>
      </c>
      <c r="EI14" s="195">
        <v>1200</v>
      </c>
      <c r="EJ14" s="196">
        <v>98.9</v>
      </c>
      <c r="EK14" s="195">
        <v>0</v>
      </c>
      <c r="EL14" s="195">
        <v>0</v>
      </c>
      <c r="EM14" s="195">
        <v>89</v>
      </c>
      <c r="EN14" s="195">
        <v>0</v>
      </c>
      <c r="EO14" s="195">
        <v>10</v>
      </c>
      <c r="EP14" s="195">
        <v>0</v>
      </c>
      <c r="EQ14" s="195">
        <v>100.1</v>
      </c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41">
        <v>71</v>
      </c>
      <c r="FD14" s="195">
        <v>0</v>
      </c>
      <c r="FE14" s="195">
        <v>1200</v>
      </c>
      <c r="FF14" s="195">
        <v>1298.9000000000001</v>
      </c>
      <c r="FG14" s="195">
        <v>1298.9000000000001</v>
      </c>
      <c r="FH14" s="195">
        <v>1298.9000000000001</v>
      </c>
      <c r="FI14" s="195">
        <v>1387.9</v>
      </c>
      <c r="FJ14" s="195">
        <v>1387.9</v>
      </c>
      <c r="FK14" s="195">
        <v>1397.9</v>
      </c>
      <c r="FL14" s="195">
        <v>1397.9</v>
      </c>
      <c r="FM14" s="195">
        <v>1498</v>
      </c>
      <c r="FN14" s="22"/>
      <c r="FO14" s="22"/>
      <c r="FP14" s="22"/>
      <c r="FQ14" s="22"/>
      <c r="FR14" s="22"/>
      <c r="FS14" s="22"/>
      <c r="FT14" s="22"/>
      <c r="FU14" s="22"/>
      <c r="FV14" s="22"/>
    </row>
    <row r="15" spans="1:178" s="41" customFormat="1" ht="13.5" collapsed="1" thickBot="1" x14ac:dyDescent="0.25">
      <c r="A15" s="132"/>
      <c r="B15" s="34">
        <v>31</v>
      </c>
      <c r="C15" s="293">
        <v>31</v>
      </c>
      <c r="D15" s="260" t="s">
        <v>497</v>
      </c>
      <c r="E15" s="260" t="s">
        <v>264</v>
      </c>
      <c r="F15" s="260" t="s">
        <v>590</v>
      </c>
      <c r="G15" s="43">
        <v>0.31319444444444439</v>
      </c>
      <c r="H15" s="47">
        <v>0.31319444444444439</v>
      </c>
      <c r="I15" s="58" t="s">
        <v>44</v>
      </c>
      <c r="J15" s="52">
        <v>0</v>
      </c>
      <c r="K15" s="43">
        <v>0.39652777777777776</v>
      </c>
      <c r="L15" s="47">
        <v>0.39652777777777776</v>
      </c>
      <c r="M15" s="42" t="s">
        <v>44</v>
      </c>
      <c r="N15" s="38">
        <v>0</v>
      </c>
      <c r="O15" s="85">
        <v>0.39861111111111108</v>
      </c>
      <c r="P15" s="38"/>
      <c r="Q15" s="261"/>
      <c r="R15" s="85"/>
      <c r="S15" s="38">
        <v>0</v>
      </c>
      <c r="T15" s="85">
        <v>0.44166666666666665</v>
      </c>
      <c r="U15" s="86"/>
      <c r="V15" s="52">
        <v>0</v>
      </c>
      <c r="W15" s="85">
        <v>0.46527777777777773</v>
      </c>
      <c r="X15" s="38"/>
      <c r="Y15" s="85">
        <v>0.46736111111111112</v>
      </c>
      <c r="Z15" s="86"/>
      <c r="AA15" s="52">
        <v>0</v>
      </c>
      <c r="AB15" s="261"/>
      <c r="AC15" s="85">
        <v>0.4694444444444445</v>
      </c>
      <c r="AD15" s="38"/>
      <c r="AE15" s="85">
        <v>0.48888888888888887</v>
      </c>
      <c r="AF15" s="86"/>
      <c r="AG15" s="52">
        <v>0</v>
      </c>
      <c r="AH15" s="261"/>
      <c r="AI15" s="85">
        <v>0.49583333333333335</v>
      </c>
      <c r="AJ15" s="38"/>
      <c r="AK15" s="73">
        <v>0.49791666666666662</v>
      </c>
      <c r="AL15" s="42" t="s">
        <v>301</v>
      </c>
      <c r="AM15" s="38">
        <v>960</v>
      </c>
      <c r="AN15" s="43">
        <v>0.51736111111111105</v>
      </c>
      <c r="AO15" s="47">
        <v>0.52916666666666667</v>
      </c>
      <c r="AP15" s="70">
        <v>96.8</v>
      </c>
      <c r="AQ15" s="71">
        <v>96.8</v>
      </c>
      <c r="AR15" s="72"/>
      <c r="AS15" s="49">
        <v>0.5395833333333333</v>
      </c>
      <c r="AT15" s="42" t="s">
        <v>44</v>
      </c>
      <c r="AU15" s="280">
        <v>0</v>
      </c>
      <c r="AV15" s="72"/>
      <c r="AW15" s="49">
        <v>0.58333333333333337</v>
      </c>
      <c r="AX15" s="42" t="s">
        <v>44</v>
      </c>
      <c r="AY15" s="38">
        <v>0</v>
      </c>
      <c r="AZ15" s="53">
        <v>0.58680555555555558</v>
      </c>
      <c r="BA15" s="61"/>
      <c r="BB15" s="55">
        <v>0.59221064814814817</v>
      </c>
      <c r="BC15" s="35">
        <v>5.4050925925925863E-3</v>
      </c>
      <c r="BD15" s="35">
        <v>1.0416666666667254E-4</v>
      </c>
      <c r="BE15" s="44" t="s">
        <v>45</v>
      </c>
      <c r="BF15" s="45">
        <v>9</v>
      </c>
      <c r="BG15" s="55">
        <v>0.60064814814814815</v>
      </c>
      <c r="BH15" s="35">
        <v>1.3842592592592573E-2</v>
      </c>
      <c r="BI15" s="35">
        <v>4.282407407407221E-4</v>
      </c>
      <c r="BJ15" s="44" t="s">
        <v>301</v>
      </c>
      <c r="BK15" s="45">
        <v>37</v>
      </c>
      <c r="BL15" s="55">
        <v>0.60498842592592594</v>
      </c>
      <c r="BM15" s="35">
        <v>1.8182870370370363E-2</v>
      </c>
      <c r="BN15" s="35">
        <v>9.1435185185184328E-4</v>
      </c>
      <c r="BO15" s="44" t="s">
        <v>301</v>
      </c>
      <c r="BP15" s="45">
        <v>79</v>
      </c>
      <c r="BQ15" s="55">
        <v>0.6225694444444444</v>
      </c>
      <c r="BR15" s="35">
        <v>3.5763888888888817E-2</v>
      </c>
      <c r="BS15" s="35">
        <v>3.8078703703703018E-3</v>
      </c>
      <c r="BT15" s="44" t="s">
        <v>301</v>
      </c>
      <c r="BU15" s="45">
        <v>329</v>
      </c>
      <c r="BV15" s="263"/>
      <c r="BW15" s="263"/>
      <c r="BX15" s="55">
        <v>0.6320486111111111</v>
      </c>
      <c r="BY15" s="35">
        <v>4.5243055555555522E-2</v>
      </c>
      <c r="BZ15" s="35">
        <v>5.0347222222221905E-3</v>
      </c>
      <c r="CA15" s="44" t="s">
        <v>301</v>
      </c>
      <c r="CB15" s="45">
        <v>435</v>
      </c>
      <c r="CC15" s="49">
        <v>0.65277777777777779</v>
      </c>
      <c r="CD15" s="42" t="s">
        <v>44</v>
      </c>
      <c r="CE15" s="38">
        <v>0</v>
      </c>
      <c r="CF15" s="53">
        <v>0.66249999999999998</v>
      </c>
      <c r="CG15" s="61"/>
      <c r="CH15" s="55">
        <v>0.67409722222222224</v>
      </c>
      <c r="CI15" s="35">
        <v>1.1597222222222259E-2</v>
      </c>
      <c r="CJ15" s="35">
        <v>7.5231481481485146E-4</v>
      </c>
      <c r="CK15" s="44" t="s">
        <v>301</v>
      </c>
      <c r="CL15" s="45">
        <v>65</v>
      </c>
      <c r="CM15" s="55">
        <v>0.68146990740740743</v>
      </c>
      <c r="CN15" s="35">
        <v>1.8969907407407449E-2</v>
      </c>
      <c r="CO15" s="35">
        <v>2.1180555555555987E-3</v>
      </c>
      <c r="CP15" s="44" t="s">
        <v>301</v>
      </c>
      <c r="CQ15" s="45">
        <v>183</v>
      </c>
      <c r="CR15" s="85" t="s">
        <v>632</v>
      </c>
      <c r="CS15" s="38"/>
      <c r="CT15" s="85">
        <v>1.85486111111111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113.3</v>
      </c>
      <c r="DC15" s="71">
        <v>113.3</v>
      </c>
      <c r="DD15" s="72"/>
      <c r="DE15" s="43"/>
      <c r="DF15" s="43"/>
      <c r="DG15" s="39">
        <v>1347.1</v>
      </c>
      <c r="DH15" s="46">
        <v>960</v>
      </c>
      <c r="DI15" s="40"/>
      <c r="DJ15" s="63">
        <v>2307.1</v>
      </c>
      <c r="DK15" s="43"/>
      <c r="DL15" s="268" t="s">
        <v>191</v>
      </c>
      <c r="DM15" s="269" t="s">
        <v>590</v>
      </c>
      <c r="DN15" s="269" t="s">
        <v>179</v>
      </c>
      <c r="DO15" s="269">
        <v>64</v>
      </c>
      <c r="DP15" s="269" t="s">
        <v>622</v>
      </c>
      <c r="DQ15" s="56"/>
      <c r="DR15" s="56"/>
      <c r="DS15" s="36"/>
      <c r="DT15" s="22"/>
      <c r="DU15" s="22"/>
      <c r="DV15" s="41">
        <v>1</v>
      </c>
      <c r="DW15" s="41" t="s">
        <v>197</v>
      </c>
      <c r="DY15" s="151">
        <v>210.1</v>
      </c>
      <c r="DZ15" s="41">
        <v>210.1</v>
      </c>
      <c r="EA15" s="41">
        <v>9999</v>
      </c>
      <c r="EB15" s="41">
        <v>999999</v>
      </c>
      <c r="EC15" s="41">
        <v>2307.1</v>
      </c>
      <c r="ED15" s="22"/>
      <c r="EE15" s="22"/>
      <c r="EF15" s="22"/>
      <c r="EG15" s="41">
        <v>31</v>
      </c>
      <c r="EH15" s="195">
        <v>0</v>
      </c>
      <c r="EI15" s="195">
        <v>960</v>
      </c>
      <c r="EJ15" s="196">
        <v>96.8</v>
      </c>
      <c r="EK15" s="195">
        <v>0</v>
      </c>
      <c r="EL15" s="195">
        <v>0</v>
      </c>
      <c r="EM15" s="195">
        <v>889</v>
      </c>
      <c r="EN15" s="195">
        <v>0</v>
      </c>
      <c r="EO15" s="195">
        <v>248</v>
      </c>
      <c r="EP15" s="195">
        <v>0</v>
      </c>
      <c r="EQ15" s="195">
        <v>113.3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B15" s="22"/>
      <c r="FC15" s="41">
        <v>31</v>
      </c>
      <c r="FD15" s="195">
        <v>0</v>
      </c>
      <c r="FE15" s="195">
        <v>960</v>
      </c>
      <c r="FF15" s="195">
        <v>1056.8</v>
      </c>
      <c r="FG15" s="195">
        <v>1056.8</v>
      </c>
      <c r="FH15" s="195">
        <v>1056.8</v>
      </c>
      <c r="FI15" s="195">
        <v>1945.8</v>
      </c>
      <c r="FJ15" s="195">
        <v>1945.8</v>
      </c>
      <c r="FK15" s="195">
        <v>2193.8000000000002</v>
      </c>
      <c r="FL15" s="195">
        <v>2193.8000000000002</v>
      </c>
      <c r="FM15" s="195">
        <v>2307.1000000000004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2"/>
      <c r="B16" s="34">
        <v>25</v>
      </c>
      <c r="C16" s="293">
        <v>25</v>
      </c>
      <c r="D16" s="260" t="s">
        <v>116</v>
      </c>
      <c r="E16" s="260" t="s">
        <v>117</v>
      </c>
      <c r="F16" s="260" t="s">
        <v>568</v>
      </c>
      <c r="G16" s="43">
        <v>0.30902777777777773</v>
      </c>
      <c r="H16" s="47">
        <v>0.30902777777777773</v>
      </c>
      <c r="I16" s="58" t="s">
        <v>44</v>
      </c>
      <c r="J16" s="52">
        <v>0</v>
      </c>
      <c r="K16" s="43">
        <v>0.3923611111111111</v>
      </c>
      <c r="L16" s="47">
        <v>0.3923611111111111</v>
      </c>
      <c r="M16" s="42" t="s">
        <v>44</v>
      </c>
      <c r="N16" s="38">
        <v>0</v>
      </c>
      <c r="O16" s="85">
        <v>0.39305555555555555</v>
      </c>
      <c r="P16" s="38"/>
      <c r="Q16" s="261"/>
      <c r="R16" s="85"/>
      <c r="S16" s="38">
        <v>0</v>
      </c>
      <c r="T16" s="85">
        <v>0.42986111111111108</v>
      </c>
      <c r="U16" s="86"/>
      <c r="V16" s="52">
        <v>0</v>
      </c>
      <c r="W16" s="85">
        <v>0.46180555555555558</v>
      </c>
      <c r="X16" s="38"/>
      <c r="Y16" s="85">
        <v>0.46319444444444446</v>
      </c>
      <c r="Z16" s="86"/>
      <c r="AA16" s="52">
        <v>0</v>
      </c>
      <c r="AB16" s="261"/>
      <c r="AC16" s="85">
        <v>0.46458333333333335</v>
      </c>
      <c r="AD16" s="38"/>
      <c r="AE16" s="85">
        <v>0.48194444444444445</v>
      </c>
      <c r="AF16" s="86"/>
      <c r="AG16" s="52">
        <v>0</v>
      </c>
      <c r="AH16" s="261"/>
      <c r="AI16" s="85">
        <v>0.48819444444444443</v>
      </c>
      <c r="AJ16" s="38">
        <v>300</v>
      </c>
      <c r="AK16" s="73">
        <v>0.48958333333333331</v>
      </c>
      <c r="AL16" s="42" t="s">
        <v>301</v>
      </c>
      <c r="AM16" s="38">
        <v>600</v>
      </c>
      <c r="AN16" s="43">
        <v>0.50763888888888886</v>
      </c>
      <c r="AO16" s="47">
        <v>0.51111111111111118</v>
      </c>
      <c r="AP16" s="70">
        <v>96.4</v>
      </c>
      <c r="AQ16" s="71">
        <v>96.4</v>
      </c>
      <c r="AR16" s="72"/>
      <c r="AS16" s="49">
        <v>0.53125</v>
      </c>
      <c r="AT16" s="42" t="s">
        <v>44</v>
      </c>
      <c r="AU16" s="280">
        <v>0</v>
      </c>
      <c r="AV16" s="72"/>
      <c r="AW16" s="49">
        <v>0.57291666666666663</v>
      </c>
      <c r="AX16" s="42" t="s">
        <v>44</v>
      </c>
      <c r="AY16" s="38">
        <v>0</v>
      </c>
      <c r="AZ16" s="53">
        <v>0.57500000000000007</v>
      </c>
      <c r="BA16" s="61"/>
      <c r="BB16" s="55">
        <v>0.58052083333333326</v>
      </c>
      <c r="BC16" s="35">
        <v>5.5208333333331971E-3</v>
      </c>
      <c r="BD16" s="35">
        <v>1.1574074073938262E-5</v>
      </c>
      <c r="BE16" s="44" t="s">
        <v>301</v>
      </c>
      <c r="BF16" s="45">
        <v>1</v>
      </c>
      <c r="BG16" s="55">
        <v>0.58740740740740738</v>
      </c>
      <c r="BH16" s="35">
        <v>1.2407407407407312E-2</v>
      </c>
      <c r="BI16" s="35">
        <v>1.0069444444445394E-3</v>
      </c>
      <c r="BJ16" s="44" t="s">
        <v>45</v>
      </c>
      <c r="BK16" s="45">
        <v>87</v>
      </c>
      <c r="BL16" s="55">
        <v>0.59133101851851855</v>
      </c>
      <c r="BM16" s="35">
        <v>1.6331018518518481E-2</v>
      </c>
      <c r="BN16" s="35">
        <v>9.37500000000039E-4</v>
      </c>
      <c r="BO16" s="44" t="s">
        <v>45</v>
      </c>
      <c r="BP16" s="45">
        <v>81</v>
      </c>
      <c r="BQ16" s="55">
        <v>0.60626157407407411</v>
      </c>
      <c r="BR16" s="35">
        <v>3.1261574074074039E-2</v>
      </c>
      <c r="BS16" s="35">
        <v>6.9444444444447667E-4</v>
      </c>
      <c r="BT16" s="44" t="s">
        <v>45</v>
      </c>
      <c r="BU16" s="45">
        <v>60</v>
      </c>
      <c r="BV16" s="263"/>
      <c r="BW16" s="263"/>
      <c r="BX16" s="55">
        <v>0.61524305555555558</v>
      </c>
      <c r="BY16" s="35">
        <v>4.0243055555555518E-2</v>
      </c>
      <c r="BZ16" s="35">
        <v>3.4722222222186017E-5</v>
      </c>
      <c r="CA16" s="44" t="s">
        <v>301</v>
      </c>
      <c r="CB16" s="45">
        <v>3</v>
      </c>
      <c r="CC16" s="49">
        <v>0.64097222222222217</v>
      </c>
      <c r="CD16" s="42" t="s">
        <v>44</v>
      </c>
      <c r="CE16" s="38">
        <v>0</v>
      </c>
      <c r="CF16" s="53">
        <v>0.65694444444444444</v>
      </c>
      <c r="CG16" s="61"/>
      <c r="CH16" s="55">
        <v>0.6677777777777778</v>
      </c>
      <c r="CI16" s="35">
        <v>1.0833333333333361E-2</v>
      </c>
      <c r="CJ16" s="35">
        <v>1.1574074074045815E-5</v>
      </c>
      <c r="CK16" s="44" t="s">
        <v>45</v>
      </c>
      <c r="CL16" s="45">
        <v>1</v>
      </c>
      <c r="CM16" s="55">
        <v>0.67361111111111116</v>
      </c>
      <c r="CN16" s="35">
        <v>1.6666666666666718E-2</v>
      </c>
      <c r="CO16" s="35">
        <v>1.8518518518513202E-4</v>
      </c>
      <c r="CP16" s="44" t="s">
        <v>45</v>
      </c>
      <c r="CQ16" s="45">
        <v>16</v>
      </c>
      <c r="CR16" s="85" t="s">
        <v>632</v>
      </c>
      <c r="CS16" s="38"/>
      <c r="CT16" s="85">
        <v>1.60486111111111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92.9</v>
      </c>
      <c r="DC16" s="71">
        <v>92.9</v>
      </c>
      <c r="DD16" s="72"/>
      <c r="DE16" s="43"/>
      <c r="DF16" s="43"/>
      <c r="DG16" s="39">
        <v>438.29999999999995</v>
      </c>
      <c r="DH16" s="46">
        <v>900</v>
      </c>
      <c r="DI16" s="40"/>
      <c r="DJ16" s="63">
        <v>1338.3</v>
      </c>
      <c r="DK16" s="43"/>
      <c r="DL16" s="268" t="s">
        <v>190</v>
      </c>
      <c r="DM16" s="269" t="s">
        <v>568</v>
      </c>
      <c r="DN16" s="269" t="s">
        <v>177</v>
      </c>
      <c r="DO16" s="269">
        <v>125</v>
      </c>
      <c r="DP16" s="269" t="s">
        <v>183</v>
      </c>
      <c r="DQ16" s="56"/>
      <c r="DR16" s="56"/>
      <c r="DS16" s="36"/>
      <c r="DT16" s="22"/>
      <c r="DU16" s="22"/>
      <c r="DV16" s="41">
        <v>1.1100000000000001</v>
      </c>
      <c r="DW16" s="41" t="s">
        <v>197</v>
      </c>
      <c r="DY16" s="151">
        <v>210.12300000000002</v>
      </c>
      <c r="DZ16" s="41">
        <v>210.12300000000002</v>
      </c>
      <c r="EA16" s="41">
        <v>9999</v>
      </c>
      <c r="EB16" s="41">
        <v>999999</v>
      </c>
      <c r="EC16" s="41">
        <v>999999</v>
      </c>
      <c r="ED16" s="22"/>
      <c r="EE16" s="22"/>
      <c r="EF16" s="22"/>
      <c r="EG16" s="41">
        <v>25</v>
      </c>
      <c r="EH16" s="195">
        <v>0</v>
      </c>
      <c r="EI16" s="195">
        <v>900</v>
      </c>
      <c r="EJ16" s="196">
        <v>96.4</v>
      </c>
      <c r="EK16" s="195">
        <v>0</v>
      </c>
      <c r="EL16" s="195">
        <v>0</v>
      </c>
      <c r="EM16" s="195">
        <v>232</v>
      </c>
      <c r="EN16" s="195">
        <v>0</v>
      </c>
      <c r="EO16" s="195">
        <v>17</v>
      </c>
      <c r="EP16" s="195">
        <v>0</v>
      </c>
      <c r="EQ16" s="195">
        <v>92.9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B16" s="22"/>
      <c r="FC16" s="41">
        <v>25</v>
      </c>
      <c r="FD16" s="195">
        <v>0</v>
      </c>
      <c r="FE16" s="195">
        <v>900</v>
      </c>
      <c r="FF16" s="195">
        <v>996.4</v>
      </c>
      <c r="FG16" s="195">
        <v>996.4</v>
      </c>
      <c r="FH16" s="195">
        <v>996.4</v>
      </c>
      <c r="FI16" s="195">
        <v>1228.4000000000001</v>
      </c>
      <c r="FJ16" s="195">
        <v>1228.4000000000001</v>
      </c>
      <c r="FK16" s="195">
        <v>1245.4000000000001</v>
      </c>
      <c r="FL16" s="195">
        <v>1245.4000000000001</v>
      </c>
      <c r="FM16" s="195">
        <v>1338.3000000000002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2"/>
      <c r="B17" s="34">
        <v>26</v>
      </c>
      <c r="C17" s="293">
        <v>26</v>
      </c>
      <c r="D17" s="260" t="s">
        <v>488</v>
      </c>
      <c r="E17" s="260" t="s">
        <v>489</v>
      </c>
      <c r="F17" s="260" t="s">
        <v>585</v>
      </c>
      <c r="G17" s="43">
        <v>0.30972222222222218</v>
      </c>
      <c r="H17" s="47">
        <v>0.30972222222222218</v>
      </c>
      <c r="I17" s="58" t="s">
        <v>44</v>
      </c>
      <c r="J17" s="52">
        <v>0</v>
      </c>
      <c r="K17" s="43">
        <v>0.39305555555555555</v>
      </c>
      <c r="L17" s="47">
        <v>0.39305555555555555</v>
      </c>
      <c r="M17" s="42" t="s">
        <v>44</v>
      </c>
      <c r="N17" s="38">
        <v>0</v>
      </c>
      <c r="O17" s="85">
        <v>0.39374999999999999</v>
      </c>
      <c r="P17" s="38"/>
      <c r="Q17" s="261"/>
      <c r="R17" s="85"/>
      <c r="S17" s="38">
        <v>0</v>
      </c>
      <c r="T17" s="85">
        <v>0.46249999999999997</v>
      </c>
      <c r="U17" s="86"/>
      <c r="V17" s="52">
        <v>0</v>
      </c>
      <c r="W17" s="85"/>
      <c r="X17" s="38">
        <v>600</v>
      </c>
      <c r="Y17" s="85"/>
      <c r="Z17" s="86"/>
      <c r="AA17" s="52">
        <v>600</v>
      </c>
      <c r="AB17" s="261"/>
      <c r="AC17" s="85"/>
      <c r="AD17" s="38">
        <v>600</v>
      </c>
      <c r="AE17" s="85" t="s">
        <v>308</v>
      </c>
      <c r="AF17" s="86"/>
      <c r="AG17" s="52">
        <v>600</v>
      </c>
      <c r="AH17" s="261"/>
      <c r="AI17" s="85"/>
      <c r="AJ17" s="38">
        <v>600</v>
      </c>
      <c r="AK17" s="73">
        <v>0.50347222222222221</v>
      </c>
      <c r="AL17" s="42" t="s">
        <v>301</v>
      </c>
      <c r="AM17" s="38">
        <v>1740</v>
      </c>
      <c r="AN17" s="43">
        <v>0.5083333333333333</v>
      </c>
      <c r="AO17" s="47">
        <v>0.53888888888888886</v>
      </c>
      <c r="AP17" s="70">
        <v>101.4</v>
      </c>
      <c r="AQ17" s="71">
        <v>101.4</v>
      </c>
      <c r="AR17" s="72"/>
      <c r="AS17" s="49">
        <v>0.54513888888888884</v>
      </c>
      <c r="AT17" s="42" t="s">
        <v>44</v>
      </c>
      <c r="AU17" s="280">
        <v>0</v>
      </c>
      <c r="AV17" s="72"/>
      <c r="AW17" s="49">
        <v>0.62222222222222223</v>
      </c>
      <c r="AX17" s="42" t="s">
        <v>301</v>
      </c>
      <c r="AY17" s="38">
        <v>420</v>
      </c>
      <c r="AZ17" s="53">
        <v>0.62430555555555556</v>
      </c>
      <c r="BA17" s="61"/>
      <c r="BB17" s="55">
        <v>0.62986111111111109</v>
      </c>
      <c r="BC17" s="35">
        <v>5.5555555555555358E-3</v>
      </c>
      <c r="BD17" s="35">
        <v>4.6296296296276934E-5</v>
      </c>
      <c r="BE17" s="44" t="s">
        <v>301</v>
      </c>
      <c r="BF17" s="45">
        <v>4</v>
      </c>
      <c r="BG17" s="55">
        <v>0.63800925925925933</v>
      </c>
      <c r="BH17" s="35">
        <v>1.3703703703703773E-2</v>
      </c>
      <c r="BI17" s="35">
        <v>2.8935185185192253E-4</v>
      </c>
      <c r="BJ17" s="44" t="s">
        <v>301</v>
      </c>
      <c r="BK17" s="45">
        <v>25</v>
      </c>
      <c r="BL17" s="55">
        <v>0.64263888888888887</v>
      </c>
      <c r="BM17" s="35">
        <v>1.8333333333333313E-2</v>
      </c>
      <c r="BN17" s="35">
        <v>1.0648148148147928E-3</v>
      </c>
      <c r="BO17" s="44" t="s">
        <v>301</v>
      </c>
      <c r="BP17" s="45">
        <v>92</v>
      </c>
      <c r="BQ17" s="55">
        <v>0.66046296296296292</v>
      </c>
      <c r="BR17" s="35">
        <v>3.615740740740736E-2</v>
      </c>
      <c r="BS17" s="35">
        <v>4.2013888888888448E-3</v>
      </c>
      <c r="BT17" s="44" t="s">
        <v>301</v>
      </c>
      <c r="BU17" s="45">
        <v>363</v>
      </c>
      <c r="BV17" s="263"/>
      <c r="BW17" s="263"/>
      <c r="BX17" s="55">
        <v>0.67254629629629636</v>
      </c>
      <c r="BY17" s="35">
        <v>4.8240740740740806E-2</v>
      </c>
      <c r="BZ17" s="35">
        <v>8.0324074074074742E-3</v>
      </c>
      <c r="CA17" s="44" t="s">
        <v>301</v>
      </c>
      <c r="CB17" s="45">
        <v>694</v>
      </c>
      <c r="CC17" s="49">
        <v>0.69027777777777777</v>
      </c>
      <c r="CD17" s="42" t="s">
        <v>44</v>
      </c>
      <c r="CE17" s="38">
        <v>0</v>
      </c>
      <c r="CF17" s="53">
        <v>0.69374999999999998</v>
      </c>
      <c r="CG17" s="61"/>
      <c r="CH17" s="55">
        <v>0.71803240740740737</v>
      </c>
      <c r="CI17" s="35">
        <v>2.4282407407407391E-2</v>
      </c>
      <c r="CJ17" s="35">
        <v>1.3437499999999984E-2</v>
      </c>
      <c r="CK17" s="44" t="s">
        <v>301</v>
      </c>
      <c r="CL17" s="45">
        <v>1161</v>
      </c>
      <c r="CM17" s="55">
        <v>0.72600694444444447</v>
      </c>
      <c r="CN17" s="35">
        <v>3.2256944444444491E-2</v>
      </c>
      <c r="CO17" s="35">
        <v>1.540509259259264E-2</v>
      </c>
      <c r="CP17" s="44" t="s">
        <v>301</v>
      </c>
      <c r="CQ17" s="45">
        <v>1331</v>
      </c>
      <c r="CR17" s="85" t="s">
        <v>632</v>
      </c>
      <c r="CS17" s="38"/>
      <c r="CT17" s="85">
        <v>1.64652777777778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109</v>
      </c>
      <c r="DC17" s="71">
        <v>109</v>
      </c>
      <c r="DD17" s="72"/>
      <c r="DE17" s="43"/>
      <c r="DF17" s="43"/>
      <c r="DG17" s="39">
        <v>3880.4</v>
      </c>
      <c r="DH17" s="46">
        <v>5160</v>
      </c>
      <c r="DI17" s="40"/>
      <c r="DJ17" s="63">
        <v>9040.4</v>
      </c>
      <c r="DK17" s="43"/>
      <c r="DL17" s="268" t="s">
        <v>191</v>
      </c>
      <c r="DM17" s="269" t="s">
        <v>585</v>
      </c>
      <c r="DN17" s="269" t="s">
        <v>179</v>
      </c>
      <c r="DO17" s="269">
        <v>74</v>
      </c>
      <c r="DP17" s="269" t="s">
        <v>624</v>
      </c>
      <c r="DQ17" s="56"/>
      <c r="DR17" s="56"/>
      <c r="DS17" s="36"/>
      <c r="DT17" s="22"/>
      <c r="DU17" s="22"/>
      <c r="DV17" s="41">
        <v>1</v>
      </c>
      <c r="DW17" s="41" t="s">
        <v>197</v>
      </c>
      <c r="DY17" s="151">
        <v>210.4</v>
      </c>
      <c r="DZ17" s="41">
        <v>210.4</v>
      </c>
      <c r="EA17" s="41">
        <v>9999</v>
      </c>
      <c r="EB17" s="41">
        <v>999999</v>
      </c>
      <c r="EC17" s="41">
        <v>9040.4</v>
      </c>
      <c r="ED17" s="22"/>
      <c r="EE17" s="22"/>
      <c r="EF17" s="22"/>
      <c r="EG17" s="41">
        <v>26</v>
      </c>
      <c r="EH17" s="195">
        <v>0</v>
      </c>
      <c r="EI17" s="195">
        <v>4740</v>
      </c>
      <c r="EJ17" s="196">
        <v>101.4</v>
      </c>
      <c r="EK17" s="195">
        <v>0</v>
      </c>
      <c r="EL17" s="195">
        <v>420</v>
      </c>
      <c r="EM17" s="195">
        <v>1178</v>
      </c>
      <c r="EN17" s="195">
        <v>0</v>
      </c>
      <c r="EO17" s="195">
        <v>2492</v>
      </c>
      <c r="EP17" s="195">
        <v>0</v>
      </c>
      <c r="EQ17" s="195">
        <v>109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B17" s="22"/>
      <c r="FC17" s="41">
        <v>26</v>
      </c>
      <c r="FD17" s="195">
        <v>0</v>
      </c>
      <c r="FE17" s="195">
        <v>4740</v>
      </c>
      <c r="FF17" s="195">
        <v>4841.3999999999996</v>
      </c>
      <c r="FG17" s="195">
        <v>4841.3999999999996</v>
      </c>
      <c r="FH17" s="195">
        <v>5261.4</v>
      </c>
      <c r="FI17" s="195">
        <v>6439.4</v>
      </c>
      <c r="FJ17" s="195">
        <v>6439.4</v>
      </c>
      <c r="FK17" s="195">
        <v>8931.4</v>
      </c>
      <c r="FL17" s="195">
        <v>8931.4</v>
      </c>
      <c r="FM17" s="195">
        <v>9040.4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13.5" thickBot="1" x14ac:dyDescent="0.25">
      <c r="A18" s="132"/>
      <c r="B18" s="34">
        <v>24</v>
      </c>
      <c r="C18" s="293">
        <v>24</v>
      </c>
      <c r="D18" s="260" t="s">
        <v>486</v>
      </c>
      <c r="E18" s="260" t="s">
        <v>487</v>
      </c>
      <c r="F18" s="260" t="s">
        <v>584</v>
      </c>
      <c r="G18" s="43">
        <v>0.30833333333333329</v>
      </c>
      <c r="H18" s="47">
        <v>0.30833333333333329</v>
      </c>
      <c r="I18" s="58" t="s">
        <v>44</v>
      </c>
      <c r="J18" s="52">
        <v>0</v>
      </c>
      <c r="K18" s="43">
        <v>0.39166666666666666</v>
      </c>
      <c r="L18" s="47">
        <v>0.39166666666666666</v>
      </c>
      <c r="M18" s="42" t="s">
        <v>44</v>
      </c>
      <c r="N18" s="38">
        <v>0</v>
      </c>
      <c r="O18" s="85"/>
      <c r="P18" s="38">
        <v>600</v>
      </c>
      <c r="Q18" s="261"/>
      <c r="R18" s="85">
        <v>0.42499999999999999</v>
      </c>
      <c r="S18" s="38">
        <v>300</v>
      </c>
      <c r="T18" s="85">
        <v>0.42986111111111108</v>
      </c>
      <c r="U18" s="86"/>
      <c r="V18" s="52">
        <v>0</v>
      </c>
      <c r="W18" s="85">
        <v>0.47013888888888888</v>
      </c>
      <c r="X18" s="38"/>
      <c r="Y18" s="85">
        <v>0.47291666666666665</v>
      </c>
      <c r="Z18" s="86"/>
      <c r="AA18" s="52">
        <v>0</v>
      </c>
      <c r="AB18" s="261"/>
      <c r="AC18" s="85">
        <v>0.48888888888888887</v>
      </c>
      <c r="AD18" s="38"/>
      <c r="AE18" s="85" t="s">
        <v>308</v>
      </c>
      <c r="AF18" s="86"/>
      <c r="AG18" s="52">
        <v>600</v>
      </c>
      <c r="AH18" s="261"/>
      <c r="AI18" s="85"/>
      <c r="AJ18" s="38">
        <v>600</v>
      </c>
      <c r="AK18" s="73">
        <v>0.50486111111111109</v>
      </c>
      <c r="AL18" s="42" t="s">
        <v>301</v>
      </c>
      <c r="AM18" s="38">
        <v>1980</v>
      </c>
      <c r="AN18" s="43">
        <v>0.5083333333333333</v>
      </c>
      <c r="AO18" s="47">
        <v>0.54722222222222217</v>
      </c>
      <c r="AP18" s="70">
        <v>96.2</v>
      </c>
      <c r="AQ18" s="71">
        <v>96.2</v>
      </c>
      <c r="AR18" s="72"/>
      <c r="AS18" s="49">
        <v>0.54652777777777772</v>
      </c>
      <c r="AT18" s="42" t="s">
        <v>44</v>
      </c>
      <c r="AU18" s="280">
        <v>0</v>
      </c>
      <c r="AV18" s="72"/>
      <c r="AW18" s="49">
        <v>0.60416666666666663</v>
      </c>
      <c r="AX18" s="42" t="s">
        <v>44</v>
      </c>
      <c r="AY18" s="38">
        <v>0</v>
      </c>
      <c r="AZ18" s="53">
        <v>0.6069444444444444</v>
      </c>
      <c r="BA18" s="61"/>
      <c r="BB18" s="55">
        <v>0.61236111111111113</v>
      </c>
      <c r="BC18" s="35">
        <v>5.4166666666667362E-3</v>
      </c>
      <c r="BD18" s="35">
        <v>9.2592592592522643E-5</v>
      </c>
      <c r="BE18" s="44" t="s">
        <v>45</v>
      </c>
      <c r="BF18" s="45">
        <v>8</v>
      </c>
      <c r="BG18" s="55">
        <v>0.62081018518518516</v>
      </c>
      <c r="BH18" s="35">
        <v>1.3865740740740762E-2</v>
      </c>
      <c r="BI18" s="35">
        <v>4.5138888888891088E-4</v>
      </c>
      <c r="BJ18" s="44" t="s">
        <v>301</v>
      </c>
      <c r="BK18" s="45">
        <v>39</v>
      </c>
      <c r="BL18" s="55">
        <v>0.62556712962962957</v>
      </c>
      <c r="BM18" s="35">
        <v>1.8622685185185173E-2</v>
      </c>
      <c r="BN18" s="35">
        <v>1.3541666666666528E-3</v>
      </c>
      <c r="BO18" s="44" t="s">
        <v>301</v>
      </c>
      <c r="BP18" s="45">
        <v>117</v>
      </c>
      <c r="BQ18" s="55">
        <v>0.65047453703703706</v>
      </c>
      <c r="BR18" s="35">
        <v>4.3530092592592662E-2</v>
      </c>
      <c r="BS18" s="35">
        <v>1.1574074074074146E-2</v>
      </c>
      <c r="BT18" s="44" t="s">
        <v>301</v>
      </c>
      <c r="BU18" s="45">
        <v>1000</v>
      </c>
      <c r="BV18" s="263"/>
      <c r="BW18" s="263"/>
      <c r="BX18" s="55">
        <v>0.63576388888888891</v>
      </c>
      <c r="BY18" s="35">
        <v>2.8819444444444509E-2</v>
      </c>
      <c r="BZ18" s="35">
        <v>1.1388888888888823E-2</v>
      </c>
      <c r="CA18" s="44" t="s">
        <v>45</v>
      </c>
      <c r="CB18" s="45">
        <v>1284</v>
      </c>
      <c r="CC18" s="49">
        <v>0.68125000000000002</v>
      </c>
      <c r="CD18" s="42" t="s">
        <v>301</v>
      </c>
      <c r="CE18" s="38">
        <v>720</v>
      </c>
      <c r="CF18" s="53">
        <v>0.68333333333333324</v>
      </c>
      <c r="CG18" s="61"/>
      <c r="CH18" s="55">
        <v>0.69527777777777777</v>
      </c>
      <c r="CI18" s="35">
        <v>1.1944444444444535E-2</v>
      </c>
      <c r="CJ18" s="35">
        <v>1.099537037037128E-3</v>
      </c>
      <c r="CK18" s="44" t="s">
        <v>301</v>
      </c>
      <c r="CL18" s="45">
        <v>95</v>
      </c>
      <c r="CM18" s="55">
        <v>0.70423611111111117</v>
      </c>
      <c r="CN18" s="35">
        <v>2.0902777777777937E-2</v>
      </c>
      <c r="CO18" s="35">
        <v>4.0509259259260862E-3</v>
      </c>
      <c r="CP18" s="44" t="s">
        <v>301</v>
      </c>
      <c r="CQ18" s="45">
        <v>350</v>
      </c>
      <c r="CR18" s="85" t="s">
        <v>632</v>
      </c>
      <c r="CS18" s="38">
        <v>300</v>
      </c>
      <c r="CT18" s="85">
        <v>1.5631944444444399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104.3</v>
      </c>
      <c r="DC18" s="71">
        <v>104.3</v>
      </c>
      <c r="DD18" s="72"/>
      <c r="DE18" s="43"/>
      <c r="DF18" s="43"/>
      <c r="DG18" s="39">
        <v>3093.5</v>
      </c>
      <c r="DH18" s="46">
        <v>5100</v>
      </c>
      <c r="DI18" s="40"/>
      <c r="DJ18" s="63">
        <v>8193.5</v>
      </c>
      <c r="DK18" s="43"/>
      <c r="DL18" s="268" t="s">
        <v>192</v>
      </c>
      <c r="DM18" s="269" t="s">
        <v>584</v>
      </c>
      <c r="DN18" s="269" t="s">
        <v>178</v>
      </c>
      <c r="DO18" s="269">
        <v>75</v>
      </c>
      <c r="DP18" s="269" t="s">
        <v>294</v>
      </c>
      <c r="DQ18" s="56"/>
      <c r="DR18" s="56"/>
      <c r="DS18" s="36"/>
      <c r="DV18" s="41">
        <v>1.05</v>
      </c>
      <c r="DW18" s="41" t="s">
        <v>197</v>
      </c>
      <c r="DX18" s="41"/>
      <c r="DY18" s="151">
        <v>210.52500000000001</v>
      </c>
      <c r="DZ18" s="41">
        <v>210.52500000000001</v>
      </c>
      <c r="EA18" s="41">
        <v>9999</v>
      </c>
      <c r="EB18" s="41">
        <v>999999</v>
      </c>
      <c r="EC18" s="41">
        <v>999999</v>
      </c>
      <c r="EG18" s="41">
        <v>24</v>
      </c>
      <c r="EH18" s="195">
        <v>0</v>
      </c>
      <c r="EI18" s="195">
        <v>4080</v>
      </c>
      <c r="EJ18" s="196">
        <v>96.2</v>
      </c>
      <c r="EK18" s="195">
        <v>0</v>
      </c>
      <c r="EL18" s="195">
        <v>0</v>
      </c>
      <c r="EM18" s="195">
        <v>2448</v>
      </c>
      <c r="EN18" s="195">
        <v>720</v>
      </c>
      <c r="EO18" s="195">
        <v>445</v>
      </c>
      <c r="EP18" s="195">
        <v>300</v>
      </c>
      <c r="EQ18" s="195">
        <v>104.3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C18" s="41">
        <v>24</v>
      </c>
      <c r="FD18" s="195">
        <v>0</v>
      </c>
      <c r="FE18" s="195">
        <v>4080</v>
      </c>
      <c r="FF18" s="195">
        <v>4176.2</v>
      </c>
      <c r="FG18" s="195">
        <v>4176.2</v>
      </c>
      <c r="FH18" s="195">
        <v>4176.2</v>
      </c>
      <c r="FI18" s="195">
        <v>6624.2</v>
      </c>
      <c r="FJ18" s="195">
        <v>7344.2</v>
      </c>
      <c r="FK18" s="195">
        <v>7789.2</v>
      </c>
      <c r="FL18" s="195">
        <v>8089.2</v>
      </c>
      <c r="FM18" s="195">
        <v>8193.5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2"/>
      <c r="B19" s="34">
        <v>38</v>
      </c>
      <c r="C19" s="293">
        <v>38</v>
      </c>
      <c r="D19" s="260" t="s">
        <v>102</v>
      </c>
      <c r="E19" s="260" t="s">
        <v>103</v>
      </c>
      <c r="F19" s="260" t="s">
        <v>578</v>
      </c>
      <c r="G19" s="43">
        <v>0.31805555555555548</v>
      </c>
      <c r="H19" s="47">
        <v>0.31805555555555548</v>
      </c>
      <c r="I19" s="58" t="s">
        <v>44</v>
      </c>
      <c r="J19" s="52">
        <v>0</v>
      </c>
      <c r="K19" s="43">
        <v>0.40138888888888885</v>
      </c>
      <c r="L19" s="47">
        <v>0.40138888888888885</v>
      </c>
      <c r="M19" s="42" t="s">
        <v>44</v>
      </c>
      <c r="N19" s="38">
        <v>0</v>
      </c>
      <c r="O19" s="85">
        <v>0.40208333333333335</v>
      </c>
      <c r="P19" s="38"/>
      <c r="Q19" s="261"/>
      <c r="R19" s="85"/>
      <c r="S19" s="38">
        <v>0</v>
      </c>
      <c r="T19" s="85" t="s">
        <v>308</v>
      </c>
      <c r="U19" s="86"/>
      <c r="V19" s="52">
        <v>600</v>
      </c>
      <c r="W19" s="85"/>
      <c r="X19" s="38">
        <v>600</v>
      </c>
      <c r="Y19" s="85"/>
      <c r="Z19" s="86"/>
      <c r="AA19" s="52">
        <v>600</v>
      </c>
      <c r="AB19" s="261"/>
      <c r="AC19" s="85"/>
      <c r="AD19" s="38">
        <v>600</v>
      </c>
      <c r="AE19" s="85">
        <v>0.45416666666666666</v>
      </c>
      <c r="AF19" s="86"/>
      <c r="AG19" s="52">
        <v>1920</v>
      </c>
      <c r="AH19" s="261"/>
      <c r="AI19" s="85"/>
      <c r="AJ19" s="38">
        <v>600</v>
      </c>
      <c r="AK19" s="73">
        <v>0.50069444444444444</v>
      </c>
      <c r="AL19" s="42" t="s">
        <v>301</v>
      </c>
      <c r="AM19" s="38">
        <v>780</v>
      </c>
      <c r="AN19" s="43">
        <v>0.53194444444444444</v>
      </c>
      <c r="AO19" s="47">
        <v>0.53541666666666665</v>
      </c>
      <c r="AP19" s="70">
        <v>92</v>
      </c>
      <c r="AQ19" s="71">
        <v>92</v>
      </c>
      <c r="AR19" s="72">
        <v>10</v>
      </c>
      <c r="AS19" s="49">
        <v>0.54236111111111107</v>
      </c>
      <c r="AT19" s="42" t="s">
        <v>44</v>
      </c>
      <c r="AU19" s="280">
        <v>0</v>
      </c>
      <c r="AV19" s="72"/>
      <c r="AW19" s="49">
        <v>0.58472222222222225</v>
      </c>
      <c r="AX19" s="42" t="s">
        <v>44</v>
      </c>
      <c r="AY19" s="38">
        <v>0</v>
      </c>
      <c r="AZ19" s="53">
        <v>0.58958333333333335</v>
      </c>
      <c r="BA19" s="61"/>
      <c r="BB19" s="55">
        <v>0.59509259259259262</v>
      </c>
      <c r="BC19" s="35">
        <v>5.5092592592592693E-3</v>
      </c>
      <c r="BD19" s="35">
        <v>1.0408340855860843E-17</v>
      </c>
      <c r="BE19" s="44" t="s">
        <v>44</v>
      </c>
      <c r="BF19" s="45">
        <v>0</v>
      </c>
      <c r="BG19" s="55">
        <v>0.60222222222222221</v>
      </c>
      <c r="BH19" s="35">
        <v>1.2638888888888866E-2</v>
      </c>
      <c r="BI19" s="35">
        <v>7.7546296296298473E-4</v>
      </c>
      <c r="BJ19" s="44" t="s">
        <v>45</v>
      </c>
      <c r="BK19" s="45">
        <v>67</v>
      </c>
      <c r="BL19" s="55">
        <v>0.60578703703703707</v>
      </c>
      <c r="BM19" s="35">
        <v>1.620370370370372E-2</v>
      </c>
      <c r="BN19" s="35">
        <v>1.0648148148147997E-3</v>
      </c>
      <c r="BO19" s="44" t="s">
        <v>45</v>
      </c>
      <c r="BP19" s="45">
        <v>92</v>
      </c>
      <c r="BQ19" s="55">
        <v>0.62254629629629632</v>
      </c>
      <c r="BR19" s="35">
        <v>3.2962962962962972E-2</v>
      </c>
      <c r="BS19" s="35">
        <v>1.0069444444444561E-3</v>
      </c>
      <c r="BT19" s="44" t="s">
        <v>301</v>
      </c>
      <c r="BU19" s="45">
        <v>87</v>
      </c>
      <c r="BV19" s="263"/>
      <c r="BW19" s="263"/>
      <c r="BX19" s="55">
        <v>0.63118055555555552</v>
      </c>
      <c r="BY19" s="35">
        <v>4.1597222222222174E-2</v>
      </c>
      <c r="BZ19" s="35">
        <v>1.3888888888888423E-3</v>
      </c>
      <c r="CA19" s="44" t="s">
        <v>301</v>
      </c>
      <c r="CB19" s="45">
        <v>120</v>
      </c>
      <c r="CC19" s="49">
        <v>0.65555555555555556</v>
      </c>
      <c r="CD19" s="42" t="s">
        <v>44</v>
      </c>
      <c r="CE19" s="38">
        <v>0</v>
      </c>
      <c r="CF19" s="53">
        <v>0.66319444444444442</v>
      </c>
      <c r="CG19" s="61"/>
      <c r="CH19" s="55">
        <v>0.6740624999999999</v>
      </c>
      <c r="CI19" s="35">
        <v>1.0868055555555478E-2</v>
      </c>
      <c r="CJ19" s="35">
        <v>2.3148148148070813E-5</v>
      </c>
      <c r="CK19" s="44" t="s">
        <v>301</v>
      </c>
      <c r="CL19" s="45">
        <v>2</v>
      </c>
      <c r="CM19" s="55">
        <v>0.68070601851851853</v>
      </c>
      <c r="CN19" s="35">
        <v>1.751157407407411E-2</v>
      </c>
      <c r="CO19" s="35">
        <v>6.5972222222225943E-4</v>
      </c>
      <c r="CP19" s="44" t="s">
        <v>301</v>
      </c>
      <c r="CQ19" s="45">
        <v>57</v>
      </c>
      <c r="CR19" s="85" t="s">
        <v>632</v>
      </c>
      <c r="CS19" s="38"/>
      <c r="CT19" s="85">
        <v>2.1465277777777798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100</v>
      </c>
      <c r="DC19" s="71">
        <v>100</v>
      </c>
      <c r="DD19" s="72"/>
      <c r="DE19" s="43"/>
      <c r="DF19" s="43"/>
      <c r="DG19" s="39">
        <v>627</v>
      </c>
      <c r="DH19" s="46">
        <v>5700</v>
      </c>
      <c r="DI19" s="40"/>
      <c r="DJ19" s="63">
        <v>6327</v>
      </c>
      <c r="DK19" s="43"/>
      <c r="DL19" s="268" t="s">
        <v>190</v>
      </c>
      <c r="DM19" s="269" t="s">
        <v>578</v>
      </c>
      <c r="DN19" s="269" t="s">
        <v>178</v>
      </c>
      <c r="DO19" s="269">
        <v>80</v>
      </c>
      <c r="DP19" s="269" t="s">
        <v>183</v>
      </c>
      <c r="DQ19" s="56"/>
      <c r="DR19" s="56"/>
      <c r="DS19" s="36"/>
      <c r="DV19" s="41">
        <v>1.05</v>
      </c>
      <c r="DW19" s="41" t="s">
        <v>197</v>
      </c>
      <c r="DX19" s="41"/>
      <c r="DY19" s="151">
        <v>212.10000000000002</v>
      </c>
      <c r="DZ19" s="41">
        <v>212.10000000000002</v>
      </c>
      <c r="EA19" s="41">
        <v>9999</v>
      </c>
      <c r="EB19" s="41">
        <v>999999</v>
      </c>
      <c r="EC19" s="41">
        <v>999999</v>
      </c>
      <c r="EG19" s="41">
        <v>38</v>
      </c>
      <c r="EH19" s="195">
        <v>0</v>
      </c>
      <c r="EI19" s="195">
        <v>5700</v>
      </c>
      <c r="EJ19" s="196">
        <v>102</v>
      </c>
      <c r="EK19" s="195">
        <v>0</v>
      </c>
      <c r="EL19" s="195">
        <v>0</v>
      </c>
      <c r="EM19" s="195">
        <v>366</v>
      </c>
      <c r="EN19" s="195">
        <v>0</v>
      </c>
      <c r="EO19" s="195">
        <v>59</v>
      </c>
      <c r="EP19" s="195">
        <v>0</v>
      </c>
      <c r="EQ19" s="195">
        <v>100</v>
      </c>
      <c r="ER19" s="195" t="e">
        <v>#REF!</v>
      </c>
      <c r="ES19" s="195" t="e">
        <v>#REF!</v>
      </c>
      <c r="ET19" s="195" t="e">
        <v>#REF!</v>
      </c>
      <c r="EU19" s="196" t="e">
        <v>#REF!</v>
      </c>
      <c r="EV19" s="195"/>
      <c r="EW19" s="195"/>
      <c r="EX19" s="195"/>
      <c r="EY19" s="195"/>
      <c r="EZ19" s="196"/>
      <c r="FA19" s="195"/>
      <c r="FC19" s="41">
        <v>38</v>
      </c>
      <c r="FD19" s="195">
        <v>0</v>
      </c>
      <c r="FE19" s="195">
        <v>5700</v>
      </c>
      <c r="FF19" s="195">
        <v>5802</v>
      </c>
      <c r="FG19" s="195">
        <v>5802</v>
      </c>
      <c r="FH19" s="195">
        <v>5802</v>
      </c>
      <c r="FI19" s="195">
        <v>6168</v>
      </c>
      <c r="FJ19" s="195">
        <v>6168</v>
      </c>
      <c r="FK19" s="195">
        <v>6227</v>
      </c>
      <c r="FL19" s="195">
        <v>6227</v>
      </c>
      <c r="FM19" s="195">
        <v>6327</v>
      </c>
      <c r="FN19" s="195" t="e">
        <v>#REF!</v>
      </c>
      <c r="FO19" s="195" t="e">
        <v>#REF!</v>
      </c>
      <c r="FP19" s="195" t="e">
        <v>#REF!</v>
      </c>
      <c r="FQ19" s="195" t="e">
        <v>#REF!</v>
      </c>
      <c r="FR19" s="195" t="e">
        <v>#REF!</v>
      </c>
      <c r="FS19" s="195" t="e">
        <v>#REF!</v>
      </c>
      <c r="FT19" s="195" t="e">
        <v>#REF!</v>
      </c>
      <c r="FU19" s="195" t="e">
        <v>#REF!</v>
      </c>
      <c r="FV19" s="195" t="e">
        <v>#REF!</v>
      </c>
    </row>
    <row r="20" spans="1:178" ht="13.5" thickBot="1" x14ac:dyDescent="0.25">
      <c r="A20" s="132"/>
      <c r="B20" s="34">
        <v>41</v>
      </c>
      <c r="C20" s="293">
        <v>41</v>
      </c>
      <c r="D20" s="260" t="s">
        <v>146</v>
      </c>
      <c r="E20" s="260" t="s">
        <v>511</v>
      </c>
      <c r="F20" s="260" t="s">
        <v>595</v>
      </c>
      <c r="G20" s="43">
        <v>0.32013888888888881</v>
      </c>
      <c r="H20" s="47">
        <v>0.32013888888888881</v>
      </c>
      <c r="I20" s="58" t="s">
        <v>44</v>
      </c>
      <c r="J20" s="52">
        <v>0</v>
      </c>
      <c r="K20" s="43">
        <v>0.40347222222222218</v>
      </c>
      <c r="L20" s="47">
        <v>0.40347222222222218</v>
      </c>
      <c r="M20" s="42" t="s">
        <v>44</v>
      </c>
      <c r="N20" s="38">
        <v>0</v>
      </c>
      <c r="O20" s="85"/>
      <c r="P20" s="38">
        <v>600</v>
      </c>
      <c r="Q20" s="261"/>
      <c r="R20" s="85">
        <v>0.43263888888888885</v>
      </c>
      <c r="S20" s="38">
        <v>300</v>
      </c>
      <c r="T20" s="85">
        <v>0.44305555555555554</v>
      </c>
      <c r="U20" s="86"/>
      <c r="V20" s="52">
        <v>0</v>
      </c>
      <c r="W20" s="85"/>
      <c r="X20" s="38">
        <v>600</v>
      </c>
      <c r="Y20" s="85"/>
      <c r="Z20" s="86"/>
      <c r="AA20" s="52">
        <v>600</v>
      </c>
      <c r="AB20" s="261"/>
      <c r="AC20" s="85"/>
      <c r="AD20" s="38">
        <v>600</v>
      </c>
      <c r="AE20" s="85">
        <v>0.44791666666666669</v>
      </c>
      <c r="AF20" s="86"/>
      <c r="AG20" s="52">
        <v>2640</v>
      </c>
      <c r="AH20" s="261"/>
      <c r="AI20" s="85"/>
      <c r="AJ20" s="38">
        <v>600</v>
      </c>
      <c r="AK20" s="73">
        <v>0.49374999999999997</v>
      </c>
      <c r="AL20" s="42" t="s">
        <v>44</v>
      </c>
      <c r="AM20" s="38">
        <v>0</v>
      </c>
      <c r="AN20" s="43">
        <v>0.49861111111111112</v>
      </c>
      <c r="AO20" s="47">
        <v>0.51111111111111118</v>
      </c>
      <c r="AP20" s="70">
        <v>90.7</v>
      </c>
      <c r="AQ20" s="71">
        <v>90.7</v>
      </c>
      <c r="AR20" s="72"/>
      <c r="AS20" s="49">
        <v>0.53541666666666665</v>
      </c>
      <c r="AT20" s="42" t="s">
        <v>44</v>
      </c>
      <c r="AU20" s="280">
        <v>0</v>
      </c>
      <c r="AV20" s="72"/>
      <c r="AW20" s="49">
        <v>0.58888888888888891</v>
      </c>
      <c r="AX20" s="42" t="s">
        <v>44</v>
      </c>
      <c r="AY20" s="38">
        <v>0</v>
      </c>
      <c r="AZ20" s="53">
        <v>0.59166666666666667</v>
      </c>
      <c r="BA20" s="61"/>
      <c r="BB20" s="55">
        <v>0.59693287037037035</v>
      </c>
      <c r="BC20" s="35">
        <v>5.2662037037036757E-3</v>
      </c>
      <c r="BD20" s="35">
        <v>2.4305555555558314E-4</v>
      </c>
      <c r="BE20" s="44" t="s">
        <v>45</v>
      </c>
      <c r="BF20" s="45">
        <v>21</v>
      </c>
      <c r="BG20" s="55">
        <v>0.60550925925925925</v>
      </c>
      <c r="BH20" s="35">
        <v>1.3842592592592573E-2</v>
      </c>
      <c r="BI20" s="35">
        <v>4.282407407407221E-4</v>
      </c>
      <c r="BJ20" s="44" t="s">
        <v>301</v>
      </c>
      <c r="BK20" s="45">
        <v>37</v>
      </c>
      <c r="BL20" s="55"/>
      <c r="BM20" s="35">
        <v>-0.59166666666666667</v>
      </c>
      <c r="BN20" s="35">
        <v>0.60893518518518519</v>
      </c>
      <c r="BO20" s="44"/>
      <c r="BP20" s="45">
        <v>600</v>
      </c>
      <c r="BQ20" s="55">
        <v>0.65180555555555553</v>
      </c>
      <c r="BR20" s="35">
        <v>6.0138888888888853E-2</v>
      </c>
      <c r="BS20" s="35">
        <v>2.8182870370370337E-2</v>
      </c>
      <c r="BT20" s="44" t="s">
        <v>301</v>
      </c>
      <c r="BU20" s="45">
        <v>2435</v>
      </c>
      <c r="BV20" s="263"/>
      <c r="BW20" s="263"/>
      <c r="BX20" s="55">
        <v>0.63917824074074081</v>
      </c>
      <c r="BY20" s="35">
        <v>4.7511574074074137E-2</v>
      </c>
      <c r="BZ20" s="35">
        <v>7.3032407407408045E-3</v>
      </c>
      <c r="CA20" s="44" t="s">
        <v>301</v>
      </c>
      <c r="CB20" s="45">
        <v>931</v>
      </c>
      <c r="CC20" s="49"/>
      <c r="CD20" s="42" t="s">
        <v>44</v>
      </c>
      <c r="CE20" s="38">
        <v>1800</v>
      </c>
      <c r="CF20" s="53"/>
      <c r="CG20" s="61"/>
      <c r="CH20" s="55"/>
      <c r="CI20" s="35">
        <v>0</v>
      </c>
      <c r="CJ20" s="35">
        <v>1.0844907407407407E-2</v>
      </c>
      <c r="CK20" s="44" t="s">
        <v>44</v>
      </c>
      <c r="CL20" s="45"/>
      <c r="CM20" s="55"/>
      <c r="CN20" s="35">
        <v>0</v>
      </c>
      <c r="CO20" s="35">
        <v>1.6851851851851851E-2</v>
      </c>
      <c r="CP20" s="44"/>
      <c r="CQ20" s="45">
        <v>1800</v>
      </c>
      <c r="CR20" s="85"/>
      <c r="CS20" s="38">
        <v>600</v>
      </c>
      <c r="CT20" s="85">
        <v>2.2715277777777798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101.7</v>
      </c>
      <c r="DC20" s="71">
        <v>101.7</v>
      </c>
      <c r="DD20" s="72">
        <v>10</v>
      </c>
      <c r="DE20" s="43"/>
      <c r="DF20" s="43"/>
      <c r="DG20" s="39">
        <v>6026.4</v>
      </c>
      <c r="DH20" s="46">
        <v>8340</v>
      </c>
      <c r="DI20" s="40"/>
      <c r="DJ20" s="63">
        <v>14366.4</v>
      </c>
      <c r="DK20" s="43"/>
      <c r="DL20" s="268" t="s">
        <v>191</v>
      </c>
      <c r="DM20" s="269" t="s">
        <v>595</v>
      </c>
      <c r="DN20" s="269" t="s">
        <v>178</v>
      </c>
      <c r="DO20" s="269">
        <v>97</v>
      </c>
      <c r="DP20" s="269">
        <v>0</v>
      </c>
      <c r="DQ20" s="56"/>
      <c r="DR20" s="56"/>
      <c r="DS20" s="36"/>
      <c r="DV20" s="41">
        <v>1.05</v>
      </c>
      <c r="DW20" s="41" t="s">
        <v>197</v>
      </c>
      <c r="DX20" s="41"/>
      <c r="DY20" s="151">
        <v>212.52</v>
      </c>
      <c r="DZ20" s="41">
        <v>212.52</v>
      </c>
      <c r="EA20" s="41">
        <v>9999</v>
      </c>
      <c r="EB20" s="41">
        <v>999999</v>
      </c>
      <c r="EC20" s="41">
        <v>999999</v>
      </c>
      <c r="EG20" s="41">
        <v>41</v>
      </c>
      <c r="EH20" s="195">
        <v>0</v>
      </c>
      <c r="EI20" s="195">
        <v>5940</v>
      </c>
      <c r="EJ20" s="196">
        <v>90.7</v>
      </c>
      <c r="EK20" s="195">
        <v>0</v>
      </c>
      <c r="EL20" s="195">
        <v>0</v>
      </c>
      <c r="EM20" s="195">
        <v>4024</v>
      </c>
      <c r="EN20" s="195">
        <v>1800</v>
      </c>
      <c r="EO20" s="195">
        <v>1800</v>
      </c>
      <c r="EP20" s="195">
        <v>600</v>
      </c>
      <c r="EQ20" s="195">
        <v>111.7</v>
      </c>
      <c r="ER20" s="195" t="e">
        <v>#REF!</v>
      </c>
      <c r="ES20" s="195" t="e">
        <v>#REF!</v>
      </c>
      <c r="ET20" s="195" t="e">
        <v>#REF!</v>
      </c>
      <c r="EU20" s="196" t="e">
        <v>#REF!</v>
      </c>
      <c r="EV20" s="195"/>
      <c r="EW20" s="195"/>
      <c r="EX20" s="195"/>
      <c r="EY20" s="195"/>
      <c r="EZ20" s="196"/>
      <c r="FA20" s="195"/>
      <c r="FC20" s="41">
        <v>41</v>
      </c>
      <c r="FD20" s="195">
        <v>0</v>
      </c>
      <c r="FE20" s="195">
        <v>5940</v>
      </c>
      <c r="FF20" s="195">
        <v>6030.7</v>
      </c>
      <c r="FG20" s="195">
        <v>6030.7</v>
      </c>
      <c r="FH20" s="195">
        <v>6030.7</v>
      </c>
      <c r="FI20" s="195">
        <v>10054.700000000001</v>
      </c>
      <c r="FJ20" s="195">
        <v>11854.7</v>
      </c>
      <c r="FK20" s="195">
        <v>13654.7</v>
      </c>
      <c r="FL20" s="195">
        <v>14254.7</v>
      </c>
      <c r="FM20" s="195">
        <v>14366.400000000001</v>
      </c>
      <c r="FN20" s="195" t="e">
        <v>#REF!</v>
      </c>
      <c r="FO20" s="195" t="e">
        <v>#REF!</v>
      </c>
      <c r="FP20" s="195" t="e">
        <v>#REF!</v>
      </c>
      <c r="FQ20" s="195" t="e">
        <v>#REF!</v>
      </c>
      <c r="FR20" s="195" t="e">
        <v>#REF!</v>
      </c>
      <c r="FS20" s="195" t="e">
        <v>#REF!</v>
      </c>
      <c r="FT20" s="195" t="e">
        <v>#REF!</v>
      </c>
      <c r="FU20" s="195" t="e">
        <v>#REF!</v>
      </c>
      <c r="FV20" s="195" t="e">
        <v>#REF!</v>
      </c>
    </row>
    <row r="21" spans="1:178" ht="13.5" thickBot="1" x14ac:dyDescent="0.25">
      <c r="A21" s="132"/>
      <c r="B21" s="34">
        <v>15</v>
      </c>
      <c r="C21" s="293">
        <v>15</v>
      </c>
      <c r="D21" s="260" t="s">
        <v>147</v>
      </c>
      <c r="E21" s="260" t="s">
        <v>148</v>
      </c>
      <c r="F21" s="260" t="s">
        <v>577</v>
      </c>
      <c r="G21" s="43">
        <v>0.30208333333333331</v>
      </c>
      <c r="H21" s="47">
        <v>0.30208333333333331</v>
      </c>
      <c r="I21" s="58" t="s">
        <v>44</v>
      </c>
      <c r="J21" s="52">
        <v>0</v>
      </c>
      <c r="K21" s="43">
        <v>0.38541666666666669</v>
      </c>
      <c r="L21" s="47">
        <v>0.38541666666666669</v>
      </c>
      <c r="M21" s="42" t="s">
        <v>44</v>
      </c>
      <c r="N21" s="38">
        <v>0</v>
      </c>
      <c r="O21" s="85">
        <v>0.38611111111111113</v>
      </c>
      <c r="P21" s="38"/>
      <c r="Q21" s="261"/>
      <c r="R21" s="85"/>
      <c r="S21" s="38">
        <v>0</v>
      </c>
      <c r="T21" s="85" t="s">
        <v>308</v>
      </c>
      <c r="U21" s="86"/>
      <c r="V21" s="52">
        <v>600</v>
      </c>
      <c r="W21" s="85"/>
      <c r="X21" s="38">
        <v>600</v>
      </c>
      <c r="Y21" s="85"/>
      <c r="Z21" s="86"/>
      <c r="AA21" s="52">
        <v>600</v>
      </c>
      <c r="AB21" s="261"/>
      <c r="AC21" s="85"/>
      <c r="AD21" s="38">
        <v>600</v>
      </c>
      <c r="AE21" s="85">
        <v>0.44027777777777777</v>
      </c>
      <c r="AF21" s="86"/>
      <c r="AG21" s="52">
        <v>1740</v>
      </c>
      <c r="AH21" s="261"/>
      <c r="AI21" s="85"/>
      <c r="AJ21" s="38">
        <v>600</v>
      </c>
      <c r="AK21" s="73">
        <v>0.47569444444444442</v>
      </c>
      <c r="AL21" s="42" t="s">
        <v>44</v>
      </c>
      <c r="AM21" s="38">
        <v>0</v>
      </c>
      <c r="AN21" s="43">
        <v>0.49027777777777781</v>
      </c>
      <c r="AO21" s="47">
        <v>0.4909722222222222</v>
      </c>
      <c r="AP21" s="70">
        <v>94.6</v>
      </c>
      <c r="AQ21" s="71">
        <v>94.6</v>
      </c>
      <c r="AR21" s="72"/>
      <c r="AS21" s="49">
        <v>0.51736111111111105</v>
      </c>
      <c r="AT21" s="42" t="s">
        <v>44</v>
      </c>
      <c r="AU21" s="280">
        <v>0</v>
      </c>
      <c r="AV21" s="72"/>
      <c r="AW21" s="49">
        <v>0.55902777777777779</v>
      </c>
      <c r="AX21" s="42" t="s">
        <v>44</v>
      </c>
      <c r="AY21" s="38">
        <v>0</v>
      </c>
      <c r="AZ21" s="53">
        <v>0.56111111111111112</v>
      </c>
      <c r="BA21" s="61"/>
      <c r="BB21" s="55">
        <v>0.5663541666666666</v>
      </c>
      <c r="BC21" s="35">
        <v>5.243055555555487E-3</v>
      </c>
      <c r="BD21" s="35">
        <v>2.6620370370377192E-4</v>
      </c>
      <c r="BE21" s="44" t="s">
        <v>45</v>
      </c>
      <c r="BF21" s="45">
        <v>23</v>
      </c>
      <c r="BG21" s="55">
        <v>0.57337962962962963</v>
      </c>
      <c r="BH21" s="35">
        <v>1.2268518518518512E-2</v>
      </c>
      <c r="BI21" s="35">
        <v>1.145833333333339E-3</v>
      </c>
      <c r="BJ21" s="44" t="s">
        <v>45</v>
      </c>
      <c r="BK21" s="45">
        <v>99</v>
      </c>
      <c r="BL21" s="55">
        <v>0.57729166666666665</v>
      </c>
      <c r="BM21" s="35">
        <v>1.6180555555555531E-2</v>
      </c>
      <c r="BN21" s="35">
        <v>1.0879629629629885E-3</v>
      </c>
      <c r="BO21" s="44" t="s">
        <v>45</v>
      </c>
      <c r="BP21" s="45">
        <v>94</v>
      </c>
      <c r="BQ21" s="55">
        <v>0.59576388888888887</v>
      </c>
      <c r="BR21" s="35">
        <v>3.4652777777777755E-2</v>
      </c>
      <c r="BS21" s="35">
        <v>2.696759259259239E-3</v>
      </c>
      <c r="BT21" s="44" t="s">
        <v>301</v>
      </c>
      <c r="BU21" s="45">
        <v>233</v>
      </c>
      <c r="BV21" s="263"/>
      <c r="BW21" s="263"/>
      <c r="BX21" s="55">
        <v>0.58594907407407404</v>
      </c>
      <c r="BY21" s="35">
        <v>2.4837962962962923E-2</v>
      </c>
      <c r="BZ21" s="35">
        <v>1.5370370370370409E-2</v>
      </c>
      <c r="CA21" s="44" t="s">
        <v>45</v>
      </c>
      <c r="CB21" s="45">
        <v>1328</v>
      </c>
      <c r="CC21" s="49">
        <v>0.63611111111111118</v>
      </c>
      <c r="CD21" s="42" t="s">
        <v>301</v>
      </c>
      <c r="CE21" s="38">
        <v>780</v>
      </c>
      <c r="CF21" s="53">
        <v>0.65277777777777779</v>
      </c>
      <c r="CG21" s="61"/>
      <c r="CH21" s="55">
        <v>0.66331018518518514</v>
      </c>
      <c r="CI21" s="35">
        <v>1.0532407407407351E-2</v>
      </c>
      <c r="CJ21" s="35">
        <v>3.1250000000005579E-4</v>
      </c>
      <c r="CK21" s="44" t="s">
        <v>45</v>
      </c>
      <c r="CL21" s="45">
        <v>27</v>
      </c>
      <c r="CM21" s="55">
        <v>0.66923611111111114</v>
      </c>
      <c r="CN21" s="35">
        <v>1.6458333333333353E-2</v>
      </c>
      <c r="CO21" s="35">
        <v>3.9351851851849792E-4</v>
      </c>
      <c r="CP21" s="44" t="s">
        <v>45</v>
      </c>
      <c r="CQ21" s="45">
        <v>34</v>
      </c>
      <c r="CR21" s="85" t="s">
        <v>632</v>
      </c>
      <c r="CS21" s="38"/>
      <c r="CT21" s="85">
        <v>1.1881944444444399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94.2</v>
      </c>
      <c r="DC21" s="71">
        <v>94.2</v>
      </c>
      <c r="DD21" s="72"/>
      <c r="DE21" s="43"/>
      <c r="DF21" s="43"/>
      <c r="DG21" s="39">
        <v>2026.8</v>
      </c>
      <c r="DH21" s="46">
        <v>5520</v>
      </c>
      <c r="DI21" s="40"/>
      <c r="DJ21" s="63">
        <v>7546.8</v>
      </c>
      <c r="DK21" s="43"/>
      <c r="DL21" s="268" t="s">
        <v>191</v>
      </c>
      <c r="DM21" s="269" t="s">
        <v>577</v>
      </c>
      <c r="DN21" s="269" t="s">
        <v>177</v>
      </c>
      <c r="DO21" s="269">
        <v>143</v>
      </c>
      <c r="DP21" s="269">
        <v>0</v>
      </c>
      <c r="DQ21" s="56"/>
      <c r="DR21" s="56"/>
      <c r="DS21" s="36"/>
      <c r="DV21" s="41">
        <v>1.1299999999999999</v>
      </c>
      <c r="DW21" s="41" t="s">
        <v>197</v>
      </c>
      <c r="DX21" s="41"/>
      <c r="DY21" s="151">
        <v>213.34399999999999</v>
      </c>
      <c r="DZ21" s="41">
        <v>213.34399999999999</v>
      </c>
      <c r="EA21" s="41">
        <v>9999</v>
      </c>
      <c r="EB21" s="41">
        <v>999999</v>
      </c>
      <c r="EC21" s="41">
        <v>999999</v>
      </c>
      <c r="EG21" s="41">
        <v>15</v>
      </c>
      <c r="EH21" s="195">
        <v>0</v>
      </c>
      <c r="EI21" s="195">
        <v>4740</v>
      </c>
      <c r="EJ21" s="196">
        <v>94.6</v>
      </c>
      <c r="EK21" s="195">
        <v>0</v>
      </c>
      <c r="EL21" s="195">
        <v>0</v>
      </c>
      <c r="EM21" s="195">
        <v>1777</v>
      </c>
      <c r="EN21" s="195">
        <v>780</v>
      </c>
      <c r="EO21" s="195">
        <v>61</v>
      </c>
      <c r="EP21" s="195">
        <v>0</v>
      </c>
      <c r="EQ21" s="195">
        <v>94.2</v>
      </c>
      <c r="ER21" s="195" t="e">
        <v>#REF!</v>
      </c>
      <c r="ES21" s="195" t="s">
        <v>316</v>
      </c>
      <c r="ET21" s="195" t="e">
        <v>#REF!</v>
      </c>
      <c r="EU21" s="195" t="s">
        <v>316</v>
      </c>
      <c r="EV21" s="195"/>
      <c r="EW21" s="195"/>
      <c r="EX21" s="195"/>
      <c r="EY21" s="195"/>
      <c r="EZ21" s="196"/>
      <c r="FA21" s="195"/>
      <c r="FC21" s="41">
        <v>15</v>
      </c>
      <c r="FD21" s="195">
        <v>0</v>
      </c>
      <c r="FE21" s="195">
        <v>4740</v>
      </c>
      <c r="FF21" s="195">
        <v>4834.6000000000004</v>
      </c>
      <c r="FG21" s="195">
        <v>4834.6000000000004</v>
      </c>
      <c r="FH21" s="195">
        <v>4834.6000000000004</v>
      </c>
      <c r="FI21" s="195">
        <v>6611.6</v>
      </c>
      <c r="FJ21" s="195">
        <v>7391.6</v>
      </c>
      <c r="FK21" s="195">
        <v>7452.6</v>
      </c>
      <c r="FL21" s="195">
        <v>7452.6</v>
      </c>
      <c r="FM21" s="195">
        <v>7546.8</v>
      </c>
      <c r="FN21" s="195" t="e">
        <v>#VALUE!</v>
      </c>
      <c r="FO21" s="195" t="e">
        <v>#VALUE!</v>
      </c>
      <c r="FP21" s="195" t="e">
        <v>#VALUE!</v>
      </c>
      <c r="FQ21" s="195" t="e">
        <v>#VALUE!</v>
      </c>
      <c r="FR21" s="195" t="e">
        <v>#VALUE!</v>
      </c>
      <c r="FS21" s="195" t="e">
        <v>#VALUE!</v>
      </c>
      <c r="FT21" s="195" t="e">
        <v>#VALUE!</v>
      </c>
      <c r="FU21" s="195" t="e">
        <v>#VALUE!</v>
      </c>
      <c r="FV21" s="195" t="e">
        <v>#VALUE!</v>
      </c>
    </row>
    <row r="22" spans="1:178" ht="13.5" thickBot="1" x14ac:dyDescent="0.25">
      <c r="A22" s="132"/>
      <c r="B22" s="34">
        <v>74</v>
      </c>
      <c r="C22" s="293">
        <v>87</v>
      </c>
      <c r="D22" s="260" t="s">
        <v>558</v>
      </c>
      <c r="E22" s="260" t="s">
        <v>559</v>
      </c>
      <c r="F22" s="260" t="s">
        <v>573</v>
      </c>
      <c r="G22" s="43">
        <v>0.34305555555555539</v>
      </c>
      <c r="H22" s="47">
        <v>0.34305555555555539</v>
      </c>
      <c r="I22" s="58" t="s">
        <v>44</v>
      </c>
      <c r="J22" s="52">
        <v>0</v>
      </c>
      <c r="K22" s="43">
        <v>0.42638888888888876</v>
      </c>
      <c r="L22" s="47">
        <v>0.42638888888888876</v>
      </c>
      <c r="M22" s="42" t="s">
        <v>44</v>
      </c>
      <c r="N22" s="38">
        <v>0</v>
      </c>
      <c r="O22" s="85">
        <v>0.4291666666666667</v>
      </c>
      <c r="P22" s="38"/>
      <c r="Q22" s="261"/>
      <c r="R22" s="85"/>
      <c r="S22" s="38">
        <v>0</v>
      </c>
      <c r="T22" s="85">
        <v>0.46319444444444446</v>
      </c>
      <c r="U22" s="86"/>
      <c r="V22" s="52">
        <v>0</v>
      </c>
      <c r="W22" s="85">
        <v>0.48333333333333334</v>
      </c>
      <c r="X22" s="38"/>
      <c r="Y22" s="85">
        <v>0.48472222222222222</v>
      </c>
      <c r="Z22" s="86"/>
      <c r="AA22" s="52">
        <v>0</v>
      </c>
      <c r="AB22" s="261"/>
      <c r="AC22" s="85">
        <v>0.48680555555555555</v>
      </c>
      <c r="AD22" s="38"/>
      <c r="AE22" s="85">
        <v>0.50624999999999998</v>
      </c>
      <c r="AF22" s="86"/>
      <c r="AG22" s="52">
        <v>0</v>
      </c>
      <c r="AH22" s="261"/>
      <c r="AI22" s="85">
        <v>0.51388888888888895</v>
      </c>
      <c r="AJ22" s="38">
        <v>300</v>
      </c>
      <c r="AK22" s="73">
        <v>0.51666666666666672</v>
      </c>
      <c r="AL22" s="42" t="s">
        <v>44</v>
      </c>
      <c r="AM22" s="38">
        <v>0</v>
      </c>
      <c r="AN22" s="43">
        <v>0.52777777777777779</v>
      </c>
      <c r="AO22" s="47">
        <v>0.5708333333333333</v>
      </c>
      <c r="AP22" s="70">
        <v>88.5</v>
      </c>
      <c r="AQ22" s="71">
        <v>88.5</v>
      </c>
      <c r="AR22" s="72"/>
      <c r="AS22" s="49">
        <v>0.55833333333333335</v>
      </c>
      <c r="AT22" s="42" t="s">
        <v>44</v>
      </c>
      <c r="AU22" s="280">
        <v>0</v>
      </c>
      <c r="AV22" s="72"/>
      <c r="AW22" s="49">
        <v>0.6166666666666667</v>
      </c>
      <c r="AX22" s="42" t="s">
        <v>44</v>
      </c>
      <c r="AY22" s="38">
        <v>0</v>
      </c>
      <c r="AZ22" s="53">
        <v>0.61944444444444446</v>
      </c>
      <c r="BA22" s="61"/>
      <c r="BB22" s="55">
        <v>0.62496527777777777</v>
      </c>
      <c r="BC22" s="35">
        <v>5.5208333333333082E-3</v>
      </c>
      <c r="BD22" s="35">
        <v>1.1574074074049284E-5</v>
      </c>
      <c r="BE22" s="44" t="s">
        <v>301</v>
      </c>
      <c r="BF22" s="45">
        <v>1</v>
      </c>
      <c r="BG22" s="55">
        <v>0.63248842592592591</v>
      </c>
      <c r="BH22" s="35">
        <v>1.3043981481481448E-2</v>
      </c>
      <c r="BI22" s="35">
        <v>3.7037037037040282E-4</v>
      </c>
      <c r="BJ22" s="44" t="s">
        <v>45</v>
      </c>
      <c r="BK22" s="45">
        <v>32</v>
      </c>
      <c r="BL22" s="55">
        <v>0.63645833333333335</v>
      </c>
      <c r="BM22" s="35">
        <v>1.7013888888888884E-2</v>
      </c>
      <c r="BN22" s="35">
        <v>2.546296296296359E-4</v>
      </c>
      <c r="BO22" s="44" t="s">
        <v>45</v>
      </c>
      <c r="BP22" s="45">
        <v>22</v>
      </c>
      <c r="BQ22" s="55">
        <v>0.65084490740740741</v>
      </c>
      <c r="BR22" s="35">
        <v>3.1400462962962949E-2</v>
      </c>
      <c r="BS22" s="35">
        <v>5.5555555555556607E-4</v>
      </c>
      <c r="BT22" s="44" t="s">
        <v>45</v>
      </c>
      <c r="BU22" s="45">
        <v>48</v>
      </c>
      <c r="BV22" s="263"/>
      <c r="BW22" s="263"/>
      <c r="BX22" s="55">
        <v>0.66123842592592597</v>
      </c>
      <c r="BY22" s="35">
        <v>4.1793981481481501E-2</v>
      </c>
      <c r="BZ22" s="35">
        <v>1.5856481481481693E-3</v>
      </c>
      <c r="CA22" s="44" t="s">
        <v>301</v>
      </c>
      <c r="CB22" s="45">
        <v>137</v>
      </c>
      <c r="CC22" s="49">
        <v>0.69930555555555562</v>
      </c>
      <c r="CD22" s="42" t="s">
        <v>301</v>
      </c>
      <c r="CE22" s="38">
        <v>1200</v>
      </c>
      <c r="CF22" s="53">
        <v>0.70277777777777783</v>
      </c>
      <c r="CG22" s="61"/>
      <c r="CH22" s="55">
        <v>0.71353009259259259</v>
      </c>
      <c r="CI22" s="35">
        <v>1.0752314814814756E-2</v>
      </c>
      <c r="CJ22" s="35">
        <v>9.2592592592651013E-5</v>
      </c>
      <c r="CK22" s="44" t="s">
        <v>45</v>
      </c>
      <c r="CL22" s="45">
        <v>8</v>
      </c>
      <c r="CM22" s="55">
        <v>0.71988425925925925</v>
      </c>
      <c r="CN22" s="35">
        <v>1.7106481481481417E-2</v>
      </c>
      <c r="CO22" s="35">
        <v>2.5462962962956651E-4</v>
      </c>
      <c r="CP22" s="44" t="s">
        <v>301</v>
      </c>
      <c r="CQ22" s="45">
        <v>22</v>
      </c>
      <c r="CR22" s="85"/>
      <c r="CS22" s="38">
        <v>600</v>
      </c>
      <c r="CT22" s="85">
        <v>3.6465277777777798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109.6</v>
      </c>
      <c r="DC22" s="71">
        <v>109.6</v>
      </c>
      <c r="DD22" s="72"/>
      <c r="DE22" s="43"/>
      <c r="DF22" s="43"/>
      <c r="DG22" s="39">
        <v>468.1</v>
      </c>
      <c r="DH22" s="46">
        <v>2100</v>
      </c>
      <c r="DI22" s="40"/>
      <c r="DJ22" s="63">
        <v>2568.1</v>
      </c>
      <c r="DK22" s="43"/>
      <c r="DL22" s="268" t="s">
        <v>191</v>
      </c>
      <c r="DM22" s="269" t="s">
        <v>573</v>
      </c>
      <c r="DN22" s="269" t="s">
        <v>178</v>
      </c>
      <c r="DO22" s="269">
        <v>112</v>
      </c>
      <c r="DP22" s="269" t="s">
        <v>621</v>
      </c>
      <c r="DQ22" s="56"/>
      <c r="DR22" s="56"/>
      <c r="DS22" s="36"/>
      <c r="DV22" s="41">
        <v>1.08</v>
      </c>
      <c r="DW22" s="41" t="s">
        <v>197</v>
      </c>
      <c r="DX22" s="41"/>
      <c r="DY22" s="151">
        <v>213.94800000000001</v>
      </c>
      <c r="DZ22" s="41">
        <v>213.94800000000001</v>
      </c>
      <c r="EA22" s="41">
        <v>9999</v>
      </c>
      <c r="EB22" s="41">
        <v>999999</v>
      </c>
      <c r="EC22" s="41">
        <v>999999</v>
      </c>
      <c r="EG22" s="41">
        <v>87</v>
      </c>
      <c r="EH22" s="195">
        <v>0</v>
      </c>
      <c r="EI22" s="195">
        <v>300</v>
      </c>
      <c r="EJ22" s="196">
        <v>88.5</v>
      </c>
      <c r="EK22" s="195">
        <v>0</v>
      </c>
      <c r="EL22" s="195">
        <v>0</v>
      </c>
      <c r="EM22" s="195">
        <v>240</v>
      </c>
      <c r="EN22" s="195">
        <v>1200</v>
      </c>
      <c r="EO22" s="195">
        <v>30</v>
      </c>
      <c r="EP22" s="195">
        <v>600</v>
      </c>
      <c r="EQ22" s="195">
        <v>109.6</v>
      </c>
      <c r="FC22" s="41">
        <v>87</v>
      </c>
      <c r="FD22" s="195">
        <v>0</v>
      </c>
      <c r="FE22" s="195">
        <v>300</v>
      </c>
      <c r="FF22" s="195">
        <v>388.5</v>
      </c>
      <c r="FG22" s="195">
        <v>388.5</v>
      </c>
      <c r="FH22" s="195">
        <v>388.5</v>
      </c>
      <c r="FI22" s="195">
        <v>628.5</v>
      </c>
      <c r="FJ22" s="195">
        <v>1828.5</v>
      </c>
      <c r="FK22" s="195">
        <v>1858.5</v>
      </c>
      <c r="FL22" s="195">
        <v>2458.5</v>
      </c>
      <c r="FM22" s="195">
        <v>2568.1</v>
      </c>
    </row>
    <row r="23" spans="1:178" ht="13.5" thickBot="1" x14ac:dyDescent="0.25">
      <c r="A23" s="132"/>
      <c r="B23" s="34">
        <v>56</v>
      </c>
      <c r="C23" s="293">
        <v>61</v>
      </c>
      <c r="D23" s="260" t="s">
        <v>534</v>
      </c>
      <c r="E23" s="260" t="s">
        <v>535</v>
      </c>
      <c r="F23" s="260" t="s">
        <v>606</v>
      </c>
      <c r="G23" s="43">
        <v>0.33055555555555544</v>
      </c>
      <c r="H23" s="47">
        <v>0.33055555555555544</v>
      </c>
      <c r="I23" s="58" t="s">
        <v>44</v>
      </c>
      <c r="J23" s="52">
        <v>0</v>
      </c>
      <c r="K23" s="43">
        <v>0.41388888888888881</v>
      </c>
      <c r="L23" s="47">
        <v>0.41388888888888881</v>
      </c>
      <c r="M23" s="42" t="s">
        <v>44</v>
      </c>
      <c r="N23" s="38">
        <v>0</v>
      </c>
      <c r="O23" s="85"/>
      <c r="P23" s="38">
        <v>600</v>
      </c>
      <c r="Q23" s="261"/>
      <c r="R23" s="85">
        <v>0.44861111111111113</v>
      </c>
      <c r="S23" s="38">
        <v>300</v>
      </c>
      <c r="T23" s="85">
        <v>0.4548611111111111</v>
      </c>
      <c r="U23" s="86"/>
      <c r="V23" s="52">
        <v>0</v>
      </c>
      <c r="W23" s="85">
        <v>0.47361111111111115</v>
      </c>
      <c r="X23" s="38"/>
      <c r="Y23" s="85">
        <v>0.47500000000000003</v>
      </c>
      <c r="Z23" s="86"/>
      <c r="AA23" s="52">
        <v>0</v>
      </c>
      <c r="AB23" s="261"/>
      <c r="AC23" s="85"/>
      <c r="AD23" s="38">
        <v>600</v>
      </c>
      <c r="AE23" s="85" t="s">
        <v>308</v>
      </c>
      <c r="AF23" s="86"/>
      <c r="AG23" s="52">
        <v>600</v>
      </c>
      <c r="AH23" s="261"/>
      <c r="AI23" s="85"/>
      <c r="AJ23" s="38">
        <v>600</v>
      </c>
      <c r="AK23" s="73">
        <v>0.51180555555555551</v>
      </c>
      <c r="AL23" s="42" t="s">
        <v>301</v>
      </c>
      <c r="AM23" s="38">
        <v>660</v>
      </c>
      <c r="AN23" s="43">
        <v>0.52500000000000002</v>
      </c>
      <c r="AO23" s="47">
        <v>0.55972222222222223</v>
      </c>
      <c r="AP23" s="70">
        <v>98</v>
      </c>
      <c r="AQ23" s="71">
        <v>98</v>
      </c>
      <c r="AR23" s="72"/>
      <c r="AS23" s="49">
        <v>0.55347222222222214</v>
      </c>
      <c r="AT23" s="42" t="s">
        <v>44</v>
      </c>
      <c r="AU23" s="280">
        <v>0</v>
      </c>
      <c r="AV23" s="72"/>
      <c r="AW23" s="49">
        <v>0.61597222222222225</v>
      </c>
      <c r="AX23" s="42" t="s">
        <v>44</v>
      </c>
      <c r="AY23" s="38">
        <v>0</v>
      </c>
      <c r="AZ23" s="53">
        <v>0.61875000000000002</v>
      </c>
      <c r="BA23" s="61"/>
      <c r="BB23" s="55">
        <v>0.62446759259259255</v>
      </c>
      <c r="BC23" s="35">
        <v>5.7175925925925242E-3</v>
      </c>
      <c r="BD23" s="35">
        <v>2.0833333333326529E-4</v>
      </c>
      <c r="BE23" s="44" t="s">
        <v>301</v>
      </c>
      <c r="BF23" s="45">
        <v>18</v>
      </c>
      <c r="BG23" s="55">
        <v>0.63339120370370372</v>
      </c>
      <c r="BH23" s="35">
        <v>1.4641203703703698E-2</v>
      </c>
      <c r="BI23" s="35">
        <v>1.226851851851847E-3</v>
      </c>
      <c r="BJ23" s="44" t="s">
        <v>301</v>
      </c>
      <c r="BK23" s="45">
        <v>106</v>
      </c>
      <c r="BL23" s="55">
        <v>0.63848379629629626</v>
      </c>
      <c r="BM23" s="35">
        <v>1.9733796296296235E-2</v>
      </c>
      <c r="BN23" s="35">
        <v>2.4652777777777156E-3</v>
      </c>
      <c r="BO23" s="44" t="s">
        <v>301</v>
      </c>
      <c r="BP23" s="45">
        <v>213</v>
      </c>
      <c r="BQ23" s="55">
        <v>0.66196759259259264</v>
      </c>
      <c r="BR23" s="35">
        <v>4.3217592592592613E-2</v>
      </c>
      <c r="BS23" s="35">
        <v>1.1261574074074097E-2</v>
      </c>
      <c r="BT23" s="44" t="s">
        <v>301</v>
      </c>
      <c r="BU23" s="45">
        <v>973</v>
      </c>
      <c r="BV23" s="263"/>
      <c r="BW23" s="263"/>
      <c r="BX23" s="55">
        <v>0.64697916666666666</v>
      </c>
      <c r="BY23" s="35">
        <v>2.8229166666666639E-2</v>
      </c>
      <c r="BZ23" s="35">
        <v>1.1979166666666693E-2</v>
      </c>
      <c r="CA23" s="44" t="s">
        <v>45</v>
      </c>
      <c r="CB23" s="45">
        <v>1035</v>
      </c>
      <c r="CC23" s="49">
        <v>0.6972222222222223</v>
      </c>
      <c r="CD23" s="42" t="s">
        <v>301</v>
      </c>
      <c r="CE23" s="38">
        <v>1080</v>
      </c>
      <c r="CF23" s="53">
        <v>0.70000000000000007</v>
      </c>
      <c r="CG23" s="61"/>
      <c r="CH23" s="55">
        <v>0.71171296296296294</v>
      </c>
      <c r="CI23" s="35">
        <v>1.171296296296287E-2</v>
      </c>
      <c r="CJ23" s="35">
        <v>8.6805555555546227E-4</v>
      </c>
      <c r="CK23" s="44" t="s">
        <v>301</v>
      </c>
      <c r="CL23" s="45">
        <v>75</v>
      </c>
      <c r="CM23" s="55">
        <v>0.71800925925925929</v>
      </c>
      <c r="CN23" s="35">
        <v>1.8009259259259225E-2</v>
      </c>
      <c r="CO23" s="35">
        <v>1.1574074074073744E-3</v>
      </c>
      <c r="CP23" s="44" t="s">
        <v>301</v>
      </c>
      <c r="CQ23" s="45">
        <v>100</v>
      </c>
      <c r="CR23" s="85"/>
      <c r="CS23" s="38">
        <v>600</v>
      </c>
      <c r="CT23" s="85">
        <v>2.8965277777777798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106.4</v>
      </c>
      <c r="DC23" s="71">
        <v>106.4</v>
      </c>
      <c r="DD23" s="72"/>
      <c r="DE23" s="43"/>
      <c r="DF23" s="43"/>
      <c r="DG23" s="39">
        <v>2724.4</v>
      </c>
      <c r="DH23" s="46">
        <v>5040</v>
      </c>
      <c r="DI23" s="40"/>
      <c r="DJ23" s="63">
        <v>7764.4</v>
      </c>
      <c r="DK23" s="43"/>
      <c r="DL23" s="268" t="s">
        <v>192</v>
      </c>
      <c r="DM23" s="269" t="s">
        <v>606</v>
      </c>
      <c r="DN23" s="269" t="s">
        <v>178</v>
      </c>
      <c r="DO23" s="269">
        <v>82</v>
      </c>
      <c r="DP23" s="269" t="s">
        <v>620</v>
      </c>
      <c r="DQ23" s="56"/>
      <c r="DR23" s="56"/>
      <c r="DS23" s="36"/>
      <c r="DV23" s="41">
        <v>1.05</v>
      </c>
      <c r="DW23" s="41" t="s">
        <v>197</v>
      </c>
      <c r="DX23" s="41"/>
      <c r="DY23" s="151">
        <v>214.62</v>
      </c>
      <c r="DZ23" s="41">
        <v>214.62</v>
      </c>
      <c r="EA23" s="41">
        <v>9999</v>
      </c>
      <c r="EB23" s="41">
        <v>999999</v>
      </c>
      <c r="EC23" s="41">
        <v>999999</v>
      </c>
      <c r="EG23" s="41">
        <v>61</v>
      </c>
      <c r="EH23" s="195">
        <v>0</v>
      </c>
      <c r="EI23" s="195">
        <v>3360</v>
      </c>
      <c r="EJ23" s="196">
        <v>98</v>
      </c>
      <c r="EK23" s="195">
        <v>0</v>
      </c>
      <c r="EL23" s="195">
        <v>0</v>
      </c>
      <c r="EM23" s="195">
        <v>2345</v>
      </c>
      <c r="EN23" s="195">
        <v>1080</v>
      </c>
      <c r="EO23" s="195">
        <v>175</v>
      </c>
      <c r="EP23" s="195">
        <v>600</v>
      </c>
      <c r="EQ23" s="195">
        <v>106.4</v>
      </c>
      <c r="ER23" s="195" t="e">
        <v>#REF!</v>
      </c>
      <c r="ES23" s="195" t="e">
        <v>#REF!</v>
      </c>
      <c r="ET23" s="195" t="e">
        <v>#REF!</v>
      </c>
      <c r="EU23" s="196" t="s">
        <v>316</v>
      </c>
      <c r="EV23" s="195"/>
      <c r="EW23" s="195"/>
      <c r="EX23" s="195"/>
      <c r="EY23" s="195"/>
      <c r="EZ23" s="196"/>
      <c r="FA23" s="195"/>
      <c r="FC23" s="41">
        <v>61</v>
      </c>
      <c r="FD23" s="195">
        <v>0</v>
      </c>
      <c r="FE23" s="195">
        <v>3360</v>
      </c>
      <c r="FF23" s="195">
        <v>3458</v>
      </c>
      <c r="FG23" s="195">
        <v>3458</v>
      </c>
      <c r="FH23" s="195">
        <v>3458</v>
      </c>
      <c r="FI23" s="195">
        <v>5803</v>
      </c>
      <c r="FJ23" s="195">
        <v>6883</v>
      </c>
      <c r="FK23" s="195">
        <v>7058</v>
      </c>
      <c r="FL23" s="195">
        <v>7658</v>
      </c>
      <c r="FM23" s="195">
        <v>7764.4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2"/>
      <c r="B24" s="34">
        <v>75</v>
      </c>
      <c r="C24" s="293">
        <v>88</v>
      </c>
      <c r="D24" s="260" t="s">
        <v>560</v>
      </c>
      <c r="E24" s="260" t="s">
        <v>561</v>
      </c>
      <c r="F24" s="260" t="s">
        <v>614</v>
      </c>
      <c r="G24" s="43">
        <v>0.34374999999999983</v>
      </c>
      <c r="H24" s="47">
        <v>0.34374999999999983</v>
      </c>
      <c r="I24" s="58" t="s">
        <v>44</v>
      </c>
      <c r="J24" s="52">
        <v>0</v>
      </c>
      <c r="K24" s="43">
        <v>0.4270833333333332</v>
      </c>
      <c r="L24" s="47">
        <v>0.4270833333333332</v>
      </c>
      <c r="M24" s="42" t="s">
        <v>44</v>
      </c>
      <c r="N24" s="38">
        <v>0</v>
      </c>
      <c r="O24" s="85">
        <v>0.4284722222222222</v>
      </c>
      <c r="P24" s="38">
        <v>300</v>
      </c>
      <c r="Q24" s="261"/>
      <c r="R24" s="85">
        <v>0.46111111111111108</v>
      </c>
      <c r="S24" s="38">
        <v>300</v>
      </c>
      <c r="T24" s="85">
        <v>0.48749999999999999</v>
      </c>
      <c r="U24" s="86"/>
      <c r="V24" s="52">
        <v>0</v>
      </c>
      <c r="W24" s="85">
        <v>0.51388888888888895</v>
      </c>
      <c r="X24" s="38"/>
      <c r="Y24" s="85">
        <v>0.51458333333333328</v>
      </c>
      <c r="Z24" s="86"/>
      <c r="AA24" s="52">
        <v>0</v>
      </c>
      <c r="AB24" s="261"/>
      <c r="AC24" s="85">
        <v>0.51666666666666672</v>
      </c>
      <c r="AD24" s="38"/>
      <c r="AE24" s="85">
        <v>0.47916666666666669</v>
      </c>
      <c r="AF24" s="86"/>
      <c r="AG24" s="52">
        <v>1980</v>
      </c>
      <c r="AH24" s="261">
        <v>600</v>
      </c>
      <c r="AI24" s="85"/>
      <c r="AJ24" s="38">
        <v>600</v>
      </c>
      <c r="AK24" s="73">
        <v>0.5493055555555556</v>
      </c>
      <c r="AL24" s="42" t="s">
        <v>301</v>
      </c>
      <c r="AM24" s="38">
        <v>2760</v>
      </c>
      <c r="AN24" s="43">
        <v>0.55625000000000002</v>
      </c>
      <c r="AO24" s="47">
        <v>0.5854166666666667</v>
      </c>
      <c r="AP24" s="70">
        <v>92.1</v>
      </c>
      <c r="AQ24" s="71">
        <v>92.1</v>
      </c>
      <c r="AR24" s="72"/>
      <c r="AS24" s="49">
        <v>0.59097222222222223</v>
      </c>
      <c r="AT24" s="42" t="s">
        <v>44</v>
      </c>
      <c r="AU24" s="280">
        <v>0</v>
      </c>
      <c r="AV24" s="72"/>
      <c r="AW24" s="49">
        <v>0.6333333333333333</v>
      </c>
      <c r="AX24" s="42" t="s">
        <v>44</v>
      </c>
      <c r="AY24" s="38">
        <v>0</v>
      </c>
      <c r="AZ24" s="53">
        <v>0.63680555555555551</v>
      </c>
      <c r="BA24" s="61"/>
      <c r="BB24" s="55">
        <v>0.6422106481481481</v>
      </c>
      <c r="BC24" s="35">
        <v>5.4050925925925863E-3</v>
      </c>
      <c r="BD24" s="35">
        <v>1.0416666666667254E-4</v>
      </c>
      <c r="BE24" s="44" t="s">
        <v>45</v>
      </c>
      <c r="BF24" s="45">
        <v>9</v>
      </c>
      <c r="BG24" s="55">
        <v>0.64954861111111117</v>
      </c>
      <c r="BH24" s="35">
        <v>1.274305555555566E-2</v>
      </c>
      <c r="BI24" s="35">
        <v>6.7129629629619075E-4</v>
      </c>
      <c r="BJ24" s="44" t="s">
        <v>45</v>
      </c>
      <c r="BK24" s="45">
        <v>58</v>
      </c>
      <c r="BL24" s="55">
        <v>0.65387731481481481</v>
      </c>
      <c r="BM24" s="35">
        <v>1.70717592592593E-2</v>
      </c>
      <c r="BN24" s="35">
        <v>1.9675925925921947E-4</v>
      </c>
      <c r="BO24" s="44" t="s">
        <v>45</v>
      </c>
      <c r="BP24" s="45">
        <v>17</v>
      </c>
      <c r="BQ24" s="55">
        <v>0.67113425925925929</v>
      </c>
      <c r="BR24" s="35">
        <v>3.4328703703703778E-2</v>
      </c>
      <c r="BS24" s="35">
        <v>2.3726851851852623E-3</v>
      </c>
      <c r="BT24" s="44" t="s">
        <v>301</v>
      </c>
      <c r="BU24" s="45">
        <v>205</v>
      </c>
      <c r="BV24" s="263"/>
      <c r="BW24" s="263"/>
      <c r="BX24" s="55">
        <v>0.66200231481481475</v>
      </c>
      <c r="BY24" s="35">
        <v>2.5196759259259238E-2</v>
      </c>
      <c r="BZ24" s="35">
        <v>1.5011574074074094E-2</v>
      </c>
      <c r="CA24" s="44" t="s">
        <v>45</v>
      </c>
      <c r="CB24" s="45">
        <v>1597</v>
      </c>
      <c r="CC24" s="49">
        <v>0.69513888888888886</v>
      </c>
      <c r="CD24" s="42" t="s">
        <v>45</v>
      </c>
      <c r="CE24" s="38">
        <v>660</v>
      </c>
      <c r="CF24" s="53">
        <v>0.69791666666666663</v>
      </c>
      <c r="CG24" s="61"/>
      <c r="CH24" s="55">
        <v>0.70847222222222228</v>
      </c>
      <c r="CI24" s="35">
        <v>1.0555555555555651E-2</v>
      </c>
      <c r="CJ24" s="35">
        <v>2.8935185185175599E-4</v>
      </c>
      <c r="CK24" s="44" t="s">
        <v>45</v>
      </c>
      <c r="CL24" s="45">
        <v>25</v>
      </c>
      <c r="CM24" s="55">
        <v>0.71483796296296298</v>
      </c>
      <c r="CN24" s="35">
        <v>1.6921296296296351E-2</v>
      </c>
      <c r="CO24" s="35">
        <v>6.9444444444500403E-5</v>
      </c>
      <c r="CP24" s="44" t="s">
        <v>301</v>
      </c>
      <c r="CQ24" s="45">
        <v>6</v>
      </c>
      <c r="CR24" s="85" t="s">
        <v>632</v>
      </c>
      <c r="CS24" s="38"/>
      <c r="CT24" s="85">
        <v>3.6881944444444401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107.6</v>
      </c>
      <c r="DC24" s="71">
        <v>107.6</v>
      </c>
      <c r="DD24" s="72"/>
      <c r="DE24" s="43"/>
      <c r="DF24" s="43"/>
      <c r="DG24" s="39">
        <v>2116.6999999999998</v>
      </c>
      <c r="DH24" s="46">
        <v>7200</v>
      </c>
      <c r="DI24" s="40"/>
      <c r="DJ24" s="63">
        <v>9316.7000000000007</v>
      </c>
      <c r="DK24" s="43"/>
      <c r="DL24" s="268" t="s">
        <v>191</v>
      </c>
      <c r="DM24" s="269" t="s">
        <v>614</v>
      </c>
      <c r="DN24" s="269" t="s">
        <v>178</v>
      </c>
      <c r="DO24" s="269">
        <v>102</v>
      </c>
      <c r="DP24" s="269" t="s">
        <v>621</v>
      </c>
      <c r="DQ24" s="56"/>
      <c r="DR24" s="56"/>
      <c r="DS24" s="36"/>
      <c r="DV24" s="41">
        <v>1.08</v>
      </c>
      <c r="DW24" s="41" t="s">
        <v>197</v>
      </c>
      <c r="DX24" s="41"/>
      <c r="DY24" s="151">
        <v>215.67599999999999</v>
      </c>
      <c r="DZ24" s="41">
        <v>215.67599999999999</v>
      </c>
      <c r="EA24" s="41">
        <v>9999</v>
      </c>
      <c r="EB24" s="41">
        <v>999999</v>
      </c>
      <c r="EC24" s="41">
        <v>999999</v>
      </c>
      <c r="EG24" s="41">
        <v>88</v>
      </c>
      <c r="EH24" s="195">
        <v>0</v>
      </c>
      <c r="EI24" s="195">
        <v>6540</v>
      </c>
      <c r="EJ24" s="196">
        <v>92.1</v>
      </c>
      <c r="EK24" s="195">
        <v>0</v>
      </c>
      <c r="EL24" s="195">
        <v>0</v>
      </c>
      <c r="EM24" s="195">
        <v>1886</v>
      </c>
      <c r="EN24" s="195">
        <v>660</v>
      </c>
      <c r="EO24" s="195">
        <v>31</v>
      </c>
      <c r="EP24" s="195">
        <v>0</v>
      </c>
      <c r="EQ24" s="195">
        <v>107.6</v>
      </c>
      <c r="FC24" s="41">
        <v>88</v>
      </c>
      <c r="FD24" s="195">
        <v>0</v>
      </c>
      <c r="FE24" s="195">
        <v>6540</v>
      </c>
      <c r="FF24" s="195">
        <v>6632.1</v>
      </c>
      <c r="FG24" s="195">
        <v>6632.1</v>
      </c>
      <c r="FH24" s="195">
        <v>6632.1</v>
      </c>
      <c r="FI24" s="195">
        <v>8518.1</v>
      </c>
      <c r="FJ24" s="195">
        <v>9178.1</v>
      </c>
      <c r="FK24" s="195">
        <v>9209.1</v>
      </c>
      <c r="FL24" s="195">
        <v>9209.1</v>
      </c>
      <c r="FM24" s="195">
        <v>9316.7000000000007</v>
      </c>
    </row>
    <row r="25" spans="1:178" ht="26.25" thickBot="1" x14ac:dyDescent="0.25">
      <c r="A25" s="132"/>
      <c r="B25" s="34">
        <v>49</v>
      </c>
      <c r="C25" s="293">
        <v>49</v>
      </c>
      <c r="D25" s="260" t="s">
        <v>523</v>
      </c>
      <c r="E25" s="260" t="s">
        <v>137</v>
      </c>
      <c r="F25" s="260" t="s">
        <v>601</v>
      </c>
      <c r="G25" s="43">
        <v>0.32569444444444434</v>
      </c>
      <c r="H25" s="47">
        <v>0.32569444444444434</v>
      </c>
      <c r="I25" s="58" t="s">
        <v>44</v>
      </c>
      <c r="J25" s="52">
        <v>0</v>
      </c>
      <c r="K25" s="43">
        <v>0.40902777777777771</v>
      </c>
      <c r="L25" s="47">
        <v>0.40902777777777771</v>
      </c>
      <c r="M25" s="42" t="s">
        <v>44</v>
      </c>
      <c r="N25" s="38">
        <v>0</v>
      </c>
      <c r="O25" s="85">
        <v>0.41597222222222219</v>
      </c>
      <c r="P25" s="38"/>
      <c r="Q25" s="261"/>
      <c r="R25" s="85"/>
      <c r="S25" s="38">
        <v>0</v>
      </c>
      <c r="T25" s="85" t="s">
        <v>308</v>
      </c>
      <c r="U25" s="86"/>
      <c r="V25" s="52">
        <v>600</v>
      </c>
      <c r="W25" s="85"/>
      <c r="X25" s="38">
        <v>600</v>
      </c>
      <c r="Y25" s="85"/>
      <c r="Z25" s="86"/>
      <c r="AA25" s="52">
        <v>600</v>
      </c>
      <c r="AB25" s="261"/>
      <c r="AC25" s="85"/>
      <c r="AD25" s="38">
        <v>600</v>
      </c>
      <c r="AE25" s="85">
        <v>0.45347222222222222</v>
      </c>
      <c r="AF25" s="86"/>
      <c r="AG25" s="52">
        <v>2640</v>
      </c>
      <c r="AH25" s="261"/>
      <c r="AI25" s="85"/>
      <c r="AJ25" s="38">
        <v>600</v>
      </c>
      <c r="AK25" s="73">
        <v>0.4993055555555555</v>
      </c>
      <c r="AL25" s="42" t="s">
        <v>44</v>
      </c>
      <c r="AM25" s="38">
        <v>0</v>
      </c>
      <c r="AN25" s="43">
        <v>0.52708333333333335</v>
      </c>
      <c r="AO25" s="47">
        <v>0.53263888888888888</v>
      </c>
      <c r="AP25" s="70">
        <v>89.3</v>
      </c>
      <c r="AQ25" s="71">
        <v>89.3</v>
      </c>
      <c r="AR25" s="72"/>
      <c r="AS25" s="49">
        <v>0.54097222222222219</v>
      </c>
      <c r="AT25" s="42" t="s">
        <v>44</v>
      </c>
      <c r="AU25" s="280">
        <v>0</v>
      </c>
      <c r="AV25" s="72"/>
      <c r="AW25" s="49">
        <v>0.58263888888888882</v>
      </c>
      <c r="AX25" s="42" t="s">
        <v>44</v>
      </c>
      <c r="AY25" s="38">
        <v>0</v>
      </c>
      <c r="AZ25" s="53">
        <v>0.5854166666666667</v>
      </c>
      <c r="BA25" s="61"/>
      <c r="BB25" s="55">
        <v>0.5910185185185185</v>
      </c>
      <c r="BC25" s="35">
        <v>5.6018518518518023E-3</v>
      </c>
      <c r="BD25" s="35">
        <v>9.259259259254346E-5</v>
      </c>
      <c r="BE25" s="44" t="s">
        <v>301</v>
      </c>
      <c r="BF25" s="45">
        <v>8</v>
      </c>
      <c r="BG25" s="55">
        <v>0.59878472222222223</v>
      </c>
      <c r="BH25" s="35">
        <v>1.3368055555555536E-2</v>
      </c>
      <c r="BI25" s="35">
        <v>4.6296296296315098E-5</v>
      </c>
      <c r="BJ25" s="44" t="s">
        <v>45</v>
      </c>
      <c r="BK25" s="45">
        <v>4</v>
      </c>
      <c r="BL25" s="55">
        <v>0.60337962962962965</v>
      </c>
      <c r="BM25" s="35">
        <v>1.7962962962962958E-2</v>
      </c>
      <c r="BN25" s="35">
        <v>6.9444444444443851E-4</v>
      </c>
      <c r="BO25" s="44" t="s">
        <v>301</v>
      </c>
      <c r="BP25" s="45">
        <v>60</v>
      </c>
      <c r="BQ25" s="55">
        <v>0.62252314814814813</v>
      </c>
      <c r="BR25" s="35">
        <v>3.7106481481481435E-2</v>
      </c>
      <c r="BS25" s="35">
        <v>5.1504629629629192E-3</v>
      </c>
      <c r="BT25" s="44" t="s">
        <v>301</v>
      </c>
      <c r="BU25" s="45">
        <v>445</v>
      </c>
      <c r="BV25" s="263"/>
      <c r="BW25" s="263"/>
      <c r="BX25" s="55">
        <v>0.61275462962962968</v>
      </c>
      <c r="BY25" s="35">
        <v>2.7337962962962981E-2</v>
      </c>
      <c r="BZ25" s="35">
        <v>1.2870370370370351E-2</v>
      </c>
      <c r="CA25" s="44" t="s">
        <v>45</v>
      </c>
      <c r="CB25" s="45">
        <v>1412</v>
      </c>
      <c r="CC25" s="49">
        <v>0.65625</v>
      </c>
      <c r="CD25" s="42" t="s">
        <v>301</v>
      </c>
      <c r="CE25" s="38">
        <v>420</v>
      </c>
      <c r="CF25" s="53">
        <v>0.66388888888888886</v>
      </c>
      <c r="CG25" s="61"/>
      <c r="CH25" s="55">
        <v>0.67775462962962962</v>
      </c>
      <c r="CI25" s="35">
        <v>1.3865740740740762E-2</v>
      </c>
      <c r="CJ25" s="35">
        <v>3.0208333333333545E-3</v>
      </c>
      <c r="CK25" s="44" t="s">
        <v>301</v>
      </c>
      <c r="CL25" s="45">
        <v>261</v>
      </c>
      <c r="CM25" s="55">
        <v>0.68422453703703701</v>
      </c>
      <c r="CN25" s="35">
        <v>2.0335648148148144E-2</v>
      </c>
      <c r="CO25" s="35">
        <v>3.4837962962962939E-3</v>
      </c>
      <c r="CP25" s="44" t="s">
        <v>301</v>
      </c>
      <c r="CQ25" s="45">
        <v>301</v>
      </c>
      <c r="CR25" s="85" t="s">
        <v>632</v>
      </c>
      <c r="CS25" s="38">
        <v>300</v>
      </c>
      <c r="CT25" s="85">
        <v>2.6048611111111102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106.6</v>
      </c>
      <c r="DC25" s="71">
        <v>106.6</v>
      </c>
      <c r="DD25" s="72">
        <v>10</v>
      </c>
      <c r="DE25" s="43"/>
      <c r="DF25" s="43"/>
      <c r="DG25" s="39">
        <v>2696.9</v>
      </c>
      <c r="DH25" s="46">
        <v>6360</v>
      </c>
      <c r="DI25" s="40"/>
      <c r="DJ25" s="63">
        <v>9056.9</v>
      </c>
      <c r="DK25" s="43"/>
      <c r="DL25" s="268" t="s">
        <v>191</v>
      </c>
      <c r="DM25" s="269" t="s">
        <v>601</v>
      </c>
      <c r="DN25" s="269" t="s">
        <v>178</v>
      </c>
      <c r="DO25" s="269">
        <v>98</v>
      </c>
      <c r="DP25" s="269">
        <v>0</v>
      </c>
      <c r="DQ25" s="56"/>
      <c r="DR25" s="56"/>
      <c r="DS25" s="36"/>
      <c r="DV25" s="41">
        <v>1.05</v>
      </c>
      <c r="DW25" s="41" t="s">
        <v>197</v>
      </c>
      <c r="DX25" s="41"/>
      <c r="DY25" s="151">
        <v>216.19499999999999</v>
      </c>
      <c r="DZ25" s="41">
        <v>216.19499999999999</v>
      </c>
      <c r="EA25" s="41">
        <v>9999</v>
      </c>
      <c r="EB25" s="41">
        <v>999999</v>
      </c>
      <c r="EC25" s="41">
        <v>999999</v>
      </c>
      <c r="EG25" s="41">
        <v>49</v>
      </c>
      <c r="EH25" s="195">
        <v>0</v>
      </c>
      <c r="EI25" s="195">
        <v>5640</v>
      </c>
      <c r="EJ25" s="196">
        <v>89.3</v>
      </c>
      <c r="EK25" s="195">
        <v>0</v>
      </c>
      <c r="EL25" s="195">
        <v>0</v>
      </c>
      <c r="EM25" s="195">
        <v>1929</v>
      </c>
      <c r="EN25" s="195">
        <v>420</v>
      </c>
      <c r="EO25" s="195">
        <v>562</v>
      </c>
      <c r="EP25" s="195">
        <v>300</v>
      </c>
      <c r="EQ25" s="195">
        <v>116.6</v>
      </c>
      <c r="ER25" s="195" t="e">
        <v>#REF!</v>
      </c>
      <c r="ES25" s="195" t="e">
        <v>#REF!</v>
      </c>
      <c r="ET25" s="195" t="e">
        <v>#REF!</v>
      </c>
      <c r="EU25" s="196" t="e">
        <v>#REF!</v>
      </c>
      <c r="EV25" s="195"/>
      <c r="EW25" s="195"/>
      <c r="EX25" s="195"/>
      <c r="EY25" s="195"/>
      <c r="EZ25" s="196"/>
      <c r="FA25" s="195"/>
      <c r="FC25" s="41">
        <v>49</v>
      </c>
      <c r="FD25" s="195">
        <v>0</v>
      </c>
      <c r="FE25" s="195">
        <v>5640</v>
      </c>
      <c r="FF25" s="195">
        <v>5729.3</v>
      </c>
      <c r="FG25" s="195">
        <v>5729.3</v>
      </c>
      <c r="FH25" s="195">
        <v>5729.3</v>
      </c>
      <c r="FI25" s="195">
        <v>7658.3</v>
      </c>
      <c r="FJ25" s="195">
        <v>8078.3</v>
      </c>
      <c r="FK25" s="195">
        <v>8640.2999999999993</v>
      </c>
      <c r="FL25" s="195">
        <v>8940.2999999999993</v>
      </c>
      <c r="FM25" s="195">
        <v>9056.9</v>
      </c>
      <c r="FN25" s="195" t="e">
        <v>#REF!</v>
      </c>
      <c r="FO25" s="195" t="e">
        <v>#REF!</v>
      </c>
      <c r="FP25" s="195" t="e">
        <v>#REF!</v>
      </c>
      <c r="FQ25" s="195" t="e">
        <v>#REF!</v>
      </c>
      <c r="FR25" s="195" t="e">
        <v>#REF!</v>
      </c>
      <c r="FS25" s="195" t="e">
        <v>#REF!</v>
      </c>
      <c r="FT25" s="195" t="e">
        <v>#REF!</v>
      </c>
      <c r="FU25" s="195" t="e">
        <v>#REF!</v>
      </c>
      <c r="FV25" s="195" t="e">
        <v>#REF!</v>
      </c>
    </row>
    <row r="26" spans="1:178" ht="13.5" thickBot="1" x14ac:dyDescent="0.25">
      <c r="A26" s="131"/>
      <c r="B26" s="34">
        <v>3</v>
      </c>
      <c r="C26" s="293">
        <v>3</v>
      </c>
      <c r="D26" s="260" t="s">
        <v>92</v>
      </c>
      <c r="E26" s="260" t="s">
        <v>469</v>
      </c>
      <c r="F26" s="260" t="s">
        <v>568</v>
      </c>
      <c r="G26" s="43">
        <v>0.29375000000000001</v>
      </c>
      <c r="H26" s="47">
        <v>0.29375000000000001</v>
      </c>
      <c r="I26" s="58" t="s">
        <v>44</v>
      </c>
      <c r="J26" s="52">
        <v>0</v>
      </c>
      <c r="K26" s="43">
        <v>0.37708333333333338</v>
      </c>
      <c r="L26" s="47">
        <v>0.37708333333333338</v>
      </c>
      <c r="M26" s="42" t="s">
        <v>44</v>
      </c>
      <c r="N26" s="38">
        <v>0</v>
      </c>
      <c r="O26" s="85">
        <v>0.37916666666666665</v>
      </c>
      <c r="P26" s="38"/>
      <c r="Q26" s="261"/>
      <c r="R26" s="85">
        <v>0.40833333333333338</v>
      </c>
      <c r="S26" s="38">
        <v>300</v>
      </c>
      <c r="T26" s="85">
        <v>0.41319444444444442</v>
      </c>
      <c r="U26" s="86"/>
      <c r="V26" s="52">
        <v>0</v>
      </c>
      <c r="W26" s="85">
        <v>0.43611111111111112</v>
      </c>
      <c r="X26" s="38"/>
      <c r="Y26" s="85">
        <v>0.5625</v>
      </c>
      <c r="Z26" s="86"/>
      <c r="AA26" s="52">
        <v>0</v>
      </c>
      <c r="AB26" s="261"/>
      <c r="AC26" s="85">
        <v>0.44861111111111113</v>
      </c>
      <c r="AD26" s="38"/>
      <c r="AE26" s="85">
        <v>0.47083333333333338</v>
      </c>
      <c r="AF26" s="86"/>
      <c r="AG26" s="52">
        <v>0</v>
      </c>
      <c r="AH26" s="261"/>
      <c r="AI26" s="85"/>
      <c r="AJ26" s="38">
        <v>600</v>
      </c>
      <c r="AK26" s="73">
        <v>0.47847222222222219</v>
      </c>
      <c r="AL26" s="42" t="s">
        <v>301</v>
      </c>
      <c r="AM26" s="38">
        <v>960</v>
      </c>
      <c r="AN26" s="43">
        <v>0.48125000000000001</v>
      </c>
      <c r="AO26" s="47">
        <v>0.49444444444444446</v>
      </c>
      <c r="AP26" s="70">
        <v>94</v>
      </c>
      <c r="AQ26" s="71">
        <v>94</v>
      </c>
      <c r="AR26" s="72"/>
      <c r="AS26" s="49">
        <v>0.52013888888888882</v>
      </c>
      <c r="AT26" s="42" t="s">
        <v>44</v>
      </c>
      <c r="AU26" s="280">
        <v>0</v>
      </c>
      <c r="AV26" s="72"/>
      <c r="AW26" s="49">
        <v>0.56180555555555556</v>
      </c>
      <c r="AX26" s="42" t="s">
        <v>44</v>
      </c>
      <c r="AY26" s="38">
        <v>0</v>
      </c>
      <c r="AZ26" s="53">
        <v>0.56458333333333333</v>
      </c>
      <c r="BA26" s="61"/>
      <c r="BB26" s="55">
        <v>0.57011574074074078</v>
      </c>
      <c r="BC26" s="35">
        <v>5.5324074074074581E-3</v>
      </c>
      <c r="BD26" s="35">
        <v>2.3148148148199182E-5</v>
      </c>
      <c r="BE26" s="44" t="s">
        <v>301</v>
      </c>
      <c r="BF26" s="45">
        <v>2</v>
      </c>
      <c r="BG26" s="55">
        <v>0.57709490740740743</v>
      </c>
      <c r="BH26" s="35">
        <v>1.2511574074074105E-2</v>
      </c>
      <c r="BI26" s="35">
        <v>9.0277777777774543E-4</v>
      </c>
      <c r="BJ26" s="44" t="s">
        <v>45</v>
      </c>
      <c r="BK26" s="45">
        <v>78</v>
      </c>
      <c r="BL26" s="55">
        <v>0.58092592592592596</v>
      </c>
      <c r="BM26" s="35">
        <v>1.6342592592592631E-2</v>
      </c>
      <c r="BN26" s="35">
        <v>9.259259259258891E-4</v>
      </c>
      <c r="BO26" s="44" t="s">
        <v>45</v>
      </c>
      <c r="BP26" s="45">
        <v>80</v>
      </c>
      <c r="BQ26" s="55">
        <v>0.59598379629629628</v>
      </c>
      <c r="BR26" s="35">
        <v>3.1400462962962949E-2</v>
      </c>
      <c r="BS26" s="35">
        <v>5.5555555555556607E-4</v>
      </c>
      <c r="BT26" s="44" t="s">
        <v>45</v>
      </c>
      <c r="BU26" s="45">
        <v>48</v>
      </c>
      <c r="BV26" s="263"/>
      <c r="BW26" s="263"/>
      <c r="BX26" s="55">
        <v>0.60547453703703702</v>
      </c>
      <c r="BY26" s="35">
        <v>4.0891203703703694E-2</v>
      </c>
      <c r="BZ26" s="35">
        <v>6.8287037037036147E-4</v>
      </c>
      <c r="CA26" s="44" t="s">
        <v>301</v>
      </c>
      <c r="CB26" s="45">
        <v>59</v>
      </c>
      <c r="CC26" s="49">
        <v>0.63055555555555554</v>
      </c>
      <c r="CD26" s="42" t="s">
        <v>44</v>
      </c>
      <c r="CE26" s="38">
        <v>0</v>
      </c>
      <c r="CF26" s="53">
        <v>0.64861111111111114</v>
      </c>
      <c r="CG26" s="61"/>
      <c r="CH26" s="55">
        <v>0.65938657407407408</v>
      </c>
      <c r="CI26" s="35">
        <v>1.0775462962962945E-2</v>
      </c>
      <c r="CJ26" s="35">
        <v>6.9444444444462239E-5</v>
      </c>
      <c r="CK26" s="44" t="s">
        <v>45</v>
      </c>
      <c r="CL26" s="45">
        <v>6</v>
      </c>
      <c r="CM26" s="55">
        <v>0.66571759259259256</v>
      </c>
      <c r="CN26" s="35">
        <v>1.7106481481481417E-2</v>
      </c>
      <c r="CO26" s="35">
        <v>2.5462962962956651E-4</v>
      </c>
      <c r="CP26" s="44" t="s">
        <v>301</v>
      </c>
      <c r="CQ26" s="45">
        <v>22</v>
      </c>
      <c r="CR26" s="85" t="s">
        <v>632</v>
      </c>
      <c r="CS26" s="38"/>
      <c r="CT26" s="85">
        <v>0.688194444444444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97.4</v>
      </c>
      <c r="DC26" s="71">
        <v>97.4</v>
      </c>
      <c r="DD26" s="72"/>
      <c r="DE26" s="43"/>
      <c r="DF26" s="43"/>
      <c r="DG26" s="39">
        <v>486.4</v>
      </c>
      <c r="DH26" s="46">
        <v>1860</v>
      </c>
      <c r="DI26" s="40"/>
      <c r="DJ26" s="63">
        <v>2346.4</v>
      </c>
      <c r="DK26" s="43"/>
      <c r="DL26" s="268" t="s">
        <v>190</v>
      </c>
      <c r="DM26" s="269" t="s">
        <v>568</v>
      </c>
      <c r="DN26" s="269" t="s">
        <v>177</v>
      </c>
      <c r="DO26" s="269">
        <v>150</v>
      </c>
      <c r="DP26" s="269" t="s">
        <v>623</v>
      </c>
      <c r="DQ26" s="56"/>
      <c r="DR26" s="56"/>
      <c r="DS26" s="36"/>
      <c r="DT26" s="41"/>
      <c r="DU26" s="41"/>
      <c r="DV26" s="41">
        <v>1.1299999999999999</v>
      </c>
      <c r="DW26" s="41" t="s">
        <v>197</v>
      </c>
      <c r="DX26" s="41"/>
      <c r="DY26" s="151">
        <v>216.28199999999998</v>
      </c>
      <c r="DZ26" s="41">
        <v>216.28199999999998</v>
      </c>
      <c r="EA26" s="41">
        <v>9999</v>
      </c>
      <c r="EB26" s="41">
        <v>999999</v>
      </c>
      <c r="EC26" s="41">
        <v>999999</v>
      </c>
      <c r="ED26" s="41"/>
      <c r="EE26" s="41"/>
      <c r="EF26" s="41"/>
      <c r="EG26" s="41">
        <v>3</v>
      </c>
      <c r="EH26" s="195">
        <v>0</v>
      </c>
      <c r="EI26" s="195">
        <v>1860</v>
      </c>
      <c r="EJ26" s="196">
        <v>94</v>
      </c>
      <c r="EK26" s="195">
        <v>0</v>
      </c>
      <c r="EL26" s="195">
        <v>0</v>
      </c>
      <c r="EM26" s="195">
        <v>267</v>
      </c>
      <c r="EN26" s="195">
        <v>0</v>
      </c>
      <c r="EO26" s="195">
        <v>28</v>
      </c>
      <c r="EP26" s="195">
        <v>0</v>
      </c>
      <c r="EQ26" s="195">
        <v>97.4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B26" s="41"/>
      <c r="FC26" s="41">
        <v>3</v>
      </c>
      <c r="FD26" s="195">
        <v>0</v>
      </c>
      <c r="FE26" s="195">
        <v>1860</v>
      </c>
      <c r="FF26" s="195">
        <v>1954</v>
      </c>
      <c r="FG26" s="195">
        <v>1954</v>
      </c>
      <c r="FH26" s="195">
        <v>1954</v>
      </c>
      <c r="FI26" s="195">
        <v>2221</v>
      </c>
      <c r="FJ26" s="195">
        <v>2221</v>
      </c>
      <c r="FK26" s="195">
        <v>2249</v>
      </c>
      <c r="FL26" s="195">
        <v>2249</v>
      </c>
      <c r="FM26" s="195">
        <v>2346.4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60</v>
      </c>
      <c r="C27" s="293">
        <v>69</v>
      </c>
      <c r="D27" s="260" t="s">
        <v>537</v>
      </c>
      <c r="E27" s="260" t="s">
        <v>265</v>
      </c>
      <c r="F27" s="260" t="s">
        <v>608</v>
      </c>
      <c r="G27" s="43">
        <v>0.3333333333333332</v>
      </c>
      <c r="H27" s="47">
        <v>0.3333333333333332</v>
      </c>
      <c r="I27" s="58" t="s">
        <v>44</v>
      </c>
      <c r="J27" s="52">
        <v>0</v>
      </c>
      <c r="K27" s="43">
        <v>0.41666666666666657</v>
      </c>
      <c r="L27" s="47">
        <v>0.41666666666666657</v>
      </c>
      <c r="M27" s="42" t="s">
        <v>44</v>
      </c>
      <c r="N27" s="38">
        <v>0</v>
      </c>
      <c r="O27" s="85">
        <v>0.41736111111111113</v>
      </c>
      <c r="P27" s="38"/>
      <c r="Q27" s="261"/>
      <c r="R27" s="85"/>
      <c r="S27" s="38">
        <v>0</v>
      </c>
      <c r="T27" s="85">
        <v>0.4548611111111111</v>
      </c>
      <c r="U27" s="86"/>
      <c r="V27" s="52">
        <v>0</v>
      </c>
      <c r="W27" s="85">
        <v>0.47430555555555554</v>
      </c>
      <c r="X27" s="38"/>
      <c r="Y27" s="85">
        <v>0.47569444444444442</v>
      </c>
      <c r="Z27" s="86"/>
      <c r="AA27" s="52">
        <v>0</v>
      </c>
      <c r="AB27" s="261"/>
      <c r="AC27" s="85">
        <v>0.4777777777777778</v>
      </c>
      <c r="AD27" s="38"/>
      <c r="AE27" s="85">
        <v>0.5</v>
      </c>
      <c r="AF27" s="86"/>
      <c r="AG27" s="52">
        <v>0</v>
      </c>
      <c r="AH27" s="261"/>
      <c r="AI27" s="85"/>
      <c r="AJ27" s="38">
        <v>600</v>
      </c>
      <c r="AK27" s="73">
        <v>0.51111111111111118</v>
      </c>
      <c r="AL27" s="42" t="s">
        <v>301</v>
      </c>
      <c r="AM27" s="38">
        <v>360</v>
      </c>
      <c r="AN27" s="43">
        <v>0.51458333333333328</v>
      </c>
      <c r="AO27" s="47">
        <v>0.55694444444444446</v>
      </c>
      <c r="AP27" s="70">
        <v>94</v>
      </c>
      <c r="AQ27" s="71">
        <v>94</v>
      </c>
      <c r="AR27" s="72">
        <v>10</v>
      </c>
      <c r="AS27" s="49">
        <v>0.55277777777777781</v>
      </c>
      <c r="AT27" s="42" t="s">
        <v>44</v>
      </c>
      <c r="AU27" s="280">
        <v>0</v>
      </c>
      <c r="AV27" s="72"/>
      <c r="AW27" s="49">
        <v>0.60555555555555551</v>
      </c>
      <c r="AX27" s="42" t="s">
        <v>44</v>
      </c>
      <c r="AY27" s="38">
        <v>0</v>
      </c>
      <c r="AZ27" s="53">
        <v>0.60833333333333328</v>
      </c>
      <c r="BA27" s="61"/>
      <c r="BB27" s="55">
        <v>0.61341435185185189</v>
      </c>
      <c r="BC27" s="35">
        <v>5.0810185185186096E-3</v>
      </c>
      <c r="BD27" s="35">
        <v>4.2824074074064924E-4</v>
      </c>
      <c r="BE27" s="44" t="s">
        <v>45</v>
      </c>
      <c r="BF27" s="45">
        <v>37</v>
      </c>
      <c r="BG27" s="55">
        <v>0.6209027777777778</v>
      </c>
      <c r="BH27" s="35">
        <v>1.2569444444444522E-2</v>
      </c>
      <c r="BI27" s="35">
        <v>8.44907407407329E-4</v>
      </c>
      <c r="BJ27" s="44" t="s">
        <v>45</v>
      </c>
      <c r="BK27" s="45">
        <v>73</v>
      </c>
      <c r="BL27" s="55">
        <v>0.62577546296296294</v>
      </c>
      <c r="BM27" s="35">
        <v>1.7442129629629655E-2</v>
      </c>
      <c r="BN27" s="35">
        <v>1.7361111111113478E-4</v>
      </c>
      <c r="BO27" s="44" t="s">
        <v>301</v>
      </c>
      <c r="BP27" s="45">
        <v>15</v>
      </c>
      <c r="BQ27" s="55">
        <v>0.65060185185185182</v>
      </c>
      <c r="BR27" s="35">
        <v>4.2268518518518539E-2</v>
      </c>
      <c r="BS27" s="35">
        <v>1.0312500000000023E-2</v>
      </c>
      <c r="BT27" s="44" t="s">
        <v>301</v>
      </c>
      <c r="BU27" s="45">
        <v>891</v>
      </c>
      <c r="BV27" s="263"/>
      <c r="BW27" s="263"/>
      <c r="BX27" s="55">
        <v>0.63517361111111115</v>
      </c>
      <c r="BY27" s="35">
        <v>2.6840277777777866E-2</v>
      </c>
      <c r="BZ27" s="35">
        <v>1.3368055555555466E-2</v>
      </c>
      <c r="CA27" s="44" t="s">
        <v>45</v>
      </c>
      <c r="CB27" s="45">
        <v>1455</v>
      </c>
      <c r="CC27" s="49">
        <v>0.68402777777777779</v>
      </c>
      <c r="CD27" s="42" t="s">
        <v>301</v>
      </c>
      <c r="CE27" s="38">
        <v>840</v>
      </c>
      <c r="CF27" s="53">
        <v>0.68611111111111101</v>
      </c>
      <c r="CG27" s="61"/>
      <c r="CH27" s="55">
        <v>0.6963773148148148</v>
      </c>
      <c r="CI27" s="35">
        <v>1.0266203703703791E-2</v>
      </c>
      <c r="CJ27" s="35">
        <v>5.7870370370361607E-4</v>
      </c>
      <c r="CK27" s="44" t="s">
        <v>45</v>
      </c>
      <c r="CL27" s="45">
        <v>50</v>
      </c>
      <c r="CM27" s="55">
        <v>0.70402777777777781</v>
      </c>
      <c r="CN27" s="35">
        <v>1.7916666666666803E-2</v>
      </c>
      <c r="CO27" s="35">
        <v>1.0648148148149524E-3</v>
      </c>
      <c r="CP27" s="44" t="s">
        <v>301</v>
      </c>
      <c r="CQ27" s="45">
        <v>92</v>
      </c>
      <c r="CR27" s="85" t="s">
        <v>632</v>
      </c>
      <c r="CS27" s="38"/>
      <c r="CT27" s="85">
        <v>3.0631944444444401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112.3</v>
      </c>
      <c r="DC27" s="71">
        <v>112.3</v>
      </c>
      <c r="DD27" s="72"/>
      <c r="DE27" s="43"/>
      <c r="DF27" s="43"/>
      <c r="DG27" s="39">
        <v>2829.3</v>
      </c>
      <c r="DH27" s="46">
        <v>1800</v>
      </c>
      <c r="DI27" s="40"/>
      <c r="DJ27" s="63">
        <v>4629.3</v>
      </c>
      <c r="DK27" s="43"/>
      <c r="DL27" s="268" t="s">
        <v>191</v>
      </c>
      <c r="DM27" s="269" t="s">
        <v>608</v>
      </c>
      <c r="DN27" s="269" t="s">
        <v>179</v>
      </c>
      <c r="DO27" s="269">
        <v>71</v>
      </c>
      <c r="DP27" s="269" t="s">
        <v>624</v>
      </c>
      <c r="DQ27" s="56"/>
      <c r="DR27" s="56"/>
      <c r="DS27" s="36"/>
      <c r="DV27" s="41">
        <v>1</v>
      </c>
      <c r="DW27" s="41" t="s">
        <v>197</v>
      </c>
      <c r="DX27" s="41"/>
      <c r="DY27" s="151">
        <v>216.3</v>
      </c>
      <c r="DZ27" s="41">
        <v>216.3</v>
      </c>
      <c r="EA27" s="41">
        <v>9999</v>
      </c>
      <c r="EB27" s="41">
        <v>999999</v>
      </c>
      <c r="EC27" s="41">
        <v>4629.3</v>
      </c>
      <c r="EG27" s="41">
        <v>69</v>
      </c>
      <c r="EH27" s="195">
        <v>0</v>
      </c>
      <c r="EI27" s="195">
        <v>960</v>
      </c>
      <c r="EJ27" s="196">
        <v>104</v>
      </c>
      <c r="EK27" s="195">
        <v>0</v>
      </c>
      <c r="EL27" s="195">
        <v>0</v>
      </c>
      <c r="EM27" s="195">
        <v>2471</v>
      </c>
      <c r="EN27" s="195">
        <v>840</v>
      </c>
      <c r="EO27" s="195">
        <v>142</v>
      </c>
      <c r="EP27" s="195">
        <v>0</v>
      </c>
      <c r="EQ27" s="195">
        <v>112.3</v>
      </c>
      <c r="FC27" s="41">
        <v>69</v>
      </c>
      <c r="FD27" s="195">
        <v>0</v>
      </c>
      <c r="FE27" s="195">
        <v>960</v>
      </c>
      <c r="FF27" s="195">
        <v>1064</v>
      </c>
      <c r="FG27" s="195">
        <v>1064</v>
      </c>
      <c r="FH27" s="195">
        <v>1064</v>
      </c>
      <c r="FI27" s="195">
        <v>3535</v>
      </c>
      <c r="FJ27" s="195">
        <v>4375</v>
      </c>
      <c r="FK27" s="195">
        <v>4517</v>
      </c>
      <c r="FL27" s="195">
        <v>4517</v>
      </c>
      <c r="FM27" s="195">
        <v>4629.3</v>
      </c>
    </row>
    <row r="28" spans="1:178" ht="26.25" thickBot="1" x14ac:dyDescent="0.25">
      <c r="A28" s="132"/>
      <c r="B28" s="34">
        <v>44</v>
      </c>
      <c r="C28" s="293">
        <v>44</v>
      </c>
      <c r="D28" s="260" t="s">
        <v>255</v>
      </c>
      <c r="E28" s="260" t="s">
        <v>514</v>
      </c>
      <c r="F28" s="260" t="s">
        <v>597</v>
      </c>
      <c r="G28" s="43">
        <v>0.32222222222222213</v>
      </c>
      <c r="H28" s="47">
        <v>0.32222222222222213</v>
      </c>
      <c r="I28" s="58" t="s">
        <v>44</v>
      </c>
      <c r="J28" s="52">
        <v>0</v>
      </c>
      <c r="K28" s="43">
        <v>0.4055555555555555</v>
      </c>
      <c r="L28" s="47">
        <v>0.4055555555555555</v>
      </c>
      <c r="M28" s="42" t="s">
        <v>44</v>
      </c>
      <c r="N28" s="38">
        <v>0</v>
      </c>
      <c r="O28" s="85">
        <v>0.40625</v>
      </c>
      <c r="P28" s="38"/>
      <c r="Q28" s="261"/>
      <c r="R28" s="85"/>
      <c r="S28" s="38">
        <v>0</v>
      </c>
      <c r="T28" s="85">
        <v>0.46319444444444446</v>
      </c>
      <c r="U28" s="86"/>
      <c r="V28" s="52">
        <v>0</v>
      </c>
      <c r="W28" s="85">
        <v>0.49236111111111108</v>
      </c>
      <c r="X28" s="38"/>
      <c r="Y28" s="85">
        <v>0.49305555555555558</v>
      </c>
      <c r="Z28" s="86"/>
      <c r="AA28" s="52">
        <v>0</v>
      </c>
      <c r="AB28" s="261"/>
      <c r="AC28" s="85">
        <v>0.49513888888888885</v>
      </c>
      <c r="AD28" s="38"/>
      <c r="AE28" s="85">
        <v>0.44861111111111113</v>
      </c>
      <c r="AF28" s="86"/>
      <c r="AG28" s="52">
        <v>2760</v>
      </c>
      <c r="AH28" s="261">
        <v>300</v>
      </c>
      <c r="AI28" s="85"/>
      <c r="AJ28" s="38">
        <v>600</v>
      </c>
      <c r="AK28" s="73">
        <v>0.5229166666666667</v>
      </c>
      <c r="AL28" s="42" t="s">
        <v>301</v>
      </c>
      <c r="AM28" s="38">
        <v>2340</v>
      </c>
      <c r="AN28" s="43">
        <v>0.56874999999999998</v>
      </c>
      <c r="AO28" s="47">
        <v>0.5708333333333333</v>
      </c>
      <c r="AP28" s="70">
        <v>98.6</v>
      </c>
      <c r="AQ28" s="71">
        <v>98.6</v>
      </c>
      <c r="AR28" s="72"/>
      <c r="AS28" s="49">
        <v>0.56458333333333333</v>
      </c>
      <c r="AT28" s="42" t="s">
        <v>44</v>
      </c>
      <c r="AU28" s="280">
        <v>0</v>
      </c>
      <c r="AV28" s="72"/>
      <c r="AW28" s="49">
        <v>0.65416666666666667</v>
      </c>
      <c r="AX28" s="42" t="s">
        <v>301</v>
      </c>
      <c r="AY28" s="38">
        <v>3960</v>
      </c>
      <c r="AZ28" s="53">
        <v>0.65555555555555556</v>
      </c>
      <c r="BA28" s="61"/>
      <c r="BB28" s="55">
        <v>0.66104166666666664</v>
      </c>
      <c r="BC28" s="35">
        <v>5.4861111111110805E-3</v>
      </c>
      <c r="BD28" s="35">
        <v>2.3148148148178366E-5</v>
      </c>
      <c r="BE28" s="44" t="s">
        <v>45</v>
      </c>
      <c r="BF28" s="45">
        <v>2</v>
      </c>
      <c r="BG28" s="55">
        <v>0.66824074074074069</v>
      </c>
      <c r="BH28" s="35">
        <v>1.2685185185185133E-2</v>
      </c>
      <c r="BI28" s="35">
        <v>7.291666666667182E-4</v>
      </c>
      <c r="BJ28" s="44" t="s">
        <v>45</v>
      </c>
      <c r="BK28" s="45">
        <v>63</v>
      </c>
      <c r="BL28" s="55">
        <v>0.6728587962962963</v>
      </c>
      <c r="BM28" s="35">
        <v>1.7303240740740744E-2</v>
      </c>
      <c r="BN28" s="35">
        <v>3.4722222222224181E-5</v>
      </c>
      <c r="BO28" s="44" t="s">
        <v>301</v>
      </c>
      <c r="BP28" s="45">
        <v>3</v>
      </c>
      <c r="BQ28" s="55">
        <v>0.69259259259259265</v>
      </c>
      <c r="BR28" s="35">
        <v>3.703703703703709E-2</v>
      </c>
      <c r="BS28" s="35">
        <v>5.0810185185185749E-3</v>
      </c>
      <c r="BT28" s="44" t="s">
        <v>301</v>
      </c>
      <c r="BU28" s="45">
        <v>439</v>
      </c>
      <c r="BV28" s="263"/>
      <c r="BW28" s="263"/>
      <c r="BX28" s="55">
        <v>0.68245370370370362</v>
      </c>
      <c r="BY28" s="35">
        <v>2.689814814814806E-2</v>
      </c>
      <c r="BZ28" s="35">
        <v>1.3310185185185272E-2</v>
      </c>
      <c r="CA28" s="44" t="s">
        <v>45</v>
      </c>
      <c r="CB28" s="45">
        <v>1450</v>
      </c>
      <c r="CC28" s="49">
        <v>0.72152777777777777</v>
      </c>
      <c r="CD28" s="42" t="s">
        <v>44</v>
      </c>
      <c r="CE28" s="38">
        <v>0</v>
      </c>
      <c r="CF28" s="53">
        <v>0.72361111111111109</v>
      </c>
      <c r="CG28" s="61"/>
      <c r="CH28" s="55">
        <v>0.73724537037037041</v>
      </c>
      <c r="CI28" s="35">
        <v>1.3634259259259318E-2</v>
      </c>
      <c r="CJ28" s="35">
        <v>2.7893518518519109E-3</v>
      </c>
      <c r="CK28" s="44" t="s">
        <v>301</v>
      </c>
      <c r="CL28" s="45">
        <v>241</v>
      </c>
      <c r="CM28" s="55">
        <v>0.74396990740740743</v>
      </c>
      <c r="CN28" s="35">
        <v>2.0358796296296333E-2</v>
      </c>
      <c r="CO28" s="35">
        <v>3.5069444444444826E-3</v>
      </c>
      <c r="CP28" s="44" t="s">
        <v>301</v>
      </c>
      <c r="CQ28" s="45">
        <v>303</v>
      </c>
      <c r="CR28" s="85"/>
      <c r="CS28" s="38">
        <v>600</v>
      </c>
      <c r="CT28" s="85">
        <v>2.3965277777777798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107.6</v>
      </c>
      <c r="DC28" s="71">
        <v>107.6</v>
      </c>
      <c r="DD28" s="72"/>
      <c r="DE28" s="43"/>
      <c r="DF28" s="43"/>
      <c r="DG28" s="39">
        <v>2707.2</v>
      </c>
      <c r="DH28" s="46">
        <v>10560</v>
      </c>
      <c r="DI28" s="40"/>
      <c r="DJ28" s="63">
        <v>13267.2</v>
      </c>
      <c r="DK28" s="43"/>
      <c r="DL28" s="268" t="s">
        <v>190</v>
      </c>
      <c r="DM28" s="269" t="s">
        <v>597</v>
      </c>
      <c r="DN28" s="269" t="s">
        <v>178</v>
      </c>
      <c r="DO28" s="269">
        <v>98</v>
      </c>
      <c r="DP28" s="269">
        <v>0</v>
      </c>
      <c r="DQ28" s="56"/>
      <c r="DR28" s="56"/>
      <c r="DS28" s="36"/>
      <c r="DV28" s="41">
        <v>1.05</v>
      </c>
      <c r="DW28" s="41" t="s">
        <v>197</v>
      </c>
      <c r="DX28" s="41"/>
      <c r="DY28" s="151">
        <v>216.51</v>
      </c>
      <c r="DZ28" s="41">
        <v>216.51</v>
      </c>
      <c r="EA28" s="41">
        <v>9999</v>
      </c>
      <c r="EB28" s="41">
        <v>999999</v>
      </c>
      <c r="EC28" s="41">
        <v>999999</v>
      </c>
      <c r="EG28" s="41">
        <v>44</v>
      </c>
      <c r="EH28" s="195">
        <v>0</v>
      </c>
      <c r="EI28" s="195">
        <v>6000</v>
      </c>
      <c r="EJ28" s="196">
        <v>98.6</v>
      </c>
      <c r="EK28" s="195">
        <v>0</v>
      </c>
      <c r="EL28" s="195">
        <v>3960</v>
      </c>
      <c r="EM28" s="195">
        <v>1957</v>
      </c>
      <c r="EN28" s="195">
        <v>0</v>
      </c>
      <c r="EO28" s="195">
        <v>544</v>
      </c>
      <c r="EP28" s="195">
        <v>600</v>
      </c>
      <c r="EQ28" s="195">
        <v>107.6</v>
      </c>
      <c r="ER28" s="195" t="e">
        <v>#REF!</v>
      </c>
      <c r="ES28" s="195" t="e">
        <v>#REF!</v>
      </c>
      <c r="ET28" s="195" t="e">
        <v>#REF!</v>
      </c>
      <c r="EU28" s="196" t="e">
        <v>#REF!</v>
      </c>
      <c r="EV28" s="195"/>
      <c r="EW28" s="195"/>
      <c r="EX28" s="195"/>
      <c r="EY28" s="195"/>
      <c r="EZ28" s="196"/>
      <c r="FA28" s="195"/>
      <c r="FC28" s="41">
        <v>44</v>
      </c>
      <c r="FD28" s="195">
        <v>0</v>
      </c>
      <c r="FE28" s="195">
        <v>6000</v>
      </c>
      <c r="FF28" s="195">
        <v>6098.6</v>
      </c>
      <c r="FG28" s="195">
        <v>6098.6</v>
      </c>
      <c r="FH28" s="195">
        <v>10058.6</v>
      </c>
      <c r="FI28" s="195">
        <v>12015.6</v>
      </c>
      <c r="FJ28" s="195">
        <v>12015.6</v>
      </c>
      <c r="FK28" s="195">
        <v>12559.6</v>
      </c>
      <c r="FL28" s="195">
        <v>13159.6</v>
      </c>
      <c r="FM28" s="195">
        <v>13267.2</v>
      </c>
      <c r="FN28" s="195" t="e">
        <v>#REF!</v>
      </c>
      <c r="FO28" s="195" t="e">
        <v>#REF!</v>
      </c>
      <c r="FP28" s="195" t="e">
        <v>#REF!</v>
      </c>
      <c r="FQ28" s="195" t="e">
        <v>#REF!</v>
      </c>
      <c r="FR28" s="195" t="e">
        <v>#REF!</v>
      </c>
      <c r="FS28" s="195" t="e">
        <v>#REF!</v>
      </c>
      <c r="FT28" s="195" t="e">
        <v>#REF!</v>
      </c>
      <c r="FU28" s="195" t="e">
        <v>#REF!</v>
      </c>
      <c r="FV28" s="195" t="e">
        <v>#REF!</v>
      </c>
    </row>
    <row r="29" spans="1:178" ht="13.5" thickBot="1" x14ac:dyDescent="0.25">
      <c r="A29" s="131"/>
      <c r="B29" s="34">
        <v>5</v>
      </c>
      <c r="C29" s="293">
        <v>5</v>
      </c>
      <c r="D29" s="260" t="s">
        <v>470</v>
      </c>
      <c r="E29" s="260" t="s">
        <v>471</v>
      </c>
      <c r="F29" s="260" t="s">
        <v>569</v>
      </c>
      <c r="G29" s="43">
        <v>0.2951388888888889</v>
      </c>
      <c r="H29" s="47">
        <v>0.29930555555555555</v>
      </c>
      <c r="I29" s="58" t="s">
        <v>301</v>
      </c>
      <c r="J29" s="52">
        <v>360</v>
      </c>
      <c r="K29" s="43">
        <v>0.37847222222222227</v>
      </c>
      <c r="L29" s="47">
        <v>0.37847222222222227</v>
      </c>
      <c r="M29" s="42" t="s">
        <v>44</v>
      </c>
      <c r="N29" s="38">
        <v>0</v>
      </c>
      <c r="O29" s="85">
        <v>0.37916666666666665</v>
      </c>
      <c r="P29" s="38"/>
      <c r="Q29" s="261">
        <v>300</v>
      </c>
      <c r="R29" s="85"/>
      <c r="S29" s="38">
        <v>0</v>
      </c>
      <c r="T29" s="85">
        <v>0.41388888888888892</v>
      </c>
      <c r="U29" s="86"/>
      <c r="V29" s="52">
        <v>0</v>
      </c>
      <c r="W29" s="85"/>
      <c r="X29" s="38">
        <v>600</v>
      </c>
      <c r="Y29" s="85"/>
      <c r="Z29" s="86"/>
      <c r="AA29" s="52">
        <v>600</v>
      </c>
      <c r="AB29" s="261"/>
      <c r="AC29" s="85"/>
      <c r="AD29" s="38">
        <v>600</v>
      </c>
      <c r="AE29" s="85" t="s">
        <v>308</v>
      </c>
      <c r="AF29" s="86"/>
      <c r="AG29" s="52">
        <v>600</v>
      </c>
      <c r="AH29" s="261"/>
      <c r="AI29" s="85"/>
      <c r="AJ29" s="38">
        <v>600</v>
      </c>
      <c r="AK29" s="73">
        <v>0.47222222222222227</v>
      </c>
      <c r="AL29" s="42" t="s">
        <v>301</v>
      </c>
      <c r="AM29" s="38">
        <v>300</v>
      </c>
      <c r="AN29" s="43">
        <v>0.47361111111111115</v>
      </c>
      <c r="AO29" s="47">
        <v>0.48194444444444445</v>
      </c>
      <c r="AP29" s="70">
        <v>94.9</v>
      </c>
      <c r="AQ29" s="71">
        <v>94.9</v>
      </c>
      <c r="AR29" s="72"/>
      <c r="AS29" s="49">
        <v>0.51388888888888895</v>
      </c>
      <c r="AT29" s="42" t="s">
        <v>44</v>
      </c>
      <c r="AU29" s="280">
        <v>0</v>
      </c>
      <c r="AV29" s="72"/>
      <c r="AW29" s="49">
        <v>0.56111111111111112</v>
      </c>
      <c r="AX29" s="42" t="s">
        <v>44</v>
      </c>
      <c r="AY29" s="38">
        <v>0</v>
      </c>
      <c r="AZ29" s="53">
        <v>0.56388888888888888</v>
      </c>
      <c r="BA29" s="61"/>
      <c r="BB29" s="55">
        <v>0.56936342592592593</v>
      </c>
      <c r="BC29" s="35">
        <v>5.4745370370370416E-3</v>
      </c>
      <c r="BD29" s="35">
        <v>3.4722222222217242E-5</v>
      </c>
      <c r="BE29" s="44" t="s">
        <v>45</v>
      </c>
      <c r="BF29" s="45">
        <v>3</v>
      </c>
      <c r="BG29" s="55">
        <v>0.57614583333333336</v>
      </c>
      <c r="BH29" s="35">
        <v>1.2256944444444473E-2</v>
      </c>
      <c r="BI29" s="35">
        <v>1.1574074074073779E-3</v>
      </c>
      <c r="BJ29" s="44" t="s">
        <v>45</v>
      </c>
      <c r="BK29" s="45">
        <v>100</v>
      </c>
      <c r="BL29" s="55">
        <v>0.58035879629629628</v>
      </c>
      <c r="BM29" s="35">
        <v>1.6469907407407391E-2</v>
      </c>
      <c r="BN29" s="35">
        <v>7.986111111111284E-4</v>
      </c>
      <c r="BO29" s="44" t="s">
        <v>45</v>
      </c>
      <c r="BP29" s="45">
        <v>69</v>
      </c>
      <c r="BQ29" s="55">
        <v>0.59741898148148154</v>
      </c>
      <c r="BR29" s="35">
        <v>3.3530092592592653E-2</v>
      </c>
      <c r="BS29" s="35">
        <v>1.5740740740741374E-3</v>
      </c>
      <c r="BT29" s="44" t="s">
        <v>301</v>
      </c>
      <c r="BU29" s="45">
        <v>136</v>
      </c>
      <c r="BV29" s="263"/>
      <c r="BW29" s="263"/>
      <c r="BX29" s="55">
        <v>0.58872685185185192</v>
      </c>
      <c r="BY29" s="35">
        <v>2.4837962962963034E-2</v>
      </c>
      <c r="BZ29" s="35">
        <v>1.5370370370370298E-2</v>
      </c>
      <c r="CA29" s="44" t="s">
        <v>45</v>
      </c>
      <c r="CB29" s="45">
        <v>1628</v>
      </c>
      <c r="CC29" s="49">
        <v>0.62708333333333333</v>
      </c>
      <c r="CD29" s="42" t="s">
        <v>45</v>
      </c>
      <c r="CE29" s="38">
        <v>240</v>
      </c>
      <c r="CF29" s="53">
        <v>0.64722222222222225</v>
      </c>
      <c r="CG29" s="61"/>
      <c r="CH29" s="55">
        <v>0.67031249999999998</v>
      </c>
      <c r="CI29" s="35">
        <v>2.3090277777777724E-2</v>
      </c>
      <c r="CJ29" s="35">
        <v>1.2245370370370316E-2</v>
      </c>
      <c r="CK29" s="44" t="s">
        <v>301</v>
      </c>
      <c r="CL29" s="45">
        <v>1058</v>
      </c>
      <c r="CM29" s="55">
        <v>0.6758912037037037</v>
      </c>
      <c r="CN29" s="35">
        <v>2.8668981481481448E-2</v>
      </c>
      <c r="CO29" s="35">
        <v>1.1817129629629598E-2</v>
      </c>
      <c r="CP29" s="44" t="s">
        <v>301</v>
      </c>
      <c r="CQ29" s="45">
        <v>1021</v>
      </c>
      <c r="CR29" s="85" t="s">
        <v>632</v>
      </c>
      <c r="CS29" s="38"/>
      <c r="CT29" s="85">
        <v>0.77152777777777803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97</v>
      </c>
      <c r="DC29" s="71">
        <v>97</v>
      </c>
      <c r="DD29" s="72"/>
      <c r="DE29" s="43"/>
      <c r="DF29" s="43"/>
      <c r="DG29" s="39">
        <v>4206.8999999999996</v>
      </c>
      <c r="DH29" s="46">
        <v>4200</v>
      </c>
      <c r="DI29" s="40"/>
      <c r="DJ29" s="63">
        <v>8406.9</v>
      </c>
      <c r="DK29" s="43"/>
      <c r="DL29" s="268" t="s">
        <v>192</v>
      </c>
      <c r="DM29" s="269" t="s">
        <v>569</v>
      </c>
      <c r="DN29" s="269" t="s">
        <v>177</v>
      </c>
      <c r="DO29" s="269">
        <v>300</v>
      </c>
      <c r="DP29" s="269">
        <v>0</v>
      </c>
      <c r="DQ29" s="56"/>
      <c r="DR29" s="56"/>
      <c r="DS29" s="36"/>
      <c r="DT29" s="41"/>
      <c r="DU29" s="41"/>
      <c r="DV29" s="41">
        <v>1.1299999999999999</v>
      </c>
      <c r="DW29" s="41" t="s">
        <v>197</v>
      </c>
      <c r="DX29" s="41"/>
      <c r="DY29" s="151">
        <v>216.84699999999998</v>
      </c>
      <c r="DZ29" s="41">
        <v>216.84699999999998</v>
      </c>
      <c r="EA29" s="41">
        <v>9999</v>
      </c>
      <c r="EB29" s="41">
        <v>999999</v>
      </c>
      <c r="EC29" s="41">
        <v>999999</v>
      </c>
      <c r="ED29" s="41"/>
      <c r="EE29" s="41"/>
      <c r="EF29" s="41"/>
      <c r="EG29" s="41">
        <v>5</v>
      </c>
      <c r="EH29" s="195">
        <v>360</v>
      </c>
      <c r="EI29" s="195">
        <v>3600</v>
      </c>
      <c r="EJ29" s="196">
        <v>94.9</v>
      </c>
      <c r="EK29" s="195">
        <v>0</v>
      </c>
      <c r="EL29" s="195">
        <v>0</v>
      </c>
      <c r="EM29" s="195">
        <v>1936</v>
      </c>
      <c r="EN29" s="195">
        <v>240</v>
      </c>
      <c r="EO29" s="195">
        <v>2079</v>
      </c>
      <c r="EP29" s="195">
        <v>0</v>
      </c>
      <c r="EQ29" s="195">
        <v>97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B29" s="41"/>
      <c r="FC29" s="41">
        <v>5</v>
      </c>
      <c r="FD29" s="195">
        <v>360</v>
      </c>
      <c r="FE29" s="195">
        <v>3960</v>
      </c>
      <c r="FF29" s="195">
        <v>4054.9</v>
      </c>
      <c r="FG29" s="195">
        <v>4054.9</v>
      </c>
      <c r="FH29" s="195">
        <v>4054.9</v>
      </c>
      <c r="FI29" s="195">
        <v>5990.9</v>
      </c>
      <c r="FJ29" s="195">
        <v>6230.9</v>
      </c>
      <c r="FK29" s="195">
        <v>8309.9</v>
      </c>
      <c r="FL29" s="195">
        <v>8309.9</v>
      </c>
      <c r="FM29" s="195">
        <v>8406.9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71</v>
      </c>
      <c r="C30" s="293">
        <v>82</v>
      </c>
      <c r="D30" s="260" t="s">
        <v>553</v>
      </c>
      <c r="E30" s="260" t="s">
        <v>554</v>
      </c>
      <c r="F30" s="260" t="s">
        <v>614</v>
      </c>
      <c r="G30" s="43">
        <v>0.34097222222222207</v>
      </c>
      <c r="H30" s="47">
        <v>0.34097222222222207</v>
      </c>
      <c r="I30" s="58" t="s">
        <v>44</v>
      </c>
      <c r="J30" s="52">
        <v>0</v>
      </c>
      <c r="K30" s="43">
        <v>0.42430555555555544</v>
      </c>
      <c r="L30" s="47">
        <v>0.42430555555555544</v>
      </c>
      <c r="M30" s="42" t="s">
        <v>44</v>
      </c>
      <c r="N30" s="38">
        <v>0</v>
      </c>
      <c r="O30" s="85">
        <v>0.42499999999999999</v>
      </c>
      <c r="P30" s="38"/>
      <c r="Q30" s="261"/>
      <c r="R30" s="85"/>
      <c r="S30" s="38">
        <v>0</v>
      </c>
      <c r="T30" s="85" t="s">
        <v>308</v>
      </c>
      <c r="U30" s="86"/>
      <c r="V30" s="52">
        <v>600</v>
      </c>
      <c r="W30" s="85">
        <v>0.5131944444444444</v>
      </c>
      <c r="X30" s="38"/>
      <c r="Y30" s="85">
        <v>0.51458333333333328</v>
      </c>
      <c r="Z30" s="86"/>
      <c r="AA30" s="52">
        <v>0</v>
      </c>
      <c r="AB30" s="261"/>
      <c r="AC30" s="85">
        <v>0.51597222222222217</v>
      </c>
      <c r="AD30" s="38"/>
      <c r="AE30" s="85">
        <v>0.47916666666666669</v>
      </c>
      <c r="AF30" s="86"/>
      <c r="AG30" s="52">
        <v>1740</v>
      </c>
      <c r="AH30" s="261">
        <v>600</v>
      </c>
      <c r="AI30" s="85">
        <v>0.54513888888888895</v>
      </c>
      <c r="AJ30" s="38"/>
      <c r="AK30" s="73">
        <v>0.54513888888888895</v>
      </c>
      <c r="AL30" s="42" t="s">
        <v>301</v>
      </c>
      <c r="AM30" s="38">
        <v>2640</v>
      </c>
      <c r="AN30" s="43">
        <v>0.58263888888888882</v>
      </c>
      <c r="AO30" s="47">
        <v>0.5854166666666667</v>
      </c>
      <c r="AP30" s="70">
        <v>97.8</v>
      </c>
      <c r="AQ30" s="71">
        <v>97.8</v>
      </c>
      <c r="AR30" s="72"/>
      <c r="AS30" s="49">
        <v>0.58680555555555558</v>
      </c>
      <c r="AT30" s="42" t="s">
        <v>44</v>
      </c>
      <c r="AU30" s="280">
        <v>0</v>
      </c>
      <c r="AV30" s="72"/>
      <c r="AW30" s="49">
        <v>0.6333333333333333</v>
      </c>
      <c r="AX30" s="42" t="s">
        <v>301</v>
      </c>
      <c r="AY30" s="38">
        <v>180</v>
      </c>
      <c r="AZ30" s="53">
        <v>0.63611111111111118</v>
      </c>
      <c r="BA30" s="61"/>
      <c r="BB30" s="55">
        <v>0.64158564814814811</v>
      </c>
      <c r="BC30" s="35">
        <v>5.4745370370369306E-3</v>
      </c>
      <c r="BD30" s="35">
        <v>3.4722222222328264E-5</v>
      </c>
      <c r="BE30" s="44" t="s">
        <v>45</v>
      </c>
      <c r="BF30" s="45">
        <v>3</v>
      </c>
      <c r="BG30" s="55">
        <v>0.64987268518518515</v>
      </c>
      <c r="BH30" s="35">
        <v>1.3761574074073968E-2</v>
      </c>
      <c r="BI30" s="35">
        <v>3.4722222222211691E-4</v>
      </c>
      <c r="BJ30" s="44" t="s">
        <v>301</v>
      </c>
      <c r="BK30" s="45">
        <v>30</v>
      </c>
      <c r="BL30" s="55">
        <v>0.65712962962962962</v>
      </c>
      <c r="BM30" s="35">
        <v>2.1018518518518436E-2</v>
      </c>
      <c r="BN30" s="35">
        <v>3.7499999999999166E-3</v>
      </c>
      <c r="BO30" s="44" t="s">
        <v>301</v>
      </c>
      <c r="BP30" s="45">
        <v>324</v>
      </c>
      <c r="BQ30" s="55">
        <v>0.69285879629629632</v>
      </c>
      <c r="BR30" s="35">
        <v>5.6747685185185137E-2</v>
      </c>
      <c r="BS30" s="35">
        <v>2.4791666666666622E-2</v>
      </c>
      <c r="BT30" s="44" t="s">
        <v>301</v>
      </c>
      <c r="BU30" s="45">
        <v>2142</v>
      </c>
      <c r="BV30" s="263"/>
      <c r="BW30" s="263"/>
      <c r="BX30" s="55">
        <v>0.66651620370370368</v>
      </c>
      <c r="BY30" s="35">
        <v>3.0405092592592498E-2</v>
      </c>
      <c r="BZ30" s="35">
        <v>9.8032407407408345E-3</v>
      </c>
      <c r="CA30" s="44" t="s">
        <v>45</v>
      </c>
      <c r="CB30" s="45">
        <v>1447</v>
      </c>
      <c r="CC30" s="49">
        <v>0.72499999999999998</v>
      </c>
      <c r="CD30" s="42" t="s">
        <v>301</v>
      </c>
      <c r="CE30" s="38">
        <v>1980</v>
      </c>
      <c r="CF30" s="53">
        <v>0.7270833333333333</v>
      </c>
      <c r="CG30" s="61"/>
      <c r="CH30" s="55">
        <v>0.73826388888888894</v>
      </c>
      <c r="CI30" s="35">
        <v>1.1180555555555638E-2</v>
      </c>
      <c r="CJ30" s="35">
        <v>3.3564814814823069E-4</v>
      </c>
      <c r="CK30" s="44" t="s">
        <v>301</v>
      </c>
      <c r="CL30" s="45">
        <v>29</v>
      </c>
      <c r="CM30" s="55">
        <v>0.76423611111111101</v>
      </c>
      <c r="CN30" s="35">
        <v>3.7152777777777701E-2</v>
      </c>
      <c r="CO30" s="35">
        <v>2.0300925925925851E-2</v>
      </c>
      <c r="CP30" s="44" t="s">
        <v>301</v>
      </c>
      <c r="CQ30" s="45">
        <v>1754</v>
      </c>
      <c r="CR30" s="85"/>
      <c r="CS30" s="38">
        <v>600</v>
      </c>
      <c r="CT30" s="85">
        <v>3.5215277777777798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103.2</v>
      </c>
      <c r="DC30" s="71">
        <v>103.2</v>
      </c>
      <c r="DD30" s="72"/>
      <c r="DE30" s="43"/>
      <c r="DF30" s="43"/>
      <c r="DG30" s="39">
        <v>5930</v>
      </c>
      <c r="DH30" s="46">
        <v>8340</v>
      </c>
      <c r="DI30" s="40"/>
      <c r="DJ30" s="63">
        <v>14270</v>
      </c>
      <c r="DK30" s="43"/>
      <c r="DL30" s="268" t="s">
        <v>191</v>
      </c>
      <c r="DM30" s="269" t="s">
        <v>614</v>
      </c>
      <c r="DN30" s="269" t="s">
        <v>178</v>
      </c>
      <c r="DO30" s="269">
        <v>102</v>
      </c>
      <c r="DP30" s="269">
        <v>0</v>
      </c>
      <c r="DQ30" s="56"/>
      <c r="DR30" s="56"/>
      <c r="DS30" s="36"/>
      <c r="DV30" s="41">
        <v>1.08</v>
      </c>
      <c r="DW30" s="41" t="s">
        <v>197</v>
      </c>
      <c r="DX30" s="41"/>
      <c r="DY30" s="151">
        <v>217.08</v>
      </c>
      <c r="DZ30" s="41">
        <v>217.08</v>
      </c>
      <c r="EA30" s="41">
        <v>9999</v>
      </c>
      <c r="EB30" s="41">
        <v>999999</v>
      </c>
      <c r="EC30" s="41">
        <v>999999</v>
      </c>
      <c r="EG30" s="41">
        <v>82</v>
      </c>
      <c r="EH30" s="195">
        <v>0</v>
      </c>
      <c r="EI30" s="195">
        <v>5580</v>
      </c>
      <c r="EJ30" s="196">
        <v>97.8</v>
      </c>
      <c r="EK30" s="195">
        <v>0</v>
      </c>
      <c r="EL30" s="195">
        <v>180</v>
      </c>
      <c r="EM30" s="195">
        <v>3946</v>
      </c>
      <c r="EN30" s="195">
        <v>1980</v>
      </c>
      <c r="EO30" s="195">
        <v>1783</v>
      </c>
      <c r="EP30" s="195">
        <v>600</v>
      </c>
      <c r="EQ30" s="195">
        <v>103.2</v>
      </c>
      <c r="FC30" s="41">
        <v>82</v>
      </c>
      <c r="FD30" s="195">
        <v>0</v>
      </c>
      <c r="FE30" s="195">
        <v>5580</v>
      </c>
      <c r="FF30" s="195">
        <v>5677.8</v>
      </c>
      <c r="FG30" s="195">
        <v>5677.8</v>
      </c>
      <c r="FH30" s="195">
        <v>5857.8</v>
      </c>
      <c r="FI30" s="195">
        <v>9803.7999999999993</v>
      </c>
      <c r="FJ30" s="195">
        <v>11783.8</v>
      </c>
      <c r="FK30" s="195">
        <v>13566.8</v>
      </c>
      <c r="FL30" s="195">
        <v>14166.8</v>
      </c>
      <c r="FM30" s="195">
        <v>14270</v>
      </c>
    </row>
    <row r="31" spans="1:178" ht="13.5" thickBot="1" x14ac:dyDescent="0.25">
      <c r="A31" s="132"/>
      <c r="B31" s="34">
        <v>53</v>
      </c>
      <c r="C31" s="293">
        <v>54</v>
      </c>
      <c r="D31" s="260" t="s">
        <v>49</v>
      </c>
      <c r="E31" s="260" t="s">
        <v>57</v>
      </c>
      <c r="F31" s="260" t="s">
        <v>603</v>
      </c>
      <c r="G31" s="43">
        <v>0.32847222222222211</v>
      </c>
      <c r="H31" s="47">
        <v>0.32847222222222211</v>
      </c>
      <c r="I31" s="58" t="s">
        <v>44</v>
      </c>
      <c r="J31" s="52">
        <v>0</v>
      </c>
      <c r="K31" s="43">
        <v>0.41180555555555548</v>
      </c>
      <c r="L31" s="47">
        <v>0.41180555555555548</v>
      </c>
      <c r="M31" s="42" t="s">
        <v>44</v>
      </c>
      <c r="N31" s="38">
        <v>0</v>
      </c>
      <c r="O31" s="85">
        <v>0.41319444444444442</v>
      </c>
      <c r="P31" s="38"/>
      <c r="Q31" s="261"/>
      <c r="R31" s="85"/>
      <c r="S31" s="38">
        <v>0</v>
      </c>
      <c r="T31" s="85">
        <v>0.4513888888888889</v>
      </c>
      <c r="U31" s="86"/>
      <c r="V31" s="52">
        <v>0</v>
      </c>
      <c r="W31" s="85">
        <v>0.4694444444444445</v>
      </c>
      <c r="X31" s="38"/>
      <c r="Y31" s="85">
        <v>0.47013888888888888</v>
      </c>
      <c r="Z31" s="86"/>
      <c r="AA31" s="52">
        <v>0</v>
      </c>
      <c r="AB31" s="261"/>
      <c r="AC31" s="85"/>
      <c r="AD31" s="38">
        <v>600</v>
      </c>
      <c r="AE31" s="85" t="s">
        <v>308</v>
      </c>
      <c r="AF31" s="86"/>
      <c r="AG31" s="52">
        <v>600</v>
      </c>
      <c r="AH31" s="261"/>
      <c r="AI31" s="85"/>
      <c r="AJ31" s="38">
        <v>600</v>
      </c>
      <c r="AK31" s="73">
        <v>0.52152777777777781</v>
      </c>
      <c r="AL31" s="42" t="s">
        <v>301</v>
      </c>
      <c r="AM31" s="38">
        <v>1680</v>
      </c>
      <c r="AN31" s="43">
        <v>0.52500000000000002</v>
      </c>
      <c r="AO31" s="47">
        <v>0.56805555555555554</v>
      </c>
      <c r="AP31" s="70">
        <v>94.5</v>
      </c>
      <c r="AQ31" s="71">
        <v>94.5</v>
      </c>
      <c r="AR31" s="72"/>
      <c r="AS31" s="49">
        <v>0.56319444444444444</v>
      </c>
      <c r="AT31" s="42" t="s">
        <v>44</v>
      </c>
      <c r="AU31" s="280">
        <v>0</v>
      </c>
      <c r="AV31" s="72"/>
      <c r="AW31" s="49">
        <v>0.61805555555555558</v>
      </c>
      <c r="AX31" s="42" t="s">
        <v>44</v>
      </c>
      <c r="AY31" s="38">
        <v>0</v>
      </c>
      <c r="AZ31" s="53">
        <v>0.62083333333333335</v>
      </c>
      <c r="BA31" s="61"/>
      <c r="BB31" s="55">
        <v>0.62634259259259262</v>
      </c>
      <c r="BC31" s="35">
        <v>5.5092592592592693E-3</v>
      </c>
      <c r="BD31" s="35">
        <v>1.0408340855860843E-17</v>
      </c>
      <c r="BE31" s="44" t="s">
        <v>44</v>
      </c>
      <c r="BF31" s="45">
        <v>0</v>
      </c>
      <c r="BG31" s="55">
        <v>0.63424768518518515</v>
      </c>
      <c r="BH31" s="35">
        <v>1.3414351851851802E-2</v>
      </c>
      <c r="BI31" s="35">
        <v>4.8572257327350599E-17</v>
      </c>
      <c r="BJ31" s="44" t="s">
        <v>44</v>
      </c>
      <c r="BK31" s="45">
        <v>0</v>
      </c>
      <c r="BL31" s="55">
        <v>0.64493055555555556</v>
      </c>
      <c r="BM31" s="35">
        <v>2.4097222222222214E-2</v>
      </c>
      <c r="BN31" s="35">
        <v>6.8287037037036945E-3</v>
      </c>
      <c r="BO31" s="44" t="s">
        <v>301</v>
      </c>
      <c r="BP31" s="45">
        <v>590</v>
      </c>
      <c r="BQ31" s="55">
        <v>0.66057870370370375</v>
      </c>
      <c r="BR31" s="35">
        <v>3.9745370370370403E-2</v>
      </c>
      <c r="BS31" s="35">
        <v>7.7893518518518876E-3</v>
      </c>
      <c r="BT31" s="44" t="s">
        <v>301</v>
      </c>
      <c r="BU31" s="45">
        <v>673</v>
      </c>
      <c r="BV31" s="263"/>
      <c r="BW31" s="263"/>
      <c r="BX31" s="55">
        <v>0.67256944444444444</v>
      </c>
      <c r="BY31" s="35">
        <v>5.1736111111111094E-2</v>
      </c>
      <c r="BZ31" s="35">
        <v>1.1527777777777762E-2</v>
      </c>
      <c r="CA31" s="44" t="s">
        <v>301</v>
      </c>
      <c r="CB31" s="45">
        <v>996</v>
      </c>
      <c r="CC31" s="49">
        <v>0.68958333333333333</v>
      </c>
      <c r="CD31" s="42" t="s">
        <v>301</v>
      </c>
      <c r="CE31" s="38">
        <v>240</v>
      </c>
      <c r="CF31" s="53">
        <v>0.69166666666666676</v>
      </c>
      <c r="CG31" s="61"/>
      <c r="CH31" s="55">
        <v>0.70253472222222213</v>
      </c>
      <c r="CI31" s="35">
        <v>1.0868055555555367E-2</v>
      </c>
      <c r="CJ31" s="35">
        <v>2.3148148147959791E-5</v>
      </c>
      <c r="CK31" s="44" t="s">
        <v>301</v>
      </c>
      <c r="CL31" s="45">
        <v>2</v>
      </c>
      <c r="CM31" s="55">
        <v>0.70865740740740746</v>
      </c>
      <c r="CN31" s="35">
        <v>1.6990740740740695E-2</v>
      </c>
      <c r="CO31" s="35">
        <v>1.3888888888884468E-4</v>
      </c>
      <c r="CP31" s="44" t="s">
        <v>301</v>
      </c>
      <c r="CQ31" s="45">
        <v>12</v>
      </c>
      <c r="CR31" s="85" t="s">
        <v>632</v>
      </c>
      <c r="CS31" s="38">
        <v>300</v>
      </c>
      <c r="CT31" s="85">
        <v>2.7715277777777798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108.5</v>
      </c>
      <c r="DC31" s="71">
        <v>108.5</v>
      </c>
      <c r="DD31" s="72"/>
      <c r="DE31" s="43"/>
      <c r="DF31" s="43"/>
      <c r="DG31" s="39">
        <v>2476</v>
      </c>
      <c r="DH31" s="46">
        <v>4020</v>
      </c>
      <c r="DI31" s="40"/>
      <c r="DJ31" s="63">
        <v>6496</v>
      </c>
      <c r="DK31" s="43"/>
      <c r="DL31" s="268" t="s">
        <v>191</v>
      </c>
      <c r="DM31" s="269" t="s">
        <v>603</v>
      </c>
      <c r="DN31" s="269" t="s">
        <v>178</v>
      </c>
      <c r="DO31" s="269">
        <v>101</v>
      </c>
      <c r="DP31" s="269" t="s">
        <v>621</v>
      </c>
      <c r="DQ31" s="56"/>
      <c r="DR31" s="56"/>
      <c r="DS31" s="36"/>
      <c r="DV31" s="41">
        <v>1.08</v>
      </c>
      <c r="DW31" s="41" t="s">
        <v>197</v>
      </c>
      <c r="DX31" s="41"/>
      <c r="DY31" s="151">
        <v>219.24</v>
      </c>
      <c r="DZ31" s="41">
        <v>219.24</v>
      </c>
      <c r="EA31" s="41">
        <v>9999</v>
      </c>
      <c r="EB31" s="41">
        <v>999999</v>
      </c>
      <c r="EC31" s="41">
        <v>999999</v>
      </c>
      <c r="EG31" s="41">
        <v>54</v>
      </c>
      <c r="EH31" s="195">
        <v>0</v>
      </c>
      <c r="EI31" s="195">
        <v>3480</v>
      </c>
      <c r="EJ31" s="196">
        <v>94.5</v>
      </c>
      <c r="EK31" s="195">
        <v>0</v>
      </c>
      <c r="EL31" s="195">
        <v>0</v>
      </c>
      <c r="EM31" s="195">
        <v>2259</v>
      </c>
      <c r="EN31" s="195">
        <v>240</v>
      </c>
      <c r="EO31" s="195">
        <v>14</v>
      </c>
      <c r="EP31" s="195">
        <v>300</v>
      </c>
      <c r="EQ31" s="195">
        <v>108.5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C31" s="41">
        <v>54</v>
      </c>
      <c r="FD31" s="195">
        <v>0</v>
      </c>
      <c r="FE31" s="195">
        <v>3480</v>
      </c>
      <c r="FF31" s="195">
        <v>3574.5</v>
      </c>
      <c r="FG31" s="195">
        <v>3574.5</v>
      </c>
      <c r="FH31" s="195">
        <v>3574.5</v>
      </c>
      <c r="FI31" s="195">
        <v>5833.5</v>
      </c>
      <c r="FJ31" s="195">
        <v>6073.5</v>
      </c>
      <c r="FK31" s="195">
        <v>6087.5</v>
      </c>
      <c r="FL31" s="195">
        <v>6387.5</v>
      </c>
      <c r="FM31" s="195">
        <v>6496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1"/>
      <c r="B32" s="34">
        <v>7</v>
      </c>
      <c r="C32" s="293">
        <v>7</v>
      </c>
      <c r="D32" s="260" t="s">
        <v>94</v>
      </c>
      <c r="E32" s="260" t="s">
        <v>95</v>
      </c>
      <c r="F32" s="260" t="s">
        <v>571</v>
      </c>
      <c r="G32" s="43">
        <v>0.29652777777777778</v>
      </c>
      <c r="H32" s="47">
        <v>0.29652777777777778</v>
      </c>
      <c r="I32" s="58" t="s">
        <v>44</v>
      </c>
      <c r="J32" s="52">
        <v>0</v>
      </c>
      <c r="K32" s="43">
        <v>0.37986111111111115</v>
      </c>
      <c r="L32" s="47">
        <v>0.37986111111111115</v>
      </c>
      <c r="M32" s="42" t="s">
        <v>44</v>
      </c>
      <c r="N32" s="38">
        <v>0</v>
      </c>
      <c r="O32" s="85">
        <v>0.38055555555555554</v>
      </c>
      <c r="P32" s="38"/>
      <c r="Q32" s="261"/>
      <c r="R32" s="85"/>
      <c r="S32" s="38">
        <v>0</v>
      </c>
      <c r="T32" s="85">
        <v>0.41875000000000001</v>
      </c>
      <c r="U32" s="86"/>
      <c r="V32" s="52">
        <v>0</v>
      </c>
      <c r="W32" s="85">
        <v>0.4368055555555555</v>
      </c>
      <c r="X32" s="38"/>
      <c r="Y32" s="85">
        <v>0.4381944444444445</v>
      </c>
      <c r="Z32" s="86"/>
      <c r="AA32" s="52">
        <v>0</v>
      </c>
      <c r="AB32" s="261"/>
      <c r="AC32" s="85">
        <v>0.44027777777777777</v>
      </c>
      <c r="AD32" s="38"/>
      <c r="AE32" s="85">
        <v>0.4604166666666667</v>
      </c>
      <c r="AF32" s="86"/>
      <c r="AG32" s="52">
        <v>0</v>
      </c>
      <c r="AH32" s="261"/>
      <c r="AI32" s="85">
        <v>0.46736111111111112</v>
      </c>
      <c r="AJ32" s="38"/>
      <c r="AK32" s="73">
        <v>0.47013888888888888</v>
      </c>
      <c r="AL32" s="42" t="s">
        <v>44</v>
      </c>
      <c r="AM32" s="38">
        <v>0</v>
      </c>
      <c r="AN32" s="43">
        <v>0.47083333333333338</v>
      </c>
      <c r="AO32" s="47">
        <v>0.47500000000000003</v>
      </c>
      <c r="AP32" s="70">
        <v>96.8</v>
      </c>
      <c r="AQ32" s="71">
        <v>96.8</v>
      </c>
      <c r="AR32" s="72"/>
      <c r="AS32" s="49">
        <v>0.51180555555555551</v>
      </c>
      <c r="AT32" s="42" t="s">
        <v>44</v>
      </c>
      <c r="AU32" s="280">
        <v>0</v>
      </c>
      <c r="AV32" s="72"/>
      <c r="AW32" s="49">
        <v>0.55347222222222225</v>
      </c>
      <c r="AX32" s="42" t="s">
        <v>44</v>
      </c>
      <c r="AY32" s="38">
        <v>0</v>
      </c>
      <c r="AZ32" s="53">
        <v>0.55555555555555558</v>
      </c>
      <c r="BA32" s="61"/>
      <c r="BB32" s="55">
        <v>0.56122685185185184</v>
      </c>
      <c r="BC32" s="35">
        <v>5.6712962962962576E-3</v>
      </c>
      <c r="BD32" s="35">
        <v>1.6203703703699876E-4</v>
      </c>
      <c r="BE32" s="44" t="s">
        <v>301</v>
      </c>
      <c r="BF32" s="45">
        <v>14</v>
      </c>
      <c r="BG32" s="55">
        <v>0.5685069444444445</v>
      </c>
      <c r="BH32" s="35">
        <v>1.2951388888888915E-2</v>
      </c>
      <c r="BI32" s="35">
        <v>4.6296296296293588E-4</v>
      </c>
      <c r="BJ32" s="44" t="s">
        <v>45</v>
      </c>
      <c r="BK32" s="45">
        <v>40</v>
      </c>
      <c r="BL32" s="55">
        <v>0.57283564814814814</v>
      </c>
      <c r="BM32" s="35">
        <v>1.7280092592592555E-2</v>
      </c>
      <c r="BN32" s="35">
        <v>1.1574074074035406E-5</v>
      </c>
      <c r="BO32" s="44" t="s">
        <v>301</v>
      </c>
      <c r="BP32" s="45">
        <v>1</v>
      </c>
      <c r="BQ32" s="55">
        <v>0.5884490740740741</v>
      </c>
      <c r="BR32" s="35">
        <v>3.2893518518518516E-2</v>
      </c>
      <c r="BS32" s="35">
        <v>9.3750000000000083E-4</v>
      </c>
      <c r="BT32" s="44" t="s">
        <v>301</v>
      </c>
      <c r="BU32" s="45">
        <v>81</v>
      </c>
      <c r="BV32" s="263"/>
      <c r="BW32" s="263"/>
      <c r="BX32" s="55">
        <v>0.59799768518518526</v>
      </c>
      <c r="BY32" s="35">
        <v>4.2442129629629677E-2</v>
      </c>
      <c r="BZ32" s="35">
        <v>2.2337962962963448E-3</v>
      </c>
      <c r="CA32" s="44" t="s">
        <v>301</v>
      </c>
      <c r="CB32" s="45">
        <v>193</v>
      </c>
      <c r="CC32" s="49">
        <v>0.62152777777777779</v>
      </c>
      <c r="CD32" s="42" t="s">
        <v>44</v>
      </c>
      <c r="CE32" s="38">
        <v>0</v>
      </c>
      <c r="CF32" s="53">
        <v>0.64444444444444449</v>
      </c>
      <c r="CG32" s="61"/>
      <c r="CH32" s="55">
        <v>0.65532407407407411</v>
      </c>
      <c r="CI32" s="35">
        <v>1.0879629629629628E-2</v>
      </c>
      <c r="CJ32" s="35">
        <v>3.4722222222220711E-5</v>
      </c>
      <c r="CK32" s="44" t="s">
        <v>301</v>
      </c>
      <c r="CL32" s="45">
        <v>3</v>
      </c>
      <c r="CM32" s="55">
        <v>0.66127314814814808</v>
      </c>
      <c r="CN32" s="35">
        <v>1.6828703703703596E-2</v>
      </c>
      <c r="CO32" s="35">
        <v>2.3148148148254694E-5</v>
      </c>
      <c r="CP32" s="44" t="s">
        <v>45</v>
      </c>
      <c r="CQ32" s="45">
        <v>2</v>
      </c>
      <c r="CR32" s="85" t="s">
        <v>632</v>
      </c>
      <c r="CS32" s="38"/>
      <c r="CT32" s="85">
        <v>0.85486111111111096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107.5</v>
      </c>
      <c r="DC32" s="71">
        <v>107.5</v>
      </c>
      <c r="DD32" s="72"/>
      <c r="DE32" s="43"/>
      <c r="DF32" s="43"/>
      <c r="DG32" s="39">
        <v>538.29999999999995</v>
      </c>
      <c r="DH32" s="46">
        <v>0</v>
      </c>
      <c r="DI32" s="40"/>
      <c r="DJ32" s="63">
        <v>538.29999999999995</v>
      </c>
      <c r="DK32" s="43"/>
      <c r="DL32" s="268" t="s">
        <v>190</v>
      </c>
      <c r="DM32" s="269" t="s">
        <v>571</v>
      </c>
      <c r="DN32" s="269" t="s">
        <v>178</v>
      </c>
      <c r="DO32" s="269">
        <v>140</v>
      </c>
      <c r="DP32" s="269">
        <v>0</v>
      </c>
      <c r="DQ32" s="56"/>
      <c r="DR32" s="56"/>
      <c r="DS32" s="36"/>
      <c r="DT32" s="41"/>
      <c r="DU32" s="41"/>
      <c r="DV32" s="41">
        <v>1.08</v>
      </c>
      <c r="DW32" s="41" t="s">
        <v>197</v>
      </c>
      <c r="DX32" s="41"/>
      <c r="DY32" s="151">
        <v>220.64400000000003</v>
      </c>
      <c r="DZ32" s="41">
        <v>220.64400000000003</v>
      </c>
      <c r="EA32" s="41">
        <v>9999</v>
      </c>
      <c r="EB32" s="41">
        <v>999999</v>
      </c>
      <c r="EC32" s="41">
        <v>999999</v>
      </c>
      <c r="ED32" s="41"/>
      <c r="EE32" s="41"/>
      <c r="EF32" s="41"/>
      <c r="EG32" s="41">
        <v>7</v>
      </c>
      <c r="EH32" s="195">
        <v>0</v>
      </c>
      <c r="EI32" s="195">
        <v>0</v>
      </c>
      <c r="EJ32" s="196">
        <v>96.8</v>
      </c>
      <c r="EK32" s="195">
        <v>0</v>
      </c>
      <c r="EL32" s="195">
        <v>0</v>
      </c>
      <c r="EM32" s="195">
        <v>329</v>
      </c>
      <c r="EN32" s="195">
        <v>0</v>
      </c>
      <c r="EO32" s="195">
        <v>5</v>
      </c>
      <c r="EP32" s="195">
        <v>0</v>
      </c>
      <c r="EQ32" s="195">
        <v>107.5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B32" s="41"/>
      <c r="FC32" s="41">
        <v>7</v>
      </c>
      <c r="FD32" s="195">
        <v>0</v>
      </c>
      <c r="FE32" s="195">
        <v>0</v>
      </c>
      <c r="FF32" s="195">
        <v>96.8</v>
      </c>
      <c r="FG32" s="195">
        <v>96.8</v>
      </c>
      <c r="FH32" s="195">
        <v>96.8</v>
      </c>
      <c r="FI32" s="195">
        <v>425.8</v>
      </c>
      <c r="FJ32" s="195">
        <v>425.8</v>
      </c>
      <c r="FK32" s="195">
        <v>430.8</v>
      </c>
      <c r="FL32" s="195">
        <v>430.8</v>
      </c>
      <c r="FM32" s="195">
        <v>538.29999999999995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54</v>
      </c>
      <c r="C33" s="293">
        <v>55</v>
      </c>
      <c r="D33" s="260" t="s">
        <v>530</v>
      </c>
      <c r="E33" s="260" t="s">
        <v>531</v>
      </c>
      <c r="F33" s="260" t="s">
        <v>604</v>
      </c>
      <c r="G33" s="43">
        <v>0.32916666666666655</v>
      </c>
      <c r="H33" s="47">
        <v>0.32916666666666655</v>
      </c>
      <c r="I33" s="58" t="s">
        <v>44</v>
      </c>
      <c r="J33" s="52">
        <v>0</v>
      </c>
      <c r="K33" s="43">
        <v>0.41249999999999992</v>
      </c>
      <c r="L33" s="47">
        <v>0.41249999999999992</v>
      </c>
      <c r="M33" s="42" t="s">
        <v>44</v>
      </c>
      <c r="N33" s="38">
        <v>0</v>
      </c>
      <c r="O33" s="85">
        <v>0.41597222222222219</v>
      </c>
      <c r="P33" s="38"/>
      <c r="Q33" s="261">
        <v>300</v>
      </c>
      <c r="R33" s="85"/>
      <c r="S33" s="38">
        <v>0</v>
      </c>
      <c r="T33" s="85">
        <v>0.46388888888888885</v>
      </c>
      <c r="U33" s="86"/>
      <c r="V33" s="52">
        <v>0</v>
      </c>
      <c r="W33" s="85"/>
      <c r="X33" s="38">
        <v>600</v>
      </c>
      <c r="Y33" s="85"/>
      <c r="Z33" s="86"/>
      <c r="AA33" s="52">
        <v>600</v>
      </c>
      <c r="AB33" s="261"/>
      <c r="AC33" s="85"/>
      <c r="AD33" s="38">
        <v>600</v>
      </c>
      <c r="AE33" s="85" t="s">
        <v>308</v>
      </c>
      <c r="AF33" s="86"/>
      <c r="AG33" s="52">
        <v>600</v>
      </c>
      <c r="AH33" s="261"/>
      <c r="AI33" s="85"/>
      <c r="AJ33" s="38">
        <v>600</v>
      </c>
      <c r="AK33" s="73">
        <v>0.50277777777777777</v>
      </c>
      <c r="AL33" s="42" t="s">
        <v>44</v>
      </c>
      <c r="AM33" s="38">
        <v>0</v>
      </c>
      <c r="AN33" s="43">
        <v>0.52777777777777779</v>
      </c>
      <c r="AO33" s="47">
        <v>0.5444444444444444</v>
      </c>
      <c r="AP33" s="70">
        <v>95</v>
      </c>
      <c r="AQ33" s="71">
        <v>95</v>
      </c>
      <c r="AR33" s="72"/>
      <c r="AS33" s="49">
        <v>0.5444444444444444</v>
      </c>
      <c r="AT33" s="42" t="s">
        <v>44</v>
      </c>
      <c r="AU33" s="280">
        <v>0</v>
      </c>
      <c r="AV33" s="72"/>
      <c r="AW33" s="49">
        <v>0.60277777777777775</v>
      </c>
      <c r="AX33" s="42" t="s">
        <v>44</v>
      </c>
      <c r="AY33" s="38">
        <v>0</v>
      </c>
      <c r="AZ33" s="53">
        <v>0.60416666666666663</v>
      </c>
      <c r="BA33" s="61"/>
      <c r="BB33" s="55">
        <v>0.60971064814814813</v>
      </c>
      <c r="BC33" s="35">
        <v>5.5439814814814969E-3</v>
      </c>
      <c r="BD33" s="35">
        <v>3.4722222222238058E-5</v>
      </c>
      <c r="BE33" s="44" t="s">
        <v>301</v>
      </c>
      <c r="BF33" s="45">
        <v>3</v>
      </c>
      <c r="BG33" s="55">
        <v>0.6208217592592592</v>
      </c>
      <c r="BH33" s="35">
        <v>1.6655092592592569E-2</v>
      </c>
      <c r="BI33" s="35">
        <v>3.2407407407407177E-3</v>
      </c>
      <c r="BJ33" s="44" t="s">
        <v>301</v>
      </c>
      <c r="BK33" s="45">
        <v>280</v>
      </c>
      <c r="BL33" s="55">
        <v>0.62613425925925925</v>
      </c>
      <c r="BM33" s="35">
        <v>2.1967592592592622E-2</v>
      </c>
      <c r="BN33" s="35">
        <v>4.699074074074102E-3</v>
      </c>
      <c r="BO33" s="44" t="s">
        <v>301</v>
      </c>
      <c r="BP33" s="45">
        <v>406</v>
      </c>
      <c r="BQ33" s="55">
        <v>0.64541666666666664</v>
      </c>
      <c r="BR33" s="35">
        <v>4.1250000000000009E-2</v>
      </c>
      <c r="BS33" s="35">
        <v>9.2939814814814933E-3</v>
      </c>
      <c r="BT33" s="44" t="s">
        <v>301</v>
      </c>
      <c r="BU33" s="45">
        <v>803</v>
      </c>
      <c r="BV33" s="263"/>
      <c r="BW33" s="263"/>
      <c r="BX33" s="55">
        <v>0.63561342592592596</v>
      </c>
      <c r="BY33" s="35">
        <v>3.1446759259259327E-2</v>
      </c>
      <c r="BZ33" s="35">
        <v>8.761574074074005E-3</v>
      </c>
      <c r="CA33" s="44" t="s">
        <v>45</v>
      </c>
      <c r="CB33" s="45">
        <v>1057</v>
      </c>
      <c r="CC33" s="49">
        <v>0.69791666666666663</v>
      </c>
      <c r="CD33" s="42" t="s">
        <v>301</v>
      </c>
      <c r="CE33" s="38">
        <v>2400</v>
      </c>
      <c r="CF33" s="53">
        <v>0.70208333333333339</v>
      </c>
      <c r="CG33" s="61"/>
      <c r="CH33" s="55">
        <v>0.71262731481481489</v>
      </c>
      <c r="CI33" s="35">
        <v>1.0543981481481501E-2</v>
      </c>
      <c r="CJ33" s="35">
        <v>3.0092592592590589E-4</v>
      </c>
      <c r="CK33" s="44" t="s">
        <v>45</v>
      </c>
      <c r="CL33" s="45">
        <v>26</v>
      </c>
      <c r="CM33" s="55">
        <v>0.71965277777777781</v>
      </c>
      <c r="CN33" s="35">
        <v>1.7569444444444415E-2</v>
      </c>
      <c r="CO33" s="35">
        <v>7.1759259259256483E-4</v>
      </c>
      <c r="CP33" s="44" t="s">
        <v>301</v>
      </c>
      <c r="CQ33" s="45">
        <v>62</v>
      </c>
      <c r="CR33" s="85"/>
      <c r="CS33" s="38">
        <v>600</v>
      </c>
      <c r="CT33" s="85">
        <v>2.8131944444444401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116.6</v>
      </c>
      <c r="DC33" s="71">
        <v>116.6</v>
      </c>
      <c r="DD33" s="72"/>
      <c r="DE33" s="43"/>
      <c r="DF33" s="43"/>
      <c r="DG33" s="39">
        <v>2848.6</v>
      </c>
      <c r="DH33" s="46">
        <v>6300</v>
      </c>
      <c r="DI33" s="40"/>
      <c r="DJ33" s="63">
        <v>9148.6</v>
      </c>
      <c r="DK33" s="43"/>
      <c r="DL33" s="268" t="s">
        <v>190</v>
      </c>
      <c r="DM33" s="269" t="s">
        <v>604</v>
      </c>
      <c r="DN33" s="269" t="s">
        <v>178</v>
      </c>
      <c r="DO33" s="269">
        <v>87</v>
      </c>
      <c r="DP33" s="269" t="s">
        <v>293</v>
      </c>
      <c r="DQ33" s="56"/>
      <c r="DR33" s="56"/>
      <c r="DS33" s="36"/>
      <c r="DV33" s="41">
        <v>1.05</v>
      </c>
      <c r="DW33" s="41" t="s">
        <v>197</v>
      </c>
      <c r="DX33" s="41"/>
      <c r="DY33" s="151">
        <v>222.18</v>
      </c>
      <c r="DZ33" s="41">
        <v>222.18</v>
      </c>
      <c r="EA33" s="41">
        <v>9999</v>
      </c>
      <c r="EB33" s="41">
        <v>999999</v>
      </c>
      <c r="EC33" s="41">
        <v>999999</v>
      </c>
      <c r="EG33" s="41">
        <v>55</v>
      </c>
      <c r="EH33" s="195">
        <v>0</v>
      </c>
      <c r="EI33" s="195">
        <v>3300</v>
      </c>
      <c r="EJ33" s="196">
        <v>95</v>
      </c>
      <c r="EK33" s="195">
        <v>0</v>
      </c>
      <c r="EL33" s="195">
        <v>0</v>
      </c>
      <c r="EM33" s="195">
        <v>2549</v>
      </c>
      <c r="EN33" s="195">
        <v>2400</v>
      </c>
      <c r="EO33" s="195">
        <v>88</v>
      </c>
      <c r="EP33" s="195">
        <v>600</v>
      </c>
      <c r="EQ33" s="195">
        <v>116.6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55</v>
      </c>
      <c r="FD33" s="195">
        <v>0</v>
      </c>
      <c r="FE33" s="195">
        <v>3300</v>
      </c>
      <c r="FF33" s="195">
        <v>3395</v>
      </c>
      <c r="FG33" s="195">
        <v>3395</v>
      </c>
      <c r="FH33" s="195">
        <v>3395</v>
      </c>
      <c r="FI33" s="195">
        <v>5944</v>
      </c>
      <c r="FJ33" s="195">
        <v>8344</v>
      </c>
      <c r="FK33" s="195">
        <v>8432</v>
      </c>
      <c r="FL33" s="195">
        <v>9032</v>
      </c>
      <c r="FM33" s="195">
        <v>9148.6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27</v>
      </c>
      <c r="C34" s="293">
        <v>27</v>
      </c>
      <c r="D34" s="260" t="s">
        <v>490</v>
      </c>
      <c r="E34" s="260" t="s">
        <v>491</v>
      </c>
      <c r="F34" s="260" t="s">
        <v>586</v>
      </c>
      <c r="G34" s="43">
        <v>0.31041666666666662</v>
      </c>
      <c r="H34" s="47">
        <v>0.31041666666666662</v>
      </c>
      <c r="I34" s="58" t="s">
        <v>44</v>
      </c>
      <c r="J34" s="52">
        <v>0</v>
      </c>
      <c r="K34" s="43">
        <v>0.39374999999999999</v>
      </c>
      <c r="L34" s="47">
        <v>0.39374999999999999</v>
      </c>
      <c r="M34" s="42" t="s">
        <v>44</v>
      </c>
      <c r="N34" s="38">
        <v>0</v>
      </c>
      <c r="O34" s="85"/>
      <c r="P34" s="38">
        <v>600</v>
      </c>
      <c r="Q34" s="261"/>
      <c r="R34" s="85">
        <v>0.42569444444444443</v>
      </c>
      <c r="S34" s="38">
        <v>300</v>
      </c>
      <c r="T34" s="85">
        <v>0.4368055555555555</v>
      </c>
      <c r="U34" s="86"/>
      <c r="V34" s="52">
        <v>0</v>
      </c>
      <c r="W34" s="85">
        <v>0.45902777777777781</v>
      </c>
      <c r="X34" s="38"/>
      <c r="Y34" s="85">
        <v>0.4604166666666667</v>
      </c>
      <c r="Z34" s="86"/>
      <c r="AA34" s="52">
        <v>0</v>
      </c>
      <c r="AB34" s="261"/>
      <c r="AC34" s="85">
        <v>0.48402777777777778</v>
      </c>
      <c r="AD34" s="38"/>
      <c r="AE34" s="85">
        <v>0.50486111111111109</v>
      </c>
      <c r="AF34" s="86"/>
      <c r="AG34" s="52">
        <v>0</v>
      </c>
      <c r="AH34" s="261"/>
      <c r="AI34" s="85">
        <v>0.52152777777777781</v>
      </c>
      <c r="AJ34" s="38"/>
      <c r="AK34" s="73">
        <v>0.52500000000000002</v>
      </c>
      <c r="AL34" s="42" t="s">
        <v>301</v>
      </c>
      <c r="AM34" s="38">
        <v>3540</v>
      </c>
      <c r="AN34" s="43">
        <v>0.53888888888888886</v>
      </c>
      <c r="AO34" s="47">
        <v>0.54166666666666663</v>
      </c>
      <c r="AP34" s="70">
        <v>96.9</v>
      </c>
      <c r="AQ34" s="71">
        <v>96.9</v>
      </c>
      <c r="AR34" s="72"/>
      <c r="AS34" s="49">
        <v>0.56666666666666665</v>
      </c>
      <c r="AT34" s="42" t="s">
        <v>44</v>
      </c>
      <c r="AU34" s="280">
        <v>0</v>
      </c>
      <c r="AV34" s="72"/>
      <c r="AW34" s="49">
        <v>0.60416666666666663</v>
      </c>
      <c r="AX34" s="42" t="s">
        <v>45</v>
      </c>
      <c r="AY34" s="38">
        <v>360</v>
      </c>
      <c r="AZ34" s="53">
        <v>0.60763888888888895</v>
      </c>
      <c r="BA34" s="61"/>
      <c r="BB34" s="55">
        <v>0.61303240740740739</v>
      </c>
      <c r="BC34" s="35">
        <v>5.3935185185184364E-3</v>
      </c>
      <c r="BD34" s="35">
        <v>1.1574074074082244E-4</v>
      </c>
      <c r="BE34" s="44" t="s">
        <v>45</v>
      </c>
      <c r="BF34" s="45">
        <v>10</v>
      </c>
      <c r="BG34" s="55">
        <v>0.62178240740740742</v>
      </c>
      <c r="BH34" s="35">
        <v>1.4143518518518472E-2</v>
      </c>
      <c r="BI34" s="35">
        <v>7.2916666666662106E-4</v>
      </c>
      <c r="BJ34" s="44" t="s">
        <v>301</v>
      </c>
      <c r="BK34" s="45">
        <v>63</v>
      </c>
      <c r="BL34" s="55">
        <v>0.64888888888888896</v>
      </c>
      <c r="BM34" s="35">
        <v>4.1250000000000009E-2</v>
      </c>
      <c r="BN34" s="35">
        <v>2.3981481481481489E-2</v>
      </c>
      <c r="BO34" s="44" t="s">
        <v>301</v>
      </c>
      <c r="BP34" s="45">
        <v>2072</v>
      </c>
      <c r="BQ34" s="55">
        <v>0.66803240740740744</v>
      </c>
      <c r="BR34" s="35">
        <v>6.0393518518518485E-2</v>
      </c>
      <c r="BS34" s="35">
        <v>2.843749999999997E-2</v>
      </c>
      <c r="BT34" s="44" t="s">
        <v>301</v>
      </c>
      <c r="BU34" s="45">
        <v>2457</v>
      </c>
      <c r="BV34" s="263"/>
      <c r="BW34" s="263"/>
      <c r="BX34" s="55">
        <v>0.65792824074074074</v>
      </c>
      <c r="BY34" s="35">
        <v>5.0289351851851793E-2</v>
      </c>
      <c r="BZ34" s="35">
        <v>1.0081018518518461E-2</v>
      </c>
      <c r="CA34" s="44" t="s">
        <v>301</v>
      </c>
      <c r="CB34" s="45">
        <v>1171</v>
      </c>
      <c r="CC34" s="49">
        <v>0.70208333333333339</v>
      </c>
      <c r="CD34" s="42" t="s">
        <v>301</v>
      </c>
      <c r="CE34" s="38">
        <v>2460</v>
      </c>
      <c r="CF34" s="53">
        <v>0.70486111111111116</v>
      </c>
      <c r="CG34" s="61"/>
      <c r="CH34" s="55"/>
      <c r="CI34" s="35">
        <v>-0.70486111111111116</v>
      </c>
      <c r="CJ34" s="35">
        <v>0.71570601851851856</v>
      </c>
      <c r="CK34" s="44"/>
      <c r="CL34" s="45">
        <v>1800</v>
      </c>
      <c r="CM34" s="55"/>
      <c r="CN34" s="35">
        <v>-0.70486111111111116</v>
      </c>
      <c r="CO34" s="35">
        <v>0.72171296296296306</v>
      </c>
      <c r="CP34" s="44"/>
      <c r="CQ34" s="45">
        <v>1800</v>
      </c>
      <c r="CR34" s="85"/>
      <c r="CS34" s="38">
        <v>600</v>
      </c>
      <c r="CT34" s="85">
        <v>1.6881944444444399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103.4</v>
      </c>
      <c r="DC34" s="71">
        <v>103.4</v>
      </c>
      <c r="DD34" s="72"/>
      <c r="DE34" s="43"/>
      <c r="DF34" s="43"/>
      <c r="DG34" s="39">
        <v>9573.2999999999993</v>
      </c>
      <c r="DH34" s="46">
        <v>7860</v>
      </c>
      <c r="DI34" s="40"/>
      <c r="DJ34" s="63">
        <v>17433.3</v>
      </c>
      <c r="DK34" s="43"/>
      <c r="DL34" s="268" t="s">
        <v>191</v>
      </c>
      <c r="DM34" s="269" t="s">
        <v>586</v>
      </c>
      <c r="DN34" s="269" t="s">
        <v>177</v>
      </c>
      <c r="DO34" s="269">
        <v>140</v>
      </c>
      <c r="DP34" s="269">
        <v>0</v>
      </c>
      <c r="DQ34" s="56"/>
      <c r="DR34" s="56"/>
      <c r="DS34" s="36"/>
      <c r="DV34" s="41">
        <v>1.1100000000000001</v>
      </c>
      <c r="DW34" s="41" t="s">
        <v>197</v>
      </c>
      <c r="DX34" s="41"/>
      <c r="DY34" s="151">
        <v>222.33300000000003</v>
      </c>
      <c r="DZ34" s="41">
        <v>222.33300000000003</v>
      </c>
      <c r="EA34" s="41">
        <v>9999</v>
      </c>
      <c r="EB34" s="41">
        <v>999999</v>
      </c>
      <c r="EC34" s="41">
        <v>999999</v>
      </c>
      <c r="EG34" s="41">
        <v>27</v>
      </c>
      <c r="EH34" s="195">
        <v>0</v>
      </c>
      <c r="EI34" s="195">
        <v>4440</v>
      </c>
      <c r="EJ34" s="196">
        <v>96.9</v>
      </c>
      <c r="EK34" s="195">
        <v>0</v>
      </c>
      <c r="EL34" s="195">
        <v>360</v>
      </c>
      <c r="EM34" s="195">
        <v>5773</v>
      </c>
      <c r="EN34" s="195">
        <v>2460</v>
      </c>
      <c r="EO34" s="195">
        <v>3600</v>
      </c>
      <c r="EP34" s="195">
        <v>600</v>
      </c>
      <c r="EQ34" s="195">
        <v>103.4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27</v>
      </c>
      <c r="FD34" s="195">
        <v>0</v>
      </c>
      <c r="FE34" s="195">
        <v>4440</v>
      </c>
      <c r="FF34" s="195">
        <v>4536.8999999999996</v>
      </c>
      <c r="FG34" s="195">
        <v>4536.8999999999996</v>
      </c>
      <c r="FH34" s="195">
        <v>4896.8999999999996</v>
      </c>
      <c r="FI34" s="195">
        <v>10669.9</v>
      </c>
      <c r="FJ34" s="195">
        <v>13129.9</v>
      </c>
      <c r="FK34" s="195">
        <v>16729.900000000001</v>
      </c>
      <c r="FL34" s="195">
        <v>17329.900000000001</v>
      </c>
      <c r="FM34" s="195">
        <v>17433.300000000003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23</v>
      </c>
      <c r="C35" s="293">
        <v>23</v>
      </c>
      <c r="D35" s="260" t="s">
        <v>484</v>
      </c>
      <c r="E35" s="260" t="s">
        <v>485</v>
      </c>
      <c r="F35" s="260" t="s">
        <v>583</v>
      </c>
      <c r="G35" s="43">
        <v>0.30763888888888885</v>
      </c>
      <c r="H35" s="47">
        <v>0.30763888888888885</v>
      </c>
      <c r="I35" s="58" t="s">
        <v>44</v>
      </c>
      <c r="J35" s="52">
        <v>0</v>
      </c>
      <c r="K35" s="43">
        <v>0.39097222222222222</v>
      </c>
      <c r="L35" s="47">
        <v>0.39097222222222222</v>
      </c>
      <c r="M35" s="42" t="s">
        <v>44</v>
      </c>
      <c r="N35" s="38">
        <v>0</v>
      </c>
      <c r="O35" s="85">
        <v>0.39166666666666666</v>
      </c>
      <c r="P35" s="38"/>
      <c r="Q35" s="261"/>
      <c r="R35" s="85"/>
      <c r="S35" s="38">
        <v>0</v>
      </c>
      <c r="T35" s="85">
        <v>0.43124999999999997</v>
      </c>
      <c r="U35" s="86"/>
      <c r="V35" s="52">
        <v>0</v>
      </c>
      <c r="W35" s="85">
        <v>0.45833333333333331</v>
      </c>
      <c r="X35" s="38"/>
      <c r="Y35" s="85">
        <v>0.4597222222222222</v>
      </c>
      <c r="Z35" s="86"/>
      <c r="AA35" s="52">
        <v>0</v>
      </c>
      <c r="AB35" s="261"/>
      <c r="AC35" s="85">
        <v>0.46180555555555558</v>
      </c>
      <c r="AD35" s="38"/>
      <c r="AE35" s="85">
        <v>0.48472222222222222</v>
      </c>
      <c r="AF35" s="86"/>
      <c r="AG35" s="52">
        <v>0</v>
      </c>
      <c r="AH35" s="261"/>
      <c r="AI35" s="85"/>
      <c r="AJ35" s="38">
        <v>600</v>
      </c>
      <c r="AK35" s="73">
        <v>0.4916666666666667</v>
      </c>
      <c r="AL35" s="42" t="s">
        <v>301</v>
      </c>
      <c r="AM35" s="38">
        <v>900</v>
      </c>
      <c r="AN35" s="43">
        <v>0.51597222222222217</v>
      </c>
      <c r="AO35" s="47">
        <v>0.51736111111111105</v>
      </c>
      <c r="AP35" s="70">
        <v>103</v>
      </c>
      <c r="AQ35" s="71">
        <v>103</v>
      </c>
      <c r="AR35" s="72"/>
      <c r="AS35" s="49">
        <v>0.53333333333333333</v>
      </c>
      <c r="AT35" s="42" t="s">
        <v>44</v>
      </c>
      <c r="AU35" s="280">
        <v>0</v>
      </c>
      <c r="AV35" s="72"/>
      <c r="AW35" s="49">
        <v>0.57500000000000007</v>
      </c>
      <c r="AX35" s="42" t="s">
        <v>44</v>
      </c>
      <c r="AY35" s="38">
        <v>0</v>
      </c>
      <c r="AZ35" s="53">
        <v>0.57708333333333328</v>
      </c>
      <c r="BA35" s="61"/>
      <c r="BB35" s="55">
        <v>0.58267361111111116</v>
      </c>
      <c r="BC35" s="35">
        <v>5.5902777777778745E-3</v>
      </c>
      <c r="BD35" s="35">
        <v>8.1018518518615606E-5</v>
      </c>
      <c r="BE35" s="44" t="s">
        <v>301</v>
      </c>
      <c r="BF35" s="45">
        <v>7</v>
      </c>
      <c r="BG35" s="55">
        <v>0.59</v>
      </c>
      <c r="BH35" s="35">
        <v>1.2916666666666687E-2</v>
      </c>
      <c r="BI35" s="35">
        <v>4.9768518518516353E-4</v>
      </c>
      <c r="BJ35" s="44" t="s">
        <v>45</v>
      </c>
      <c r="BK35" s="45">
        <v>43</v>
      </c>
      <c r="BL35" s="55">
        <v>0.59387731481481476</v>
      </c>
      <c r="BM35" s="35">
        <v>1.6793981481481479E-2</v>
      </c>
      <c r="BN35" s="35">
        <v>4.7453703703704067E-4</v>
      </c>
      <c r="BO35" s="44" t="s">
        <v>45</v>
      </c>
      <c r="BP35" s="45">
        <v>41</v>
      </c>
      <c r="BQ35" s="55">
        <v>0.61425925925925928</v>
      </c>
      <c r="BR35" s="35">
        <v>3.7175925925926001E-2</v>
      </c>
      <c r="BS35" s="35">
        <v>5.2199074074074855E-3</v>
      </c>
      <c r="BT35" s="44" t="s">
        <v>301</v>
      </c>
      <c r="BU35" s="45">
        <v>451</v>
      </c>
      <c r="BV35" s="263"/>
      <c r="BW35" s="263"/>
      <c r="BX35" s="55">
        <v>0.60258101851851853</v>
      </c>
      <c r="BY35" s="35">
        <v>2.5497685185185248E-2</v>
      </c>
      <c r="BZ35" s="35">
        <v>1.4710648148148084E-2</v>
      </c>
      <c r="CA35" s="44" t="s">
        <v>45</v>
      </c>
      <c r="CB35" s="45">
        <v>1571</v>
      </c>
      <c r="CC35" s="49">
        <v>0.6430555555555556</v>
      </c>
      <c r="CD35" s="42" t="s">
        <v>44</v>
      </c>
      <c r="CE35" s="38">
        <v>0</v>
      </c>
      <c r="CF35" s="53">
        <v>0.65763888888888888</v>
      </c>
      <c r="CG35" s="61"/>
      <c r="CH35" s="55">
        <v>0.66864583333333327</v>
      </c>
      <c r="CI35" s="35">
        <v>1.1006944444444389E-2</v>
      </c>
      <c r="CJ35" s="35">
        <v>1.6203703703698141E-4</v>
      </c>
      <c r="CK35" s="44" t="s">
        <v>301</v>
      </c>
      <c r="CL35" s="45">
        <v>14</v>
      </c>
      <c r="CM35" s="55">
        <v>0.67494212962962974</v>
      </c>
      <c r="CN35" s="35">
        <v>1.7303240740740855E-2</v>
      </c>
      <c r="CO35" s="35">
        <v>4.5138888888900455E-4</v>
      </c>
      <c r="CP35" s="44" t="s">
        <v>301</v>
      </c>
      <c r="CQ35" s="45">
        <v>39</v>
      </c>
      <c r="CR35" s="85" t="s">
        <v>632</v>
      </c>
      <c r="CS35" s="38"/>
      <c r="CT35" s="85">
        <v>1.52152777777778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119.5</v>
      </c>
      <c r="DC35" s="71">
        <v>119.5</v>
      </c>
      <c r="DD35" s="72"/>
      <c r="DE35" s="43"/>
      <c r="DF35" s="43"/>
      <c r="DG35" s="39">
        <v>2388.5</v>
      </c>
      <c r="DH35" s="46">
        <v>1500</v>
      </c>
      <c r="DI35" s="40"/>
      <c r="DJ35" s="63">
        <v>3888.5</v>
      </c>
      <c r="DK35" s="43"/>
      <c r="DL35" s="268" t="s">
        <v>192</v>
      </c>
      <c r="DM35" s="269" t="s">
        <v>583</v>
      </c>
      <c r="DN35" s="269" t="s">
        <v>179</v>
      </c>
      <c r="DO35" s="269">
        <v>72</v>
      </c>
      <c r="DP35" s="269">
        <v>0</v>
      </c>
      <c r="DQ35" s="56"/>
      <c r="DR35" s="56"/>
      <c r="DS35" s="36"/>
      <c r="DV35" s="41">
        <v>1</v>
      </c>
      <c r="DW35" s="41" t="s">
        <v>197</v>
      </c>
      <c r="DX35" s="41"/>
      <c r="DY35" s="151">
        <v>222.5</v>
      </c>
      <c r="DZ35" s="41">
        <v>222.5</v>
      </c>
      <c r="EA35" s="41">
        <v>9999</v>
      </c>
      <c r="EB35" s="41">
        <v>999999</v>
      </c>
      <c r="EC35" s="41">
        <v>3888.5</v>
      </c>
      <c r="EG35" s="41">
        <v>23</v>
      </c>
      <c r="EH35" s="195">
        <v>0</v>
      </c>
      <c r="EI35" s="195">
        <v>1500</v>
      </c>
      <c r="EJ35" s="196">
        <v>103</v>
      </c>
      <c r="EK35" s="195">
        <v>0</v>
      </c>
      <c r="EL35" s="195">
        <v>0</v>
      </c>
      <c r="EM35" s="195">
        <v>2113</v>
      </c>
      <c r="EN35" s="195">
        <v>0</v>
      </c>
      <c r="EO35" s="195">
        <v>53</v>
      </c>
      <c r="EP35" s="195">
        <v>0</v>
      </c>
      <c r="EQ35" s="195">
        <v>119.5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23</v>
      </c>
      <c r="FD35" s="195">
        <v>0</v>
      </c>
      <c r="FE35" s="195">
        <v>1500</v>
      </c>
      <c r="FF35" s="195">
        <v>1603</v>
      </c>
      <c r="FG35" s="195">
        <v>1603</v>
      </c>
      <c r="FH35" s="195">
        <v>1603</v>
      </c>
      <c r="FI35" s="195">
        <v>3716</v>
      </c>
      <c r="FJ35" s="195">
        <v>3716</v>
      </c>
      <c r="FK35" s="195">
        <v>3769</v>
      </c>
      <c r="FL35" s="195">
        <v>3769</v>
      </c>
      <c r="FM35" s="195">
        <v>3888.5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70</v>
      </c>
      <c r="C36" s="293">
        <v>81</v>
      </c>
      <c r="D36" s="260" t="s">
        <v>551</v>
      </c>
      <c r="E36" s="260" t="s">
        <v>552</v>
      </c>
      <c r="F36" s="260" t="s">
        <v>584</v>
      </c>
      <c r="G36" s="43">
        <v>0.34027777777777762</v>
      </c>
      <c r="H36" s="47">
        <v>0.34027777777777762</v>
      </c>
      <c r="I36" s="58" t="s">
        <v>44</v>
      </c>
      <c r="J36" s="52">
        <v>0</v>
      </c>
      <c r="K36" s="43">
        <v>0.42361111111111099</v>
      </c>
      <c r="L36" s="47">
        <v>0.42361111111111099</v>
      </c>
      <c r="M36" s="42" t="s">
        <v>44</v>
      </c>
      <c r="N36" s="38">
        <v>0</v>
      </c>
      <c r="O36" s="85">
        <v>0.42499999999999999</v>
      </c>
      <c r="P36" s="38"/>
      <c r="Q36" s="261"/>
      <c r="R36" s="85"/>
      <c r="S36" s="38">
        <v>0</v>
      </c>
      <c r="T36" s="85" t="s">
        <v>308</v>
      </c>
      <c r="U36" s="86"/>
      <c r="V36" s="52">
        <v>600</v>
      </c>
      <c r="W36" s="85"/>
      <c r="X36" s="38">
        <v>600</v>
      </c>
      <c r="Y36" s="85"/>
      <c r="Z36" s="86"/>
      <c r="AA36" s="52">
        <v>600</v>
      </c>
      <c r="AB36" s="261"/>
      <c r="AC36" s="85"/>
      <c r="AD36" s="38">
        <v>600</v>
      </c>
      <c r="AE36" s="85" t="s">
        <v>308</v>
      </c>
      <c r="AF36" s="86"/>
      <c r="AG36" s="52">
        <v>600</v>
      </c>
      <c r="AH36" s="261"/>
      <c r="AI36" s="85"/>
      <c r="AJ36" s="38">
        <v>600</v>
      </c>
      <c r="AK36" s="73">
        <v>0.51388888888888895</v>
      </c>
      <c r="AL36" s="42" t="s">
        <v>44</v>
      </c>
      <c r="AM36" s="38">
        <v>0</v>
      </c>
      <c r="AN36" s="43">
        <v>0.52708333333333335</v>
      </c>
      <c r="AO36" s="47">
        <v>0.56527777777777777</v>
      </c>
      <c r="AP36" s="70">
        <v>88.5</v>
      </c>
      <c r="AQ36" s="71">
        <v>88.5</v>
      </c>
      <c r="AR36" s="72"/>
      <c r="AS36" s="49">
        <v>0.55555555555555558</v>
      </c>
      <c r="AT36" s="42" t="s">
        <v>44</v>
      </c>
      <c r="AU36" s="280">
        <v>0</v>
      </c>
      <c r="AV36" s="72"/>
      <c r="AW36" s="49">
        <v>0.62152777777777779</v>
      </c>
      <c r="AX36" s="42" t="s">
        <v>44</v>
      </c>
      <c r="AY36" s="38">
        <v>0</v>
      </c>
      <c r="AZ36" s="53">
        <v>0.62361111111111112</v>
      </c>
      <c r="BA36" s="61"/>
      <c r="BB36" s="55">
        <v>0.62914351851851846</v>
      </c>
      <c r="BC36" s="35">
        <v>5.532407407407347E-3</v>
      </c>
      <c r="BD36" s="35">
        <v>2.314814814808816E-5</v>
      </c>
      <c r="BE36" s="44" t="s">
        <v>301</v>
      </c>
      <c r="BF36" s="45">
        <v>2</v>
      </c>
      <c r="BG36" s="55">
        <v>0.63711805555555556</v>
      </c>
      <c r="BH36" s="35">
        <v>1.3506944444444446E-2</v>
      </c>
      <c r="BI36" s="35">
        <v>9.2592592592595502E-5</v>
      </c>
      <c r="BJ36" s="44" t="s">
        <v>301</v>
      </c>
      <c r="BK36" s="45">
        <v>8</v>
      </c>
      <c r="BL36" s="55">
        <v>0.64151620370370377</v>
      </c>
      <c r="BM36" s="35">
        <v>1.7905092592592653E-2</v>
      </c>
      <c r="BN36" s="35">
        <v>6.3657407407413311E-4</v>
      </c>
      <c r="BO36" s="44" t="s">
        <v>301</v>
      </c>
      <c r="BP36" s="45">
        <v>55</v>
      </c>
      <c r="BQ36" s="55">
        <v>0.66863425925925923</v>
      </c>
      <c r="BR36" s="35">
        <v>4.5023148148148118E-2</v>
      </c>
      <c r="BS36" s="35">
        <v>1.3067129629629602E-2</v>
      </c>
      <c r="BT36" s="44" t="s">
        <v>301</v>
      </c>
      <c r="BU36" s="45">
        <v>1129</v>
      </c>
      <c r="BV36" s="263"/>
      <c r="BW36" s="263"/>
      <c r="BX36" s="55">
        <v>0.65100694444444451</v>
      </c>
      <c r="BY36" s="35">
        <v>2.7395833333333397E-2</v>
      </c>
      <c r="BZ36" s="35">
        <v>1.2812499999999935E-2</v>
      </c>
      <c r="CA36" s="44" t="s">
        <v>45</v>
      </c>
      <c r="CB36" s="45">
        <v>1107</v>
      </c>
      <c r="CC36" s="49">
        <v>0.69861111111111107</v>
      </c>
      <c r="CD36" s="42" t="s">
        <v>301</v>
      </c>
      <c r="CE36" s="38">
        <v>780</v>
      </c>
      <c r="CF36" s="53">
        <v>0.70347222222222217</v>
      </c>
      <c r="CG36" s="61"/>
      <c r="CH36" s="55">
        <v>0.71521990740740737</v>
      </c>
      <c r="CI36" s="35">
        <v>1.1747685185185208E-2</v>
      </c>
      <c r="CJ36" s="35">
        <v>9.0277777777780094E-4</v>
      </c>
      <c r="CK36" s="44" t="s">
        <v>301</v>
      </c>
      <c r="CL36" s="45">
        <v>78</v>
      </c>
      <c r="CM36" s="55">
        <v>0.72217592592592583</v>
      </c>
      <c r="CN36" s="35">
        <v>1.8703703703703667E-2</v>
      </c>
      <c r="CO36" s="35">
        <v>1.8518518518518164E-3</v>
      </c>
      <c r="CP36" s="44" t="s">
        <v>301</v>
      </c>
      <c r="CQ36" s="45">
        <v>160</v>
      </c>
      <c r="CR36" s="85" t="s">
        <v>632</v>
      </c>
      <c r="CS36" s="38"/>
      <c r="CT36" s="85">
        <v>3.4798611111111102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118.3</v>
      </c>
      <c r="DC36" s="71">
        <v>118.3</v>
      </c>
      <c r="DD36" s="72"/>
      <c r="DE36" s="43"/>
      <c r="DF36" s="43"/>
      <c r="DG36" s="39">
        <v>2745.8</v>
      </c>
      <c r="DH36" s="46">
        <v>4380</v>
      </c>
      <c r="DI36" s="40"/>
      <c r="DJ36" s="63">
        <v>7125.8</v>
      </c>
      <c r="DK36" s="43"/>
      <c r="DL36" s="268" t="s">
        <v>619</v>
      </c>
      <c r="DM36" s="269" t="s">
        <v>584</v>
      </c>
      <c r="DN36" s="269" t="s">
        <v>178</v>
      </c>
      <c r="DO36" s="269">
        <v>200</v>
      </c>
      <c r="DP36" s="269">
        <v>0</v>
      </c>
      <c r="DQ36" s="56"/>
      <c r="DR36" s="56"/>
      <c r="DS36" s="36"/>
      <c r="DV36" s="41">
        <v>1.08</v>
      </c>
      <c r="DW36" s="41" t="s">
        <v>197</v>
      </c>
      <c r="DX36" s="41" t="s">
        <v>465</v>
      </c>
      <c r="DY36" s="151">
        <v>223.34400000000002</v>
      </c>
      <c r="DZ36" s="41">
        <v>223.34400000000002</v>
      </c>
      <c r="EA36" s="41">
        <v>9999</v>
      </c>
      <c r="EB36" s="41">
        <v>7125.8</v>
      </c>
      <c r="EC36" s="41">
        <v>999999</v>
      </c>
      <c r="EG36" s="41">
        <v>81</v>
      </c>
      <c r="EH36" s="195">
        <v>0</v>
      </c>
      <c r="EI36" s="195">
        <v>3600</v>
      </c>
      <c r="EJ36" s="196">
        <v>88.5</v>
      </c>
      <c r="EK36" s="195">
        <v>0</v>
      </c>
      <c r="EL36" s="195">
        <v>0</v>
      </c>
      <c r="EM36" s="195">
        <v>2301</v>
      </c>
      <c r="EN36" s="195">
        <v>780</v>
      </c>
      <c r="EO36" s="195">
        <v>238</v>
      </c>
      <c r="EP36" s="195">
        <v>0</v>
      </c>
      <c r="EQ36" s="195">
        <v>118.3</v>
      </c>
      <c r="FC36" s="41">
        <v>81</v>
      </c>
      <c r="FD36" s="195">
        <v>0</v>
      </c>
      <c r="FE36" s="195">
        <v>3600</v>
      </c>
      <c r="FF36" s="195">
        <v>3688.5</v>
      </c>
      <c r="FG36" s="195">
        <v>3688.5</v>
      </c>
      <c r="FH36" s="195">
        <v>3688.5</v>
      </c>
      <c r="FI36" s="195">
        <v>5989.5</v>
      </c>
      <c r="FJ36" s="195">
        <v>6769.5</v>
      </c>
      <c r="FK36" s="195">
        <v>7007.5</v>
      </c>
      <c r="FL36" s="195">
        <v>7007.5</v>
      </c>
      <c r="FM36" s="195">
        <v>7125.8</v>
      </c>
    </row>
    <row r="37" spans="1:178" ht="13.5" thickBot="1" x14ac:dyDescent="0.25">
      <c r="A37" s="132"/>
      <c r="B37" s="34">
        <v>17</v>
      </c>
      <c r="C37" s="293">
        <v>17</v>
      </c>
      <c r="D37" s="260" t="s">
        <v>36</v>
      </c>
      <c r="E37" s="260" t="s">
        <v>37</v>
      </c>
      <c r="F37" s="260" t="s">
        <v>579</v>
      </c>
      <c r="G37" s="43">
        <v>0.3034722222222222</v>
      </c>
      <c r="H37" s="47">
        <v>0.3034722222222222</v>
      </c>
      <c r="I37" s="58" t="s">
        <v>44</v>
      </c>
      <c r="J37" s="52">
        <v>0</v>
      </c>
      <c r="K37" s="43">
        <v>0.38680555555555557</v>
      </c>
      <c r="L37" s="47">
        <v>0.38680555555555557</v>
      </c>
      <c r="M37" s="42" t="s">
        <v>44</v>
      </c>
      <c r="N37" s="38">
        <v>0</v>
      </c>
      <c r="O37" s="85">
        <v>0.38819444444444445</v>
      </c>
      <c r="P37" s="38"/>
      <c r="Q37" s="261"/>
      <c r="R37" s="85"/>
      <c r="S37" s="38">
        <v>0</v>
      </c>
      <c r="T37" s="85">
        <v>0.43263888888888885</v>
      </c>
      <c r="U37" s="86"/>
      <c r="V37" s="52">
        <v>0</v>
      </c>
      <c r="W37" s="85">
        <v>0.45555555555555555</v>
      </c>
      <c r="X37" s="38"/>
      <c r="Y37" s="85">
        <v>0.45694444444444443</v>
      </c>
      <c r="Z37" s="86"/>
      <c r="AA37" s="52">
        <v>0</v>
      </c>
      <c r="AB37" s="261"/>
      <c r="AC37" s="85">
        <v>0.4597222222222222</v>
      </c>
      <c r="AD37" s="38"/>
      <c r="AE37" s="85">
        <v>0.47986111111111113</v>
      </c>
      <c r="AF37" s="86"/>
      <c r="AG37" s="52">
        <v>0</v>
      </c>
      <c r="AH37" s="261"/>
      <c r="AI37" s="85">
        <v>0.4861111111111111</v>
      </c>
      <c r="AJ37" s="38"/>
      <c r="AK37" s="73">
        <v>0.48680555555555555</v>
      </c>
      <c r="AL37" s="42" t="s">
        <v>301</v>
      </c>
      <c r="AM37" s="38">
        <v>840</v>
      </c>
      <c r="AN37" s="43">
        <v>0.4916666666666667</v>
      </c>
      <c r="AO37" s="47">
        <v>0.51388888888888895</v>
      </c>
      <c r="AP37" s="70">
        <v>96</v>
      </c>
      <c r="AQ37" s="71">
        <v>96</v>
      </c>
      <c r="AR37" s="72"/>
      <c r="AS37" s="49">
        <v>0.52847222222222223</v>
      </c>
      <c r="AT37" s="42" t="s">
        <v>44</v>
      </c>
      <c r="AU37" s="280">
        <v>0</v>
      </c>
      <c r="AV37" s="72"/>
      <c r="AW37" s="49">
        <v>0.57013888888888886</v>
      </c>
      <c r="AX37" s="42" t="s">
        <v>44</v>
      </c>
      <c r="AY37" s="38">
        <v>0</v>
      </c>
      <c r="AZ37" s="53">
        <v>0.57222222222222219</v>
      </c>
      <c r="BA37" s="61"/>
      <c r="BB37" s="55">
        <v>0.577662037037037</v>
      </c>
      <c r="BC37" s="35">
        <v>5.439814814814814E-3</v>
      </c>
      <c r="BD37" s="35">
        <v>6.9444444444444892E-5</v>
      </c>
      <c r="BE37" s="44" t="s">
        <v>45</v>
      </c>
      <c r="BF37" s="45">
        <v>6</v>
      </c>
      <c r="BG37" s="55">
        <v>0.58562499999999995</v>
      </c>
      <c r="BH37" s="35">
        <v>1.3402777777777763E-2</v>
      </c>
      <c r="BI37" s="35">
        <v>1.1574074074087448E-5</v>
      </c>
      <c r="BJ37" s="44" t="s">
        <v>45</v>
      </c>
      <c r="BK37" s="45">
        <v>1</v>
      </c>
      <c r="BL37" s="55">
        <v>0.59024305555555556</v>
      </c>
      <c r="BM37" s="35">
        <v>1.8020833333333375E-2</v>
      </c>
      <c r="BN37" s="35">
        <v>7.5231481481485493E-4</v>
      </c>
      <c r="BO37" s="44" t="s">
        <v>301</v>
      </c>
      <c r="BP37" s="45">
        <v>65</v>
      </c>
      <c r="BQ37" s="55">
        <v>0.60750000000000004</v>
      </c>
      <c r="BR37" s="35">
        <v>3.5277777777777852E-2</v>
      </c>
      <c r="BS37" s="35">
        <v>3.3217592592593367E-3</v>
      </c>
      <c r="BT37" s="44" t="s">
        <v>301</v>
      </c>
      <c r="BU37" s="45">
        <v>287</v>
      </c>
      <c r="BV37" s="263"/>
      <c r="BW37" s="263"/>
      <c r="BX37" s="55">
        <v>0.61537037037037035</v>
      </c>
      <c r="BY37" s="35">
        <v>4.3148148148148158E-2</v>
      </c>
      <c r="BZ37" s="35">
        <v>2.9398148148148256E-3</v>
      </c>
      <c r="CA37" s="44" t="s">
        <v>301</v>
      </c>
      <c r="CB37" s="45">
        <v>254</v>
      </c>
      <c r="CC37" s="49">
        <v>0.6381944444444444</v>
      </c>
      <c r="CD37" s="42" t="s">
        <v>44</v>
      </c>
      <c r="CE37" s="38">
        <v>0</v>
      </c>
      <c r="CF37" s="53">
        <v>0.65486111111111112</v>
      </c>
      <c r="CG37" s="61"/>
      <c r="CH37" s="55">
        <v>0.66450231481481481</v>
      </c>
      <c r="CI37" s="35">
        <v>9.6412037037036935E-3</v>
      </c>
      <c r="CJ37" s="35">
        <v>1.2037037037037138E-3</v>
      </c>
      <c r="CK37" s="44" t="s">
        <v>45</v>
      </c>
      <c r="CL37" s="45">
        <v>104</v>
      </c>
      <c r="CM37" s="55">
        <v>0.67054398148148142</v>
      </c>
      <c r="CN37" s="35">
        <v>1.5682870370370305E-2</v>
      </c>
      <c r="CO37" s="35">
        <v>1.1689814814815451E-3</v>
      </c>
      <c r="CP37" s="44" t="s">
        <v>45</v>
      </c>
      <c r="CQ37" s="45">
        <v>101</v>
      </c>
      <c r="CR37" s="85" t="s">
        <v>632</v>
      </c>
      <c r="CS37" s="38"/>
      <c r="CT37" s="85">
        <v>1.27152777777778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116.8</v>
      </c>
      <c r="DC37" s="71">
        <v>116.8</v>
      </c>
      <c r="DD37" s="72"/>
      <c r="DE37" s="43"/>
      <c r="DF37" s="43"/>
      <c r="DG37" s="39">
        <v>1030.8</v>
      </c>
      <c r="DH37" s="46">
        <v>840</v>
      </c>
      <c r="DI37" s="40"/>
      <c r="DJ37" s="63">
        <v>1870.8</v>
      </c>
      <c r="DK37" s="43"/>
      <c r="DL37" s="268" t="s">
        <v>191</v>
      </c>
      <c r="DM37" s="269" t="s">
        <v>579</v>
      </c>
      <c r="DN37" s="269" t="s">
        <v>178</v>
      </c>
      <c r="DO37" s="269">
        <v>68</v>
      </c>
      <c r="DP37" s="269" t="s">
        <v>621</v>
      </c>
      <c r="DQ37" s="56"/>
      <c r="DR37" s="56"/>
      <c r="DS37" s="36"/>
      <c r="DV37" s="41">
        <v>1.05</v>
      </c>
      <c r="DW37" s="41" t="s">
        <v>197</v>
      </c>
      <c r="DX37" s="41"/>
      <c r="DY37" s="151">
        <v>223.44000000000003</v>
      </c>
      <c r="DZ37" s="41">
        <v>223.44000000000003</v>
      </c>
      <c r="EA37" s="41">
        <v>9999</v>
      </c>
      <c r="EB37" s="41">
        <v>999999</v>
      </c>
      <c r="EC37" s="41">
        <v>999999</v>
      </c>
      <c r="EG37" s="41">
        <v>17</v>
      </c>
      <c r="EH37" s="195">
        <v>0</v>
      </c>
      <c r="EI37" s="195">
        <v>840</v>
      </c>
      <c r="EJ37" s="196">
        <v>96</v>
      </c>
      <c r="EK37" s="195">
        <v>0</v>
      </c>
      <c r="EL37" s="195">
        <v>0</v>
      </c>
      <c r="EM37" s="195">
        <v>613</v>
      </c>
      <c r="EN37" s="195">
        <v>0</v>
      </c>
      <c r="EO37" s="195">
        <v>205</v>
      </c>
      <c r="EP37" s="195">
        <v>0</v>
      </c>
      <c r="EQ37" s="195">
        <v>116.8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C37" s="41">
        <v>17</v>
      </c>
      <c r="FD37" s="195">
        <v>0</v>
      </c>
      <c r="FE37" s="195">
        <v>840</v>
      </c>
      <c r="FF37" s="195">
        <v>936</v>
      </c>
      <c r="FG37" s="195">
        <v>936</v>
      </c>
      <c r="FH37" s="195">
        <v>936</v>
      </c>
      <c r="FI37" s="195">
        <v>1549</v>
      </c>
      <c r="FJ37" s="195">
        <v>1549</v>
      </c>
      <c r="FK37" s="195">
        <v>1754</v>
      </c>
      <c r="FL37" s="195">
        <v>1754</v>
      </c>
      <c r="FM37" s="195">
        <v>1870.8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2"/>
      <c r="B38" s="34">
        <v>21</v>
      </c>
      <c r="C38" s="293">
        <v>21</v>
      </c>
      <c r="D38" s="260" t="s">
        <v>152</v>
      </c>
      <c r="E38" s="260" t="s">
        <v>153</v>
      </c>
      <c r="F38" s="260" t="s">
        <v>581</v>
      </c>
      <c r="G38" s="43">
        <v>0.30624999999999997</v>
      </c>
      <c r="H38" s="47">
        <v>0.30624999999999997</v>
      </c>
      <c r="I38" s="58" t="s">
        <v>44</v>
      </c>
      <c r="J38" s="52">
        <v>0</v>
      </c>
      <c r="K38" s="43">
        <v>0.38958333333333334</v>
      </c>
      <c r="L38" s="47">
        <v>0.38958333333333334</v>
      </c>
      <c r="M38" s="42" t="s">
        <v>44</v>
      </c>
      <c r="N38" s="38">
        <v>0</v>
      </c>
      <c r="O38" s="85">
        <v>0.39027777777777778</v>
      </c>
      <c r="P38" s="38"/>
      <c r="Q38" s="261"/>
      <c r="R38" s="85"/>
      <c r="S38" s="38">
        <v>0</v>
      </c>
      <c r="T38" s="85">
        <v>0.44236111111111115</v>
      </c>
      <c r="U38" s="86"/>
      <c r="V38" s="52">
        <v>0</v>
      </c>
      <c r="W38" s="85">
        <v>0.46388888888888885</v>
      </c>
      <c r="X38" s="38"/>
      <c r="Y38" s="85">
        <v>0.46875</v>
      </c>
      <c r="Z38" s="86"/>
      <c r="AA38" s="52">
        <v>0</v>
      </c>
      <c r="AB38" s="261"/>
      <c r="AC38" s="85">
        <v>0.47083333333333338</v>
      </c>
      <c r="AD38" s="38"/>
      <c r="AE38" s="85">
        <v>0.42708333333333331</v>
      </c>
      <c r="AF38" s="86"/>
      <c r="AG38" s="52">
        <v>3240</v>
      </c>
      <c r="AH38" s="261">
        <v>300</v>
      </c>
      <c r="AI38" s="85"/>
      <c r="AJ38" s="38">
        <v>600</v>
      </c>
      <c r="AK38" s="73">
        <v>0.48055555555555557</v>
      </c>
      <c r="AL38" s="42" t="s">
        <v>301</v>
      </c>
      <c r="AM38" s="38">
        <v>60</v>
      </c>
      <c r="AN38" s="43">
        <v>0.52708333333333335</v>
      </c>
      <c r="AO38" s="47">
        <v>0.53263888888888888</v>
      </c>
      <c r="AP38" s="70">
        <v>101</v>
      </c>
      <c r="AQ38" s="71">
        <v>101</v>
      </c>
      <c r="AR38" s="72"/>
      <c r="AS38" s="49">
        <v>0.52222222222222225</v>
      </c>
      <c r="AT38" s="42" t="s">
        <v>44</v>
      </c>
      <c r="AU38" s="280">
        <v>0</v>
      </c>
      <c r="AV38" s="72"/>
      <c r="AW38" s="49">
        <v>0.58263888888888882</v>
      </c>
      <c r="AX38" s="42" t="s">
        <v>301</v>
      </c>
      <c r="AY38" s="38">
        <v>1140</v>
      </c>
      <c r="AZ38" s="53">
        <v>0.58472222222222225</v>
      </c>
      <c r="BA38" s="61"/>
      <c r="BB38" s="55">
        <v>0.58952546296296293</v>
      </c>
      <c r="BC38" s="35">
        <v>4.8032407407406774E-3</v>
      </c>
      <c r="BD38" s="35">
        <v>7.0601851851858147E-4</v>
      </c>
      <c r="BE38" s="44" t="s">
        <v>45</v>
      </c>
      <c r="BF38" s="45">
        <v>61</v>
      </c>
      <c r="BG38" s="55">
        <v>0.59687499999999993</v>
      </c>
      <c r="BH38" s="35">
        <v>1.2152777777777679E-2</v>
      </c>
      <c r="BI38" s="35">
        <v>1.2615740740741718E-3</v>
      </c>
      <c r="BJ38" s="44" t="s">
        <v>45</v>
      </c>
      <c r="BK38" s="45">
        <v>109</v>
      </c>
      <c r="BL38" s="55">
        <v>0.60034722222222225</v>
      </c>
      <c r="BM38" s="35">
        <v>1.5625E-2</v>
      </c>
      <c r="BN38" s="35">
        <v>1.6435185185185198E-3</v>
      </c>
      <c r="BO38" s="44" t="s">
        <v>45</v>
      </c>
      <c r="BP38" s="45">
        <v>142</v>
      </c>
      <c r="BQ38" s="55">
        <v>0.61517361111111113</v>
      </c>
      <c r="BR38" s="35">
        <v>3.0451388888888875E-2</v>
      </c>
      <c r="BS38" s="35">
        <v>1.5046296296296405E-3</v>
      </c>
      <c r="BT38" s="44" t="s">
        <v>45</v>
      </c>
      <c r="BU38" s="45">
        <v>130</v>
      </c>
      <c r="BV38" s="263"/>
      <c r="BW38" s="263"/>
      <c r="BX38" s="55">
        <v>0.62306712962962962</v>
      </c>
      <c r="BY38" s="35">
        <v>3.8344907407407369E-2</v>
      </c>
      <c r="BZ38" s="35">
        <v>1.8634259259259628E-3</v>
      </c>
      <c r="CA38" s="44" t="s">
        <v>45</v>
      </c>
      <c r="CB38" s="45">
        <v>161</v>
      </c>
      <c r="CC38" s="49">
        <v>0.65069444444444446</v>
      </c>
      <c r="CD38" s="42" t="s">
        <v>44</v>
      </c>
      <c r="CE38" s="38">
        <v>0</v>
      </c>
      <c r="CF38" s="53">
        <v>0.65972222222222221</v>
      </c>
      <c r="CG38" s="61"/>
      <c r="CH38" s="55">
        <v>0.67126157407407405</v>
      </c>
      <c r="CI38" s="35">
        <v>1.1539351851851842E-2</v>
      </c>
      <c r="CJ38" s="35">
        <v>6.9444444444443504E-4</v>
      </c>
      <c r="CK38" s="44" t="s">
        <v>301</v>
      </c>
      <c r="CL38" s="45">
        <v>60</v>
      </c>
      <c r="CM38" s="55">
        <v>0.67650462962962965</v>
      </c>
      <c r="CN38" s="35">
        <v>1.678240740740744E-2</v>
      </c>
      <c r="CO38" s="35">
        <v>6.9444444444410197E-5</v>
      </c>
      <c r="CP38" s="44" t="s">
        <v>45</v>
      </c>
      <c r="CQ38" s="45">
        <v>6</v>
      </c>
      <c r="CR38" s="85" t="s">
        <v>632</v>
      </c>
      <c r="CS38" s="38"/>
      <c r="CT38" s="85">
        <v>1.4381944444444399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106.2</v>
      </c>
      <c r="DC38" s="71">
        <v>106.2</v>
      </c>
      <c r="DD38" s="72"/>
      <c r="DE38" s="43"/>
      <c r="DF38" s="43"/>
      <c r="DG38" s="39">
        <v>876.2</v>
      </c>
      <c r="DH38" s="46">
        <v>5340</v>
      </c>
      <c r="DI38" s="40"/>
      <c r="DJ38" s="63">
        <v>6216.2</v>
      </c>
      <c r="DK38" s="43"/>
      <c r="DL38" s="268" t="s">
        <v>190</v>
      </c>
      <c r="DM38" s="269" t="s">
        <v>581</v>
      </c>
      <c r="DN38" s="269" t="s">
        <v>178</v>
      </c>
      <c r="DO38" s="269">
        <v>115</v>
      </c>
      <c r="DP38" s="269">
        <v>0</v>
      </c>
      <c r="DQ38" s="56"/>
      <c r="DR38" s="56"/>
      <c r="DS38" s="36"/>
      <c r="DV38" s="41">
        <v>1.08</v>
      </c>
      <c r="DW38" s="41" t="s">
        <v>197</v>
      </c>
      <c r="DX38" s="41"/>
      <c r="DY38" s="151">
        <v>223.77600000000001</v>
      </c>
      <c r="DZ38" s="41">
        <v>223.77600000000001</v>
      </c>
      <c r="EA38" s="41">
        <v>9999</v>
      </c>
      <c r="EB38" s="41">
        <v>999999</v>
      </c>
      <c r="EC38" s="41">
        <v>999999</v>
      </c>
      <c r="EG38" s="41">
        <v>21</v>
      </c>
      <c r="EH38" s="195">
        <v>0</v>
      </c>
      <c r="EI38" s="195">
        <v>4200</v>
      </c>
      <c r="EJ38" s="196">
        <v>101</v>
      </c>
      <c r="EK38" s="195">
        <v>0</v>
      </c>
      <c r="EL38" s="195">
        <v>1140</v>
      </c>
      <c r="EM38" s="195">
        <v>603</v>
      </c>
      <c r="EN38" s="195">
        <v>0</v>
      </c>
      <c r="EO38" s="195">
        <v>66</v>
      </c>
      <c r="EP38" s="195">
        <v>0</v>
      </c>
      <c r="EQ38" s="195">
        <v>106.2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C38" s="41">
        <v>21</v>
      </c>
      <c r="FD38" s="195">
        <v>0</v>
      </c>
      <c r="FE38" s="195">
        <v>4200</v>
      </c>
      <c r="FF38" s="195">
        <v>4301</v>
      </c>
      <c r="FG38" s="195">
        <v>4301</v>
      </c>
      <c r="FH38" s="195">
        <v>5441</v>
      </c>
      <c r="FI38" s="195">
        <v>6044</v>
      </c>
      <c r="FJ38" s="195">
        <v>6044</v>
      </c>
      <c r="FK38" s="195">
        <v>6110</v>
      </c>
      <c r="FL38" s="195">
        <v>6110</v>
      </c>
      <c r="FM38" s="195">
        <v>6216.2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13.5" thickBot="1" x14ac:dyDescent="0.25">
      <c r="A39" s="131"/>
      <c r="B39" s="34">
        <v>1</v>
      </c>
      <c r="C39" s="293">
        <v>1</v>
      </c>
      <c r="D39" s="260" t="s">
        <v>104</v>
      </c>
      <c r="E39" s="260" t="s">
        <v>55</v>
      </c>
      <c r="F39" s="260" t="s">
        <v>567</v>
      </c>
      <c r="G39" s="43" t="s">
        <v>566</v>
      </c>
      <c r="H39" s="47">
        <v>0.29236111111111113</v>
      </c>
      <c r="I39" s="58" t="s">
        <v>44</v>
      </c>
      <c r="J39" s="52">
        <v>0</v>
      </c>
      <c r="K39" s="43">
        <v>0.3756944444444445</v>
      </c>
      <c r="L39" s="47">
        <v>0.3756944444444445</v>
      </c>
      <c r="M39" s="42" t="s">
        <v>44</v>
      </c>
      <c r="N39" s="38">
        <v>0</v>
      </c>
      <c r="O39" s="85">
        <v>0.37638888888888888</v>
      </c>
      <c r="P39" s="38"/>
      <c r="Q39" s="261"/>
      <c r="R39" s="85"/>
      <c r="S39" s="38">
        <v>0</v>
      </c>
      <c r="T39" s="85">
        <v>0.43055555555555558</v>
      </c>
      <c r="U39" s="86"/>
      <c r="V39" s="52">
        <v>0</v>
      </c>
      <c r="W39" s="85">
        <v>0.4548611111111111</v>
      </c>
      <c r="X39" s="38"/>
      <c r="Y39" s="85">
        <v>0.45555555555555555</v>
      </c>
      <c r="Z39" s="86"/>
      <c r="AA39" s="52">
        <v>0</v>
      </c>
      <c r="AB39" s="261"/>
      <c r="AC39" s="85">
        <v>0.45694444444444443</v>
      </c>
      <c r="AD39" s="38"/>
      <c r="AE39" s="85">
        <v>0.47847222222222219</v>
      </c>
      <c r="AF39" s="86"/>
      <c r="AG39" s="52">
        <v>0</v>
      </c>
      <c r="AH39" s="261"/>
      <c r="AI39" s="85"/>
      <c r="AJ39" s="38">
        <v>600</v>
      </c>
      <c r="AK39" s="73">
        <v>0.48680555555555555</v>
      </c>
      <c r="AL39" s="42" t="s">
        <v>301</v>
      </c>
      <c r="AM39" s="38">
        <v>1800</v>
      </c>
      <c r="AN39" s="43">
        <v>0.48958333333333331</v>
      </c>
      <c r="AO39" s="47">
        <v>0.50138888888888888</v>
      </c>
      <c r="AP39" s="70">
        <v>98.5</v>
      </c>
      <c r="AQ39" s="71">
        <v>98.5</v>
      </c>
      <c r="AR39" s="72"/>
      <c r="AS39" s="49">
        <v>0.52847222222222223</v>
      </c>
      <c r="AT39" s="42" t="s">
        <v>44</v>
      </c>
      <c r="AU39" s="280">
        <v>0</v>
      </c>
      <c r="AV39" s="72"/>
      <c r="AW39" s="49">
        <v>0.57361111111111118</v>
      </c>
      <c r="AX39" s="42" t="s">
        <v>44</v>
      </c>
      <c r="AY39" s="38">
        <v>0</v>
      </c>
      <c r="AZ39" s="53">
        <v>0.57638888888888895</v>
      </c>
      <c r="BA39" s="61"/>
      <c r="BB39" s="55">
        <v>0.58136574074074077</v>
      </c>
      <c r="BC39" s="35">
        <v>4.9768518518518157E-3</v>
      </c>
      <c r="BD39" s="35">
        <v>5.3240740740744322E-4</v>
      </c>
      <c r="BE39" s="44" t="s">
        <v>45</v>
      </c>
      <c r="BF39" s="45">
        <v>46</v>
      </c>
      <c r="BG39" s="55">
        <v>0.58856481481481482</v>
      </c>
      <c r="BH39" s="35">
        <v>1.2175925925925868E-2</v>
      </c>
      <c r="BI39" s="35">
        <v>1.2384259259259831E-3</v>
      </c>
      <c r="BJ39" s="44" t="s">
        <v>45</v>
      </c>
      <c r="BK39" s="45">
        <v>107</v>
      </c>
      <c r="BL39" s="55">
        <v>0.59254629629629629</v>
      </c>
      <c r="BM39" s="35">
        <v>1.6157407407407343E-2</v>
      </c>
      <c r="BN39" s="35">
        <v>1.1111111111111772E-3</v>
      </c>
      <c r="BO39" s="44" t="s">
        <v>45</v>
      </c>
      <c r="BP39" s="45">
        <v>96</v>
      </c>
      <c r="BQ39" s="55">
        <v>0.60811342592592588</v>
      </c>
      <c r="BR39" s="35">
        <v>3.1724537037036926E-2</v>
      </c>
      <c r="BS39" s="35">
        <v>2.3148148148158937E-4</v>
      </c>
      <c r="BT39" s="44" t="s">
        <v>45</v>
      </c>
      <c r="BU39" s="45">
        <v>20</v>
      </c>
      <c r="BV39" s="263"/>
      <c r="BW39" s="263"/>
      <c r="BX39" s="55">
        <v>0.61937500000000001</v>
      </c>
      <c r="BY39" s="35">
        <v>4.2986111111111058E-2</v>
      </c>
      <c r="BZ39" s="35">
        <v>2.7777777777777263E-3</v>
      </c>
      <c r="CA39" s="44" t="s">
        <v>301</v>
      </c>
      <c r="CB39" s="45">
        <v>240</v>
      </c>
      <c r="CC39" s="49">
        <v>0.64236111111111105</v>
      </c>
      <c r="CD39" s="42" t="s">
        <v>44</v>
      </c>
      <c r="CE39" s="38">
        <v>0</v>
      </c>
      <c r="CF39" s="53">
        <v>0.65625</v>
      </c>
      <c r="CG39" s="61"/>
      <c r="CH39" s="55">
        <v>0.666875</v>
      </c>
      <c r="CI39" s="35">
        <v>1.0624999999999996E-2</v>
      </c>
      <c r="CJ39" s="35">
        <v>2.1990740740741171E-4</v>
      </c>
      <c r="CK39" s="44" t="s">
        <v>45</v>
      </c>
      <c r="CL39" s="45">
        <v>19</v>
      </c>
      <c r="CM39" s="55">
        <v>0.67291666666666661</v>
      </c>
      <c r="CN39" s="35">
        <v>1.6666666666666607E-2</v>
      </c>
      <c r="CO39" s="35">
        <v>1.8518518518524305E-4</v>
      </c>
      <c r="CP39" s="44" t="s">
        <v>45</v>
      </c>
      <c r="CQ39" s="45">
        <v>16</v>
      </c>
      <c r="CR39" s="85" t="s">
        <v>632</v>
      </c>
      <c r="CS39" s="38"/>
      <c r="CT39" s="85">
        <v>0.64097222222222217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0.41319444444444442</v>
      </c>
      <c r="DA39" s="47"/>
      <c r="DB39" s="70">
        <v>111.5</v>
      </c>
      <c r="DC39" s="71">
        <v>111.5</v>
      </c>
      <c r="DD39" s="72"/>
      <c r="DE39" s="43"/>
      <c r="DF39" s="43"/>
      <c r="DG39" s="39">
        <v>754</v>
      </c>
      <c r="DH39" s="46">
        <v>2400</v>
      </c>
      <c r="DI39" s="40"/>
      <c r="DJ39" s="63">
        <v>3154</v>
      </c>
      <c r="DK39" s="43"/>
      <c r="DL39" s="268" t="s">
        <v>192</v>
      </c>
      <c r="DM39" s="269" t="s">
        <v>567</v>
      </c>
      <c r="DN39" s="269" t="s">
        <v>178</v>
      </c>
      <c r="DO39" s="269">
        <v>102</v>
      </c>
      <c r="DP39" s="269" t="s">
        <v>293</v>
      </c>
      <c r="DQ39" s="56"/>
      <c r="DR39" s="56"/>
      <c r="DS39" s="36"/>
      <c r="DT39" s="41"/>
      <c r="DU39" s="41"/>
      <c r="DV39" s="41">
        <v>1.08</v>
      </c>
      <c r="DW39" s="41" t="s">
        <v>197</v>
      </c>
      <c r="DX39" s="41"/>
      <c r="DY39" s="151">
        <v>226.8</v>
      </c>
      <c r="DZ39" s="41">
        <v>226.8</v>
      </c>
      <c r="EA39" s="41">
        <v>9999</v>
      </c>
      <c r="EB39" s="41">
        <v>999999</v>
      </c>
      <c r="EC39" s="41">
        <v>999999</v>
      </c>
      <c r="ED39" s="41"/>
      <c r="EE39" s="41"/>
      <c r="EF39" s="41"/>
      <c r="EG39" s="41">
        <v>1</v>
      </c>
      <c r="EH39" s="195">
        <v>0</v>
      </c>
      <c r="EI39" s="195">
        <v>2400</v>
      </c>
      <c r="EJ39" s="196">
        <v>98.5</v>
      </c>
      <c r="EK39" s="195">
        <v>0</v>
      </c>
      <c r="EL39" s="195">
        <v>0</v>
      </c>
      <c r="EM39" s="195">
        <v>509</v>
      </c>
      <c r="EN39" s="195">
        <v>0</v>
      </c>
      <c r="EO39" s="195">
        <v>35</v>
      </c>
      <c r="EP39" s="195">
        <v>0</v>
      </c>
      <c r="EQ39" s="195">
        <v>111.5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B39" s="41"/>
      <c r="FC39" s="41">
        <v>1</v>
      </c>
      <c r="FD39" s="195">
        <v>0</v>
      </c>
      <c r="FE39" s="195">
        <v>2400</v>
      </c>
      <c r="FF39" s="195">
        <v>2498.5</v>
      </c>
      <c r="FG39" s="195">
        <v>2498.5</v>
      </c>
      <c r="FH39" s="195">
        <v>2498.5</v>
      </c>
      <c r="FI39" s="195">
        <v>3007.5</v>
      </c>
      <c r="FJ39" s="195">
        <v>3007.5</v>
      </c>
      <c r="FK39" s="195">
        <v>3042.5</v>
      </c>
      <c r="FL39" s="195">
        <v>3042.5</v>
      </c>
      <c r="FM39" s="195">
        <v>3154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26.25" thickBot="1" x14ac:dyDescent="0.25">
      <c r="A40" s="132"/>
      <c r="B40" s="34">
        <v>43</v>
      </c>
      <c r="C40" s="293">
        <v>43</v>
      </c>
      <c r="D40" s="260" t="s">
        <v>60</v>
      </c>
      <c r="E40" s="260" t="s">
        <v>51</v>
      </c>
      <c r="F40" s="260" t="s">
        <v>596</v>
      </c>
      <c r="G40" s="43">
        <v>0.32152777777777769</v>
      </c>
      <c r="H40" s="47">
        <v>0.32152777777777769</v>
      </c>
      <c r="I40" s="58" t="s">
        <v>44</v>
      </c>
      <c r="J40" s="52">
        <v>0</v>
      </c>
      <c r="K40" s="43">
        <v>0.40486111111111106</v>
      </c>
      <c r="L40" s="47">
        <v>0.40486111111111106</v>
      </c>
      <c r="M40" s="42" t="s">
        <v>44</v>
      </c>
      <c r="N40" s="38">
        <v>0</v>
      </c>
      <c r="O40" s="85">
        <v>0.4055555555555555</v>
      </c>
      <c r="P40" s="38">
        <v>300</v>
      </c>
      <c r="Q40" s="261"/>
      <c r="R40" s="85"/>
      <c r="S40" s="38">
        <v>0</v>
      </c>
      <c r="T40" s="85" t="s">
        <v>308</v>
      </c>
      <c r="U40" s="86"/>
      <c r="V40" s="52">
        <v>600</v>
      </c>
      <c r="W40" s="85"/>
      <c r="X40" s="38">
        <v>600</v>
      </c>
      <c r="Y40" s="85"/>
      <c r="Z40" s="86"/>
      <c r="AA40" s="52">
        <v>600</v>
      </c>
      <c r="AB40" s="261"/>
      <c r="AC40" s="85"/>
      <c r="AD40" s="38">
        <v>600</v>
      </c>
      <c r="AE40" s="85">
        <v>0.46180555555555558</v>
      </c>
      <c r="AF40" s="86"/>
      <c r="AG40" s="52">
        <v>1560</v>
      </c>
      <c r="AH40" s="261"/>
      <c r="AI40" s="85"/>
      <c r="AJ40" s="38">
        <v>600</v>
      </c>
      <c r="AK40" s="73">
        <v>0.4993055555555555</v>
      </c>
      <c r="AL40" s="42" t="s">
        <v>301</v>
      </c>
      <c r="AM40" s="38">
        <v>360</v>
      </c>
      <c r="AN40" s="43">
        <v>0.50347222222222221</v>
      </c>
      <c r="AO40" s="47">
        <v>0.5444444444444444</v>
      </c>
      <c r="AP40" s="70">
        <v>97.7</v>
      </c>
      <c r="AQ40" s="71">
        <v>97.7</v>
      </c>
      <c r="AR40" s="72"/>
      <c r="AS40" s="49">
        <v>0.54097222222222219</v>
      </c>
      <c r="AT40" s="42" t="s">
        <v>44</v>
      </c>
      <c r="AU40" s="280">
        <v>0</v>
      </c>
      <c r="AV40" s="72"/>
      <c r="AW40" s="49">
        <v>0.59861111111111109</v>
      </c>
      <c r="AX40" s="42" t="s">
        <v>44</v>
      </c>
      <c r="AY40" s="38">
        <v>0</v>
      </c>
      <c r="AZ40" s="53">
        <v>0.6020833333333333</v>
      </c>
      <c r="BA40" s="61"/>
      <c r="BB40" s="55">
        <v>0.60746527777777781</v>
      </c>
      <c r="BC40" s="35">
        <v>5.3819444444445086E-3</v>
      </c>
      <c r="BD40" s="35">
        <v>1.2731481481475029E-4</v>
      </c>
      <c r="BE40" s="44" t="s">
        <v>45</v>
      </c>
      <c r="BF40" s="45">
        <v>11</v>
      </c>
      <c r="BG40" s="55">
        <v>0.61494212962962969</v>
      </c>
      <c r="BH40" s="35">
        <v>1.2858796296296382E-2</v>
      </c>
      <c r="BI40" s="35">
        <v>5.5555555555546893E-4</v>
      </c>
      <c r="BJ40" s="44" t="s">
        <v>45</v>
      </c>
      <c r="BK40" s="45">
        <v>48</v>
      </c>
      <c r="BL40" s="55">
        <v>0.6194560185185185</v>
      </c>
      <c r="BM40" s="35">
        <v>1.7372685185185199E-2</v>
      </c>
      <c r="BN40" s="35">
        <v>1.0416666666667948E-4</v>
      </c>
      <c r="BO40" s="44" t="s">
        <v>301</v>
      </c>
      <c r="BP40" s="45">
        <v>9</v>
      </c>
      <c r="BQ40" s="55">
        <v>0.6363657407407407</v>
      </c>
      <c r="BR40" s="35">
        <v>3.42824074074074E-2</v>
      </c>
      <c r="BS40" s="35">
        <v>2.3263888888888848E-3</v>
      </c>
      <c r="BT40" s="44" t="s">
        <v>301</v>
      </c>
      <c r="BU40" s="45">
        <v>201</v>
      </c>
      <c r="BV40" s="263"/>
      <c r="BW40" s="263"/>
      <c r="BX40" s="55">
        <v>0.64665509259259257</v>
      </c>
      <c r="BY40" s="35">
        <v>4.4571759259259269E-2</v>
      </c>
      <c r="BZ40" s="35">
        <v>4.3634259259259373E-3</v>
      </c>
      <c r="CA40" s="44" t="s">
        <v>301</v>
      </c>
      <c r="CB40" s="45">
        <v>377</v>
      </c>
      <c r="CC40" s="49">
        <v>0.66666666666666663</v>
      </c>
      <c r="CD40" s="42" t="s">
        <v>45</v>
      </c>
      <c r="CE40" s="38">
        <v>120</v>
      </c>
      <c r="CF40" s="53">
        <v>0.66875000000000007</v>
      </c>
      <c r="CG40" s="61"/>
      <c r="CH40" s="55">
        <v>0.67969907407407415</v>
      </c>
      <c r="CI40" s="35">
        <v>1.0949074074074083E-2</v>
      </c>
      <c r="CJ40" s="35">
        <v>1.0416666666667601E-4</v>
      </c>
      <c r="CK40" s="44" t="s">
        <v>301</v>
      </c>
      <c r="CL40" s="45">
        <v>9</v>
      </c>
      <c r="CM40" s="55">
        <v>0.75109953703703702</v>
      </c>
      <c r="CN40" s="35">
        <v>8.2349537037036957E-2</v>
      </c>
      <c r="CO40" s="35">
        <v>6.5497685185185103E-2</v>
      </c>
      <c r="CP40" s="44" t="s">
        <v>301</v>
      </c>
      <c r="CQ40" s="45">
        <v>5659</v>
      </c>
      <c r="CR40" s="85" t="s">
        <v>632</v>
      </c>
      <c r="CS40" s="38"/>
      <c r="CT40" s="85">
        <v>2.3548611111111102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112.5</v>
      </c>
      <c r="DC40" s="71">
        <v>112.5</v>
      </c>
      <c r="DD40" s="72"/>
      <c r="DE40" s="43"/>
      <c r="DF40" s="43"/>
      <c r="DG40" s="39">
        <v>6524.2</v>
      </c>
      <c r="DH40" s="46">
        <v>5340</v>
      </c>
      <c r="DI40" s="40"/>
      <c r="DJ40" s="63">
        <v>11864.2</v>
      </c>
      <c r="DK40" s="43"/>
      <c r="DL40" s="268" t="s">
        <v>192</v>
      </c>
      <c r="DM40" s="269" t="s">
        <v>596</v>
      </c>
      <c r="DN40" s="269" t="s">
        <v>178</v>
      </c>
      <c r="DO40" s="269">
        <v>143</v>
      </c>
      <c r="DP40" s="269" t="s">
        <v>293</v>
      </c>
      <c r="DQ40" s="56"/>
      <c r="DR40" s="56"/>
      <c r="DS40" s="36"/>
      <c r="DV40" s="41">
        <v>1.08</v>
      </c>
      <c r="DW40" s="41" t="s">
        <v>197</v>
      </c>
      <c r="DX40" s="41"/>
      <c r="DY40" s="151">
        <v>227.01599999999999</v>
      </c>
      <c r="DZ40" s="41">
        <v>227.01599999999999</v>
      </c>
      <c r="EA40" s="41">
        <v>9999</v>
      </c>
      <c r="EB40" s="41">
        <v>999999</v>
      </c>
      <c r="EC40" s="41">
        <v>999999</v>
      </c>
      <c r="EG40" s="41">
        <v>43</v>
      </c>
      <c r="EH40" s="195">
        <v>0</v>
      </c>
      <c r="EI40" s="195">
        <v>5220</v>
      </c>
      <c r="EJ40" s="196">
        <v>97.7</v>
      </c>
      <c r="EK40" s="195">
        <v>0</v>
      </c>
      <c r="EL40" s="195">
        <v>0</v>
      </c>
      <c r="EM40" s="195">
        <v>646</v>
      </c>
      <c r="EN40" s="195">
        <v>120</v>
      </c>
      <c r="EO40" s="195">
        <v>5668</v>
      </c>
      <c r="EP40" s="195">
        <v>0</v>
      </c>
      <c r="EQ40" s="195">
        <v>112.5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43</v>
      </c>
      <c r="FD40" s="195">
        <v>0</v>
      </c>
      <c r="FE40" s="195">
        <v>5220</v>
      </c>
      <c r="FF40" s="195">
        <v>5317.7</v>
      </c>
      <c r="FG40" s="195">
        <v>5317.7</v>
      </c>
      <c r="FH40" s="195">
        <v>5317.7</v>
      </c>
      <c r="FI40" s="195">
        <v>5963.7</v>
      </c>
      <c r="FJ40" s="195">
        <v>6083.7</v>
      </c>
      <c r="FK40" s="195">
        <v>11751.7</v>
      </c>
      <c r="FL40" s="195">
        <v>11751.7</v>
      </c>
      <c r="FM40" s="195">
        <v>11864.2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26.25" thickBot="1" x14ac:dyDescent="0.25">
      <c r="A41" s="132"/>
      <c r="B41" s="34">
        <v>20</v>
      </c>
      <c r="C41" s="293">
        <v>20</v>
      </c>
      <c r="D41" s="260" t="s">
        <v>52</v>
      </c>
      <c r="E41" s="260" t="s">
        <v>482</v>
      </c>
      <c r="F41" s="260" t="s">
        <v>580</v>
      </c>
      <c r="G41" s="43">
        <v>0.30555555555555552</v>
      </c>
      <c r="H41" s="47">
        <v>0.30555555555555552</v>
      </c>
      <c r="I41" s="58" t="s">
        <v>44</v>
      </c>
      <c r="J41" s="52">
        <v>0</v>
      </c>
      <c r="K41" s="43">
        <v>0.3888888888888889</v>
      </c>
      <c r="L41" s="47">
        <v>0.3888888888888889</v>
      </c>
      <c r="M41" s="42" t="s">
        <v>44</v>
      </c>
      <c r="N41" s="38">
        <v>0</v>
      </c>
      <c r="O41" s="85">
        <v>0.38958333333333334</v>
      </c>
      <c r="P41" s="38"/>
      <c r="Q41" s="261"/>
      <c r="R41" s="85"/>
      <c r="S41" s="38">
        <v>0</v>
      </c>
      <c r="T41" s="85">
        <v>0.42499999999999999</v>
      </c>
      <c r="U41" s="86"/>
      <c r="V41" s="52">
        <v>300</v>
      </c>
      <c r="W41" s="85">
        <v>0.47083333333333338</v>
      </c>
      <c r="X41" s="38"/>
      <c r="Y41" s="85">
        <v>0.47291666666666665</v>
      </c>
      <c r="Z41" s="86"/>
      <c r="AA41" s="52">
        <v>0</v>
      </c>
      <c r="AB41" s="261"/>
      <c r="AC41" s="85">
        <v>0.49236111111111108</v>
      </c>
      <c r="AD41" s="38"/>
      <c r="AE41" s="85" t="s">
        <v>308</v>
      </c>
      <c r="AF41" s="86"/>
      <c r="AG41" s="52">
        <v>600</v>
      </c>
      <c r="AH41" s="261"/>
      <c r="AI41" s="85"/>
      <c r="AJ41" s="38">
        <v>600</v>
      </c>
      <c r="AK41" s="73">
        <v>0.50138888888888888</v>
      </c>
      <c r="AL41" s="42" t="s">
        <v>301</v>
      </c>
      <c r="AM41" s="38">
        <v>1920</v>
      </c>
      <c r="AN41" s="43">
        <v>0.50208333333333333</v>
      </c>
      <c r="AO41" s="47">
        <v>0.54722222222222217</v>
      </c>
      <c r="AP41" s="70">
        <v>80.599999999999994</v>
      </c>
      <c r="AQ41" s="71">
        <v>80.599999999999994</v>
      </c>
      <c r="AR41" s="72">
        <v>10</v>
      </c>
      <c r="AS41" s="49">
        <v>0.54305555555555551</v>
      </c>
      <c r="AT41" s="42" t="s">
        <v>44</v>
      </c>
      <c r="AU41" s="280">
        <v>0</v>
      </c>
      <c r="AV41" s="72"/>
      <c r="AW41" s="49">
        <v>0.60347222222222219</v>
      </c>
      <c r="AX41" s="42" t="s">
        <v>44</v>
      </c>
      <c r="AY41" s="38">
        <v>0</v>
      </c>
      <c r="AZ41" s="53">
        <v>0.60555555555555551</v>
      </c>
      <c r="BA41" s="61"/>
      <c r="BB41" s="55">
        <v>0.61085648148148153</v>
      </c>
      <c r="BC41" s="35">
        <v>5.3009259259260144E-3</v>
      </c>
      <c r="BD41" s="35">
        <v>2.0833333333324447E-4</v>
      </c>
      <c r="BE41" s="44" t="s">
        <v>45</v>
      </c>
      <c r="BF41" s="45">
        <v>18</v>
      </c>
      <c r="BG41" s="55">
        <v>0.61846064814814816</v>
      </c>
      <c r="BH41" s="35">
        <v>1.2905092592592649E-2</v>
      </c>
      <c r="BI41" s="35">
        <v>5.092592592592024E-4</v>
      </c>
      <c r="BJ41" s="44" t="s">
        <v>45</v>
      </c>
      <c r="BK41" s="45">
        <v>44</v>
      </c>
      <c r="BL41" s="55">
        <v>0.62312500000000004</v>
      </c>
      <c r="BM41" s="35">
        <v>1.7569444444444526E-2</v>
      </c>
      <c r="BN41" s="35">
        <v>3.009259259260065E-4</v>
      </c>
      <c r="BO41" s="44" t="s">
        <v>301</v>
      </c>
      <c r="BP41" s="45">
        <v>26</v>
      </c>
      <c r="BQ41" s="55">
        <v>0.64928240740740739</v>
      </c>
      <c r="BR41" s="35">
        <v>4.3726851851851878E-2</v>
      </c>
      <c r="BS41" s="35">
        <v>1.1770833333333362E-2</v>
      </c>
      <c r="BT41" s="44" t="s">
        <v>301</v>
      </c>
      <c r="BU41" s="45">
        <v>1017</v>
      </c>
      <c r="BV41" s="263"/>
      <c r="BW41" s="263"/>
      <c r="BX41" s="55">
        <v>0.63339120370370372</v>
      </c>
      <c r="BY41" s="35">
        <v>2.7835648148148207E-2</v>
      </c>
      <c r="BZ41" s="35">
        <v>1.2372685185185126E-2</v>
      </c>
      <c r="CA41" s="44" t="s">
        <v>45</v>
      </c>
      <c r="CB41" s="45">
        <v>1369</v>
      </c>
      <c r="CC41" s="49">
        <v>0.69652777777777775</v>
      </c>
      <c r="CD41" s="42" t="s">
        <v>301</v>
      </c>
      <c r="CE41" s="38">
        <v>2160</v>
      </c>
      <c r="CF41" s="53">
        <v>0.69861111111111107</v>
      </c>
      <c r="CG41" s="61"/>
      <c r="CH41" s="55">
        <v>0.71149305555555553</v>
      </c>
      <c r="CI41" s="35">
        <v>1.288194444444446E-2</v>
      </c>
      <c r="CJ41" s="35">
        <v>2.0370370370370525E-3</v>
      </c>
      <c r="CK41" s="44" t="s">
        <v>301</v>
      </c>
      <c r="CL41" s="45">
        <v>176</v>
      </c>
      <c r="CM41" s="55">
        <v>0.71811342592592586</v>
      </c>
      <c r="CN41" s="35">
        <v>1.9502314814814792E-2</v>
      </c>
      <c r="CO41" s="35">
        <v>2.6504629629629413E-3</v>
      </c>
      <c r="CP41" s="44" t="s">
        <v>301</v>
      </c>
      <c r="CQ41" s="45">
        <v>229</v>
      </c>
      <c r="CR41" s="85"/>
      <c r="CS41" s="38">
        <v>600</v>
      </c>
      <c r="CT41" s="85">
        <v>1.39652777777778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126</v>
      </c>
      <c r="DC41" s="71">
        <v>126</v>
      </c>
      <c r="DD41" s="72"/>
      <c r="DE41" s="43"/>
      <c r="DF41" s="43"/>
      <c r="DG41" s="39">
        <v>3095.6</v>
      </c>
      <c r="DH41" s="46">
        <v>6180</v>
      </c>
      <c r="DI41" s="40"/>
      <c r="DJ41" s="63">
        <v>9275.6</v>
      </c>
      <c r="DK41" s="43"/>
      <c r="DL41" s="268" t="s">
        <v>192</v>
      </c>
      <c r="DM41" s="269" t="s">
        <v>580</v>
      </c>
      <c r="DN41" s="269" t="s">
        <v>178</v>
      </c>
      <c r="DO41" s="269">
        <v>60</v>
      </c>
      <c r="DP41" s="269" t="s">
        <v>294</v>
      </c>
      <c r="DQ41" s="56"/>
      <c r="DR41" s="56"/>
      <c r="DS41" s="36"/>
      <c r="DV41" s="41">
        <v>1.05</v>
      </c>
      <c r="DW41" s="41" t="s">
        <v>197</v>
      </c>
      <c r="DX41" s="41"/>
      <c r="DY41" s="151">
        <v>227.43</v>
      </c>
      <c r="DZ41" s="41">
        <v>227.43</v>
      </c>
      <c r="EA41" s="41">
        <v>9999</v>
      </c>
      <c r="EB41" s="41">
        <v>999999</v>
      </c>
      <c r="EC41" s="41">
        <v>999999</v>
      </c>
      <c r="EG41" s="41">
        <v>20</v>
      </c>
      <c r="EH41" s="195">
        <v>0</v>
      </c>
      <c r="EI41" s="195">
        <v>3420</v>
      </c>
      <c r="EJ41" s="196">
        <v>90.6</v>
      </c>
      <c r="EK41" s="195">
        <v>0</v>
      </c>
      <c r="EL41" s="195">
        <v>0</v>
      </c>
      <c r="EM41" s="195">
        <v>2474</v>
      </c>
      <c r="EN41" s="195">
        <v>2160</v>
      </c>
      <c r="EO41" s="195">
        <v>405</v>
      </c>
      <c r="EP41" s="195">
        <v>600</v>
      </c>
      <c r="EQ41" s="195">
        <v>126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20</v>
      </c>
      <c r="FD41" s="195">
        <v>0</v>
      </c>
      <c r="FE41" s="195">
        <v>3420</v>
      </c>
      <c r="FF41" s="195">
        <v>3510.6</v>
      </c>
      <c r="FG41" s="195">
        <v>3510.6</v>
      </c>
      <c r="FH41" s="195">
        <v>3510.6</v>
      </c>
      <c r="FI41" s="195">
        <v>5984.6</v>
      </c>
      <c r="FJ41" s="195">
        <v>8144.6</v>
      </c>
      <c r="FK41" s="195">
        <v>8549.6</v>
      </c>
      <c r="FL41" s="195">
        <v>9149.6</v>
      </c>
      <c r="FM41" s="195">
        <v>9275.6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46</v>
      </c>
      <c r="C42" s="293">
        <v>46</v>
      </c>
      <c r="D42" s="260" t="s">
        <v>517</v>
      </c>
      <c r="E42" s="260" t="s">
        <v>518</v>
      </c>
      <c r="F42" s="260" t="s">
        <v>582</v>
      </c>
      <c r="G42" s="43">
        <v>0.32361111111111102</v>
      </c>
      <c r="H42" s="47">
        <v>0.32361111111111102</v>
      </c>
      <c r="I42" s="58" t="s">
        <v>44</v>
      </c>
      <c r="J42" s="52">
        <v>0</v>
      </c>
      <c r="K42" s="43">
        <v>0.40694444444444439</v>
      </c>
      <c r="L42" s="47">
        <v>0.40694444444444439</v>
      </c>
      <c r="M42" s="42" t="s">
        <v>44</v>
      </c>
      <c r="N42" s="38">
        <v>0</v>
      </c>
      <c r="O42" s="85"/>
      <c r="P42" s="38">
        <v>600</v>
      </c>
      <c r="Q42" s="261"/>
      <c r="R42" s="85"/>
      <c r="S42" s="38">
        <v>0</v>
      </c>
      <c r="T42" s="85">
        <v>0.46736111111111112</v>
      </c>
      <c r="U42" s="86"/>
      <c r="V42" s="52">
        <v>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>
        <v>0.49722222222222223</v>
      </c>
      <c r="AL42" s="42" t="s">
        <v>44</v>
      </c>
      <c r="AM42" s="38">
        <v>0</v>
      </c>
      <c r="AN42" s="43">
        <v>0.51458333333333328</v>
      </c>
      <c r="AO42" s="47">
        <v>0.52083333333333337</v>
      </c>
      <c r="AP42" s="70">
        <v>97.6</v>
      </c>
      <c r="AQ42" s="71">
        <v>97.6</v>
      </c>
      <c r="AR42" s="72"/>
      <c r="AS42" s="49">
        <v>0.53888888888888886</v>
      </c>
      <c r="AT42" s="42" t="s">
        <v>44</v>
      </c>
      <c r="AU42" s="280">
        <v>0</v>
      </c>
      <c r="AV42" s="72"/>
      <c r="AW42" s="49">
        <v>0.5805555555555556</v>
      </c>
      <c r="AX42" s="42" t="s">
        <v>44</v>
      </c>
      <c r="AY42" s="38">
        <v>0</v>
      </c>
      <c r="AZ42" s="53">
        <v>0.58263888888888882</v>
      </c>
      <c r="BA42" s="61"/>
      <c r="BB42" s="55">
        <v>0.58848379629629632</v>
      </c>
      <c r="BC42" s="35">
        <v>5.8449074074075069E-3</v>
      </c>
      <c r="BD42" s="35">
        <v>3.3564814814824803E-4</v>
      </c>
      <c r="BE42" s="44" t="s">
        <v>301</v>
      </c>
      <c r="BF42" s="45">
        <v>29</v>
      </c>
      <c r="BG42" s="55">
        <v>0.59686342592592589</v>
      </c>
      <c r="BH42" s="35">
        <v>1.4224537037037077E-2</v>
      </c>
      <c r="BI42" s="35">
        <v>8.1018518518522625E-4</v>
      </c>
      <c r="BJ42" s="44" t="s">
        <v>301</v>
      </c>
      <c r="BK42" s="45">
        <v>70</v>
      </c>
      <c r="BL42" s="55">
        <v>0.60070601851851857</v>
      </c>
      <c r="BM42" s="35">
        <v>1.8067129629629752E-2</v>
      </c>
      <c r="BN42" s="35">
        <v>7.9861111111123248E-4</v>
      </c>
      <c r="BO42" s="44" t="s">
        <v>301</v>
      </c>
      <c r="BP42" s="45">
        <v>69</v>
      </c>
      <c r="BQ42" s="55">
        <v>0.62130787037037039</v>
      </c>
      <c r="BR42" s="35">
        <v>3.8668981481481568E-2</v>
      </c>
      <c r="BS42" s="35">
        <v>6.7129629629630524E-3</v>
      </c>
      <c r="BT42" s="44" t="s">
        <v>301</v>
      </c>
      <c r="BU42" s="45">
        <v>580</v>
      </c>
      <c r="BV42" s="263"/>
      <c r="BW42" s="263"/>
      <c r="BX42" s="55">
        <v>0.60884259259259255</v>
      </c>
      <c r="BY42" s="35">
        <v>2.6203703703703729E-2</v>
      </c>
      <c r="BZ42" s="35">
        <v>1.4004629629629603E-2</v>
      </c>
      <c r="CA42" s="44" t="s">
        <v>45</v>
      </c>
      <c r="CB42" s="45">
        <v>1510</v>
      </c>
      <c r="CC42" s="49">
        <v>0.65277777777777779</v>
      </c>
      <c r="CD42" s="42" t="s">
        <v>301</v>
      </c>
      <c r="CE42" s="38">
        <v>360</v>
      </c>
      <c r="CF42" s="53">
        <v>0.66111111111111109</v>
      </c>
      <c r="CG42" s="61"/>
      <c r="CH42" s="55">
        <v>0.6713541666666667</v>
      </c>
      <c r="CI42" s="35">
        <v>1.0243055555555602E-2</v>
      </c>
      <c r="CJ42" s="35">
        <v>6.0185185185180484E-4</v>
      </c>
      <c r="CK42" s="44" t="s">
        <v>45</v>
      </c>
      <c r="CL42" s="45">
        <v>52</v>
      </c>
      <c r="CM42" s="55">
        <v>0.67729166666666663</v>
      </c>
      <c r="CN42" s="35">
        <v>1.6180555555555531E-2</v>
      </c>
      <c r="CO42" s="35">
        <v>6.7129629629631912E-4</v>
      </c>
      <c r="CP42" s="44" t="s">
        <v>45</v>
      </c>
      <c r="CQ42" s="45">
        <v>58</v>
      </c>
      <c r="CR42" s="85" t="s">
        <v>632</v>
      </c>
      <c r="CS42" s="38"/>
      <c r="CT42" s="85">
        <v>2.4798611111111102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113.2</v>
      </c>
      <c r="DC42" s="71">
        <v>113.2</v>
      </c>
      <c r="DD42" s="72"/>
      <c r="DE42" s="43"/>
      <c r="DF42" s="43"/>
      <c r="DG42" s="39">
        <v>2578.7999999999997</v>
      </c>
      <c r="DH42" s="46">
        <v>3960</v>
      </c>
      <c r="DI42" s="40"/>
      <c r="DJ42" s="63">
        <v>6538.7999999999993</v>
      </c>
      <c r="DK42" s="43"/>
      <c r="DL42" s="268" t="s">
        <v>192</v>
      </c>
      <c r="DM42" s="269" t="s">
        <v>582</v>
      </c>
      <c r="DN42" s="269" t="s">
        <v>178</v>
      </c>
      <c r="DO42" s="269">
        <v>123</v>
      </c>
      <c r="DP42" s="269">
        <v>0</v>
      </c>
      <c r="DQ42" s="56"/>
      <c r="DR42" s="56"/>
      <c r="DS42" s="36"/>
      <c r="DV42" s="41">
        <v>1.08</v>
      </c>
      <c r="DW42" s="41" t="s">
        <v>197</v>
      </c>
      <c r="DX42" s="41"/>
      <c r="DY42" s="151">
        <v>227.66400000000002</v>
      </c>
      <c r="DZ42" s="41">
        <v>227.66400000000002</v>
      </c>
      <c r="EA42" s="41">
        <v>9999</v>
      </c>
      <c r="EB42" s="41">
        <v>999999</v>
      </c>
      <c r="EC42" s="41">
        <v>999999</v>
      </c>
      <c r="EG42" s="41">
        <v>46</v>
      </c>
      <c r="EH42" s="195">
        <v>0</v>
      </c>
      <c r="EI42" s="195">
        <v>3600</v>
      </c>
      <c r="EJ42" s="196">
        <v>97.6</v>
      </c>
      <c r="EK42" s="195">
        <v>0</v>
      </c>
      <c r="EL42" s="195">
        <v>0</v>
      </c>
      <c r="EM42" s="195">
        <v>2258</v>
      </c>
      <c r="EN42" s="195">
        <v>360</v>
      </c>
      <c r="EO42" s="195">
        <v>110</v>
      </c>
      <c r="EP42" s="195">
        <v>0</v>
      </c>
      <c r="EQ42" s="195">
        <v>113.2</v>
      </c>
      <c r="ER42" s="195" t="e">
        <v>#REF!</v>
      </c>
      <c r="ES42" s="195" t="e">
        <v>#REF!</v>
      </c>
      <c r="ET42" s="195" t="e">
        <v>#REF!</v>
      </c>
      <c r="EU42" s="196" t="e">
        <v>#REF!</v>
      </c>
      <c r="EV42" s="195"/>
      <c r="EW42" s="195"/>
      <c r="EX42" s="195"/>
      <c r="EY42" s="195"/>
      <c r="EZ42" s="196"/>
      <c r="FA42" s="195"/>
      <c r="FC42" s="41">
        <v>46</v>
      </c>
      <c r="FD42" s="195">
        <v>0</v>
      </c>
      <c r="FE42" s="195">
        <v>3600</v>
      </c>
      <c r="FF42" s="195">
        <v>3697.6</v>
      </c>
      <c r="FG42" s="195">
        <v>3697.6</v>
      </c>
      <c r="FH42" s="195">
        <v>3697.6</v>
      </c>
      <c r="FI42" s="195">
        <v>5955.6</v>
      </c>
      <c r="FJ42" s="195">
        <v>6315.6</v>
      </c>
      <c r="FK42" s="195">
        <v>6425.6</v>
      </c>
      <c r="FL42" s="195">
        <v>6425.6</v>
      </c>
      <c r="FM42" s="195">
        <v>6538.8</v>
      </c>
      <c r="FN42" s="195" t="e">
        <v>#REF!</v>
      </c>
      <c r="FO42" s="195" t="e">
        <v>#REF!</v>
      </c>
      <c r="FP42" s="195" t="e">
        <v>#REF!</v>
      </c>
      <c r="FQ42" s="195" t="e">
        <v>#REF!</v>
      </c>
      <c r="FR42" s="195" t="e">
        <v>#REF!</v>
      </c>
      <c r="FS42" s="195" t="e">
        <v>#REF!</v>
      </c>
      <c r="FT42" s="195" t="e">
        <v>#REF!</v>
      </c>
      <c r="FU42" s="195" t="e">
        <v>#REF!</v>
      </c>
      <c r="FV42" s="195" t="e">
        <v>#REF!</v>
      </c>
    </row>
    <row r="43" spans="1:178" ht="13.5" thickBot="1" x14ac:dyDescent="0.25">
      <c r="A43" s="132"/>
      <c r="B43" s="34">
        <v>77</v>
      </c>
      <c r="C43" s="293">
        <v>93</v>
      </c>
      <c r="D43" s="260" t="s">
        <v>562</v>
      </c>
      <c r="E43" s="260" t="s">
        <v>563</v>
      </c>
      <c r="F43" s="260" t="s">
        <v>617</v>
      </c>
      <c r="G43" s="43">
        <v>0.34513888888888872</v>
      </c>
      <c r="H43" s="47">
        <v>0.34513888888888872</v>
      </c>
      <c r="I43" s="58" t="s">
        <v>44</v>
      </c>
      <c r="J43" s="391">
        <v>0</v>
      </c>
      <c r="K43" s="43">
        <v>0.42847222222222209</v>
      </c>
      <c r="L43" s="47">
        <v>0.42847222222222209</v>
      </c>
      <c r="M43" s="42" t="s">
        <v>44</v>
      </c>
      <c r="N43" s="38">
        <v>0</v>
      </c>
      <c r="O43" s="85">
        <v>0.4291666666666667</v>
      </c>
      <c r="P43" s="38"/>
      <c r="Q43" s="261"/>
      <c r="R43" s="85">
        <v>0.45763888888888887</v>
      </c>
      <c r="S43" s="38">
        <v>300</v>
      </c>
      <c r="T43" s="85">
        <v>0.46249999999999997</v>
      </c>
      <c r="U43" s="86"/>
      <c r="V43" s="52">
        <v>0</v>
      </c>
      <c r="W43" s="85">
        <v>0.50347222222222221</v>
      </c>
      <c r="X43" s="38"/>
      <c r="Y43" s="85"/>
      <c r="Z43" s="86"/>
      <c r="AA43" s="52">
        <v>600</v>
      </c>
      <c r="AB43" s="261"/>
      <c r="AC43" s="85"/>
      <c r="AD43" s="38">
        <v>600</v>
      </c>
      <c r="AE43" s="85" t="s">
        <v>308</v>
      </c>
      <c r="AF43" s="86"/>
      <c r="AG43" s="52">
        <v>600</v>
      </c>
      <c r="AH43" s="261"/>
      <c r="AI43" s="85"/>
      <c r="AJ43" s="38">
        <v>600</v>
      </c>
      <c r="AK43" s="73">
        <v>0.51874999999999993</v>
      </c>
      <c r="AL43" s="42" t="s">
        <v>44</v>
      </c>
      <c r="AM43" s="38">
        <v>0</v>
      </c>
      <c r="AN43" s="43">
        <v>0.52361111111111114</v>
      </c>
      <c r="AO43" s="47">
        <v>0.57430555555555551</v>
      </c>
      <c r="AP43" s="70">
        <v>97.1</v>
      </c>
      <c r="AQ43" s="71">
        <v>97.1</v>
      </c>
      <c r="AR43" s="72">
        <v>10</v>
      </c>
      <c r="AS43" s="49">
        <v>0.56041666666666656</v>
      </c>
      <c r="AT43" s="42" t="s">
        <v>44</v>
      </c>
      <c r="AU43" s="280">
        <v>0</v>
      </c>
      <c r="AV43" s="72"/>
      <c r="AW43" s="49">
        <v>0.62013888888888891</v>
      </c>
      <c r="AX43" s="42" t="s">
        <v>44</v>
      </c>
      <c r="AY43" s="38">
        <v>0</v>
      </c>
      <c r="AZ43" s="53">
        <v>0.62222222222222223</v>
      </c>
      <c r="BA43" s="61"/>
      <c r="BB43" s="55">
        <v>0.62707175925925929</v>
      </c>
      <c r="BC43" s="35">
        <v>4.849537037037055E-3</v>
      </c>
      <c r="BD43" s="35">
        <v>6.5972222222220392E-4</v>
      </c>
      <c r="BE43" s="44" t="s">
        <v>45</v>
      </c>
      <c r="BF43" s="45">
        <v>57</v>
      </c>
      <c r="BG43" s="55">
        <v>0.63563657407407403</v>
      </c>
      <c r="BH43" s="35">
        <v>1.3414351851851802E-2</v>
      </c>
      <c r="BI43" s="35">
        <v>4.8572257327350599E-17</v>
      </c>
      <c r="BJ43" s="44" t="s">
        <v>44</v>
      </c>
      <c r="BK43" s="45">
        <v>0</v>
      </c>
      <c r="BL43" s="55">
        <v>0.64043981481481482</v>
      </c>
      <c r="BM43" s="35">
        <v>1.8217592592592591E-2</v>
      </c>
      <c r="BN43" s="35">
        <v>9.4907407407407093E-4</v>
      </c>
      <c r="BO43" s="44" t="s">
        <v>301</v>
      </c>
      <c r="BP43" s="45">
        <v>82</v>
      </c>
      <c r="BQ43" s="55">
        <v>0.66047453703703707</v>
      </c>
      <c r="BR43" s="35">
        <v>3.8252314814814836E-2</v>
      </c>
      <c r="BS43" s="35">
        <v>6.2962962962963206E-3</v>
      </c>
      <c r="BT43" s="44" t="s">
        <v>301</v>
      </c>
      <c r="BU43" s="45">
        <v>844</v>
      </c>
      <c r="BV43" s="263"/>
      <c r="BW43" s="263"/>
      <c r="BX43" s="55">
        <v>0.65093750000000006</v>
      </c>
      <c r="BY43" s="35">
        <v>2.8715277777777826E-2</v>
      </c>
      <c r="BZ43" s="35">
        <v>1.1493055555555506E-2</v>
      </c>
      <c r="CA43" s="44" t="s">
        <v>45</v>
      </c>
      <c r="CB43" s="45">
        <v>1593</v>
      </c>
      <c r="CC43" s="49"/>
      <c r="CD43" s="42" t="s">
        <v>44</v>
      </c>
      <c r="CE43" s="38">
        <v>1800</v>
      </c>
      <c r="CF43" s="53"/>
      <c r="CG43" s="61"/>
      <c r="CH43" s="55"/>
      <c r="CI43" s="35">
        <v>0</v>
      </c>
      <c r="CJ43" s="35">
        <v>1.0844907407407407E-2</v>
      </c>
      <c r="CK43" s="44" t="s">
        <v>44</v>
      </c>
      <c r="CL43" s="45"/>
      <c r="CM43" s="55"/>
      <c r="CN43" s="35">
        <v>0</v>
      </c>
      <c r="CO43" s="35">
        <v>1.6851851851851851E-2</v>
      </c>
      <c r="CP43" s="44"/>
      <c r="CQ43" s="45">
        <v>1800</v>
      </c>
      <c r="CR43" s="85"/>
      <c r="CS43" s="38">
        <v>600</v>
      </c>
      <c r="CT43" s="85">
        <v>3.7715277777777798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109.8</v>
      </c>
      <c r="DC43" s="71">
        <v>109.8</v>
      </c>
      <c r="DD43" s="72"/>
      <c r="DE43" s="43"/>
      <c r="DF43" s="43"/>
      <c r="DG43" s="39">
        <v>4592.9000000000005</v>
      </c>
      <c r="DH43" s="46">
        <v>5100</v>
      </c>
      <c r="DI43" s="40"/>
      <c r="DJ43" s="63">
        <v>9692.9000000000015</v>
      </c>
      <c r="DK43" s="43"/>
      <c r="DL43" s="268" t="s">
        <v>192</v>
      </c>
      <c r="DM43" s="269" t="s">
        <v>617</v>
      </c>
      <c r="DN43" s="269" t="s">
        <v>178</v>
      </c>
      <c r="DO43" s="269">
        <v>76</v>
      </c>
      <c r="DP43" s="269">
        <v>0</v>
      </c>
      <c r="DQ43" s="56"/>
      <c r="DR43" s="56"/>
      <c r="DS43" s="36"/>
      <c r="DV43" s="41">
        <v>1.05</v>
      </c>
      <c r="DW43" s="41" t="s">
        <v>197</v>
      </c>
      <c r="DX43" s="41"/>
      <c r="DY43" s="151">
        <v>227.74499999999998</v>
      </c>
      <c r="DZ43" s="41">
        <v>227.74499999999998</v>
      </c>
      <c r="EA43" s="41">
        <v>9999</v>
      </c>
      <c r="EB43" s="41">
        <v>999999</v>
      </c>
      <c r="EC43" s="41">
        <v>999999</v>
      </c>
      <c r="EG43" s="41">
        <v>93</v>
      </c>
      <c r="EH43" s="195">
        <v>0</v>
      </c>
      <c r="EI43" s="195">
        <v>2700</v>
      </c>
      <c r="EJ43" s="196">
        <v>107.1</v>
      </c>
      <c r="EK43" s="195">
        <v>0</v>
      </c>
      <c r="EL43" s="195">
        <v>0</v>
      </c>
      <c r="EM43" s="195">
        <v>2576</v>
      </c>
      <c r="EN43" s="195">
        <v>1800</v>
      </c>
      <c r="EO43" s="195">
        <v>1800</v>
      </c>
      <c r="EP43" s="195">
        <v>600</v>
      </c>
      <c r="EQ43" s="195">
        <v>109.8</v>
      </c>
      <c r="FC43" s="41">
        <v>93</v>
      </c>
      <c r="FD43" s="195">
        <v>0</v>
      </c>
      <c r="FE43" s="195">
        <v>2700</v>
      </c>
      <c r="FF43" s="195">
        <v>2807.1</v>
      </c>
      <c r="FG43" s="195">
        <v>2807.1</v>
      </c>
      <c r="FH43" s="195">
        <v>2807.1</v>
      </c>
      <c r="FI43" s="195">
        <v>5383.1</v>
      </c>
      <c r="FJ43" s="195">
        <v>7183.1</v>
      </c>
      <c r="FK43" s="195">
        <v>8983.1</v>
      </c>
      <c r="FL43" s="195">
        <v>9583.1</v>
      </c>
      <c r="FM43" s="195">
        <v>9692.9</v>
      </c>
    </row>
    <row r="44" spans="1:178" ht="13.5" thickBot="1" x14ac:dyDescent="0.25">
      <c r="A44" s="132"/>
      <c r="B44" s="34">
        <v>19</v>
      </c>
      <c r="C44" s="293">
        <v>19</v>
      </c>
      <c r="D44" s="260" t="s">
        <v>53</v>
      </c>
      <c r="E44" s="260" t="s">
        <v>481</v>
      </c>
      <c r="F44" s="260" t="s">
        <v>579</v>
      </c>
      <c r="G44" s="43">
        <v>0.30486111111111108</v>
      </c>
      <c r="H44" s="47">
        <v>0.30486111111111108</v>
      </c>
      <c r="I44" s="58" t="s">
        <v>44</v>
      </c>
      <c r="J44" s="52">
        <v>0</v>
      </c>
      <c r="K44" s="43">
        <v>0.38819444444444445</v>
      </c>
      <c r="L44" s="47">
        <v>0.38819444444444445</v>
      </c>
      <c r="M44" s="42" t="s">
        <v>44</v>
      </c>
      <c r="N44" s="38">
        <v>0</v>
      </c>
      <c r="O44" s="85">
        <v>0.38958333333333334</v>
      </c>
      <c r="P44" s="38"/>
      <c r="Q44" s="261"/>
      <c r="R44" s="85"/>
      <c r="S44" s="38">
        <v>0</v>
      </c>
      <c r="T44" s="85">
        <v>0.43333333333333335</v>
      </c>
      <c r="U44" s="86"/>
      <c r="V44" s="52">
        <v>0</v>
      </c>
      <c r="W44" s="85">
        <v>0.45347222222222222</v>
      </c>
      <c r="X44" s="38"/>
      <c r="Y44" s="85">
        <v>0.4548611111111111</v>
      </c>
      <c r="Z44" s="86"/>
      <c r="AA44" s="52">
        <v>0</v>
      </c>
      <c r="AB44" s="261"/>
      <c r="AC44" s="85">
        <v>0.45624999999999999</v>
      </c>
      <c r="AD44" s="38"/>
      <c r="AE44" s="85">
        <v>0.4777777777777778</v>
      </c>
      <c r="AF44" s="86"/>
      <c r="AG44" s="52">
        <v>0</v>
      </c>
      <c r="AH44" s="261"/>
      <c r="AI44" s="85"/>
      <c r="AJ44" s="38">
        <v>600</v>
      </c>
      <c r="AK44" s="73">
        <v>0.4861111111111111</v>
      </c>
      <c r="AL44" s="42" t="s">
        <v>301</v>
      </c>
      <c r="AM44" s="38">
        <v>660</v>
      </c>
      <c r="AN44" s="43">
        <v>0.48749999999999999</v>
      </c>
      <c r="AO44" s="47">
        <v>0.50416666666666665</v>
      </c>
      <c r="AP44" s="70">
        <v>109.2</v>
      </c>
      <c r="AQ44" s="71">
        <v>109.2</v>
      </c>
      <c r="AR44" s="72"/>
      <c r="AS44" s="49">
        <v>0.52777777777777779</v>
      </c>
      <c r="AT44" s="42" t="s">
        <v>44</v>
      </c>
      <c r="AU44" s="280">
        <v>0</v>
      </c>
      <c r="AV44" s="72"/>
      <c r="AW44" s="49">
        <v>0.56944444444444442</v>
      </c>
      <c r="AX44" s="42" t="s">
        <v>44</v>
      </c>
      <c r="AY44" s="38">
        <v>0</v>
      </c>
      <c r="AZ44" s="53">
        <v>0.57152777777777775</v>
      </c>
      <c r="BA44" s="61"/>
      <c r="BB44" s="55">
        <v>0.57723379629629623</v>
      </c>
      <c r="BC44" s="35">
        <v>5.7060185185184853E-3</v>
      </c>
      <c r="BD44" s="35">
        <v>1.9675925925922641E-4</v>
      </c>
      <c r="BE44" s="44" t="s">
        <v>301</v>
      </c>
      <c r="BF44" s="45">
        <v>17</v>
      </c>
      <c r="BG44" s="55">
        <v>0.58564814814814814</v>
      </c>
      <c r="BH44" s="35">
        <v>1.4120370370370394E-2</v>
      </c>
      <c r="BI44" s="35">
        <v>7.060185185185433E-4</v>
      </c>
      <c r="BJ44" s="44" t="s">
        <v>301</v>
      </c>
      <c r="BK44" s="45">
        <v>61</v>
      </c>
      <c r="BL44" s="55">
        <v>0.59027777777777779</v>
      </c>
      <c r="BM44" s="35">
        <v>1.8750000000000044E-2</v>
      </c>
      <c r="BN44" s="35">
        <v>1.4814814814815246E-3</v>
      </c>
      <c r="BO44" s="44" t="s">
        <v>301</v>
      </c>
      <c r="BP44" s="45">
        <v>128</v>
      </c>
      <c r="BQ44" s="55">
        <v>0.60606481481481478</v>
      </c>
      <c r="BR44" s="35">
        <v>3.4537037037037033E-2</v>
      </c>
      <c r="BS44" s="35">
        <v>2.5810185185185172E-3</v>
      </c>
      <c r="BT44" s="44" t="s">
        <v>301</v>
      </c>
      <c r="BU44" s="45">
        <v>223</v>
      </c>
      <c r="BV44" s="263"/>
      <c r="BW44" s="263"/>
      <c r="BX44" s="55">
        <v>0.61579861111111112</v>
      </c>
      <c r="BY44" s="35">
        <v>4.427083333333337E-2</v>
      </c>
      <c r="BZ44" s="35">
        <v>4.0625000000000383E-3</v>
      </c>
      <c r="CA44" s="44" t="s">
        <v>301</v>
      </c>
      <c r="CB44" s="45">
        <v>351</v>
      </c>
      <c r="CC44" s="49">
        <v>0.63750000000000007</v>
      </c>
      <c r="CD44" s="42" t="s">
        <v>44</v>
      </c>
      <c r="CE44" s="38">
        <v>0</v>
      </c>
      <c r="CF44" s="53">
        <v>0.65416666666666667</v>
      </c>
      <c r="CG44" s="61"/>
      <c r="CH44" s="55">
        <v>0.66439814814814813</v>
      </c>
      <c r="CI44" s="35">
        <v>1.0231481481481453E-2</v>
      </c>
      <c r="CJ44" s="35">
        <v>6.1342592592595474E-4</v>
      </c>
      <c r="CK44" s="44" t="s">
        <v>45</v>
      </c>
      <c r="CL44" s="45">
        <v>53</v>
      </c>
      <c r="CM44" s="55">
        <v>0.67093749999999996</v>
      </c>
      <c r="CN44" s="35">
        <v>1.677083333333329E-2</v>
      </c>
      <c r="CO44" s="35">
        <v>8.1018518518560095E-5</v>
      </c>
      <c r="CP44" s="44" t="s">
        <v>45</v>
      </c>
      <c r="CQ44" s="45">
        <v>7</v>
      </c>
      <c r="CR44" s="85" t="s">
        <v>632</v>
      </c>
      <c r="CS44" s="38"/>
      <c r="CT44" s="85">
        <v>1.35486111111111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109.2</v>
      </c>
      <c r="DC44" s="71">
        <v>109.2</v>
      </c>
      <c r="DD44" s="72"/>
      <c r="DE44" s="43"/>
      <c r="DF44" s="43"/>
      <c r="DG44" s="39">
        <v>1058.4000000000001</v>
      </c>
      <c r="DH44" s="46">
        <v>1260</v>
      </c>
      <c r="DI44" s="40"/>
      <c r="DJ44" s="63">
        <v>2318.4</v>
      </c>
      <c r="DK44" s="43"/>
      <c r="DL44" s="268" t="s">
        <v>192</v>
      </c>
      <c r="DM44" s="269" t="s">
        <v>579</v>
      </c>
      <c r="DN44" s="269" t="s">
        <v>178</v>
      </c>
      <c r="DO44" s="269">
        <v>70</v>
      </c>
      <c r="DP44" s="269" t="s">
        <v>294</v>
      </c>
      <c r="DQ44" s="56"/>
      <c r="DR44" s="56"/>
      <c r="DS44" s="36"/>
      <c r="DV44" s="41">
        <v>1.05</v>
      </c>
      <c r="DW44" s="41" t="s">
        <v>197</v>
      </c>
      <c r="DX44" s="41"/>
      <c r="DY44" s="151">
        <v>229.32000000000002</v>
      </c>
      <c r="DZ44" s="41">
        <v>229.32000000000002</v>
      </c>
      <c r="EA44" s="41">
        <v>9999</v>
      </c>
      <c r="EB44" s="41">
        <v>999999</v>
      </c>
      <c r="EC44" s="41">
        <v>999999</v>
      </c>
      <c r="EG44" s="41">
        <v>19</v>
      </c>
      <c r="EH44" s="195">
        <v>0</v>
      </c>
      <c r="EI44" s="195">
        <v>1260</v>
      </c>
      <c r="EJ44" s="196">
        <v>109.2</v>
      </c>
      <c r="EK44" s="195">
        <v>0</v>
      </c>
      <c r="EL44" s="195">
        <v>0</v>
      </c>
      <c r="EM44" s="195">
        <v>780</v>
      </c>
      <c r="EN44" s="195">
        <v>0</v>
      </c>
      <c r="EO44" s="195">
        <v>60</v>
      </c>
      <c r="EP44" s="195">
        <v>0</v>
      </c>
      <c r="EQ44" s="195">
        <v>109.2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19</v>
      </c>
      <c r="FD44" s="195">
        <v>0</v>
      </c>
      <c r="FE44" s="195">
        <v>1260</v>
      </c>
      <c r="FF44" s="195">
        <v>1369.2</v>
      </c>
      <c r="FG44" s="195">
        <v>1369.2</v>
      </c>
      <c r="FH44" s="195">
        <v>1369.2</v>
      </c>
      <c r="FI44" s="195">
        <v>2149.1999999999998</v>
      </c>
      <c r="FJ44" s="195">
        <v>2149.1999999999998</v>
      </c>
      <c r="FK44" s="195">
        <v>2209.1999999999998</v>
      </c>
      <c r="FL44" s="195">
        <v>2209.1999999999998</v>
      </c>
      <c r="FM44" s="195">
        <v>2318.3999999999996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1"/>
      <c r="B45" s="34">
        <v>13</v>
      </c>
      <c r="C45" s="293">
        <v>13</v>
      </c>
      <c r="D45" s="260" t="s">
        <v>478</v>
      </c>
      <c r="E45" s="260" t="s">
        <v>479</v>
      </c>
      <c r="F45" s="260" t="s">
        <v>575</v>
      </c>
      <c r="G45" s="43">
        <v>0.30069444444444443</v>
      </c>
      <c r="H45" s="47">
        <v>0.30069444444444443</v>
      </c>
      <c r="I45" s="58" t="s">
        <v>44</v>
      </c>
      <c r="J45" s="52">
        <v>0</v>
      </c>
      <c r="K45" s="43">
        <v>0.3840277777777778</v>
      </c>
      <c r="L45" s="47">
        <v>0.3840277777777778</v>
      </c>
      <c r="M45" s="42" t="s">
        <v>44</v>
      </c>
      <c r="N45" s="38">
        <v>0</v>
      </c>
      <c r="O45" s="85">
        <v>0.38819444444444445</v>
      </c>
      <c r="P45" s="38"/>
      <c r="Q45" s="261"/>
      <c r="R45" s="85"/>
      <c r="S45" s="38">
        <v>0</v>
      </c>
      <c r="T45" s="85" t="s">
        <v>308</v>
      </c>
      <c r="U45" s="86"/>
      <c r="V45" s="52">
        <v>600</v>
      </c>
      <c r="W45" s="85"/>
      <c r="X45" s="38">
        <v>600</v>
      </c>
      <c r="Y45" s="85"/>
      <c r="Z45" s="86"/>
      <c r="AA45" s="52">
        <v>600</v>
      </c>
      <c r="AB45" s="261"/>
      <c r="AC45" s="85"/>
      <c r="AD45" s="38">
        <v>600</v>
      </c>
      <c r="AE45" s="85">
        <v>0.46111111111111108</v>
      </c>
      <c r="AF45" s="86"/>
      <c r="AG45" s="52">
        <v>0</v>
      </c>
      <c r="AH45" s="261"/>
      <c r="AI45" s="85">
        <v>0.46736111111111112</v>
      </c>
      <c r="AJ45" s="38"/>
      <c r="AK45" s="73">
        <v>0.47500000000000003</v>
      </c>
      <c r="AL45" s="42" t="s">
        <v>301</v>
      </c>
      <c r="AM45" s="38">
        <v>60</v>
      </c>
      <c r="AN45" s="43">
        <v>0.4770833333333333</v>
      </c>
      <c r="AO45" s="47">
        <v>0.49722222222222223</v>
      </c>
      <c r="AP45" s="70">
        <v>109.7</v>
      </c>
      <c r="AQ45" s="71">
        <v>109.7</v>
      </c>
      <c r="AR45" s="72"/>
      <c r="AS45" s="49">
        <v>0.51666666666666672</v>
      </c>
      <c r="AT45" s="42" t="s">
        <v>44</v>
      </c>
      <c r="AU45" s="280">
        <v>0</v>
      </c>
      <c r="AV45" s="72"/>
      <c r="AW45" s="49">
        <v>0.56111111111111112</v>
      </c>
      <c r="AX45" s="42" t="s">
        <v>44</v>
      </c>
      <c r="AY45" s="38">
        <v>0</v>
      </c>
      <c r="AZ45" s="53">
        <v>0.56319444444444444</v>
      </c>
      <c r="BA45" s="61"/>
      <c r="BB45" s="55">
        <v>0.56879629629629636</v>
      </c>
      <c r="BC45" s="35">
        <v>5.6018518518519134E-3</v>
      </c>
      <c r="BD45" s="35">
        <v>9.2592592592654482E-5</v>
      </c>
      <c r="BE45" s="44" t="s">
        <v>301</v>
      </c>
      <c r="BF45" s="45">
        <v>8</v>
      </c>
      <c r="BG45" s="55">
        <v>0.5802546296296297</v>
      </c>
      <c r="BH45" s="35">
        <v>1.7060185185185262E-2</v>
      </c>
      <c r="BI45" s="35">
        <v>3.6458333333334106E-3</v>
      </c>
      <c r="BJ45" s="44" t="s">
        <v>301</v>
      </c>
      <c r="BK45" s="45">
        <v>315</v>
      </c>
      <c r="BL45" s="55">
        <v>0.58493055555555562</v>
      </c>
      <c r="BM45" s="35">
        <v>2.1736111111111178E-2</v>
      </c>
      <c r="BN45" s="35">
        <v>4.4675925925926584E-3</v>
      </c>
      <c r="BO45" s="44" t="s">
        <v>301</v>
      </c>
      <c r="BP45" s="45">
        <v>386</v>
      </c>
      <c r="BQ45" s="55">
        <v>0.60623842592592592</v>
      </c>
      <c r="BR45" s="35">
        <v>4.3043981481481475E-2</v>
      </c>
      <c r="BS45" s="35">
        <v>1.1087962962962959E-2</v>
      </c>
      <c r="BT45" s="44" t="s">
        <v>301</v>
      </c>
      <c r="BU45" s="45">
        <v>958</v>
      </c>
      <c r="BV45" s="263"/>
      <c r="BW45" s="263"/>
      <c r="BX45" s="55">
        <v>0.59398148148148155</v>
      </c>
      <c r="BY45" s="35">
        <v>3.0787037037037113E-2</v>
      </c>
      <c r="BZ45" s="35">
        <v>9.4212962962962193E-3</v>
      </c>
      <c r="CA45" s="44" t="s">
        <v>45</v>
      </c>
      <c r="CB45" s="45">
        <v>814</v>
      </c>
      <c r="CC45" s="49">
        <v>0.63472222222222219</v>
      </c>
      <c r="CD45" s="42" t="s">
        <v>301</v>
      </c>
      <c r="CE45" s="38">
        <v>480</v>
      </c>
      <c r="CF45" s="53">
        <v>0.65138888888888891</v>
      </c>
      <c r="CG45" s="61"/>
      <c r="CH45" s="55">
        <v>0.66253472222222221</v>
      </c>
      <c r="CI45" s="35">
        <v>1.1145833333333299E-2</v>
      </c>
      <c r="CJ45" s="35">
        <v>3.0092592592589201E-4</v>
      </c>
      <c r="CK45" s="44" t="s">
        <v>301</v>
      </c>
      <c r="CL45" s="45">
        <v>26</v>
      </c>
      <c r="CM45" s="55">
        <v>0.66907407407407404</v>
      </c>
      <c r="CN45" s="35">
        <v>1.7685185185185137E-2</v>
      </c>
      <c r="CO45" s="35">
        <v>8.3333333333328666E-4</v>
      </c>
      <c r="CP45" s="44" t="s">
        <v>301</v>
      </c>
      <c r="CQ45" s="45">
        <v>72</v>
      </c>
      <c r="CR45" s="85" t="s">
        <v>632</v>
      </c>
      <c r="CS45" s="38"/>
      <c r="CT45" s="85">
        <v>1.10486111111111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119.9</v>
      </c>
      <c r="DC45" s="71">
        <v>119.9</v>
      </c>
      <c r="DD45" s="72"/>
      <c r="DE45" s="43"/>
      <c r="DF45" s="43"/>
      <c r="DG45" s="39">
        <v>2808.6</v>
      </c>
      <c r="DH45" s="46">
        <v>2940</v>
      </c>
      <c r="DI45" s="40"/>
      <c r="DJ45" s="63">
        <v>5748.6</v>
      </c>
      <c r="DK45" s="43"/>
      <c r="DL45" s="268" t="s">
        <v>191</v>
      </c>
      <c r="DM45" s="269" t="s">
        <v>575</v>
      </c>
      <c r="DN45" s="269" t="s">
        <v>179</v>
      </c>
      <c r="DO45" s="269">
        <v>80</v>
      </c>
      <c r="DP45" s="269">
        <v>0</v>
      </c>
      <c r="DQ45" s="56"/>
      <c r="DR45" s="56"/>
      <c r="DS45" s="36"/>
      <c r="DT45" s="41"/>
      <c r="DU45" s="41"/>
      <c r="DV45" s="41">
        <v>1</v>
      </c>
      <c r="DW45" s="41" t="s">
        <v>197</v>
      </c>
      <c r="DX45" s="41"/>
      <c r="DY45" s="151">
        <v>229.60000000000002</v>
      </c>
      <c r="DZ45" s="41">
        <v>229.60000000000002</v>
      </c>
      <c r="EA45" s="41">
        <v>9999</v>
      </c>
      <c r="EB45" s="41">
        <v>999999</v>
      </c>
      <c r="EC45" s="41">
        <v>5748.6</v>
      </c>
      <c r="ED45" s="41"/>
      <c r="EE45" s="41"/>
      <c r="EF45" s="41"/>
      <c r="EG45" s="41">
        <v>13</v>
      </c>
      <c r="EH45" s="195">
        <v>0</v>
      </c>
      <c r="EI45" s="195">
        <v>2460</v>
      </c>
      <c r="EJ45" s="196">
        <v>109.7</v>
      </c>
      <c r="EK45" s="195">
        <v>0</v>
      </c>
      <c r="EL45" s="195">
        <v>0</v>
      </c>
      <c r="EM45" s="195">
        <v>2481</v>
      </c>
      <c r="EN45" s="195">
        <v>480</v>
      </c>
      <c r="EO45" s="195">
        <v>98</v>
      </c>
      <c r="EP45" s="195">
        <v>0</v>
      </c>
      <c r="EQ45" s="195">
        <v>119.9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B45" s="41"/>
      <c r="FC45" s="41">
        <v>13</v>
      </c>
      <c r="FD45" s="195">
        <v>0</v>
      </c>
      <c r="FE45" s="195">
        <v>2460</v>
      </c>
      <c r="FF45" s="195">
        <v>2569.6999999999998</v>
      </c>
      <c r="FG45" s="195">
        <v>2569.6999999999998</v>
      </c>
      <c r="FH45" s="195">
        <v>2569.6999999999998</v>
      </c>
      <c r="FI45" s="195">
        <v>5050.7</v>
      </c>
      <c r="FJ45" s="195">
        <v>5530.7</v>
      </c>
      <c r="FK45" s="195">
        <v>5628.7</v>
      </c>
      <c r="FL45" s="195">
        <v>5628.7</v>
      </c>
      <c r="FM45" s="195">
        <v>5748.5999999999995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68</v>
      </c>
      <c r="C46" s="293">
        <v>79</v>
      </c>
      <c r="D46" s="260" t="s">
        <v>548</v>
      </c>
      <c r="E46" s="260" t="s">
        <v>549</v>
      </c>
      <c r="F46" s="260" t="s">
        <v>582</v>
      </c>
      <c r="G46" s="43">
        <v>0.33888888888888874</v>
      </c>
      <c r="H46" s="47">
        <v>0.33888888888888874</v>
      </c>
      <c r="I46" s="58" t="s">
        <v>44</v>
      </c>
      <c r="J46" s="52">
        <v>0</v>
      </c>
      <c r="K46" s="43">
        <v>0.42222222222222211</v>
      </c>
      <c r="L46" s="47">
        <v>0.42222222222222211</v>
      </c>
      <c r="M46" s="42" t="s">
        <v>44</v>
      </c>
      <c r="N46" s="38">
        <v>0</v>
      </c>
      <c r="O46" s="85">
        <v>0.4381944444444445</v>
      </c>
      <c r="P46" s="38">
        <v>300</v>
      </c>
      <c r="Q46" s="261"/>
      <c r="R46" s="85"/>
      <c r="S46" s="38">
        <v>0</v>
      </c>
      <c r="T46" s="85" t="s">
        <v>308</v>
      </c>
      <c r="U46" s="86"/>
      <c r="V46" s="52">
        <v>600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 t="s">
        <v>308</v>
      </c>
      <c r="AF46" s="86"/>
      <c r="AG46" s="52">
        <v>600</v>
      </c>
      <c r="AH46" s="261"/>
      <c r="AI46" s="85"/>
      <c r="AJ46" s="38">
        <v>600</v>
      </c>
      <c r="AK46" s="73">
        <v>0.51180555555555551</v>
      </c>
      <c r="AL46" s="42" t="s">
        <v>45</v>
      </c>
      <c r="AM46" s="38">
        <v>60</v>
      </c>
      <c r="AN46" s="43">
        <v>0.51597222222222217</v>
      </c>
      <c r="AO46" s="47">
        <v>0.57708333333333328</v>
      </c>
      <c r="AP46" s="70">
        <v>100.3</v>
      </c>
      <c r="AQ46" s="71">
        <v>100.3</v>
      </c>
      <c r="AR46" s="72"/>
      <c r="AS46" s="49">
        <v>0.55347222222222214</v>
      </c>
      <c r="AT46" s="42" t="s">
        <v>44</v>
      </c>
      <c r="AU46" s="280">
        <v>0</v>
      </c>
      <c r="AV46" s="72"/>
      <c r="AW46" s="49">
        <v>0.6333333333333333</v>
      </c>
      <c r="AX46" s="42" t="s">
        <v>44</v>
      </c>
      <c r="AY46" s="38">
        <v>0</v>
      </c>
      <c r="AZ46" s="53">
        <v>0.63472222222222219</v>
      </c>
      <c r="BA46" s="61"/>
      <c r="BB46" s="55">
        <v>0.64060185185185181</v>
      </c>
      <c r="BC46" s="35">
        <v>5.8796296296296235E-3</v>
      </c>
      <c r="BD46" s="35">
        <v>3.7037037037036466E-4</v>
      </c>
      <c r="BE46" s="44" t="s">
        <v>301</v>
      </c>
      <c r="BF46" s="45">
        <v>32</v>
      </c>
      <c r="BG46" s="55">
        <v>0.64810185185185187</v>
      </c>
      <c r="BH46" s="35">
        <v>1.3379629629629686E-2</v>
      </c>
      <c r="BI46" s="35">
        <v>3.47222222221652E-5</v>
      </c>
      <c r="BJ46" s="44" t="s">
        <v>45</v>
      </c>
      <c r="BK46" s="45">
        <v>3</v>
      </c>
      <c r="BL46" s="55">
        <v>0.6522916666666666</v>
      </c>
      <c r="BM46" s="35">
        <v>1.7569444444444415E-2</v>
      </c>
      <c r="BN46" s="35">
        <v>3.0092592592589548E-4</v>
      </c>
      <c r="BO46" s="44" t="s">
        <v>301</v>
      </c>
      <c r="BP46" s="45">
        <v>26</v>
      </c>
      <c r="BQ46" s="55"/>
      <c r="BR46" s="35">
        <v>-0.63472222222222219</v>
      </c>
      <c r="BS46" s="35">
        <v>0.66667824074074067</v>
      </c>
      <c r="BT46" s="44"/>
      <c r="BU46" s="45">
        <v>600</v>
      </c>
      <c r="BV46" s="263"/>
      <c r="BW46" s="263"/>
      <c r="BX46" s="55">
        <v>0.66096064814814814</v>
      </c>
      <c r="BY46" s="35">
        <v>2.6238425925925957E-2</v>
      </c>
      <c r="BZ46" s="35">
        <v>1.3969907407407375E-2</v>
      </c>
      <c r="CA46" s="44" t="s">
        <v>45</v>
      </c>
      <c r="CB46" s="45">
        <v>1507</v>
      </c>
      <c r="CC46" s="49">
        <v>0.74930555555555556</v>
      </c>
      <c r="CD46" s="42" t="s">
        <v>301</v>
      </c>
      <c r="CE46" s="38">
        <v>600</v>
      </c>
      <c r="CF46" s="53">
        <v>0.75138888888888899</v>
      </c>
      <c r="CG46" s="61"/>
      <c r="CH46" s="55">
        <v>0.76337962962962969</v>
      </c>
      <c r="CI46" s="35">
        <v>1.1990740740740691E-2</v>
      </c>
      <c r="CJ46" s="35">
        <v>1.1458333333332835E-3</v>
      </c>
      <c r="CK46" s="44" t="s">
        <v>301</v>
      </c>
      <c r="CL46" s="45">
        <v>99</v>
      </c>
      <c r="CM46" s="55">
        <v>0.77048611111111109</v>
      </c>
      <c r="CN46" s="35">
        <v>1.9097222222222099E-2</v>
      </c>
      <c r="CO46" s="35">
        <v>2.2453703703702484E-3</v>
      </c>
      <c r="CP46" s="44" t="s">
        <v>301</v>
      </c>
      <c r="CQ46" s="45">
        <v>194</v>
      </c>
      <c r="CR46" s="85"/>
      <c r="CS46" s="38">
        <v>600</v>
      </c>
      <c r="CT46" s="85">
        <v>3.3965277777777798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112.5</v>
      </c>
      <c r="DC46" s="71">
        <v>112.5</v>
      </c>
      <c r="DD46" s="72"/>
      <c r="DE46" s="43"/>
      <c r="DF46" s="43"/>
      <c r="DG46" s="39">
        <v>2673.8</v>
      </c>
      <c r="DH46" s="46">
        <v>5160</v>
      </c>
      <c r="DI46" s="40"/>
      <c r="DJ46" s="63">
        <v>7833.8</v>
      </c>
      <c r="DK46" s="43"/>
      <c r="DL46" s="268" t="s">
        <v>191</v>
      </c>
      <c r="DM46" s="269" t="s">
        <v>582</v>
      </c>
      <c r="DN46" s="269" t="s">
        <v>178</v>
      </c>
      <c r="DO46" s="269">
        <v>123</v>
      </c>
      <c r="DP46" s="269">
        <v>0</v>
      </c>
      <c r="DQ46" s="56"/>
      <c r="DR46" s="56"/>
      <c r="DS46" s="36"/>
      <c r="DV46" s="41">
        <v>1.08</v>
      </c>
      <c r="DW46" s="41" t="s">
        <v>197</v>
      </c>
      <c r="DX46" s="41"/>
      <c r="DY46" s="151">
        <v>229.82400000000004</v>
      </c>
      <c r="DZ46" s="41">
        <v>229.82400000000004</v>
      </c>
      <c r="EA46" s="41">
        <v>9999</v>
      </c>
      <c r="EB46" s="41">
        <v>999999</v>
      </c>
      <c r="EC46" s="41">
        <v>999999</v>
      </c>
      <c r="EG46" s="41">
        <v>79</v>
      </c>
      <c r="EH46" s="195">
        <v>0</v>
      </c>
      <c r="EI46" s="195">
        <v>3960</v>
      </c>
      <c r="EJ46" s="196">
        <v>100.3</v>
      </c>
      <c r="EK46" s="195">
        <v>0</v>
      </c>
      <c r="EL46" s="195">
        <v>0</v>
      </c>
      <c r="EM46" s="195">
        <v>2168</v>
      </c>
      <c r="EN46" s="195">
        <v>600</v>
      </c>
      <c r="EO46" s="195">
        <v>293</v>
      </c>
      <c r="EP46" s="195">
        <v>600</v>
      </c>
      <c r="EQ46" s="195">
        <v>112.5</v>
      </c>
      <c r="FC46" s="41">
        <v>79</v>
      </c>
      <c r="FD46" s="195">
        <v>0</v>
      </c>
      <c r="FE46" s="195">
        <v>3960</v>
      </c>
      <c r="FF46" s="195">
        <v>4060.3</v>
      </c>
      <c r="FG46" s="195">
        <v>4060.3</v>
      </c>
      <c r="FH46" s="195">
        <v>4060.3</v>
      </c>
      <c r="FI46" s="195">
        <v>6228.3</v>
      </c>
      <c r="FJ46" s="195">
        <v>6828.3</v>
      </c>
      <c r="FK46" s="195">
        <v>7121.3</v>
      </c>
      <c r="FL46" s="195">
        <v>7721.3</v>
      </c>
      <c r="FM46" s="195">
        <v>7833.8</v>
      </c>
    </row>
    <row r="47" spans="1:178" ht="15" customHeight="1" thickBot="1" x14ac:dyDescent="0.25">
      <c r="A47" s="132"/>
      <c r="B47" s="34">
        <v>48</v>
      </c>
      <c r="C47" s="293">
        <v>48</v>
      </c>
      <c r="D47" s="260" t="s">
        <v>521</v>
      </c>
      <c r="E47" s="260" t="s">
        <v>522</v>
      </c>
      <c r="F47" s="260" t="s">
        <v>600</v>
      </c>
      <c r="G47" s="43">
        <v>0.3249999999999999</v>
      </c>
      <c r="H47" s="47">
        <v>0.3249999999999999</v>
      </c>
      <c r="I47" s="58" t="s">
        <v>44</v>
      </c>
      <c r="J47" s="52">
        <v>0</v>
      </c>
      <c r="K47" s="43">
        <v>0.40833333333333327</v>
      </c>
      <c r="L47" s="47">
        <v>0.40833333333333327</v>
      </c>
      <c r="M47" s="42" t="s">
        <v>44</v>
      </c>
      <c r="N47" s="38">
        <v>0</v>
      </c>
      <c r="O47" s="85"/>
      <c r="P47" s="38">
        <v>600</v>
      </c>
      <c r="Q47" s="261"/>
      <c r="R47" s="85">
        <v>0.4375</v>
      </c>
      <c r="S47" s="38">
        <v>300</v>
      </c>
      <c r="T47" s="85">
        <v>0.44236111111111115</v>
      </c>
      <c r="U47" s="86"/>
      <c r="V47" s="52">
        <v>0</v>
      </c>
      <c r="W47" s="85">
        <v>0.4694444444444445</v>
      </c>
      <c r="X47" s="38"/>
      <c r="Y47" s="85">
        <v>0.47013888888888888</v>
      </c>
      <c r="Z47" s="86"/>
      <c r="AA47" s="52">
        <v>0</v>
      </c>
      <c r="AB47" s="261"/>
      <c r="AC47" s="85"/>
      <c r="AD47" s="38">
        <v>600</v>
      </c>
      <c r="AE47" s="85" t="s">
        <v>308</v>
      </c>
      <c r="AF47" s="86"/>
      <c r="AG47" s="52">
        <v>600</v>
      </c>
      <c r="AH47" s="261"/>
      <c r="AI47" s="85"/>
      <c r="AJ47" s="38">
        <v>600</v>
      </c>
      <c r="AK47" s="73">
        <v>0.49861111111111112</v>
      </c>
      <c r="AL47" s="42" t="s">
        <v>44</v>
      </c>
      <c r="AM47" s="38">
        <v>0</v>
      </c>
      <c r="AN47" s="43">
        <v>0.4993055555555555</v>
      </c>
      <c r="AO47" s="47">
        <v>0.5229166666666667</v>
      </c>
      <c r="AP47" s="70">
        <v>100.6</v>
      </c>
      <c r="AQ47" s="71">
        <v>100.6</v>
      </c>
      <c r="AR47" s="72"/>
      <c r="AS47" s="49">
        <v>0.54027777777777775</v>
      </c>
      <c r="AT47" s="42" t="s">
        <v>44</v>
      </c>
      <c r="AU47" s="280">
        <v>0</v>
      </c>
      <c r="AV47" s="72"/>
      <c r="AW47" s="49">
        <v>0.59791666666666665</v>
      </c>
      <c r="AX47" s="42" t="s">
        <v>44</v>
      </c>
      <c r="AY47" s="38">
        <v>0</v>
      </c>
      <c r="AZ47" s="53">
        <v>0.6</v>
      </c>
      <c r="BA47" s="61"/>
      <c r="BB47" s="55">
        <v>0.60521990740740739</v>
      </c>
      <c r="BC47" s="35">
        <v>5.2199074074074092E-3</v>
      </c>
      <c r="BD47" s="35">
        <v>2.8935185185184967E-4</v>
      </c>
      <c r="BE47" s="44" t="s">
        <v>45</v>
      </c>
      <c r="BF47" s="45">
        <v>25</v>
      </c>
      <c r="BG47" s="55">
        <v>0.61267361111111118</v>
      </c>
      <c r="BH47" s="35">
        <v>1.2673611111111205E-2</v>
      </c>
      <c r="BI47" s="35">
        <v>7.4074074074064605E-4</v>
      </c>
      <c r="BJ47" s="44" t="s">
        <v>45</v>
      </c>
      <c r="BK47" s="45">
        <v>64</v>
      </c>
      <c r="BL47" s="55">
        <v>0.61711805555555554</v>
      </c>
      <c r="BM47" s="35">
        <v>1.7118055555555567E-2</v>
      </c>
      <c r="BN47" s="35">
        <v>1.5046296296295295E-4</v>
      </c>
      <c r="BO47" s="44" t="s">
        <v>45</v>
      </c>
      <c r="BP47" s="45">
        <v>13</v>
      </c>
      <c r="BQ47" s="55">
        <v>0.63629629629629625</v>
      </c>
      <c r="BR47" s="35">
        <v>3.6296296296296271E-2</v>
      </c>
      <c r="BS47" s="35">
        <v>4.3402777777777554E-3</v>
      </c>
      <c r="BT47" s="44" t="s">
        <v>301</v>
      </c>
      <c r="BU47" s="45">
        <v>375</v>
      </c>
      <c r="BV47" s="263"/>
      <c r="BW47" s="263"/>
      <c r="BX47" s="55">
        <v>0.62572916666666667</v>
      </c>
      <c r="BY47" s="35">
        <v>2.5729166666666692E-2</v>
      </c>
      <c r="BZ47" s="35">
        <v>1.447916666666664E-2</v>
      </c>
      <c r="CA47" s="44" t="s">
        <v>45</v>
      </c>
      <c r="CB47" s="45">
        <v>1551</v>
      </c>
      <c r="CC47" s="49">
        <v>0.71388888888888891</v>
      </c>
      <c r="CD47" s="42" t="s">
        <v>301</v>
      </c>
      <c r="CE47" s="38">
        <v>540</v>
      </c>
      <c r="CF47" s="53">
        <v>0.71597222222222223</v>
      </c>
      <c r="CG47" s="61"/>
      <c r="CH47" s="55">
        <v>0.72725694444444444</v>
      </c>
      <c r="CI47" s="35">
        <v>1.128472222222221E-2</v>
      </c>
      <c r="CJ47" s="35">
        <v>4.3981481481480261E-4</v>
      </c>
      <c r="CK47" s="44" t="s">
        <v>301</v>
      </c>
      <c r="CL47" s="45">
        <v>38</v>
      </c>
      <c r="CM47" s="55">
        <v>0.73460648148148155</v>
      </c>
      <c r="CN47" s="35">
        <v>1.8634259259259323E-2</v>
      </c>
      <c r="CO47" s="35">
        <v>1.7824074074074721E-3</v>
      </c>
      <c r="CP47" s="44" t="s">
        <v>301</v>
      </c>
      <c r="CQ47" s="45">
        <v>154</v>
      </c>
      <c r="CR47" s="85" t="s">
        <v>632</v>
      </c>
      <c r="CS47" s="38"/>
      <c r="CT47" s="85">
        <v>2.5631944444444401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105.2</v>
      </c>
      <c r="DC47" s="71">
        <v>105.2</v>
      </c>
      <c r="DD47" s="72"/>
      <c r="DE47" s="43"/>
      <c r="DF47" s="43"/>
      <c r="DG47" s="39">
        <v>2425.7999999999997</v>
      </c>
      <c r="DH47" s="46">
        <v>3240</v>
      </c>
      <c r="DI47" s="40"/>
      <c r="DJ47" s="63">
        <v>5665.7999999999993</v>
      </c>
      <c r="DK47" s="43"/>
      <c r="DL47" s="268" t="s">
        <v>190</v>
      </c>
      <c r="DM47" s="269" t="s">
        <v>600</v>
      </c>
      <c r="DN47" s="269" t="s">
        <v>177</v>
      </c>
      <c r="DO47" s="269">
        <v>174</v>
      </c>
      <c r="DP47" s="269">
        <v>0</v>
      </c>
      <c r="DQ47" s="56"/>
      <c r="DR47" s="56"/>
      <c r="DS47" s="36"/>
      <c r="DV47" s="41">
        <v>1.1299999999999999</v>
      </c>
      <c r="DW47" s="41" t="s">
        <v>197</v>
      </c>
      <c r="DX47" s="41"/>
      <c r="DY47" s="151">
        <v>232.554</v>
      </c>
      <c r="DZ47" s="41">
        <v>232.554</v>
      </c>
      <c r="EA47" s="41">
        <v>9999</v>
      </c>
      <c r="EB47" s="41">
        <v>999999</v>
      </c>
      <c r="EC47" s="41">
        <v>999999</v>
      </c>
      <c r="EG47" s="41">
        <v>48</v>
      </c>
      <c r="EH47" s="195">
        <v>0</v>
      </c>
      <c r="EI47" s="195">
        <v>2700</v>
      </c>
      <c r="EJ47" s="196">
        <v>100.6</v>
      </c>
      <c r="EK47" s="195">
        <v>0</v>
      </c>
      <c r="EL47" s="195">
        <v>0</v>
      </c>
      <c r="EM47" s="195">
        <v>2028</v>
      </c>
      <c r="EN47" s="195">
        <v>540</v>
      </c>
      <c r="EO47" s="195">
        <v>192</v>
      </c>
      <c r="EP47" s="195">
        <v>0</v>
      </c>
      <c r="EQ47" s="195">
        <v>105.2</v>
      </c>
      <c r="ER47" s="195" t="e">
        <v>#REF!</v>
      </c>
      <c r="ES47" s="196" t="s">
        <v>316</v>
      </c>
      <c r="ET47" s="195" t="e">
        <v>#REF!</v>
      </c>
      <c r="EU47" s="196" t="s">
        <v>316</v>
      </c>
      <c r="EV47" s="195"/>
      <c r="EW47" s="195"/>
      <c r="EX47" s="195"/>
      <c r="EY47" s="195"/>
      <c r="EZ47" s="196"/>
      <c r="FA47" s="195"/>
      <c r="FC47" s="41">
        <v>48</v>
      </c>
      <c r="FD47" s="195">
        <v>0</v>
      </c>
      <c r="FE47" s="195">
        <v>2700</v>
      </c>
      <c r="FF47" s="195">
        <v>2800.6</v>
      </c>
      <c r="FG47" s="195">
        <v>2800.6</v>
      </c>
      <c r="FH47" s="195">
        <v>2800.6</v>
      </c>
      <c r="FI47" s="195">
        <v>4828.6000000000004</v>
      </c>
      <c r="FJ47" s="195">
        <v>5368.6</v>
      </c>
      <c r="FK47" s="195">
        <v>5560.6</v>
      </c>
      <c r="FL47" s="195">
        <v>5560.6</v>
      </c>
      <c r="FM47" s="195">
        <v>5665.8</v>
      </c>
      <c r="FN47" s="195" t="e">
        <v>#VALUE!</v>
      </c>
      <c r="FO47" s="195" t="e">
        <v>#VALUE!</v>
      </c>
      <c r="FP47" s="195" t="e">
        <v>#VALUE!</v>
      </c>
      <c r="FQ47" s="195" t="e">
        <v>#VALUE!</v>
      </c>
      <c r="FR47" s="195" t="e">
        <v>#VALUE!</v>
      </c>
      <c r="FS47" s="195" t="e">
        <v>#VALUE!</v>
      </c>
      <c r="FT47" s="195" t="e">
        <v>#VALUE!</v>
      </c>
      <c r="FU47" s="195" t="e">
        <v>#VALUE!</v>
      </c>
      <c r="FV47" s="195" t="e">
        <v>#VALUE!</v>
      </c>
    </row>
    <row r="48" spans="1:178" ht="14.25" customHeight="1" thickBot="1" x14ac:dyDescent="0.25">
      <c r="A48" s="132"/>
      <c r="B48" s="34">
        <v>59</v>
      </c>
      <c r="C48" s="293">
        <v>68</v>
      </c>
      <c r="D48" s="260" t="s">
        <v>536</v>
      </c>
      <c r="E48" s="260" t="s">
        <v>168</v>
      </c>
      <c r="F48" s="260" t="s">
        <v>607</v>
      </c>
      <c r="G48" s="43">
        <v>0.33263888888888876</v>
      </c>
      <c r="H48" s="47">
        <v>0.33263888888888876</v>
      </c>
      <c r="I48" s="58" t="s">
        <v>44</v>
      </c>
      <c r="J48" s="52">
        <v>0</v>
      </c>
      <c r="K48" s="43">
        <v>0.41597222222222213</v>
      </c>
      <c r="L48" s="47">
        <v>0.41597222222222213</v>
      </c>
      <c r="M48" s="42" t="s">
        <v>44</v>
      </c>
      <c r="N48" s="38">
        <v>0</v>
      </c>
      <c r="O48" s="85">
        <v>0.41666666666666669</v>
      </c>
      <c r="P48" s="38"/>
      <c r="Q48" s="261"/>
      <c r="R48" s="85">
        <v>0.45</v>
      </c>
      <c r="S48" s="38">
        <v>300</v>
      </c>
      <c r="T48" s="85">
        <v>0.45555555555555555</v>
      </c>
      <c r="U48" s="86"/>
      <c r="V48" s="52">
        <v>0</v>
      </c>
      <c r="W48" s="85">
        <v>0.4826388888888889</v>
      </c>
      <c r="X48" s="38"/>
      <c r="Y48" s="85">
        <v>0.49305555555555558</v>
      </c>
      <c r="Z48" s="86"/>
      <c r="AA48" s="52">
        <v>0</v>
      </c>
      <c r="AB48" s="261"/>
      <c r="AC48" s="85">
        <v>0.49513888888888885</v>
      </c>
      <c r="AD48" s="38"/>
      <c r="AE48" s="85">
        <v>0.51597222222222217</v>
      </c>
      <c r="AF48" s="86"/>
      <c r="AG48" s="52">
        <v>0</v>
      </c>
      <c r="AH48" s="261"/>
      <c r="AI48" s="85"/>
      <c r="AJ48" s="38">
        <v>600</v>
      </c>
      <c r="AK48" s="73">
        <v>0.52222222222222225</v>
      </c>
      <c r="AL48" s="42" t="s">
        <v>301</v>
      </c>
      <c r="AM48" s="38">
        <v>1380</v>
      </c>
      <c r="AN48" s="43">
        <v>0.54027777777777775</v>
      </c>
      <c r="AO48" s="47">
        <v>0.54166666666666663</v>
      </c>
      <c r="AP48" s="70">
        <v>101.8</v>
      </c>
      <c r="AQ48" s="71">
        <v>101.8</v>
      </c>
      <c r="AR48" s="72"/>
      <c r="AS48" s="49">
        <v>0.56388888888888888</v>
      </c>
      <c r="AT48" s="42" t="s">
        <v>44</v>
      </c>
      <c r="AU48" s="280">
        <v>0</v>
      </c>
      <c r="AV48" s="72"/>
      <c r="AW48" s="49">
        <v>0.59513888888888888</v>
      </c>
      <c r="AX48" s="42" t="s">
        <v>45</v>
      </c>
      <c r="AY48" s="38">
        <v>900</v>
      </c>
      <c r="AZ48" s="53">
        <v>0.59652777777777777</v>
      </c>
      <c r="BA48" s="61"/>
      <c r="BB48" s="55">
        <v>0.60209490740740745</v>
      </c>
      <c r="BC48" s="35">
        <v>5.5671296296296857E-3</v>
      </c>
      <c r="BD48" s="35">
        <v>5.7870370370426832E-5</v>
      </c>
      <c r="BE48" s="44" t="s">
        <v>301</v>
      </c>
      <c r="BF48" s="45">
        <v>5</v>
      </c>
      <c r="BG48" s="55">
        <v>0.60968750000000005</v>
      </c>
      <c r="BH48" s="35">
        <v>1.3159722222222281E-2</v>
      </c>
      <c r="BI48" s="35">
        <v>2.5462962962956998E-4</v>
      </c>
      <c r="BJ48" s="44" t="s">
        <v>45</v>
      </c>
      <c r="BK48" s="45">
        <v>22</v>
      </c>
      <c r="BL48" s="55">
        <v>0.61427083333333332</v>
      </c>
      <c r="BM48" s="35">
        <v>1.7743055555555554E-2</v>
      </c>
      <c r="BN48" s="35">
        <v>4.7453703703703373E-4</v>
      </c>
      <c r="BO48" s="44" t="s">
        <v>301</v>
      </c>
      <c r="BP48" s="45">
        <v>41</v>
      </c>
      <c r="BQ48" s="55">
        <v>0.66054398148148141</v>
      </c>
      <c r="BR48" s="35">
        <v>6.4016203703703645E-2</v>
      </c>
      <c r="BS48" s="35">
        <v>3.2060185185185129E-2</v>
      </c>
      <c r="BT48" s="44" t="s">
        <v>301</v>
      </c>
      <c r="BU48" s="45">
        <v>3070</v>
      </c>
      <c r="BV48" s="263"/>
      <c r="BW48" s="263"/>
      <c r="BX48" s="55">
        <v>0.62458333333333338</v>
      </c>
      <c r="BY48" s="35">
        <v>2.8055555555555611E-2</v>
      </c>
      <c r="BZ48" s="35">
        <v>1.2152777777777721E-2</v>
      </c>
      <c r="CA48" s="44" t="s">
        <v>45</v>
      </c>
      <c r="CB48" s="45">
        <v>1350</v>
      </c>
      <c r="CC48" s="49">
        <v>0.7055555555555556</v>
      </c>
      <c r="CD48" s="42" t="s">
        <v>301</v>
      </c>
      <c r="CE48" s="38">
        <v>120</v>
      </c>
      <c r="CF48" s="53">
        <v>0.70763888888888893</v>
      </c>
      <c r="CG48" s="61"/>
      <c r="CH48" s="55">
        <v>0.71930555555555553</v>
      </c>
      <c r="CI48" s="35">
        <v>1.1666666666666603E-2</v>
      </c>
      <c r="CJ48" s="35">
        <v>8.2175925925919574E-4</v>
      </c>
      <c r="CK48" s="44" t="s">
        <v>301</v>
      </c>
      <c r="CL48" s="45">
        <v>71</v>
      </c>
      <c r="CM48" s="55">
        <v>0.72636574074074067</v>
      </c>
      <c r="CN48" s="35">
        <v>1.8726851851851745E-2</v>
      </c>
      <c r="CO48" s="35">
        <v>1.8749999999998941E-3</v>
      </c>
      <c r="CP48" s="44" t="s">
        <v>301</v>
      </c>
      <c r="CQ48" s="45">
        <v>162</v>
      </c>
      <c r="CR48" s="85" t="s">
        <v>632</v>
      </c>
      <c r="CS48" s="38">
        <v>300</v>
      </c>
      <c r="CT48" s="85">
        <v>3.0215277777777798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109</v>
      </c>
      <c r="DC48" s="71">
        <v>109</v>
      </c>
      <c r="DD48" s="72"/>
      <c r="DE48" s="43"/>
      <c r="DF48" s="43"/>
      <c r="DG48" s="39">
        <v>4931.8</v>
      </c>
      <c r="DH48" s="46">
        <v>3600</v>
      </c>
      <c r="DI48" s="40"/>
      <c r="DJ48" s="63">
        <v>8531.7999999999993</v>
      </c>
      <c r="DK48" s="43"/>
      <c r="DL48" s="268" t="s">
        <v>190</v>
      </c>
      <c r="DM48" s="269" t="s">
        <v>607</v>
      </c>
      <c r="DN48" s="269" t="s">
        <v>177</v>
      </c>
      <c r="DO48" s="269">
        <v>125</v>
      </c>
      <c r="DP48" s="269">
        <v>0</v>
      </c>
      <c r="DQ48" s="56"/>
      <c r="DR48" s="56"/>
      <c r="DS48" s="36"/>
      <c r="DV48" s="41">
        <v>1.1100000000000001</v>
      </c>
      <c r="DW48" s="41" t="s">
        <v>197</v>
      </c>
      <c r="DX48" s="41"/>
      <c r="DY48" s="151">
        <v>233.98800000000003</v>
      </c>
      <c r="DZ48" s="41">
        <v>233.98800000000003</v>
      </c>
      <c r="EA48" s="41">
        <v>9999</v>
      </c>
      <c r="EB48" s="41">
        <v>999999</v>
      </c>
      <c r="EC48" s="41">
        <v>999999</v>
      </c>
      <c r="EG48" s="41">
        <v>68</v>
      </c>
      <c r="EH48" s="195">
        <v>0</v>
      </c>
      <c r="EI48" s="195">
        <v>2280</v>
      </c>
      <c r="EJ48" s="196">
        <v>101.8</v>
      </c>
      <c r="EK48" s="195">
        <v>0</v>
      </c>
      <c r="EL48" s="195">
        <v>900</v>
      </c>
      <c r="EM48" s="195">
        <v>4488</v>
      </c>
      <c r="EN48" s="195">
        <v>120</v>
      </c>
      <c r="EO48" s="195">
        <v>233</v>
      </c>
      <c r="EP48" s="195">
        <v>300</v>
      </c>
      <c r="EQ48" s="195">
        <v>109</v>
      </c>
      <c r="ER48" s="195" t="e">
        <v>#REF!</v>
      </c>
      <c r="ES48" s="195" t="e">
        <v>#REF!</v>
      </c>
      <c r="ET48" s="195" t="e">
        <v>#REF!</v>
      </c>
      <c r="EU48" s="196" t="e">
        <v>#REF!</v>
      </c>
      <c r="EV48" s="195"/>
      <c r="EW48" s="195"/>
      <c r="EX48" s="195"/>
      <c r="EY48" s="195"/>
      <c r="EZ48" s="196"/>
      <c r="FA48" s="195"/>
      <c r="FC48" s="41">
        <v>68</v>
      </c>
      <c r="FD48" s="195">
        <v>0</v>
      </c>
      <c r="FE48" s="195">
        <v>2280</v>
      </c>
      <c r="FF48" s="195">
        <v>2381.8000000000002</v>
      </c>
      <c r="FG48" s="195">
        <v>2381.8000000000002</v>
      </c>
      <c r="FH48" s="195">
        <v>3281.8</v>
      </c>
      <c r="FI48" s="195">
        <v>7769.8</v>
      </c>
      <c r="FJ48" s="195">
        <v>7889.8</v>
      </c>
      <c r="FK48" s="195">
        <v>8122.8</v>
      </c>
      <c r="FL48" s="195">
        <v>8422.7999999999993</v>
      </c>
      <c r="FM48" s="195">
        <v>8531.7999999999993</v>
      </c>
      <c r="FN48" s="195" t="e">
        <v>#REF!</v>
      </c>
      <c r="FO48" s="195" t="e">
        <v>#REF!</v>
      </c>
      <c r="FP48" s="195" t="e">
        <v>#REF!</v>
      </c>
      <c r="FQ48" s="195" t="e">
        <v>#REF!</v>
      </c>
      <c r="FR48" s="195" t="e">
        <v>#REF!</v>
      </c>
      <c r="FS48" s="195" t="e">
        <v>#REF!</v>
      </c>
      <c r="FT48" s="195" t="e">
        <v>#REF!</v>
      </c>
      <c r="FU48" s="195" t="e">
        <v>#REF!</v>
      </c>
      <c r="FV48" s="195" t="e">
        <v>#REF!</v>
      </c>
    </row>
    <row r="49" spans="1:178" ht="13.5" thickBot="1" x14ac:dyDescent="0.25">
      <c r="A49" s="131"/>
      <c r="B49" s="34">
        <v>10</v>
      </c>
      <c r="C49" s="293">
        <v>10</v>
      </c>
      <c r="D49" s="260" t="s">
        <v>29</v>
      </c>
      <c r="E49" s="260" t="s">
        <v>54</v>
      </c>
      <c r="F49" s="260" t="s">
        <v>595</v>
      </c>
      <c r="G49" s="43">
        <v>0.2986111111111111</v>
      </c>
      <c r="H49" s="47">
        <v>0.2986111111111111</v>
      </c>
      <c r="I49" s="58" t="s">
        <v>44</v>
      </c>
      <c r="J49" s="52">
        <v>0</v>
      </c>
      <c r="K49" s="43">
        <v>0.38194444444444448</v>
      </c>
      <c r="L49" s="47">
        <v>0.38194444444444448</v>
      </c>
      <c r="M49" s="42" t="s">
        <v>44</v>
      </c>
      <c r="N49" s="38">
        <v>0</v>
      </c>
      <c r="O49" s="85">
        <v>0.38263888888888892</v>
      </c>
      <c r="P49" s="38"/>
      <c r="Q49" s="261"/>
      <c r="R49" s="85"/>
      <c r="S49" s="38">
        <v>0</v>
      </c>
      <c r="T49" s="85">
        <v>0.43611111111111112</v>
      </c>
      <c r="U49" s="86"/>
      <c r="V49" s="52">
        <v>0</v>
      </c>
      <c r="W49" s="85">
        <v>0.45416666666666666</v>
      </c>
      <c r="X49" s="38"/>
      <c r="Y49" s="85">
        <v>0.45555555555555555</v>
      </c>
      <c r="Z49" s="86"/>
      <c r="AA49" s="52">
        <v>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0.48402777777777778</v>
      </c>
      <c r="AL49" s="42" t="s">
        <v>301</v>
      </c>
      <c r="AM49" s="38">
        <v>1020</v>
      </c>
      <c r="AN49" s="43">
        <v>0.48541666666666666</v>
      </c>
      <c r="AO49" s="47">
        <v>0.50138888888888888</v>
      </c>
      <c r="AP49" s="70">
        <v>93.6</v>
      </c>
      <c r="AQ49" s="71">
        <v>93.6</v>
      </c>
      <c r="AR49" s="72"/>
      <c r="AS49" s="49">
        <v>0.52569444444444446</v>
      </c>
      <c r="AT49" s="42" t="s">
        <v>44</v>
      </c>
      <c r="AU49" s="280">
        <v>0</v>
      </c>
      <c r="AV49" s="72"/>
      <c r="AW49" s="49">
        <v>0.57152777777777775</v>
      </c>
      <c r="AX49" s="42" t="s">
        <v>44</v>
      </c>
      <c r="AY49" s="38">
        <v>0</v>
      </c>
      <c r="AZ49" s="53">
        <v>0.57361111111111118</v>
      </c>
      <c r="BA49" s="61"/>
      <c r="BB49" s="55">
        <v>0.57807870370370373</v>
      </c>
      <c r="BC49" s="35">
        <v>4.4675925925925508E-3</v>
      </c>
      <c r="BD49" s="35">
        <v>1.0416666666667081E-3</v>
      </c>
      <c r="BE49" s="44" t="s">
        <v>45</v>
      </c>
      <c r="BF49" s="45">
        <v>90</v>
      </c>
      <c r="BG49" s="55">
        <v>0.5856365740740741</v>
      </c>
      <c r="BH49" s="35">
        <v>1.2025462962962918E-2</v>
      </c>
      <c r="BI49" s="35">
        <v>1.3888888888889325E-3</v>
      </c>
      <c r="BJ49" s="44" t="s">
        <v>45</v>
      </c>
      <c r="BK49" s="45">
        <v>120</v>
      </c>
      <c r="BL49" s="55">
        <v>0.5902546296296296</v>
      </c>
      <c r="BM49" s="35">
        <v>1.6643518518518419E-2</v>
      </c>
      <c r="BN49" s="35">
        <v>6.2500000000010117E-4</v>
      </c>
      <c r="BO49" s="44" t="s">
        <v>45</v>
      </c>
      <c r="BP49" s="45">
        <v>54</v>
      </c>
      <c r="BQ49" s="55">
        <v>0.60577546296296292</v>
      </c>
      <c r="BR49" s="35">
        <v>3.2164351851851736E-2</v>
      </c>
      <c r="BS49" s="35">
        <v>2.0833333333322018E-4</v>
      </c>
      <c r="BT49" s="44" t="s">
        <v>301</v>
      </c>
      <c r="BU49" s="45">
        <v>18</v>
      </c>
      <c r="BV49" s="263"/>
      <c r="BW49" s="263"/>
      <c r="BX49" s="55">
        <v>0.614375</v>
      </c>
      <c r="BY49" s="35">
        <v>4.0763888888888822E-2</v>
      </c>
      <c r="BZ49" s="35">
        <v>5.5555555555548974E-4</v>
      </c>
      <c r="CA49" s="44" t="s">
        <v>301</v>
      </c>
      <c r="CB49" s="45">
        <v>48</v>
      </c>
      <c r="CC49" s="49">
        <v>0.63958333333333328</v>
      </c>
      <c r="CD49" s="42" t="s">
        <v>44</v>
      </c>
      <c r="CE49" s="38">
        <v>0</v>
      </c>
      <c r="CF49" s="53">
        <v>0.65069444444444446</v>
      </c>
      <c r="CG49" s="61"/>
      <c r="CH49" s="55">
        <v>0.66152777777777783</v>
      </c>
      <c r="CI49" s="35">
        <v>1.0833333333333361E-2</v>
      </c>
      <c r="CJ49" s="35">
        <v>1.1574074074045815E-5</v>
      </c>
      <c r="CK49" s="44" t="s">
        <v>45</v>
      </c>
      <c r="CL49" s="45">
        <v>1</v>
      </c>
      <c r="CM49" s="55">
        <v>0.66760416666666667</v>
      </c>
      <c r="CN49" s="35">
        <v>1.6909722222222201E-2</v>
      </c>
      <c r="CO49" s="35">
        <v>5.7870370370350505E-5</v>
      </c>
      <c r="CP49" s="44" t="s">
        <v>301</v>
      </c>
      <c r="CQ49" s="45">
        <v>5</v>
      </c>
      <c r="CR49" s="85" t="s">
        <v>632</v>
      </c>
      <c r="CS49" s="38"/>
      <c r="CT49" s="85">
        <v>0.97986111111111096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130.1</v>
      </c>
      <c r="DC49" s="71">
        <v>130.1</v>
      </c>
      <c r="DD49" s="72"/>
      <c r="DE49" s="43"/>
      <c r="DF49" s="43"/>
      <c r="DG49" s="39">
        <v>559.70000000000005</v>
      </c>
      <c r="DH49" s="46">
        <v>2820</v>
      </c>
      <c r="DI49" s="40"/>
      <c r="DJ49" s="63">
        <v>3379.7</v>
      </c>
      <c r="DK49" s="43"/>
      <c r="DL49" s="268" t="s">
        <v>191</v>
      </c>
      <c r="DM49" s="269" t="s">
        <v>595</v>
      </c>
      <c r="DN49" s="269" t="s">
        <v>178</v>
      </c>
      <c r="DO49" s="269">
        <v>89</v>
      </c>
      <c r="DP49" s="269" t="s">
        <v>623</v>
      </c>
      <c r="DQ49" s="56"/>
      <c r="DR49" s="56"/>
      <c r="DS49" s="36"/>
      <c r="DT49" s="41"/>
      <c r="DU49" s="41"/>
      <c r="DV49" s="41">
        <v>1.05</v>
      </c>
      <c r="DW49" s="41" t="s">
        <v>197</v>
      </c>
      <c r="DX49" s="41"/>
      <c r="DY49" s="151">
        <v>234.88499999999999</v>
      </c>
      <c r="DZ49" s="41">
        <v>234.88499999999999</v>
      </c>
      <c r="EA49" s="41">
        <v>9999</v>
      </c>
      <c r="EB49" s="41">
        <v>999999</v>
      </c>
      <c r="EC49" s="41">
        <v>999999</v>
      </c>
      <c r="ED49" s="41"/>
      <c r="EE49" s="41"/>
      <c r="EF49" s="41"/>
      <c r="EG49" s="41">
        <v>10</v>
      </c>
      <c r="EH49" s="195">
        <v>0</v>
      </c>
      <c r="EI49" s="195">
        <v>2820</v>
      </c>
      <c r="EJ49" s="196">
        <v>93.6</v>
      </c>
      <c r="EK49" s="195">
        <v>0</v>
      </c>
      <c r="EL49" s="195">
        <v>0</v>
      </c>
      <c r="EM49" s="195">
        <v>330</v>
      </c>
      <c r="EN49" s="195">
        <v>0</v>
      </c>
      <c r="EO49" s="195">
        <v>6</v>
      </c>
      <c r="EP49" s="195">
        <v>0</v>
      </c>
      <c r="EQ49" s="195">
        <v>130.1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B49" s="41"/>
      <c r="FC49" s="41">
        <v>10</v>
      </c>
      <c r="FD49" s="195">
        <v>0</v>
      </c>
      <c r="FE49" s="195">
        <v>2820</v>
      </c>
      <c r="FF49" s="195">
        <v>2913.6</v>
      </c>
      <c r="FG49" s="195">
        <v>2913.6</v>
      </c>
      <c r="FH49" s="195">
        <v>2913.6</v>
      </c>
      <c r="FI49" s="195">
        <v>3243.6</v>
      </c>
      <c r="FJ49" s="195">
        <v>3243.6</v>
      </c>
      <c r="FK49" s="195">
        <v>3249.6</v>
      </c>
      <c r="FL49" s="195">
        <v>3249.6</v>
      </c>
      <c r="FM49" s="195">
        <v>3379.7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13.5" thickBot="1" x14ac:dyDescent="0.25">
      <c r="A50" s="132"/>
      <c r="B50" s="34">
        <v>33</v>
      </c>
      <c r="C50" s="293">
        <v>33</v>
      </c>
      <c r="D50" s="260" t="s">
        <v>500</v>
      </c>
      <c r="E50" s="260" t="s">
        <v>501</v>
      </c>
      <c r="F50" s="260" t="s">
        <v>592</v>
      </c>
      <c r="G50" s="43">
        <v>0.31458333333333327</v>
      </c>
      <c r="H50" s="47">
        <v>0.31458333333333327</v>
      </c>
      <c r="I50" s="58" t="s">
        <v>44</v>
      </c>
      <c r="J50" s="391">
        <v>0</v>
      </c>
      <c r="K50" s="43">
        <v>0.39791666666666664</v>
      </c>
      <c r="L50" s="47">
        <v>0.39791666666666664</v>
      </c>
      <c r="M50" s="42" t="s">
        <v>44</v>
      </c>
      <c r="N50" s="38">
        <v>0</v>
      </c>
      <c r="O50" s="85">
        <v>0.39861111111111108</v>
      </c>
      <c r="P50" s="38"/>
      <c r="Q50" s="261"/>
      <c r="R50" s="85"/>
      <c r="S50" s="38">
        <v>0</v>
      </c>
      <c r="T50" s="85">
        <v>0.44166666666666665</v>
      </c>
      <c r="U50" s="86"/>
      <c r="V50" s="52">
        <v>0</v>
      </c>
      <c r="W50" s="85">
        <v>0.46527777777777773</v>
      </c>
      <c r="X50" s="38"/>
      <c r="Y50" s="85">
        <v>0.46736111111111112</v>
      </c>
      <c r="Z50" s="86"/>
      <c r="AA50" s="52">
        <v>0</v>
      </c>
      <c r="AB50" s="261"/>
      <c r="AC50" s="85">
        <v>0.4694444444444445</v>
      </c>
      <c r="AD50" s="38"/>
      <c r="AE50" s="85">
        <v>0.48888888888888887</v>
      </c>
      <c r="AF50" s="86"/>
      <c r="AG50" s="52">
        <v>0</v>
      </c>
      <c r="AH50" s="261"/>
      <c r="AI50" s="85"/>
      <c r="AJ50" s="38">
        <v>600</v>
      </c>
      <c r="AK50" s="73">
        <v>0.49791666666666662</v>
      </c>
      <c r="AL50" s="42" t="s">
        <v>301</v>
      </c>
      <c r="AM50" s="38">
        <v>840</v>
      </c>
      <c r="AN50" s="43">
        <v>0.51736111111111105</v>
      </c>
      <c r="AO50" s="47">
        <v>0.52916666666666667</v>
      </c>
      <c r="AP50" s="70">
        <v>107.5</v>
      </c>
      <c r="AQ50" s="71">
        <v>107.5</v>
      </c>
      <c r="AR50" s="72"/>
      <c r="AS50" s="49">
        <v>0.5395833333333333</v>
      </c>
      <c r="AT50" s="42" t="s">
        <v>44</v>
      </c>
      <c r="AU50" s="280">
        <v>0</v>
      </c>
      <c r="AV50" s="72"/>
      <c r="AW50" s="49">
        <v>0.58402777777777781</v>
      </c>
      <c r="AX50" s="42" t="s">
        <v>44</v>
      </c>
      <c r="AY50" s="38">
        <v>0</v>
      </c>
      <c r="AZ50" s="53">
        <v>0.58819444444444446</v>
      </c>
      <c r="BA50" s="61"/>
      <c r="BB50" s="55">
        <v>0.59349537037037037</v>
      </c>
      <c r="BC50" s="35">
        <v>5.3009259259259034E-3</v>
      </c>
      <c r="BD50" s="35">
        <v>2.0833333333335549E-4</v>
      </c>
      <c r="BE50" s="44" t="s">
        <v>45</v>
      </c>
      <c r="BF50" s="45">
        <v>18</v>
      </c>
      <c r="BG50" s="55">
        <v>0.60130787037037037</v>
      </c>
      <c r="BH50" s="35">
        <v>1.3113425925925903E-2</v>
      </c>
      <c r="BI50" s="35">
        <v>3.0092592592594752E-4</v>
      </c>
      <c r="BJ50" s="44" t="s">
        <v>45</v>
      </c>
      <c r="BK50" s="45">
        <v>26</v>
      </c>
      <c r="BL50" s="55">
        <v>0.60909722222222229</v>
      </c>
      <c r="BM50" s="35">
        <v>2.0902777777777826E-2</v>
      </c>
      <c r="BN50" s="35">
        <v>3.6342592592593058E-3</v>
      </c>
      <c r="BO50" s="44" t="s">
        <v>301</v>
      </c>
      <c r="BP50" s="45">
        <v>314</v>
      </c>
      <c r="BQ50" s="55">
        <v>0.62385416666666671</v>
      </c>
      <c r="BR50" s="35">
        <v>3.5659722222222245E-2</v>
      </c>
      <c r="BS50" s="35">
        <v>3.7037037037037299E-3</v>
      </c>
      <c r="BT50" s="44" t="s">
        <v>301</v>
      </c>
      <c r="BU50" s="45">
        <v>320</v>
      </c>
      <c r="BV50" s="263"/>
      <c r="BW50" s="263"/>
      <c r="BX50" s="55">
        <v>0.63305555555555559</v>
      </c>
      <c r="BY50" s="35">
        <v>4.4861111111111129E-2</v>
      </c>
      <c r="BZ50" s="35">
        <v>4.6527777777777973E-3</v>
      </c>
      <c r="CA50" s="44" t="s">
        <v>301</v>
      </c>
      <c r="CB50" s="45">
        <v>402</v>
      </c>
      <c r="CC50" s="49">
        <v>0.65416666666666667</v>
      </c>
      <c r="CD50" s="42" t="s">
        <v>44</v>
      </c>
      <c r="CE50" s="38">
        <v>0</v>
      </c>
      <c r="CF50" s="53">
        <v>0.66180555555555554</v>
      </c>
      <c r="CG50" s="61"/>
      <c r="CH50" s="55">
        <v>0.67262731481481486</v>
      </c>
      <c r="CI50" s="35">
        <v>1.0821759259259323E-2</v>
      </c>
      <c r="CJ50" s="35">
        <v>2.3148148148084691E-5</v>
      </c>
      <c r="CK50" s="44" t="s">
        <v>45</v>
      </c>
      <c r="CL50" s="45">
        <v>2</v>
      </c>
      <c r="CM50" s="55">
        <v>0.68009259259259258</v>
      </c>
      <c r="CN50" s="35">
        <v>1.8287037037037046E-2</v>
      </c>
      <c r="CO50" s="35">
        <v>1.4351851851851956E-3</v>
      </c>
      <c r="CP50" s="44" t="s">
        <v>301</v>
      </c>
      <c r="CQ50" s="45">
        <v>124</v>
      </c>
      <c r="CR50" s="85" t="s">
        <v>632</v>
      </c>
      <c r="CS50" s="38"/>
      <c r="CT50" s="85">
        <v>1.9381944444444399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128</v>
      </c>
      <c r="DC50" s="71">
        <v>128</v>
      </c>
      <c r="DD50" s="72"/>
      <c r="DE50" s="43"/>
      <c r="DF50" s="43"/>
      <c r="DG50" s="39">
        <v>1441.5</v>
      </c>
      <c r="DH50" s="46">
        <v>1440</v>
      </c>
      <c r="DI50" s="40"/>
      <c r="DJ50" s="63">
        <v>2881.5</v>
      </c>
      <c r="DK50" s="43"/>
      <c r="DL50" s="268" t="s">
        <v>191</v>
      </c>
      <c r="DM50" s="269" t="s">
        <v>592</v>
      </c>
      <c r="DN50" s="269" t="s">
        <v>179</v>
      </c>
      <c r="DO50" s="269">
        <v>80</v>
      </c>
      <c r="DP50" s="269" t="s">
        <v>622</v>
      </c>
      <c r="DQ50" s="56"/>
      <c r="DR50" s="56"/>
      <c r="DS50" s="36"/>
      <c r="DV50" s="41">
        <v>1</v>
      </c>
      <c r="DW50" s="41" t="s">
        <v>197</v>
      </c>
      <c r="DX50" s="41"/>
      <c r="DY50" s="151">
        <v>235.5</v>
      </c>
      <c r="DZ50" s="41">
        <v>235.5</v>
      </c>
      <c r="EA50" s="41">
        <v>9999</v>
      </c>
      <c r="EB50" s="41">
        <v>999999</v>
      </c>
      <c r="EC50" s="41">
        <v>2881.5</v>
      </c>
      <c r="EG50" s="41">
        <v>33</v>
      </c>
      <c r="EH50" s="195">
        <v>0</v>
      </c>
      <c r="EI50" s="195">
        <v>1440</v>
      </c>
      <c r="EJ50" s="196">
        <v>107.5</v>
      </c>
      <c r="EK50" s="195">
        <v>0</v>
      </c>
      <c r="EL50" s="195">
        <v>0</v>
      </c>
      <c r="EM50" s="195">
        <v>1080</v>
      </c>
      <c r="EN50" s="195">
        <v>0</v>
      </c>
      <c r="EO50" s="195">
        <v>126</v>
      </c>
      <c r="EP50" s="195">
        <v>0</v>
      </c>
      <c r="EQ50" s="195">
        <v>128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33</v>
      </c>
      <c r="FD50" s="195">
        <v>0</v>
      </c>
      <c r="FE50" s="195">
        <v>1440</v>
      </c>
      <c r="FF50" s="195">
        <v>1547.5</v>
      </c>
      <c r="FG50" s="195">
        <v>1547.5</v>
      </c>
      <c r="FH50" s="195">
        <v>1547.5</v>
      </c>
      <c r="FI50" s="195">
        <v>2627.5</v>
      </c>
      <c r="FJ50" s="195">
        <v>2627.5</v>
      </c>
      <c r="FK50" s="195">
        <v>2753.5</v>
      </c>
      <c r="FL50" s="195">
        <v>2753.5</v>
      </c>
      <c r="FM50" s="195">
        <v>2881.5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14</v>
      </c>
      <c r="C51" s="293">
        <v>14</v>
      </c>
      <c r="D51" s="260" t="s">
        <v>480</v>
      </c>
      <c r="E51" s="260" t="s">
        <v>280</v>
      </c>
      <c r="F51" s="260" t="s">
        <v>576</v>
      </c>
      <c r="G51" s="43">
        <v>0.30138888888888887</v>
      </c>
      <c r="H51" s="47">
        <v>0.30138888888888887</v>
      </c>
      <c r="I51" s="58" t="s">
        <v>44</v>
      </c>
      <c r="J51" s="52">
        <v>0</v>
      </c>
      <c r="K51" s="43">
        <v>0.38472222222222224</v>
      </c>
      <c r="L51" s="47">
        <v>0.38472222222222224</v>
      </c>
      <c r="M51" s="42" t="s">
        <v>44</v>
      </c>
      <c r="N51" s="38">
        <v>0</v>
      </c>
      <c r="O51" s="85">
        <v>0.39374999999999999</v>
      </c>
      <c r="P51" s="38">
        <v>300</v>
      </c>
      <c r="Q51" s="261"/>
      <c r="R51" s="85"/>
      <c r="S51" s="38">
        <v>0</v>
      </c>
      <c r="T51" s="85" t="s">
        <v>308</v>
      </c>
      <c r="U51" s="86"/>
      <c r="V51" s="52">
        <v>600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>
        <v>0.45416666666666666</v>
      </c>
      <c r="AF51" s="86"/>
      <c r="AG51" s="52">
        <v>480</v>
      </c>
      <c r="AH51" s="261"/>
      <c r="AI51" s="85"/>
      <c r="AJ51" s="38">
        <v>600</v>
      </c>
      <c r="AK51" s="73">
        <v>0.47500000000000003</v>
      </c>
      <c r="AL51" s="42" t="s">
        <v>44</v>
      </c>
      <c r="AM51" s="38">
        <v>0</v>
      </c>
      <c r="AN51" s="43">
        <v>0.4777777777777778</v>
      </c>
      <c r="AO51" s="47">
        <v>0.49444444444444446</v>
      </c>
      <c r="AP51" s="70">
        <v>100.3</v>
      </c>
      <c r="AQ51" s="71">
        <v>100.3</v>
      </c>
      <c r="AR51" s="72"/>
      <c r="AS51" s="49">
        <v>0.51666666666666672</v>
      </c>
      <c r="AT51" s="42" t="s">
        <v>44</v>
      </c>
      <c r="AU51" s="280">
        <v>0</v>
      </c>
      <c r="AV51" s="72"/>
      <c r="AW51" s="49">
        <v>0.56041666666666667</v>
      </c>
      <c r="AX51" s="42" t="s">
        <v>44</v>
      </c>
      <c r="AY51" s="38">
        <v>0</v>
      </c>
      <c r="AZ51" s="53">
        <v>0.5625</v>
      </c>
      <c r="BA51" s="61"/>
      <c r="BB51" s="55">
        <v>0.56790509259259259</v>
      </c>
      <c r="BC51" s="35">
        <v>5.4050925925925863E-3</v>
      </c>
      <c r="BD51" s="35">
        <v>1.0416666666667254E-4</v>
      </c>
      <c r="BE51" s="44" t="s">
        <v>45</v>
      </c>
      <c r="BF51" s="45">
        <v>9</v>
      </c>
      <c r="BG51" s="55">
        <v>0.57501157407407411</v>
      </c>
      <c r="BH51" s="35">
        <v>1.2511574074074105E-2</v>
      </c>
      <c r="BI51" s="35">
        <v>9.0277777777774543E-4</v>
      </c>
      <c r="BJ51" s="44" t="s">
        <v>45</v>
      </c>
      <c r="BK51" s="45">
        <v>78</v>
      </c>
      <c r="BL51" s="55">
        <v>0.5791087962962963</v>
      </c>
      <c r="BM51" s="35">
        <v>1.6608796296296302E-2</v>
      </c>
      <c r="BN51" s="35">
        <v>6.597222222222178E-4</v>
      </c>
      <c r="BO51" s="44" t="s">
        <v>45</v>
      </c>
      <c r="BP51" s="45">
        <v>57</v>
      </c>
      <c r="BQ51" s="55">
        <v>0.59737268518518516</v>
      </c>
      <c r="BR51" s="35">
        <v>3.4872685185185159E-2</v>
      </c>
      <c r="BS51" s="35">
        <v>2.9166666666666438E-3</v>
      </c>
      <c r="BT51" s="44" t="s">
        <v>301</v>
      </c>
      <c r="BU51" s="45">
        <v>252</v>
      </c>
      <c r="BV51" s="263"/>
      <c r="BW51" s="263"/>
      <c r="BX51" s="55">
        <v>0.58706018518518521</v>
      </c>
      <c r="BY51" s="35">
        <v>2.4560185185185213E-2</v>
      </c>
      <c r="BZ51" s="35">
        <v>1.5648148148148119E-2</v>
      </c>
      <c r="CA51" s="44" t="s">
        <v>45</v>
      </c>
      <c r="CB51" s="45">
        <v>1652</v>
      </c>
      <c r="CC51" s="49">
        <v>0.62847222222222221</v>
      </c>
      <c r="CD51" s="42" t="s">
        <v>44</v>
      </c>
      <c r="CE51" s="38">
        <v>0</v>
      </c>
      <c r="CF51" s="53">
        <v>0.6479166666666667</v>
      </c>
      <c r="CG51" s="61"/>
      <c r="CH51" s="55">
        <v>0.65893518518518512</v>
      </c>
      <c r="CI51" s="35">
        <v>1.1018518518518428E-2</v>
      </c>
      <c r="CJ51" s="35">
        <v>1.7361111111102029E-4</v>
      </c>
      <c r="CK51" s="44" t="s">
        <v>301</v>
      </c>
      <c r="CL51" s="45">
        <v>15</v>
      </c>
      <c r="CM51" s="55">
        <v>0.66443287037037035</v>
      </c>
      <c r="CN51" s="35">
        <v>1.6516203703703658E-2</v>
      </c>
      <c r="CO51" s="35">
        <v>3.3564814814819252E-4</v>
      </c>
      <c r="CP51" s="44" t="s">
        <v>45</v>
      </c>
      <c r="CQ51" s="45">
        <v>29</v>
      </c>
      <c r="CR51" s="85"/>
      <c r="CS51" s="38">
        <v>600</v>
      </c>
      <c r="CT51" s="85">
        <v>1.14652777777778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108.8</v>
      </c>
      <c r="DC51" s="71">
        <v>108.8</v>
      </c>
      <c r="DD51" s="72">
        <v>10</v>
      </c>
      <c r="DE51" s="43"/>
      <c r="DF51" s="43"/>
      <c r="DG51" s="39">
        <v>2311.1000000000004</v>
      </c>
      <c r="DH51" s="46">
        <v>4380</v>
      </c>
      <c r="DI51" s="40"/>
      <c r="DJ51" s="63">
        <v>6691.1</v>
      </c>
      <c r="DK51" s="43"/>
      <c r="DL51" s="268" t="s">
        <v>191</v>
      </c>
      <c r="DM51" s="269" t="s">
        <v>576</v>
      </c>
      <c r="DN51" s="269" t="s">
        <v>178</v>
      </c>
      <c r="DO51" s="269">
        <v>120</v>
      </c>
      <c r="DP51" s="269">
        <v>0</v>
      </c>
      <c r="DQ51" s="56"/>
      <c r="DR51" s="56"/>
      <c r="DS51" s="36"/>
      <c r="DV51" s="41">
        <v>1.08</v>
      </c>
      <c r="DW51" s="41" t="s">
        <v>197</v>
      </c>
      <c r="DX51" s="41"/>
      <c r="DY51" s="151">
        <v>236.62800000000001</v>
      </c>
      <c r="DZ51" s="41">
        <v>236.62800000000001</v>
      </c>
      <c r="EA51" s="41">
        <v>9999</v>
      </c>
      <c r="EB51" s="41">
        <v>999999</v>
      </c>
      <c r="EC51" s="41">
        <v>999999</v>
      </c>
      <c r="EG51" s="41">
        <v>14</v>
      </c>
      <c r="EH51" s="195">
        <v>0</v>
      </c>
      <c r="EI51" s="195">
        <v>3780</v>
      </c>
      <c r="EJ51" s="196">
        <v>100.3</v>
      </c>
      <c r="EK51" s="195">
        <v>0</v>
      </c>
      <c r="EL51" s="195">
        <v>0</v>
      </c>
      <c r="EM51" s="195">
        <v>2048</v>
      </c>
      <c r="EN51" s="195">
        <v>0</v>
      </c>
      <c r="EO51" s="195">
        <v>44</v>
      </c>
      <c r="EP51" s="195">
        <v>600</v>
      </c>
      <c r="EQ51" s="195">
        <v>118.8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14</v>
      </c>
      <c r="FD51" s="195">
        <v>0</v>
      </c>
      <c r="FE51" s="195">
        <v>3780</v>
      </c>
      <c r="FF51" s="195">
        <v>3880.3</v>
      </c>
      <c r="FG51" s="195">
        <v>3880.3</v>
      </c>
      <c r="FH51" s="195">
        <v>3880.3</v>
      </c>
      <c r="FI51" s="195">
        <v>5928.3</v>
      </c>
      <c r="FJ51" s="195">
        <v>5928.3</v>
      </c>
      <c r="FK51" s="195">
        <v>5972.3</v>
      </c>
      <c r="FL51" s="195">
        <v>6572.3</v>
      </c>
      <c r="FM51" s="195">
        <v>6691.1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34</v>
      </c>
      <c r="C52" s="293">
        <v>34</v>
      </c>
      <c r="D52" s="260" t="s">
        <v>502</v>
      </c>
      <c r="E52" s="260" t="s">
        <v>503</v>
      </c>
      <c r="F52" s="260" t="s">
        <v>572</v>
      </c>
      <c r="G52" s="43">
        <v>0.31527777777777771</v>
      </c>
      <c r="H52" s="47">
        <v>0.31527777777777771</v>
      </c>
      <c r="I52" s="58" t="s">
        <v>44</v>
      </c>
      <c r="J52" s="52">
        <v>0</v>
      </c>
      <c r="K52" s="43">
        <v>0.39861111111111108</v>
      </c>
      <c r="L52" s="47">
        <v>0.39861111111111108</v>
      </c>
      <c r="M52" s="42" t="s">
        <v>44</v>
      </c>
      <c r="N52" s="38">
        <v>0</v>
      </c>
      <c r="O52" s="85">
        <v>0.39930555555555558</v>
      </c>
      <c r="P52" s="38"/>
      <c r="Q52" s="261"/>
      <c r="R52" s="85">
        <v>0.45347222222222222</v>
      </c>
      <c r="S52" s="38">
        <v>300</v>
      </c>
      <c r="T52" s="85">
        <v>0.47083333333333338</v>
      </c>
      <c r="U52" s="86"/>
      <c r="V52" s="52">
        <v>0</v>
      </c>
      <c r="W52" s="85"/>
      <c r="X52" s="38">
        <v>600</v>
      </c>
      <c r="Y52" s="85"/>
      <c r="Z52" s="86"/>
      <c r="AA52" s="52">
        <v>600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0.49305555555555558</v>
      </c>
      <c r="AL52" s="42" t="s">
        <v>301</v>
      </c>
      <c r="AM52" s="38">
        <v>360</v>
      </c>
      <c r="AN52" s="43">
        <v>0.49444444444444446</v>
      </c>
      <c r="AO52" s="47">
        <v>0.52083333333333337</v>
      </c>
      <c r="AP52" s="70">
        <v>106</v>
      </c>
      <c r="AQ52" s="71">
        <v>106</v>
      </c>
      <c r="AR52" s="72">
        <v>10</v>
      </c>
      <c r="AS52" s="49">
        <v>0.53472222222222221</v>
      </c>
      <c r="AT52" s="42" t="s">
        <v>44</v>
      </c>
      <c r="AU52" s="280">
        <v>0</v>
      </c>
      <c r="AV52" s="72"/>
      <c r="AW52" s="49">
        <v>0.59861111111111109</v>
      </c>
      <c r="AX52" s="42" t="s">
        <v>44</v>
      </c>
      <c r="AY52" s="38">
        <v>0</v>
      </c>
      <c r="AZ52" s="53">
        <v>0.60069444444444442</v>
      </c>
      <c r="BA52" s="61"/>
      <c r="BB52" s="55">
        <v>0.60620370370370369</v>
      </c>
      <c r="BC52" s="35">
        <v>5.5092592592592693E-3</v>
      </c>
      <c r="BD52" s="35">
        <v>1.0408340855860843E-17</v>
      </c>
      <c r="BE52" s="44" t="s">
        <v>44</v>
      </c>
      <c r="BF52" s="45">
        <v>0</v>
      </c>
      <c r="BG52" s="55">
        <v>0.61373842592592587</v>
      </c>
      <c r="BH52" s="35">
        <v>1.3043981481481448E-2</v>
      </c>
      <c r="BI52" s="35">
        <v>3.7037037037040282E-4</v>
      </c>
      <c r="BJ52" s="44" t="s">
        <v>45</v>
      </c>
      <c r="BK52" s="45">
        <v>32</v>
      </c>
      <c r="BL52" s="55">
        <v>0.61793981481481486</v>
      </c>
      <c r="BM52" s="35">
        <v>1.7245370370370439E-2</v>
      </c>
      <c r="BN52" s="35">
        <v>2.3148148148081221E-5</v>
      </c>
      <c r="BO52" s="44" t="s">
        <v>45</v>
      </c>
      <c r="BP52" s="45">
        <v>2</v>
      </c>
      <c r="BQ52" s="55">
        <v>0.63633101851851859</v>
      </c>
      <c r="BR52" s="35">
        <v>3.5636574074074168E-2</v>
      </c>
      <c r="BS52" s="35">
        <v>3.6805555555556521E-3</v>
      </c>
      <c r="BT52" s="44" t="s">
        <v>301</v>
      </c>
      <c r="BU52" s="45">
        <v>318</v>
      </c>
      <c r="BV52" s="263"/>
      <c r="BW52" s="263"/>
      <c r="BX52" s="55">
        <v>0.62685185185185188</v>
      </c>
      <c r="BY52" s="35">
        <v>2.6157407407407463E-2</v>
      </c>
      <c r="BZ52" s="35">
        <v>1.405092592592587E-2</v>
      </c>
      <c r="CA52" s="44" t="s">
        <v>45</v>
      </c>
      <c r="CB52" s="45">
        <v>1514</v>
      </c>
      <c r="CC52" s="49">
        <v>0.66527777777777775</v>
      </c>
      <c r="CD52" s="42" t="s">
        <v>45</v>
      </c>
      <c r="CE52" s="38">
        <v>120</v>
      </c>
      <c r="CF52" s="53">
        <v>0.66805555555555562</v>
      </c>
      <c r="CG52" s="61"/>
      <c r="CH52" s="55">
        <v>0.679224537037037</v>
      </c>
      <c r="CI52" s="35">
        <v>1.1168981481481377E-2</v>
      </c>
      <c r="CJ52" s="35">
        <v>3.2407407407396976E-4</v>
      </c>
      <c r="CK52" s="44" t="s">
        <v>301</v>
      </c>
      <c r="CL52" s="45">
        <v>28</v>
      </c>
      <c r="CM52" s="55">
        <v>0.6850694444444444</v>
      </c>
      <c r="CN52" s="35">
        <v>1.7013888888888773E-2</v>
      </c>
      <c r="CO52" s="35">
        <v>1.6203703703692243E-4</v>
      </c>
      <c r="CP52" s="44" t="s">
        <v>301</v>
      </c>
      <c r="CQ52" s="45">
        <v>14</v>
      </c>
      <c r="CR52" s="85" t="s">
        <v>632</v>
      </c>
      <c r="CS52" s="38"/>
      <c r="CT52" s="85">
        <v>1.97986111111111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109.7</v>
      </c>
      <c r="DC52" s="71">
        <v>109.7</v>
      </c>
      <c r="DD52" s="72"/>
      <c r="DE52" s="43"/>
      <c r="DF52" s="43"/>
      <c r="DG52" s="39">
        <v>2133.6999999999998</v>
      </c>
      <c r="DH52" s="46">
        <v>3780</v>
      </c>
      <c r="DI52" s="40"/>
      <c r="DJ52" s="63">
        <v>5913.7</v>
      </c>
      <c r="DK52" s="43"/>
      <c r="DL52" s="268" t="s">
        <v>192</v>
      </c>
      <c r="DM52" s="269" t="s">
        <v>572</v>
      </c>
      <c r="DN52" s="269" t="s">
        <v>178</v>
      </c>
      <c r="DO52" s="269">
        <v>87</v>
      </c>
      <c r="DP52" s="269">
        <v>0</v>
      </c>
      <c r="DQ52" s="56"/>
      <c r="DR52" s="56"/>
      <c r="DS52" s="36"/>
      <c r="DV52" s="41">
        <v>1.05</v>
      </c>
      <c r="DW52" s="41" t="s">
        <v>197</v>
      </c>
      <c r="DX52" s="41"/>
      <c r="DY52" s="151">
        <v>236.98499999999999</v>
      </c>
      <c r="DZ52" s="41">
        <v>236.98499999999999</v>
      </c>
      <c r="EA52" s="41">
        <v>9999</v>
      </c>
      <c r="EB52" s="41">
        <v>999999</v>
      </c>
      <c r="EC52" s="41">
        <v>999999</v>
      </c>
      <c r="EG52" s="41">
        <v>34</v>
      </c>
      <c r="EH52" s="195">
        <v>0</v>
      </c>
      <c r="EI52" s="195">
        <v>3660</v>
      </c>
      <c r="EJ52" s="196">
        <v>116</v>
      </c>
      <c r="EK52" s="195">
        <v>0</v>
      </c>
      <c r="EL52" s="195">
        <v>0</v>
      </c>
      <c r="EM52" s="195">
        <v>1866</v>
      </c>
      <c r="EN52" s="195">
        <v>120</v>
      </c>
      <c r="EO52" s="195">
        <v>42</v>
      </c>
      <c r="EP52" s="195">
        <v>0</v>
      </c>
      <c r="EQ52" s="195">
        <v>109.7</v>
      </c>
      <c r="ER52" s="195" t="e">
        <v>#REF!</v>
      </c>
      <c r="ES52" s="195" t="e">
        <v>#REF!</v>
      </c>
      <c r="ET52" s="195" t="e">
        <v>#REF!</v>
      </c>
      <c r="EU52" s="196" t="e">
        <v>#REF!</v>
      </c>
      <c r="EV52" s="195"/>
      <c r="EW52" s="195"/>
      <c r="EX52" s="195"/>
      <c r="EY52" s="195"/>
      <c r="EZ52" s="196"/>
      <c r="FA52" s="195"/>
      <c r="FC52" s="41">
        <v>34</v>
      </c>
      <c r="FD52" s="195">
        <v>0</v>
      </c>
      <c r="FE52" s="195">
        <v>3660</v>
      </c>
      <c r="FF52" s="195">
        <v>3776</v>
      </c>
      <c r="FG52" s="195">
        <v>3776</v>
      </c>
      <c r="FH52" s="195">
        <v>3776</v>
      </c>
      <c r="FI52" s="195">
        <v>5642</v>
      </c>
      <c r="FJ52" s="195">
        <v>5762</v>
      </c>
      <c r="FK52" s="195">
        <v>5804</v>
      </c>
      <c r="FL52" s="195">
        <v>5804</v>
      </c>
      <c r="FM52" s="195">
        <v>5913.7</v>
      </c>
      <c r="FN52" s="195" t="e">
        <v>#REF!</v>
      </c>
      <c r="FO52" s="195" t="e">
        <v>#REF!</v>
      </c>
      <c r="FP52" s="195" t="e">
        <v>#REF!</v>
      </c>
      <c r="FQ52" s="195" t="e">
        <v>#REF!</v>
      </c>
      <c r="FR52" s="195" t="e">
        <v>#REF!</v>
      </c>
      <c r="FS52" s="195" t="e">
        <v>#REF!</v>
      </c>
      <c r="FT52" s="195" t="e">
        <v>#REF!</v>
      </c>
      <c r="FU52" s="195" t="e">
        <v>#REF!</v>
      </c>
      <c r="FV52" s="195" t="e">
        <v>#REF!</v>
      </c>
    </row>
    <row r="53" spans="1:178" ht="15.75" customHeight="1" thickBot="1" x14ac:dyDescent="0.25">
      <c r="A53" s="132"/>
      <c r="B53" s="34">
        <v>65</v>
      </c>
      <c r="C53" s="293">
        <v>74</v>
      </c>
      <c r="D53" s="260" t="s">
        <v>542</v>
      </c>
      <c r="E53" s="260" t="s">
        <v>543</v>
      </c>
      <c r="F53" s="260" t="s">
        <v>611</v>
      </c>
      <c r="G53" s="43">
        <v>0.33680555555555541</v>
      </c>
      <c r="H53" s="47">
        <v>0.33680555555555541</v>
      </c>
      <c r="I53" s="58" t="s">
        <v>44</v>
      </c>
      <c r="J53" s="52">
        <v>0</v>
      </c>
      <c r="K53" s="43">
        <v>0.42013888888888878</v>
      </c>
      <c r="L53" s="47">
        <v>0.42013888888888878</v>
      </c>
      <c r="M53" s="42" t="s">
        <v>44</v>
      </c>
      <c r="N53" s="38">
        <v>0</v>
      </c>
      <c r="O53" s="85">
        <v>0.42152777777777778</v>
      </c>
      <c r="P53" s="38">
        <v>300</v>
      </c>
      <c r="Q53" s="261"/>
      <c r="R53" s="85"/>
      <c r="S53" s="38">
        <v>0</v>
      </c>
      <c r="T53" s="85">
        <v>0.4680555555555555</v>
      </c>
      <c r="U53" s="86"/>
      <c r="V53" s="52">
        <v>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 t="s">
        <v>308</v>
      </c>
      <c r="AF53" s="86"/>
      <c r="AG53" s="52">
        <v>600</v>
      </c>
      <c r="AH53" s="261"/>
      <c r="AI53" s="85"/>
      <c r="AJ53" s="38">
        <v>600</v>
      </c>
      <c r="AK53" s="73">
        <v>0.51180555555555551</v>
      </c>
      <c r="AL53" s="42" t="s">
        <v>301</v>
      </c>
      <c r="AM53" s="38">
        <v>120</v>
      </c>
      <c r="AN53" s="43">
        <v>0.51250000000000007</v>
      </c>
      <c r="AO53" s="47">
        <v>0.56527777777777777</v>
      </c>
      <c r="AP53" s="70">
        <v>100.5</v>
      </c>
      <c r="AQ53" s="71">
        <v>100.5</v>
      </c>
      <c r="AR53" s="72">
        <v>10</v>
      </c>
      <c r="AS53" s="49">
        <v>0.55347222222222214</v>
      </c>
      <c r="AT53" s="42" t="s">
        <v>44</v>
      </c>
      <c r="AU53" s="280">
        <v>0</v>
      </c>
      <c r="AV53" s="72"/>
      <c r="AW53" s="49">
        <v>0.61319444444444449</v>
      </c>
      <c r="AX53" s="42" t="s">
        <v>44</v>
      </c>
      <c r="AY53" s="38">
        <v>0</v>
      </c>
      <c r="AZ53" s="53">
        <v>0.61597222222222225</v>
      </c>
      <c r="BA53" s="61"/>
      <c r="BB53" s="55">
        <v>0.62118055555555551</v>
      </c>
      <c r="BC53" s="35">
        <v>5.2083333333332593E-3</v>
      </c>
      <c r="BD53" s="35">
        <v>3.0092592592599957E-4</v>
      </c>
      <c r="BE53" s="44" t="s">
        <v>45</v>
      </c>
      <c r="BF53" s="45">
        <v>26</v>
      </c>
      <c r="BG53" s="55">
        <v>0.62775462962962958</v>
      </c>
      <c r="BH53" s="35">
        <v>1.1782407407407325E-2</v>
      </c>
      <c r="BI53" s="35">
        <v>1.6319444444445261E-3</v>
      </c>
      <c r="BJ53" s="44" t="s">
        <v>45</v>
      </c>
      <c r="BK53" s="45">
        <v>141</v>
      </c>
      <c r="BL53" s="55">
        <v>0.63156250000000003</v>
      </c>
      <c r="BM53" s="35">
        <v>1.5590277777777772E-2</v>
      </c>
      <c r="BN53" s="35">
        <v>1.6782407407407475E-3</v>
      </c>
      <c r="BO53" s="44" t="s">
        <v>45</v>
      </c>
      <c r="BP53" s="45">
        <v>145</v>
      </c>
      <c r="BQ53" s="55">
        <v>0.65188657407407413</v>
      </c>
      <c r="BR53" s="35">
        <v>3.5914351851851878E-2</v>
      </c>
      <c r="BS53" s="35">
        <v>3.9583333333333623E-3</v>
      </c>
      <c r="BT53" s="44" t="s">
        <v>301</v>
      </c>
      <c r="BU53" s="45">
        <v>342</v>
      </c>
      <c r="BV53" s="263"/>
      <c r="BW53" s="263"/>
      <c r="BX53" s="55">
        <v>0.63972222222222219</v>
      </c>
      <c r="BY53" s="35">
        <v>2.3749999999999938E-2</v>
      </c>
      <c r="BZ53" s="35">
        <v>1.6458333333333394E-2</v>
      </c>
      <c r="CA53" s="44" t="s">
        <v>45</v>
      </c>
      <c r="CB53" s="45">
        <v>1722</v>
      </c>
      <c r="CC53" s="49">
        <v>0.7055555555555556</v>
      </c>
      <c r="CD53" s="42" t="s">
        <v>301</v>
      </c>
      <c r="CE53" s="38">
        <v>2040</v>
      </c>
      <c r="CF53" s="53">
        <v>0.70833333333333337</v>
      </c>
      <c r="CG53" s="61"/>
      <c r="CH53" s="55">
        <v>0.72020833333333334</v>
      </c>
      <c r="CI53" s="35">
        <v>1.1874999999999969E-2</v>
      </c>
      <c r="CJ53" s="35">
        <v>1.0300925925925616E-3</v>
      </c>
      <c r="CK53" s="44" t="s">
        <v>301</v>
      </c>
      <c r="CL53" s="45">
        <v>89</v>
      </c>
      <c r="CM53" s="55">
        <v>0.72637731481481482</v>
      </c>
      <c r="CN53" s="35">
        <v>1.8043981481481453E-2</v>
      </c>
      <c r="CO53" s="35">
        <v>1.192129629629602E-3</v>
      </c>
      <c r="CP53" s="44" t="s">
        <v>301</v>
      </c>
      <c r="CQ53" s="45">
        <v>103</v>
      </c>
      <c r="CR53" s="85" t="s">
        <v>632</v>
      </c>
      <c r="CS53" s="38"/>
      <c r="CT53" s="85">
        <v>3.2715277777777798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106.4</v>
      </c>
      <c r="DC53" s="71">
        <v>106.4</v>
      </c>
      <c r="DD53" s="72">
        <v>10</v>
      </c>
      <c r="DE53" s="43"/>
      <c r="DF53" s="43"/>
      <c r="DG53" s="39">
        <v>2794.9</v>
      </c>
      <c r="DH53" s="46">
        <v>5460</v>
      </c>
      <c r="DI53" s="40"/>
      <c r="DJ53" s="63">
        <v>8254.9</v>
      </c>
      <c r="DK53" s="43"/>
      <c r="DL53" s="268" t="s">
        <v>190</v>
      </c>
      <c r="DM53" s="269" t="s">
        <v>611</v>
      </c>
      <c r="DN53" s="269" t="s">
        <v>178</v>
      </c>
      <c r="DO53" s="269">
        <v>71</v>
      </c>
      <c r="DP53" s="269" t="s">
        <v>183</v>
      </c>
      <c r="DQ53" s="56"/>
      <c r="DR53" s="56"/>
      <c r="DS53" s="36"/>
      <c r="DV53" s="41">
        <v>1.05</v>
      </c>
      <c r="DW53" s="41" t="s">
        <v>197</v>
      </c>
      <c r="DX53" s="41"/>
      <c r="DY53" s="151">
        <v>238.245</v>
      </c>
      <c r="DZ53" s="41">
        <v>238.245</v>
      </c>
      <c r="EA53" s="41">
        <v>9999</v>
      </c>
      <c r="EB53" s="41">
        <v>999999</v>
      </c>
      <c r="EC53" s="41">
        <v>999999</v>
      </c>
      <c r="EG53" s="41">
        <v>74</v>
      </c>
      <c r="EH53" s="195">
        <v>0</v>
      </c>
      <c r="EI53" s="195">
        <v>3420</v>
      </c>
      <c r="EJ53" s="196">
        <v>110.5</v>
      </c>
      <c r="EK53" s="195">
        <v>0</v>
      </c>
      <c r="EL53" s="195">
        <v>0</v>
      </c>
      <c r="EM53" s="195">
        <v>2376</v>
      </c>
      <c r="EN53" s="195">
        <v>2040</v>
      </c>
      <c r="EO53" s="195">
        <v>192</v>
      </c>
      <c r="EP53" s="195">
        <v>0</v>
      </c>
      <c r="EQ53" s="195">
        <v>116.4</v>
      </c>
      <c r="FC53" s="41">
        <v>74</v>
      </c>
      <c r="FD53" s="195">
        <v>0</v>
      </c>
      <c r="FE53" s="195">
        <v>3420</v>
      </c>
      <c r="FF53" s="195">
        <v>3530.5</v>
      </c>
      <c r="FG53" s="195">
        <v>3530.5</v>
      </c>
      <c r="FH53" s="195">
        <v>3530.5</v>
      </c>
      <c r="FI53" s="195">
        <v>5906.5</v>
      </c>
      <c r="FJ53" s="195">
        <v>7946.5</v>
      </c>
      <c r="FK53" s="195">
        <v>8138.5</v>
      </c>
      <c r="FL53" s="195">
        <v>8138.5</v>
      </c>
      <c r="FM53" s="195">
        <v>8254.9</v>
      </c>
    </row>
    <row r="54" spans="1:178" ht="13.5" thickBot="1" x14ac:dyDescent="0.25">
      <c r="A54" s="132"/>
      <c r="B54" s="34">
        <v>45</v>
      </c>
      <c r="C54" s="293">
        <v>45</v>
      </c>
      <c r="D54" s="260" t="s">
        <v>515</v>
      </c>
      <c r="E54" s="260" t="s">
        <v>516</v>
      </c>
      <c r="F54" s="260" t="s">
        <v>598</v>
      </c>
      <c r="G54" s="43">
        <v>0.32291666666666657</v>
      </c>
      <c r="H54" s="47">
        <v>0.32291666666666657</v>
      </c>
      <c r="I54" s="58" t="s">
        <v>44</v>
      </c>
      <c r="J54" s="52">
        <v>0</v>
      </c>
      <c r="K54" s="43">
        <v>0.40624999999999994</v>
      </c>
      <c r="L54" s="47">
        <v>0.40624999999999994</v>
      </c>
      <c r="M54" s="42" t="s">
        <v>44</v>
      </c>
      <c r="N54" s="38">
        <v>0</v>
      </c>
      <c r="O54" s="85">
        <v>0.4069444444444445</v>
      </c>
      <c r="P54" s="38"/>
      <c r="Q54" s="261"/>
      <c r="R54" s="85"/>
      <c r="S54" s="38">
        <v>0</v>
      </c>
      <c r="T54" s="85">
        <v>0.4513888888888889</v>
      </c>
      <c r="U54" s="86"/>
      <c r="V54" s="52">
        <v>0</v>
      </c>
      <c r="W54" s="85"/>
      <c r="X54" s="38">
        <v>600</v>
      </c>
      <c r="Y54" s="85"/>
      <c r="Z54" s="86"/>
      <c r="AA54" s="52">
        <v>600</v>
      </c>
      <c r="AB54" s="261"/>
      <c r="AC54" s="85"/>
      <c r="AD54" s="38">
        <v>600</v>
      </c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0.49652777777777773</v>
      </c>
      <c r="AL54" s="42" t="s">
        <v>44</v>
      </c>
      <c r="AM54" s="38">
        <v>0</v>
      </c>
      <c r="AN54" s="43">
        <v>0.50277777777777777</v>
      </c>
      <c r="AO54" s="47">
        <v>0.5229166666666667</v>
      </c>
      <c r="AP54" s="70">
        <v>100</v>
      </c>
      <c r="AQ54" s="71">
        <v>100</v>
      </c>
      <c r="AR54" s="72"/>
      <c r="AS54" s="49">
        <v>0.53819444444444442</v>
      </c>
      <c r="AT54" s="42" t="s">
        <v>44</v>
      </c>
      <c r="AU54" s="280">
        <v>0</v>
      </c>
      <c r="AV54" s="72"/>
      <c r="AW54" s="49">
        <v>0.58402777777777781</v>
      </c>
      <c r="AX54" s="42" t="s">
        <v>44</v>
      </c>
      <c r="AY54" s="38">
        <v>0</v>
      </c>
      <c r="AZ54" s="53">
        <v>0.58888888888888891</v>
      </c>
      <c r="BA54" s="61"/>
      <c r="BB54" s="55">
        <v>0.59401620370370367</v>
      </c>
      <c r="BC54" s="35">
        <v>5.1273148148147651E-3</v>
      </c>
      <c r="BD54" s="35">
        <v>3.8194444444449374E-4</v>
      </c>
      <c r="BE54" s="44" t="s">
        <v>45</v>
      </c>
      <c r="BF54" s="45">
        <v>33</v>
      </c>
      <c r="BG54" s="55">
        <v>0.60141203703703705</v>
      </c>
      <c r="BH54" s="35">
        <v>1.2523148148148144E-2</v>
      </c>
      <c r="BI54" s="35">
        <v>8.9120370370370655E-4</v>
      </c>
      <c r="BJ54" s="44" t="s">
        <v>45</v>
      </c>
      <c r="BK54" s="45">
        <v>77</v>
      </c>
      <c r="BL54" s="55">
        <v>0.60553240740740744</v>
      </c>
      <c r="BM54" s="35">
        <v>1.664351851851853E-2</v>
      </c>
      <c r="BN54" s="35">
        <v>6.2499999999999015E-4</v>
      </c>
      <c r="BO54" s="44" t="s">
        <v>45</v>
      </c>
      <c r="BP54" s="45">
        <v>54</v>
      </c>
      <c r="BQ54" s="55">
        <v>0.62693287037037038</v>
      </c>
      <c r="BR54" s="35">
        <v>3.804398148148147E-2</v>
      </c>
      <c r="BS54" s="35">
        <v>6.0879629629629547E-3</v>
      </c>
      <c r="BT54" s="44" t="s">
        <v>301</v>
      </c>
      <c r="BU54" s="45">
        <v>526</v>
      </c>
      <c r="BV54" s="263"/>
      <c r="BW54" s="263"/>
      <c r="BX54" s="55">
        <v>0.61523148148148155</v>
      </c>
      <c r="BY54" s="35">
        <v>2.634259259259264E-2</v>
      </c>
      <c r="BZ54" s="35">
        <v>1.3865740740740692E-2</v>
      </c>
      <c r="CA54" s="44" t="s">
        <v>45</v>
      </c>
      <c r="CB54" s="45">
        <v>1498</v>
      </c>
      <c r="CC54" s="49">
        <v>0.68680555555555556</v>
      </c>
      <c r="CD54" s="42" t="s">
        <v>301</v>
      </c>
      <c r="CE54" s="38">
        <v>2760</v>
      </c>
      <c r="CF54" s="53">
        <v>0.68888888888888899</v>
      </c>
      <c r="CG54" s="61"/>
      <c r="CH54" s="55">
        <v>0.69980324074074074</v>
      </c>
      <c r="CI54" s="35">
        <v>1.0914351851851745E-2</v>
      </c>
      <c r="CJ54" s="35">
        <v>6.9444444444337339E-5</v>
      </c>
      <c r="CK54" s="44" t="s">
        <v>301</v>
      </c>
      <c r="CL54" s="45">
        <v>6</v>
      </c>
      <c r="CM54" s="55">
        <v>0.7071412037037037</v>
      </c>
      <c r="CN54" s="35">
        <v>1.8252314814814707E-2</v>
      </c>
      <c r="CO54" s="35">
        <v>1.4004629629628569E-3</v>
      </c>
      <c r="CP54" s="44" t="s">
        <v>301</v>
      </c>
      <c r="CQ54" s="45">
        <v>121</v>
      </c>
      <c r="CR54" s="85"/>
      <c r="CS54" s="38">
        <v>600</v>
      </c>
      <c r="CT54" s="85">
        <v>2.4381944444444401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115.3</v>
      </c>
      <c r="DC54" s="71">
        <v>115.3</v>
      </c>
      <c r="DD54" s="72"/>
      <c r="DE54" s="43"/>
      <c r="DF54" s="43"/>
      <c r="DG54" s="39">
        <v>2530.3000000000002</v>
      </c>
      <c r="DH54" s="46">
        <v>6360</v>
      </c>
      <c r="DI54" s="40"/>
      <c r="DJ54" s="63">
        <v>8890.2999999999993</v>
      </c>
      <c r="DK54" s="43"/>
      <c r="DL54" s="268" t="s">
        <v>191</v>
      </c>
      <c r="DM54" s="269" t="s">
        <v>598</v>
      </c>
      <c r="DN54" s="269" t="s">
        <v>177</v>
      </c>
      <c r="DO54" s="269">
        <v>113</v>
      </c>
      <c r="DP54" s="269" t="s">
        <v>624</v>
      </c>
      <c r="DQ54" s="56"/>
      <c r="DR54" s="56"/>
      <c r="DS54" s="36"/>
      <c r="DV54" s="41">
        <v>1.1100000000000001</v>
      </c>
      <c r="DW54" s="41" t="s">
        <v>197</v>
      </c>
      <c r="DX54" s="41"/>
      <c r="DY54" s="401">
        <v>238.98300000000003</v>
      </c>
      <c r="DZ54" s="36">
        <v>238.98300000000003</v>
      </c>
      <c r="EA54" s="41">
        <v>9999</v>
      </c>
      <c r="EB54" s="36">
        <v>999999</v>
      </c>
      <c r="EC54" s="36">
        <v>999999</v>
      </c>
      <c r="EG54" s="41">
        <v>45</v>
      </c>
      <c r="EH54" s="402">
        <v>0</v>
      </c>
      <c r="EI54" s="402">
        <v>3000</v>
      </c>
      <c r="EJ54" s="403">
        <v>100</v>
      </c>
      <c r="EK54" s="402">
        <v>0</v>
      </c>
      <c r="EL54" s="402">
        <v>0</v>
      </c>
      <c r="EM54" s="402">
        <v>2188</v>
      </c>
      <c r="EN54" s="402">
        <v>2760</v>
      </c>
      <c r="EO54" s="402">
        <v>127</v>
      </c>
      <c r="EP54" s="402">
        <v>600</v>
      </c>
      <c r="EQ54" s="402">
        <v>115.3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45</v>
      </c>
      <c r="FD54" s="195">
        <v>0</v>
      </c>
      <c r="FE54" s="402">
        <v>3000</v>
      </c>
      <c r="FF54" s="402">
        <v>3100</v>
      </c>
      <c r="FG54" s="402">
        <v>3100</v>
      </c>
      <c r="FH54" s="402">
        <v>3100</v>
      </c>
      <c r="FI54" s="402">
        <v>5288</v>
      </c>
      <c r="FJ54" s="402">
        <v>8048</v>
      </c>
      <c r="FK54" s="402">
        <v>8175</v>
      </c>
      <c r="FL54" s="402">
        <v>8775</v>
      </c>
      <c r="FM54" s="402">
        <v>8890.2999999999993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55</v>
      </c>
      <c r="C55" s="293">
        <v>60</v>
      </c>
      <c r="D55" s="260" t="s">
        <v>532</v>
      </c>
      <c r="E55" s="260" t="s">
        <v>533</v>
      </c>
      <c r="F55" s="260" t="s">
        <v>605</v>
      </c>
      <c r="G55" s="43">
        <v>0.32986111111111099</v>
      </c>
      <c r="H55" s="47">
        <v>0.32986111111111099</v>
      </c>
      <c r="I55" s="58" t="s">
        <v>44</v>
      </c>
      <c r="J55" s="52">
        <v>0</v>
      </c>
      <c r="K55" s="43">
        <v>0.41319444444444436</v>
      </c>
      <c r="L55" s="47">
        <v>0.41319444444444436</v>
      </c>
      <c r="M55" s="42" t="s">
        <v>44</v>
      </c>
      <c r="N55" s="38">
        <v>0</v>
      </c>
      <c r="O55" s="85"/>
      <c r="P55" s="38">
        <v>600</v>
      </c>
      <c r="Q55" s="261"/>
      <c r="R55" s="85"/>
      <c r="S55" s="38">
        <v>0</v>
      </c>
      <c r="T55" s="85" t="s">
        <v>308</v>
      </c>
      <c r="U55" s="86"/>
      <c r="V55" s="52">
        <v>600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>
        <v>0.49513888888888885</v>
      </c>
      <c r="AF55" s="86"/>
      <c r="AG55" s="52">
        <v>0</v>
      </c>
      <c r="AH55" s="261">
        <v>600</v>
      </c>
      <c r="AI55" s="85"/>
      <c r="AJ55" s="38">
        <v>600</v>
      </c>
      <c r="AK55" s="73">
        <v>0.54791666666666672</v>
      </c>
      <c r="AL55" s="42" t="s">
        <v>301</v>
      </c>
      <c r="AM55" s="38">
        <v>3840</v>
      </c>
      <c r="AN55" s="43">
        <v>0.55486111111111114</v>
      </c>
      <c r="AO55" s="47">
        <v>0.5625</v>
      </c>
      <c r="AP55" s="70">
        <v>101.7</v>
      </c>
      <c r="AQ55" s="71">
        <v>101.7</v>
      </c>
      <c r="AR55" s="72"/>
      <c r="AS55" s="49">
        <v>0.58958333333333335</v>
      </c>
      <c r="AT55" s="42" t="s">
        <v>44</v>
      </c>
      <c r="AU55" s="280">
        <v>0</v>
      </c>
      <c r="AV55" s="72"/>
      <c r="AW55" s="49" t="s">
        <v>308</v>
      </c>
      <c r="AX55" s="42" t="s">
        <v>301</v>
      </c>
      <c r="AY55" s="38">
        <v>1800</v>
      </c>
      <c r="AZ55" s="53"/>
      <c r="BA55" s="61"/>
      <c r="BB55" s="55">
        <v>0.67163194444444452</v>
      </c>
      <c r="BC55" s="35">
        <v>0.67163194444444452</v>
      </c>
      <c r="BD55" s="35">
        <v>0.66612268518518525</v>
      </c>
      <c r="BE55" s="44"/>
      <c r="BF55" s="45"/>
      <c r="BG55" s="55"/>
      <c r="BH55" s="35">
        <v>0</v>
      </c>
      <c r="BI55" s="35">
        <v>1.3414351851851851E-2</v>
      </c>
      <c r="BJ55" s="44"/>
      <c r="BK55" s="45"/>
      <c r="BL55" s="55"/>
      <c r="BM55" s="35">
        <v>0</v>
      </c>
      <c r="BN55" s="35">
        <v>1.726851851851852E-2</v>
      </c>
      <c r="BO55" s="44"/>
      <c r="BP55" s="45"/>
      <c r="BQ55" s="55">
        <v>0.7101736111111111</v>
      </c>
      <c r="BR55" s="35">
        <v>0.7101736111111111</v>
      </c>
      <c r="BS55" s="35">
        <v>0.67821759259259262</v>
      </c>
      <c r="BT55" s="44"/>
      <c r="BU55" s="45"/>
      <c r="BV55" s="263"/>
      <c r="BW55" s="263"/>
      <c r="BX55" s="55">
        <v>0.69967592592592587</v>
      </c>
      <c r="BY55" s="35">
        <v>0.69967592592592587</v>
      </c>
      <c r="BZ55" s="35">
        <v>0.65946759259259258</v>
      </c>
      <c r="CA55" s="44"/>
      <c r="CB55" s="45">
        <v>1800</v>
      </c>
      <c r="CC55" s="49"/>
      <c r="CD55" s="42" t="s">
        <v>44</v>
      </c>
      <c r="CE55" s="38">
        <v>1800</v>
      </c>
      <c r="CF55" s="53">
        <v>0.75555555555555554</v>
      </c>
      <c r="CG55" s="61"/>
      <c r="CH55" s="55">
        <v>0.76819444444444451</v>
      </c>
      <c r="CI55" s="35">
        <v>1.2638888888888977E-2</v>
      </c>
      <c r="CJ55" s="35">
        <v>1.7939814814815699E-3</v>
      </c>
      <c r="CK55" s="44" t="s">
        <v>301</v>
      </c>
      <c r="CL55" s="45">
        <v>155</v>
      </c>
      <c r="CM55" s="55">
        <v>0.77633101851851849</v>
      </c>
      <c r="CN55" s="35">
        <v>2.0775462962962954E-2</v>
      </c>
      <c r="CO55" s="35">
        <v>3.9236111111111034E-3</v>
      </c>
      <c r="CP55" s="44" t="s">
        <v>301</v>
      </c>
      <c r="CQ55" s="45">
        <v>339</v>
      </c>
      <c r="CR55" s="85"/>
      <c r="CS55" s="38">
        <v>600</v>
      </c>
      <c r="CT55" s="85">
        <v>2.8548611111111102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120.5</v>
      </c>
      <c r="DC55" s="71">
        <v>120.5</v>
      </c>
      <c r="DD55" s="72"/>
      <c r="DE55" s="43"/>
      <c r="DF55" s="43"/>
      <c r="DG55" s="39">
        <v>2516.1999999999998</v>
      </c>
      <c r="DH55" s="46">
        <v>12240</v>
      </c>
      <c r="DI55" s="40"/>
      <c r="DJ55" s="63">
        <v>14756.2</v>
      </c>
      <c r="DK55" s="43"/>
      <c r="DL55" s="268" t="s">
        <v>191</v>
      </c>
      <c r="DM55" s="269" t="s">
        <v>605</v>
      </c>
      <c r="DN55" s="269" t="s">
        <v>178</v>
      </c>
      <c r="DO55" s="269">
        <v>108</v>
      </c>
      <c r="DP55" s="269">
        <v>0</v>
      </c>
      <c r="DQ55" s="56"/>
      <c r="DR55" s="56"/>
      <c r="DS55" s="36"/>
      <c r="DV55" s="41">
        <v>1.08</v>
      </c>
      <c r="DW55" s="41" t="s">
        <v>197</v>
      </c>
      <c r="DX55" s="41"/>
      <c r="DY55" s="401">
        <v>239.976</v>
      </c>
      <c r="DZ55" s="36">
        <v>239.976</v>
      </c>
      <c r="EA55" s="41">
        <v>9999</v>
      </c>
      <c r="EB55" s="36">
        <v>999999</v>
      </c>
      <c r="EC55" s="36">
        <v>999999</v>
      </c>
      <c r="EG55" s="41">
        <v>60</v>
      </c>
      <c r="EH55" s="402">
        <v>0</v>
      </c>
      <c r="EI55" s="402">
        <v>8040</v>
      </c>
      <c r="EJ55" s="403">
        <v>101.7</v>
      </c>
      <c r="EK55" s="402">
        <v>0</v>
      </c>
      <c r="EL55" s="402">
        <v>1800</v>
      </c>
      <c r="EM55" s="402">
        <v>1800</v>
      </c>
      <c r="EN55" s="402">
        <v>1800</v>
      </c>
      <c r="EO55" s="402">
        <v>494</v>
      </c>
      <c r="EP55" s="402">
        <v>600</v>
      </c>
      <c r="EQ55" s="402">
        <v>120.5</v>
      </c>
      <c r="ER55" s="195" t="e">
        <v>#REF!</v>
      </c>
      <c r="ES55" s="196" t="s">
        <v>316</v>
      </c>
      <c r="ET55" s="195" t="e">
        <v>#REF!</v>
      </c>
      <c r="EU55" s="196" t="s">
        <v>316</v>
      </c>
      <c r="EV55" s="195"/>
      <c r="EW55" s="195"/>
      <c r="EX55" s="195"/>
      <c r="EY55" s="195"/>
      <c r="EZ55" s="196"/>
      <c r="FA55" s="195"/>
      <c r="FC55" s="41">
        <v>60</v>
      </c>
      <c r="FD55" s="195">
        <v>0</v>
      </c>
      <c r="FE55" s="402">
        <v>8040</v>
      </c>
      <c r="FF55" s="402">
        <v>8141.7</v>
      </c>
      <c r="FG55" s="402">
        <v>8141.7</v>
      </c>
      <c r="FH55" s="402">
        <v>9941.7000000000007</v>
      </c>
      <c r="FI55" s="402">
        <v>11741.7</v>
      </c>
      <c r="FJ55" s="402">
        <v>13541.7</v>
      </c>
      <c r="FK55" s="402">
        <v>14035.7</v>
      </c>
      <c r="FL55" s="402">
        <v>14635.7</v>
      </c>
      <c r="FM55" s="402">
        <v>14756.2</v>
      </c>
      <c r="FN55" s="195" t="e">
        <v>#VALUE!</v>
      </c>
      <c r="FO55" s="195" t="e">
        <v>#VALUE!</v>
      </c>
      <c r="FP55" s="195" t="e">
        <v>#VALUE!</v>
      </c>
      <c r="FQ55" s="195" t="e">
        <v>#VALUE!</v>
      </c>
      <c r="FR55" s="195" t="e">
        <v>#VALUE!</v>
      </c>
      <c r="FS55" s="195" t="e">
        <v>#VALUE!</v>
      </c>
      <c r="FT55" s="195" t="e">
        <v>#VALUE!</v>
      </c>
      <c r="FU55" s="195" t="e">
        <v>#VALUE!</v>
      </c>
      <c r="FV55" s="195" t="e">
        <v>#VALUE!</v>
      </c>
    </row>
    <row r="56" spans="1:178" ht="13.5" thickBot="1" x14ac:dyDescent="0.25">
      <c r="A56" s="132"/>
      <c r="B56" s="34">
        <v>61</v>
      </c>
      <c r="C56" s="293">
        <v>70</v>
      </c>
      <c r="D56" s="260" t="s">
        <v>538</v>
      </c>
      <c r="E56" s="260" t="s">
        <v>539</v>
      </c>
      <c r="F56" s="260" t="s">
        <v>609</v>
      </c>
      <c r="G56" s="43">
        <v>0.33402777777777765</v>
      </c>
      <c r="H56" s="47">
        <v>0.33402777777777765</v>
      </c>
      <c r="I56" s="58" t="s">
        <v>44</v>
      </c>
      <c r="J56" s="52">
        <v>0</v>
      </c>
      <c r="K56" s="43">
        <v>0.41736111111111102</v>
      </c>
      <c r="L56" s="47">
        <v>0.41736111111111102</v>
      </c>
      <c r="M56" s="42" t="s">
        <v>44</v>
      </c>
      <c r="N56" s="38">
        <v>0</v>
      </c>
      <c r="O56" s="85">
        <v>0.4236111111111111</v>
      </c>
      <c r="P56" s="38">
        <v>300</v>
      </c>
      <c r="Q56" s="261"/>
      <c r="R56" s="85">
        <v>0.42638888888888887</v>
      </c>
      <c r="S56" s="38">
        <v>300</v>
      </c>
      <c r="T56" s="85">
        <v>0.47569444444444442</v>
      </c>
      <c r="U56" s="86"/>
      <c r="V56" s="52">
        <v>0</v>
      </c>
      <c r="W56" s="85"/>
      <c r="X56" s="38">
        <v>600</v>
      </c>
      <c r="Y56" s="85"/>
      <c r="Z56" s="86"/>
      <c r="AA56" s="52">
        <v>600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0.51458333333333328</v>
      </c>
      <c r="AL56" s="42" t="s">
        <v>301</v>
      </c>
      <c r="AM56" s="38">
        <v>600</v>
      </c>
      <c r="AN56" s="43">
        <v>0.52777777777777779</v>
      </c>
      <c r="AO56" s="47">
        <v>0.55694444444444446</v>
      </c>
      <c r="AP56" s="70">
        <v>112.1</v>
      </c>
      <c r="AQ56" s="71">
        <v>112.1</v>
      </c>
      <c r="AR56" s="72">
        <v>10</v>
      </c>
      <c r="AS56" s="49">
        <v>0.55624999999999991</v>
      </c>
      <c r="AT56" s="42" t="s">
        <v>44</v>
      </c>
      <c r="AU56" s="280">
        <v>0</v>
      </c>
      <c r="AV56" s="72"/>
      <c r="AW56" s="49">
        <v>0.61388888888888882</v>
      </c>
      <c r="AX56" s="42" t="s">
        <v>44</v>
      </c>
      <c r="AY56" s="38">
        <v>0</v>
      </c>
      <c r="AZ56" s="53">
        <v>0.6166666666666667</v>
      </c>
      <c r="BA56" s="61"/>
      <c r="BB56" s="55">
        <v>0.62640046296296303</v>
      </c>
      <c r="BC56" s="35">
        <v>9.7337962962963376E-3</v>
      </c>
      <c r="BD56" s="35">
        <v>4.2245370370370787E-3</v>
      </c>
      <c r="BE56" s="44" t="s">
        <v>301</v>
      </c>
      <c r="BF56" s="45">
        <v>365</v>
      </c>
      <c r="BG56" s="55">
        <v>0.63434027777777779</v>
      </c>
      <c r="BH56" s="35">
        <v>1.7673611111111098E-2</v>
      </c>
      <c r="BI56" s="35">
        <v>4.2592592592592474E-3</v>
      </c>
      <c r="BJ56" s="44" t="s">
        <v>301</v>
      </c>
      <c r="BK56" s="45">
        <v>368</v>
      </c>
      <c r="BL56" s="55"/>
      <c r="BM56" s="35">
        <v>-0.6166666666666667</v>
      </c>
      <c r="BN56" s="35">
        <v>0.63393518518518521</v>
      </c>
      <c r="BO56" s="44"/>
      <c r="BP56" s="45">
        <v>600</v>
      </c>
      <c r="BQ56" s="55">
        <v>0.69885416666666667</v>
      </c>
      <c r="BR56" s="35">
        <v>8.2187499999999969E-2</v>
      </c>
      <c r="BS56" s="35">
        <v>5.0231481481481453E-2</v>
      </c>
      <c r="BT56" s="44" t="s">
        <v>301</v>
      </c>
      <c r="BU56" s="45">
        <v>4340</v>
      </c>
      <c r="BV56" s="263"/>
      <c r="BW56" s="263"/>
      <c r="BX56" s="55">
        <v>0.68663194444444453</v>
      </c>
      <c r="BY56" s="35">
        <v>6.9965277777777835E-2</v>
      </c>
      <c r="BZ56" s="35">
        <v>2.9756944444444502E-2</v>
      </c>
      <c r="CA56" s="44" t="s">
        <v>301</v>
      </c>
      <c r="CB56" s="45">
        <v>2871</v>
      </c>
      <c r="CC56" s="49"/>
      <c r="CD56" s="42" t="s">
        <v>44</v>
      </c>
      <c r="CE56" s="38">
        <v>1800</v>
      </c>
      <c r="CF56" s="53"/>
      <c r="CG56" s="61"/>
      <c r="CH56" s="55"/>
      <c r="CI56" s="35">
        <v>0</v>
      </c>
      <c r="CJ56" s="35">
        <v>1.0844907407407407E-2</v>
      </c>
      <c r="CK56" s="44" t="s">
        <v>44</v>
      </c>
      <c r="CL56" s="45"/>
      <c r="CM56" s="55"/>
      <c r="CN56" s="35">
        <v>0</v>
      </c>
      <c r="CO56" s="35">
        <v>1.6851851851851851E-2</v>
      </c>
      <c r="CP56" s="44"/>
      <c r="CQ56" s="45">
        <v>1800</v>
      </c>
      <c r="CR56" s="85" t="s">
        <v>632</v>
      </c>
      <c r="CS56" s="38"/>
      <c r="CT56" s="85">
        <v>3.1048611111111102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118</v>
      </c>
      <c r="DC56" s="71">
        <v>118</v>
      </c>
      <c r="DD56" s="72"/>
      <c r="DE56" s="43"/>
      <c r="DF56" s="43"/>
      <c r="DG56" s="39">
        <v>10584.1</v>
      </c>
      <c r="DH56" s="46">
        <v>6000</v>
      </c>
      <c r="DI56" s="40"/>
      <c r="DJ56" s="63">
        <v>16584.099999999999</v>
      </c>
      <c r="DK56" s="43"/>
      <c r="DL56" s="268" t="s">
        <v>191</v>
      </c>
      <c r="DM56" s="269" t="s">
        <v>609</v>
      </c>
      <c r="DN56" s="269" t="s">
        <v>179</v>
      </c>
      <c r="DO56" s="269">
        <v>74</v>
      </c>
      <c r="DP56" s="269">
        <v>0</v>
      </c>
      <c r="DQ56" s="56"/>
      <c r="DR56" s="56"/>
      <c r="DS56" s="36"/>
      <c r="DV56" s="41">
        <v>1</v>
      </c>
      <c r="DW56" s="41" t="s">
        <v>197</v>
      </c>
      <c r="DX56" s="41"/>
      <c r="DY56" s="151">
        <v>240.1</v>
      </c>
      <c r="DZ56" s="41">
        <v>240.1</v>
      </c>
      <c r="EA56" s="41">
        <v>9999</v>
      </c>
      <c r="EB56" s="41">
        <v>999999</v>
      </c>
      <c r="EC56" s="41">
        <v>16584.099999999999</v>
      </c>
      <c r="EG56" s="41">
        <v>70</v>
      </c>
      <c r="EH56" s="195">
        <v>0</v>
      </c>
      <c r="EI56" s="195">
        <v>4200</v>
      </c>
      <c r="EJ56" s="196">
        <v>122.1</v>
      </c>
      <c r="EK56" s="195">
        <v>0</v>
      </c>
      <c r="EL56" s="195">
        <v>0</v>
      </c>
      <c r="EM56" s="195">
        <v>8544</v>
      </c>
      <c r="EN56" s="195">
        <v>1800</v>
      </c>
      <c r="EO56" s="195">
        <v>1800</v>
      </c>
      <c r="EP56" s="195">
        <v>0</v>
      </c>
      <c r="EQ56" s="195">
        <v>118</v>
      </c>
      <c r="FC56" s="41">
        <v>70</v>
      </c>
      <c r="FD56" s="195">
        <v>0</v>
      </c>
      <c r="FE56" s="195">
        <v>4200</v>
      </c>
      <c r="FF56" s="195">
        <v>4322.1000000000004</v>
      </c>
      <c r="FG56" s="195">
        <v>4322.1000000000004</v>
      </c>
      <c r="FH56" s="195">
        <v>4322.1000000000004</v>
      </c>
      <c r="FI56" s="195">
        <v>12866.1</v>
      </c>
      <c r="FJ56" s="195">
        <v>14666.1</v>
      </c>
      <c r="FK56" s="195">
        <v>16466.099999999999</v>
      </c>
      <c r="FL56" s="195">
        <v>16466.099999999999</v>
      </c>
      <c r="FM56" s="195">
        <v>16584.099999999999</v>
      </c>
    </row>
    <row r="57" spans="1:178" ht="13.5" thickBot="1" x14ac:dyDescent="0.25">
      <c r="A57" s="132"/>
      <c r="B57" s="34">
        <v>32</v>
      </c>
      <c r="C57" s="293">
        <v>32</v>
      </c>
      <c r="D57" s="260" t="s">
        <v>498</v>
      </c>
      <c r="E57" s="260" t="s">
        <v>499</v>
      </c>
      <c r="F57" s="260" t="s">
        <v>591</v>
      </c>
      <c r="G57" s="43">
        <v>0.31388888888888883</v>
      </c>
      <c r="H57" s="47">
        <v>0.31527777777777777</v>
      </c>
      <c r="I57" s="58" t="s">
        <v>301</v>
      </c>
      <c r="J57" s="52">
        <v>120</v>
      </c>
      <c r="K57" s="43">
        <v>0.3972222222222222</v>
      </c>
      <c r="L57" s="47">
        <v>0.3972222222222222</v>
      </c>
      <c r="M57" s="42" t="s">
        <v>44</v>
      </c>
      <c r="N57" s="38">
        <v>0</v>
      </c>
      <c r="O57" s="85">
        <v>0.39861111111111108</v>
      </c>
      <c r="P57" s="38"/>
      <c r="Q57" s="261"/>
      <c r="R57" s="85"/>
      <c r="S57" s="38">
        <v>0</v>
      </c>
      <c r="T57" s="85">
        <v>0.44513888888888892</v>
      </c>
      <c r="U57" s="86"/>
      <c r="V57" s="52">
        <v>0</v>
      </c>
      <c r="W57" s="85">
        <v>0.46527777777777773</v>
      </c>
      <c r="X57" s="38"/>
      <c r="Y57" s="85">
        <v>0.46736111111111112</v>
      </c>
      <c r="Z57" s="86"/>
      <c r="AA57" s="52">
        <v>0</v>
      </c>
      <c r="AB57" s="261"/>
      <c r="AC57" s="85">
        <v>0.47013888888888888</v>
      </c>
      <c r="AD57" s="38"/>
      <c r="AE57" s="85">
        <v>0.48958333333333331</v>
      </c>
      <c r="AF57" s="86"/>
      <c r="AG57" s="52">
        <v>0</v>
      </c>
      <c r="AH57" s="261"/>
      <c r="AI57" s="85">
        <v>0.49583333333333335</v>
      </c>
      <c r="AJ57" s="38"/>
      <c r="AK57" s="73">
        <v>0.49791666666666662</v>
      </c>
      <c r="AL57" s="42" t="s">
        <v>301</v>
      </c>
      <c r="AM57" s="38">
        <v>900</v>
      </c>
      <c r="AN57" s="43">
        <v>0.51666666666666672</v>
      </c>
      <c r="AO57" s="47">
        <v>0.51736111111111105</v>
      </c>
      <c r="AP57" s="70">
        <v>113.1</v>
      </c>
      <c r="AQ57" s="71">
        <v>113.1</v>
      </c>
      <c r="AR57" s="72"/>
      <c r="AS57" s="49">
        <v>0.5395833333333333</v>
      </c>
      <c r="AT57" s="42" t="s">
        <v>44</v>
      </c>
      <c r="AU57" s="280">
        <v>0</v>
      </c>
      <c r="AV57" s="72"/>
      <c r="AW57" s="49">
        <v>0.58402777777777781</v>
      </c>
      <c r="AX57" s="42" t="s">
        <v>301</v>
      </c>
      <c r="AY57" s="38">
        <v>180</v>
      </c>
      <c r="AZ57" s="53">
        <v>0.58750000000000002</v>
      </c>
      <c r="BA57" s="61"/>
      <c r="BB57" s="55">
        <v>0.59281249999999996</v>
      </c>
      <c r="BC57" s="35">
        <v>5.3124999999999423E-3</v>
      </c>
      <c r="BD57" s="35">
        <v>1.9675925925931662E-4</v>
      </c>
      <c r="BE57" s="44" t="s">
        <v>45</v>
      </c>
      <c r="BF57" s="45">
        <v>17</v>
      </c>
      <c r="BG57" s="55">
        <v>0.60111111111111104</v>
      </c>
      <c r="BH57" s="35">
        <v>1.3611111111111018E-2</v>
      </c>
      <c r="BI57" s="35">
        <v>1.9675925925916743E-4</v>
      </c>
      <c r="BJ57" s="44" t="s">
        <v>301</v>
      </c>
      <c r="BK57" s="45">
        <v>17</v>
      </c>
      <c r="BL57" s="55">
        <v>0.60549768518518521</v>
      </c>
      <c r="BM57" s="35">
        <v>1.7997685185185186E-2</v>
      </c>
      <c r="BN57" s="35">
        <v>7.2916666666666616E-4</v>
      </c>
      <c r="BO57" s="44" t="s">
        <v>301</v>
      </c>
      <c r="BP57" s="45">
        <v>63</v>
      </c>
      <c r="BQ57" s="55">
        <v>0.62650462962962961</v>
      </c>
      <c r="BR57" s="35">
        <v>3.9004629629629584E-2</v>
      </c>
      <c r="BS57" s="35">
        <v>7.048611111111068E-3</v>
      </c>
      <c r="BT57" s="44" t="s">
        <v>301</v>
      </c>
      <c r="BU57" s="45">
        <v>609</v>
      </c>
      <c r="BV57" s="263"/>
      <c r="BW57" s="263"/>
      <c r="BX57" s="55">
        <v>0.6152199074074074</v>
      </c>
      <c r="BY57" s="35">
        <v>2.7719907407407374E-2</v>
      </c>
      <c r="BZ57" s="35">
        <v>1.2488425925925958E-2</v>
      </c>
      <c r="CA57" s="44" t="s">
        <v>45</v>
      </c>
      <c r="CB57" s="45">
        <v>1379</v>
      </c>
      <c r="CC57" s="49">
        <v>0.6645833333333333</v>
      </c>
      <c r="CD57" s="42" t="s">
        <v>301</v>
      </c>
      <c r="CE57" s="38">
        <v>960</v>
      </c>
      <c r="CF57" s="53">
        <v>0.66736111111111107</v>
      </c>
      <c r="CG57" s="61"/>
      <c r="CH57" s="55">
        <v>0.67935185185185187</v>
      </c>
      <c r="CI57" s="35">
        <v>1.1990740740740802E-2</v>
      </c>
      <c r="CJ57" s="35">
        <v>1.1458333333333945E-3</v>
      </c>
      <c r="CK57" s="44" t="s">
        <v>301</v>
      </c>
      <c r="CL57" s="45">
        <v>99</v>
      </c>
      <c r="CM57" s="55">
        <v>0.68640046296296298</v>
      </c>
      <c r="CN57" s="35">
        <v>1.9039351851851904E-2</v>
      </c>
      <c r="CO57" s="35">
        <v>2.187500000000054E-3</v>
      </c>
      <c r="CP57" s="44" t="s">
        <v>301</v>
      </c>
      <c r="CQ57" s="45">
        <v>189</v>
      </c>
      <c r="CR57" s="85" t="s">
        <v>632</v>
      </c>
      <c r="CS57" s="38"/>
      <c r="CT57" s="85">
        <v>1.89652777777778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128.80000000000001</v>
      </c>
      <c r="DC57" s="71">
        <v>128.80000000000001</v>
      </c>
      <c r="DD57" s="72"/>
      <c r="DE57" s="43"/>
      <c r="DF57" s="43"/>
      <c r="DG57" s="39">
        <v>2614.9</v>
      </c>
      <c r="DH57" s="46">
        <v>2160</v>
      </c>
      <c r="DI57" s="40"/>
      <c r="DJ57" s="63">
        <v>4774.8999999999996</v>
      </c>
      <c r="DK57" s="43"/>
      <c r="DL57" s="268" t="s">
        <v>191</v>
      </c>
      <c r="DM57" s="269" t="s">
        <v>591</v>
      </c>
      <c r="DN57" s="269" t="s">
        <v>179</v>
      </c>
      <c r="DO57" s="269">
        <v>64</v>
      </c>
      <c r="DP57" s="269" t="s">
        <v>622</v>
      </c>
      <c r="DQ57" s="56"/>
      <c r="DR57" s="56"/>
      <c r="DS57" s="36"/>
      <c r="DV57" s="41">
        <v>1</v>
      </c>
      <c r="DW57" s="41" t="s">
        <v>197</v>
      </c>
      <c r="DX57" s="41"/>
      <c r="DY57" s="151">
        <v>241.9</v>
      </c>
      <c r="DZ57" s="41">
        <v>241.9</v>
      </c>
      <c r="EA57" s="41">
        <v>9999</v>
      </c>
      <c r="EB57" s="41">
        <v>999999</v>
      </c>
      <c r="EC57" s="41">
        <v>4774.8999999999996</v>
      </c>
      <c r="EG57" s="41">
        <v>32</v>
      </c>
      <c r="EH57" s="195">
        <v>120</v>
      </c>
      <c r="EI57" s="195">
        <v>900</v>
      </c>
      <c r="EJ57" s="196">
        <v>113.1</v>
      </c>
      <c r="EK57" s="195">
        <v>0</v>
      </c>
      <c r="EL57" s="195">
        <v>180</v>
      </c>
      <c r="EM57" s="195">
        <v>2085</v>
      </c>
      <c r="EN57" s="195">
        <v>960</v>
      </c>
      <c r="EO57" s="195">
        <v>288</v>
      </c>
      <c r="EP57" s="195">
        <v>0</v>
      </c>
      <c r="EQ57" s="195">
        <v>128.80000000000001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C57" s="41">
        <v>32</v>
      </c>
      <c r="FD57" s="195">
        <v>120</v>
      </c>
      <c r="FE57" s="195">
        <v>1020</v>
      </c>
      <c r="FF57" s="195">
        <v>1133.0999999999999</v>
      </c>
      <c r="FG57" s="195">
        <v>1133.0999999999999</v>
      </c>
      <c r="FH57" s="195">
        <v>1313.1</v>
      </c>
      <c r="FI57" s="195">
        <v>3398.1</v>
      </c>
      <c r="FJ57" s="195">
        <v>4358.1000000000004</v>
      </c>
      <c r="FK57" s="195">
        <v>4646.1000000000004</v>
      </c>
      <c r="FL57" s="195">
        <v>4646.1000000000004</v>
      </c>
      <c r="FM57" s="195">
        <v>4774.9000000000005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26.25" thickBot="1" x14ac:dyDescent="0.25">
      <c r="A58" s="132"/>
      <c r="B58" s="34">
        <v>57</v>
      </c>
      <c r="C58" s="293">
        <v>62</v>
      </c>
      <c r="D58" s="260" t="s">
        <v>242</v>
      </c>
      <c r="E58" s="260" t="s">
        <v>96</v>
      </c>
      <c r="F58" s="260" t="s">
        <v>570</v>
      </c>
      <c r="G58" s="43">
        <v>0.33124999999999988</v>
      </c>
      <c r="H58" s="47">
        <v>0.33124999999999988</v>
      </c>
      <c r="I58" s="58" t="s">
        <v>44</v>
      </c>
      <c r="J58" s="52">
        <v>0</v>
      </c>
      <c r="K58" s="43">
        <v>0.41458333333333325</v>
      </c>
      <c r="L58" s="47">
        <v>0.41458333333333325</v>
      </c>
      <c r="M58" s="42" t="s">
        <v>44</v>
      </c>
      <c r="N58" s="38">
        <v>0</v>
      </c>
      <c r="O58" s="85">
        <v>0.41666666666666669</v>
      </c>
      <c r="P58" s="38"/>
      <c r="Q58" s="261"/>
      <c r="R58" s="85"/>
      <c r="S58" s="38">
        <v>0</v>
      </c>
      <c r="T58" s="85">
        <v>0.45555555555555555</v>
      </c>
      <c r="U58" s="86"/>
      <c r="V58" s="52">
        <v>0</v>
      </c>
      <c r="W58" s="85">
        <v>0.47430555555555554</v>
      </c>
      <c r="X58" s="38"/>
      <c r="Y58" s="85">
        <v>0.47569444444444442</v>
      </c>
      <c r="Z58" s="86"/>
      <c r="AA58" s="52">
        <v>0</v>
      </c>
      <c r="AB58" s="261"/>
      <c r="AC58" s="85">
        <v>0.4777777777777778</v>
      </c>
      <c r="AD58" s="38"/>
      <c r="AE58" s="85">
        <v>0.50416666666666665</v>
      </c>
      <c r="AF58" s="86"/>
      <c r="AG58" s="52">
        <v>0</v>
      </c>
      <c r="AH58" s="261"/>
      <c r="AI58" s="85">
        <v>0.50972222222222219</v>
      </c>
      <c r="AJ58" s="38"/>
      <c r="AK58" s="73">
        <v>0.51041666666666663</v>
      </c>
      <c r="AL58" s="42" t="s">
        <v>301</v>
      </c>
      <c r="AM58" s="38">
        <v>480</v>
      </c>
      <c r="AN58" s="43">
        <v>0.5229166666666667</v>
      </c>
      <c r="AO58" s="47">
        <v>0.52638888888888891</v>
      </c>
      <c r="AP58" s="70">
        <v>96.8</v>
      </c>
      <c r="AQ58" s="71">
        <v>96.8</v>
      </c>
      <c r="AR58" s="72"/>
      <c r="AS58" s="49">
        <v>0.55208333333333326</v>
      </c>
      <c r="AT58" s="42" t="s">
        <v>44</v>
      </c>
      <c r="AU58" s="280">
        <v>0</v>
      </c>
      <c r="AV58" s="72"/>
      <c r="AW58" s="49">
        <v>0.59791666666666665</v>
      </c>
      <c r="AX58" s="42" t="s">
        <v>301</v>
      </c>
      <c r="AY58" s="38">
        <v>60</v>
      </c>
      <c r="AZ58" s="53">
        <v>0.60138888888888886</v>
      </c>
      <c r="BA58" s="61"/>
      <c r="BB58" s="55">
        <v>0.60652777777777778</v>
      </c>
      <c r="BC58" s="35">
        <v>5.138888888888915E-3</v>
      </c>
      <c r="BD58" s="35">
        <v>3.7037037037034384E-4</v>
      </c>
      <c r="BE58" s="44" t="s">
        <v>45</v>
      </c>
      <c r="BF58" s="45">
        <v>32</v>
      </c>
      <c r="BG58" s="55">
        <v>0.61375000000000002</v>
      </c>
      <c r="BH58" s="35">
        <v>1.2361111111111156E-2</v>
      </c>
      <c r="BI58" s="35">
        <v>1.0532407407406949E-3</v>
      </c>
      <c r="BJ58" s="44" t="s">
        <v>45</v>
      </c>
      <c r="BK58" s="45">
        <v>91</v>
      </c>
      <c r="BL58" s="55">
        <v>0.61792824074074071</v>
      </c>
      <c r="BM58" s="35">
        <v>1.6539351851851847E-2</v>
      </c>
      <c r="BN58" s="35">
        <v>7.291666666666731E-4</v>
      </c>
      <c r="BO58" s="44" t="s">
        <v>45</v>
      </c>
      <c r="BP58" s="45">
        <v>63</v>
      </c>
      <c r="BQ58" s="55">
        <v>0.63521990740740741</v>
      </c>
      <c r="BR58" s="35">
        <v>3.3831018518518552E-2</v>
      </c>
      <c r="BS58" s="35">
        <v>1.8750000000000364E-3</v>
      </c>
      <c r="BT58" s="44" t="s">
        <v>301</v>
      </c>
      <c r="BU58" s="45">
        <v>162</v>
      </c>
      <c r="BV58" s="263"/>
      <c r="BW58" s="263"/>
      <c r="BX58" s="55">
        <v>0.62642361111111111</v>
      </c>
      <c r="BY58" s="35">
        <v>2.503472222222225E-2</v>
      </c>
      <c r="BZ58" s="35">
        <v>1.5173611111111082E-2</v>
      </c>
      <c r="CA58" s="44" t="s">
        <v>45</v>
      </c>
      <c r="CB58" s="45">
        <v>1611</v>
      </c>
      <c r="CC58" s="49">
        <v>0.66736111111111107</v>
      </c>
      <c r="CD58" s="42" t="s">
        <v>44</v>
      </c>
      <c r="CE58" s="38">
        <v>0</v>
      </c>
      <c r="CF58" s="53">
        <v>0.6694444444444444</v>
      </c>
      <c r="CG58" s="61"/>
      <c r="CH58" s="55">
        <v>0.68012731481481481</v>
      </c>
      <c r="CI58" s="35">
        <v>1.0682870370370412E-2</v>
      </c>
      <c r="CJ58" s="35">
        <v>1.6203703703699529E-4</v>
      </c>
      <c r="CK58" s="44" t="s">
        <v>45</v>
      </c>
      <c r="CL58" s="45">
        <v>14</v>
      </c>
      <c r="CM58" s="55">
        <v>0.68884259259259262</v>
      </c>
      <c r="CN58" s="35">
        <v>1.939814814814822E-2</v>
      </c>
      <c r="CO58" s="35">
        <v>2.5462962962963694E-3</v>
      </c>
      <c r="CP58" s="44" t="s">
        <v>301</v>
      </c>
      <c r="CQ58" s="45">
        <v>220</v>
      </c>
      <c r="CR58" s="85" t="s">
        <v>632</v>
      </c>
      <c r="CS58" s="38"/>
      <c r="CT58" s="85">
        <v>2.9381944444444401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108.4</v>
      </c>
      <c r="DC58" s="71">
        <v>108.4</v>
      </c>
      <c r="DD58" s="72">
        <v>10</v>
      </c>
      <c r="DE58" s="43"/>
      <c r="DF58" s="43"/>
      <c r="DG58" s="39">
        <v>2408.2000000000003</v>
      </c>
      <c r="DH58" s="46">
        <v>540</v>
      </c>
      <c r="DI58" s="40"/>
      <c r="DJ58" s="63">
        <v>2948.2000000000003</v>
      </c>
      <c r="DK58" s="43"/>
      <c r="DL58" s="268" t="s">
        <v>190</v>
      </c>
      <c r="DM58" s="269" t="s">
        <v>570</v>
      </c>
      <c r="DN58" s="269" t="s">
        <v>177</v>
      </c>
      <c r="DO58" s="269">
        <v>158</v>
      </c>
      <c r="DP58" s="269" t="s">
        <v>633</v>
      </c>
      <c r="DQ58" s="56"/>
      <c r="DR58" s="56"/>
      <c r="DS58" s="36"/>
      <c r="DV58" s="41">
        <v>1.1299999999999999</v>
      </c>
      <c r="DW58" s="41" t="s">
        <v>197</v>
      </c>
      <c r="DX58" s="41"/>
      <c r="DY58" s="151">
        <v>243.17599999999996</v>
      </c>
      <c r="DZ58" s="41">
        <v>243.17599999999996</v>
      </c>
      <c r="EA58" s="41">
        <v>9999</v>
      </c>
      <c r="EB58" s="41">
        <v>999999</v>
      </c>
      <c r="EC58" s="41">
        <v>999999</v>
      </c>
      <c r="EG58" s="41">
        <v>62</v>
      </c>
      <c r="EH58" s="195">
        <v>0</v>
      </c>
      <c r="EI58" s="195">
        <v>480</v>
      </c>
      <c r="EJ58" s="196">
        <v>96.8</v>
      </c>
      <c r="EK58" s="195">
        <v>0</v>
      </c>
      <c r="EL58" s="195">
        <v>60</v>
      </c>
      <c r="EM58" s="195">
        <v>1959</v>
      </c>
      <c r="EN58" s="195">
        <v>0</v>
      </c>
      <c r="EO58" s="195">
        <v>234</v>
      </c>
      <c r="EP58" s="195">
        <v>0</v>
      </c>
      <c r="EQ58" s="195">
        <v>118.4</v>
      </c>
      <c r="ER58" s="195" t="e">
        <v>#REF!</v>
      </c>
      <c r="ES58" s="195" t="e">
        <v>#REF!</v>
      </c>
      <c r="ET58" s="195" t="e">
        <v>#REF!</v>
      </c>
      <c r="EU58" s="196" t="e">
        <v>#REF!</v>
      </c>
      <c r="EV58" s="195"/>
      <c r="EW58" s="195"/>
      <c r="EX58" s="195"/>
      <c r="EY58" s="195"/>
      <c r="EZ58" s="196"/>
      <c r="FA58" s="195"/>
      <c r="FC58" s="41">
        <v>62</v>
      </c>
      <c r="FD58" s="195">
        <v>0</v>
      </c>
      <c r="FE58" s="195">
        <v>480</v>
      </c>
      <c r="FF58" s="195">
        <v>576.79999999999995</v>
      </c>
      <c r="FG58" s="195">
        <v>576.79999999999995</v>
      </c>
      <c r="FH58" s="195">
        <v>636.79999999999995</v>
      </c>
      <c r="FI58" s="195">
        <v>2595.8000000000002</v>
      </c>
      <c r="FJ58" s="195">
        <v>2595.8000000000002</v>
      </c>
      <c r="FK58" s="195">
        <v>2829.8</v>
      </c>
      <c r="FL58" s="195">
        <v>2829.8</v>
      </c>
      <c r="FM58" s="195">
        <v>2948.2000000000003</v>
      </c>
      <c r="FN58" s="195" t="e">
        <v>#REF!</v>
      </c>
      <c r="FO58" s="195" t="e">
        <v>#REF!</v>
      </c>
      <c r="FP58" s="195" t="e">
        <v>#REF!</v>
      </c>
      <c r="FQ58" s="195" t="e">
        <v>#REF!</v>
      </c>
      <c r="FR58" s="195" t="e">
        <v>#REF!</v>
      </c>
      <c r="FS58" s="195" t="e">
        <v>#REF!</v>
      </c>
      <c r="FT58" s="195" t="e">
        <v>#REF!</v>
      </c>
      <c r="FU58" s="195" t="e">
        <v>#REF!</v>
      </c>
      <c r="FV58" s="195" t="e">
        <v>#REF!</v>
      </c>
    </row>
    <row r="59" spans="1:178" ht="13.5" thickBot="1" x14ac:dyDescent="0.25">
      <c r="A59" s="132"/>
      <c r="B59" s="34">
        <v>28</v>
      </c>
      <c r="C59" s="293">
        <v>28</v>
      </c>
      <c r="D59" s="260" t="s">
        <v>157</v>
      </c>
      <c r="E59" s="260" t="s">
        <v>492</v>
      </c>
      <c r="F59" s="260" t="s">
        <v>587</v>
      </c>
      <c r="G59" s="43">
        <v>0.31111111111111106</v>
      </c>
      <c r="H59" s="47">
        <v>0.31111111111111106</v>
      </c>
      <c r="I59" s="58" t="s">
        <v>44</v>
      </c>
      <c r="J59" s="52">
        <v>0</v>
      </c>
      <c r="K59" s="43">
        <v>0.39444444444444443</v>
      </c>
      <c r="L59" s="47">
        <v>0.39444444444444443</v>
      </c>
      <c r="M59" s="42" t="s">
        <v>44</v>
      </c>
      <c r="N59" s="38">
        <v>0</v>
      </c>
      <c r="O59" s="85">
        <v>0.39652777777777781</v>
      </c>
      <c r="P59" s="38"/>
      <c r="Q59" s="261">
        <v>300</v>
      </c>
      <c r="R59" s="85">
        <v>0.42986111111111108</v>
      </c>
      <c r="S59" s="38">
        <v>300</v>
      </c>
      <c r="T59" s="85">
        <v>0.4375</v>
      </c>
      <c r="U59" s="86"/>
      <c r="V59" s="52">
        <v>0</v>
      </c>
      <c r="W59" s="85">
        <v>0.4694444444444445</v>
      </c>
      <c r="X59" s="38"/>
      <c r="Y59" s="85">
        <v>0.47152777777777777</v>
      </c>
      <c r="Z59" s="86"/>
      <c r="AA59" s="52">
        <v>0</v>
      </c>
      <c r="AB59" s="261"/>
      <c r="AC59" s="85">
        <v>0.47430555555555554</v>
      </c>
      <c r="AD59" s="38"/>
      <c r="AE59" s="85">
        <v>0.50347222222222221</v>
      </c>
      <c r="AF59" s="86"/>
      <c r="AG59" s="52">
        <v>0</v>
      </c>
      <c r="AH59" s="261"/>
      <c r="AI59" s="85"/>
      <c r="AJ59" s="38">
        <v>600</v>
      </c>
      <c r="AK59" s="73">
        <v>0.51111111111111118</v>
      </c>
      <c r="AL59" s="42" t="s">
        <v>301</v>
      </c>
      <c r="AM59" s="38">
        <v>2280</v>
      </c>
      <c r="AN59" s="43">
        <v>0.54722222222222217</v>
      </c>
      <c r="AO59" s="47">
        <v>0.54861111111111105</v>
      </c>
      <c r="AP59" s="70">
        <v>100.1</v>
      </c>
      <c r="AQ59" s="71">
        <v>100.1</v>
      </c>
      <c r="AR59" s="72"/>
      <c r="AS59" s="49">
        <v>0.55277777777777781</v>
      </c>
      <c r="AT59" s="42" t="s">
        <v>44</v>
      </c>
      <c r="AU59" s="280">
        <v>0</v>
      </c>
      <c r="AV59" s="72"/>
      <c r="AW59" s="49">
        <v>0.60416666666666663</v>
      </c>
      <c r="AX59" s="42" t="s">
        <v>301</v>
      </c>
      <c r="AY59" s="38">
        <v>720</v>
      </c>
      <c r="AZ59" s="53">
        <v>0.60625000000000007</v>
      </c>
      <c r="BA59" s="61"/>
      <c r="BB59" s="55">
        <v>0.61172453703703711</v>
      </c>
      <c r="BC59" s="35">
        <v>5.4745370370370416E-3</v>
      </c>
      <c r="BD59" s="35">
        <v>3.4722222222217242E-5</v>
      </c>
      <c r="BE59" s="44" t="s">
        <v>45</v>
      </c>
      <c r="BF59" s="45">
        <v>3</v>
      </c>
      <c r="BG59" s="55">
        <v>0.61965277777777772</v>
      </c>
      <c r="BH59" s="35">
        <v>1.3402777777777652E-2</v>
      </c>
      <c r="BI59" s="35">
        <v>1.157407407419847E-5</v>
      </c>
      <c r="BJ59" s="44" t="s">
        <v>45</v>
      </c>
      <c r="BK59" s="45">
        <v>1</v>
      </c>
      <c r="BL59" s="55">
        <v>0.62559027777777776</v>
      </c>
      <c r="BM59" s="35">
        <v>1.9340277777777692E-2</v>
      </c>
      <c r="BN59" s="35">
        <v>2.0717592592591726E-3</v>
      </c>
      <c r="BO59" s="44" t="s">
        <v>301</v>
      </c>
      <c r="BP59" s="45">
        <v>179</v>
      </c>
      <c r="BQ59" s="55">
        <v>0.64700231481481485</v>
      </c>
      <c r="BR59" s="35">
        <v>4.0752314814814783E-2</v>
      </c>
      <c r="BS59" s="35">
        <v>8.7962962962962674E-3</v>
      </c>
      <c r="BT59" s="44" t="s">
        <v>301</v>
      </c>
      <c r="BU59" s="45">
        <v>760</v>
      </c>
      <c r="BV59" s="263"/>
      <c r="BW59" s="263"/>
      <c r="BX59" s="55">
        <v>0.63545138888888886</v>
      </c>
      <c r="BY59" s="35">
        <v>2.9201388888888791E-2</v>
      </c>
      <c r="BZ59" s="35">
        <v>1.1006944444444541E-2</v>
      </c>
      <c r="CA59" s="44" t="s">
        <v>45</v>
      </c>
      <c r="CB59" s="45">
        <v>1251</v>
      </c>
      <c r="CC59" s="49">
        <v>0.67152777777777783</v>
      </c>
      <c r="CD59" s="42" t="s">
        <v>45</v>
      </c>
      <c r="CE59" s="38">
        <v>60</v>
      </c>
      <c r="CF59" s="53">
        <v>0.67361111111111116</v>
      </c>
      <c r="CG59" s="61"/>
      <c r="CH59" s="55">
        <v>0.68542824074074071</v>
      </c>
      <c r="CI59" s="35">
        <v>1.1817129629629552E-2</v>
      </c>
      <c r="CJ59" s="35">
        <v>9.7222222222214522E-4</v>
      </c>
      <c r="CK59" s="44" t="s">
        <v>301</v>
      </c>
      <c r="CL59" s="45">
        <v>84</v>
      </c>
      <c r="CM59" s="55">
        <v>0.69160879629629635</v>
      </c>
      <c r="CN59" s="35">
        <v>1.7997685185185186E-2</v>
      </c>
      <c r="CO59" s="35">
        <v>1.1458333333333355E-3</v>
      </c>
      <c r="CP59" s="44" t="s">
        <v>301</v>
      </c>
      <c r="CQ59" s="45">
        <v>99</v>
      </c>
      <c r="CR59" s="85" t="s">
        <v>632</v>
      </c>
      <c r="CS59" s="38"/>
      <c r="CT59" s="85">
        <v>1.72986111111111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110.5</v>
      </c>
      <c r="DC59" s="71">
        <v>110.5</v>
      </c>
      <c r="DD59" s="72">
        <v>10</v>
      </c>
      <c r="DE59" s="43"/>
      <c r="DF59" s="43"/>
      <c r="DG59" s="39">
        <v>2597.6</v>
      </c>
      <c r="DH59" s="46">
        <v>4260</v>
      </c>
      <c r="DI59" s="40"/>
      <c r="DJ59" s="63">
        <v>6857.6</v>
      </c>
      <c r="DK59" s="43"/>
      <c r="DL59" s="268" t="s">
        <v>190</v>
      </c>
      <c r="DM59" s="269" t="s">
        <v>587</v>
      </c>
      <c r="DN59" s="269" t="s">
        <v>178</v>
      </c>
      <c r="DO59" s="269">
        <v>201</v>
      </c>
      <c r="DP59" s="269">
        <v>0</v>
      </c>
      <c r="DQ59" s="56"/>
      <c r="DR59" s="56"/>
      <c r="DS59" s="36"/>
      <c r="DV59" s="41">
        <v>1.1100000000000001</v>
      </c>
      <c r="DW59" s="41" t="s">
        <v>197</v>
      </c>
      <c r="DX59" s="41"/>
      <c r="DY59" s="151">
        <v>244.86600000000001</v>
      </c>
      <c r="DZ59" s="41">
        <v>244.86600000000001</v>
      </c>
      <c r="EA59" s="41">
        <v>9999</v>
      </c>
      <c r="EB59" s="41">
        <v>999999</v>
      </c>
      <c r="EC59" s="41">
        <v>999999</v>
      </c>
      <c r="EG59" s="41">
        <v>28</v>
      </c>
      <c r="EH59" s="195">
        <v>0</v>
      </c>
      <c r="EI59" s="195">
        <v>3480</v>
      </c>
      <c r="EJ59" s="196">
        <v>100.1</v>
      </c>
      <c r="EK59" s="195">
        <v>0</v>
      </c>
      <c r="EL59" s="195">
        <v>720</v>
      </c>
      <c r="EM59" s="195">
        <v>2194</v>
      </c>
      <c r="EN59" s="195">
        <v>60</v>
      </c>
      <c r="EO59" s="195">
        <v>183</v>
      </c>
      <c r="EP59" s="195">
        <v>0</v>
      </c>
      <c r="EQ59" s="195">
        <v>120.5</v>
      </c>
      <c r="ER59" s="195" t="e">
        <v>#REF!</v>
      </c>
      <c r="ES59" s="195" t="e">
        <v>#REF!</v>
      </c>
      <c r="ET59" s="195" t="e">
        <v>#REF!</v>
      </c>
      <c r="EU59" s="196" t="e">
        <v>#REF!</v>
      </c>
      <c r="EV59" s="195"/>
      <c r="EW59" s="195"/>
      <c r="EX59" s="195"/>
      <c r="EY59" s="195"/>
      <c r="EZ59" s="196"/>
      <c r="FA59" s="195"/>
      <c r="FC59" s="41">
        <v>28</v>
      </c>
      <c r="FD59" s="195">
        <v>0</v>
      </c>
      <c r="FE59" s="195">
        <v>3480</v>
      </c>
      <c r="FF59" s="195">
        <v>3580.1</v>
      </c>
      <c r="FG59" s="195">
        <v>3580.1</v>
      </c>
      <c r="FH59" s="195">
        <v>4300.1000000000004</v>
      </c>
      <c r="FI59" s="195">
        <v>6494.1</v>
      </c>
      <c r="FJ59" s="195">
        <v>6554.1</v>
      </c>
      <c r="FK59" s="195">
        <v>6737.1</v>
      </c>
      <c r="FL59" s="195">
        <v>6737.1</v>
      </c>
      <c r="FM59" s="195">
        <v>6857.6</v>
      </c>
      <c r="FN59" s="195" t="e">
        <v>#REF!</v>
      </c>
      <c r="FO59" s="195" t="e">
        <v>#REF!</v>
      </c>
      <c r="FP59" s="195" t="e">
        <v>#REF!</v>
      </c>
      <c r="FQ59" s="195" t="e">
        <v>#REF!</v>
      </c>
      <c r="FR59" s="195" t="e">
        <v>#REF!</v>
      </c>
      <c r="FS59" s="195" t="e">
        <v>#REF!</v>
      </c>
      <c r="FT59" s="195" t="e">
        <v>#REF!</v>
      </c>
      <c r="FU59" s="195" t="e">
        <v>#REF!</v>
      </c>
      <c r="FV59" s="195" t="e">
        <v>#REF!</v>
      </c>
    </row>
    <row r="60" spans="1:178" ht="26.25" thickBot="1" x14ac:dyDescent="0.25">
      <c r="A60" s="131"/>
      <c r="B60" s="34">
        <v>12</v>
      </c>
      <c r="C60" s="293">
        <v>12</v>
      </c>
      <c r="D60" s="260" t="s">
        <v>476</v>
      </c>
      <c r="E60" s="260" t="s">
        <v>477</v>
      </c>
      <c r="F60" s="260" t="s">
        <v>574</v>
      </c>
      <c r="G60" s="43">
        <v>0.3</v>
      </c>
      <c r="H60" s="47">
        <v>0.3</v>
      </c>
      <c r="I60" s="58" t="s">
        <v>44</v>
      </c>
      <c r="J60" s="52">
        <v>0</v>
      </c>
      <c r="K60" s="43">
        <v>0.38333333333333336</v>
      </c>
      <c r="L60" s="47">
        <v>0.38333333333333336</v>
      </c>
      <c r="M60" s="42" t="s">
        <v>44</v>
      </c>
      <c r="N60" s="38">
        <v>0</v>
      </c>
      <c r="O60" s="85">
        <v>0.38750000000000001</v>
      </c>
      <c r="P60" s="38"/>
      <c r="Q60" s="261"/>
      <c r="R60" s="85"/>
      <c r="S60" s="38">
        <v>0</v>
      </c>
      <c r="T60" s="85">
        <v>0.41944444444444445</v>
      </c>
      <c r="U60" s="86"/>
      <c r="V60" s="52">
        <v>0</v>
      </c>
      <c r="W60" s="85">
        <v>0.4375</v>
      </c>
      <c r="X60" s="38"/>
      <c r="Y60" s="85">
        <v>0.43888888888888888</v>
      </c>
      <c r="Z60" s="86"/>
      <c r="AA60" s="52">
        <v>0</v>
      </c>
      <c r="AB60" s="261"/>
      <c r="AC60" s="85">
        <v>0.44027777777777777</v>
      </c>
      <c r="AD60" s="38"/>
      <c r="AE60" s="85">
        <v>0.46111111111111108</v>
      </c>
      <c r="AF60" s="86"/>
      <c r="AG60" s="52">
        <v>0</v>
      </c>
      <c r="AH60" s="261"/>
      <c r="AI60" s="85">
        <v>0.46736111111111112</v>
      </c>
      <c r="AJ60" s="38"/>
      <c r="AK60" s="73">
        <v>0.47361111111111115</v>
      </c>
      <c r="AL60" s="42" t="s">
        <v>44</v>
      </c>
      <c r="AM60" s="38">
        <v>0</v>
      </c>
      <c r="AN60" s="43">
        <v>0.4826388888888889</v>
      </c>
      <c r="AO60" s="47">
        <v>0.4909722222222222</v>
      </c>
      <c r="AP60" s="70">
        <v>102.6</v>
      </c>
      <c r="AQ60" s="71">
        <v>102.6</v>
      </c>
      <c r="AR60" s="72"/>
      <c r="AS60" s="49">
        <v>0.51527777777777783</v>
      </c>
      <c r="AT60" s="42" t="s">
        <v>44</v>
      </c>
      <c r="AU60" s="280">
        <v>0</v>
      </c>
      <c r="AV60" s="72"/>
      <c r="AW60" s="49">
        <v>0.55694444444444446</v>
      </c>
      <c r="AX60" s="42" t="s">
        <v>44</v>
      </c>
      <c r="AY60" s="38">
        <v>0</v>
      </c>
      <c r="AZ60" s="53">
        <v>0.55902777777777779</v>
      </c>
      <c r="BA60" s="61"/>
      <c r="BB60" s="55">
        <v>0.56457175925925929</v>
      </c>
      <c r="BC60" s="35">
        <v>5.5439814814814969E-3</v>
      </c>
      <c r="BD60" s="35">
        <v>3.4722222222238058E-5</v>
      </c>
      <c r="BE60" s="44" t="s">
        <v>301</v>
      </c>
      <c r="BF60" s="45">
        <v>3</v>
      </c>
      <c r="BG60" s="55">
        <v>0.57152777777777775</v>
      </c>
      <c r="BH60" s="35">
        <v>1.2499999999999956E-2</v>
      </c>
      <c r="BI60" s="35">
        <v>9.1435185185189533E-4</v>
      </c>
      <c r="BJ60" s="44" t="s">
        <v>45</v>
      </c>
      <c r="BK60" s="45">
        <v>79</v>
      </c>
      <c r="BL60" s="55">
        <v>0.57541666666666669</v>
      </c>
      <c r="BM60" s="35">
        <v>1.6388888888888897E-2</v>
      </c>
      <c r="BN60" s="35">
        <v>8.7962962962962257E-4</v>
      </c>
      <c r="BO60" s="44" t="s">
        <v>45</v>
      </c>
      <c r="BP60" s="45">
        <v>76</v>
      </c>
      <c r="BQ60" s="55">
        <v>0.59062500000000007</v>
      </c>
      <c r="BR60" s="35">
        <v>3.1597222222222276E-2</v>
      </c>
      <c r="BS60" s="35">
        <v>3.5879629629623905E-4</v>
      </c>
      <c r="BT60" s="44" t="s">
        <v>45</v>
      </c>
      <c r="BU60" s="45">
        <v>31</v>
      </c>
      <c r="BV60" s="263"/>
      <c r="BW60" s="263"/>
      <c r="BX60" s="55">
        <v>0.59837962962962965</v>
      </c>
      <c r="BY60" s="35">
        <v>3.935185185185186E-2</v>
      </c>
      <c r="BZ60" s="35">
        <v>8.5648148148147196E-4</v>
      </c>
      <c r="CA60" s="44" t="s">
        <v>45</v>
      </c>
      <c r="CB60" s="45">
        <v>74</v>
      </c>
      <c r="CC60" s="49">
        <v>0.625</v>
      </c>
      <c r="CD60" s="42" t="s">
        <v>44</v>
      </c>
      <c r="CE60" s="38">
        <v>0</v>
      </c>
      <c r="CF60" s="53">
        <v>0.64583333333333337</v>
      </c>
      <c r="CG60" s="61"/>
      <c r="CH60" s="55">
        <v>0.65650462962962963</v>
      </c>
      <c r="CI60" s="35">
        <v>1.0671296296296262E-2</v>
      </c>
      <c r="CJ60" s="35">
        <v>1.7361111111114519E-4</v>
      </c>
      <c r="CK60" s="44" t="s">
        <v>45</v>
      </c>
      <c r="CL60" s="45">
        <v>15</v>
      </c>
      <c r="CM60" s="55">
        <v>0.66275462962962961</v>
      </c>
      <c r="CN60" s="35">
        <v>1.692129629629624E-2</v>
      </c>
      <c r="CO60" s="35">
        <v>6.944444444438938E-5</v>
      </c>
      <c r="CP60" s="44" t="s">
        <v>301</v>
      </c>
      <c r="CQ60" s="45">
        <v>6</v>
      </c>
      <c r="CR60" s="85"/>
      <c r="CS60" s="38">
        <v>600</v>
      </c>
      <c r="CT60" s="85">
        <v>1.0631944444444399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117</v>
      </c>
      <c r="DC60" s="71">
        <v>117</v>
      </c>
      <c r="DD60" s="72"/>
      <c r="DE60" s="43"/>
      <c r="DF60" s="43"/>
      <c r="DG60" s="39">
        <v>503.6</v>
      </c>
      <c r="DH60" s="46">
        <v>600</v>
      </c>
      <c r="DI60" s="40"/>
      <c r="DJ60" s="63">
        <v>1103.5999999999999</v>
      </c>
      <c r="DK60" s="43"/>
      <c r="DL60" s="268" t="s">
        <v>619</v>
      </c>
      <c r="DM60" s="269" t="s">
        <v>574</v>
      </c>
      <c r="DN60" s="269" t="s">
        <v>177</v>
      </c>
      <c r="DO60" s="269">
        <v>220</v>
      </c>
      <c r="DP60" s="269" t="s">
        <v>623</v>
      </c>
      <c r="DQ60" s="56"/>
      <c r="DR60" s="56"/>
      <c r="DS60" s="36"/>
      <c r="DT60" s="41"/>
      <c r="DU60" s="41"/>
      <c r="DV60" s="41">
        <v>1.1299999999999999</v>
      </c>
      <c r="DW60" s="41" t="s">
        <v>197</v>
      </c>
      <c r="DX60" s="41" t="s">
        <v>465</v>
      </c>
      <c r="DY60" s="151">
        <v>248.14799999999997</v>
      </c>
      <c r="DZ60" s="41">
        <v>248.14799999999997</v>
      </c>
      <c r="EA60" s="41">
        <v>9999</v>
      </c>
      <c r="EB60" s="41">
        <v>1103.5999999999999</v>
      </c>
      <c r="EC60" s="41">
        <v>999999</v>
      </c>
      <c r="ED60" s="41"/>
      <c r="EE60" s="41"/>
      <c r="EF60" s="41"/>
      <c r="EG60" s="41">
        <v>12</v>
      </c>
      <c r="EH60" s="195">
        <v>0</v>
      </c>
      <c r="EI60" s="195">
        <v>0</v>
      </c>
      <c r="EJ60" s="196">
        <v>102.6</v>
      </c>
      <c r="EK60" s="195">
        <v>0</v>
      </c>
      <c r="EL60" s="195">
        <v>0</v>
      </c>
      <c r="EM60" s="195">
        <v>263</v>
      </c>
      <c r="EN60" s="195">
        <v>0</v>
      </c>
      <c r="EO60" s="195">
        <v>21</v>
      </c>
      <c r="EP60" s="195">
        <v>600</v>
      </c>
      <c r="EQ60" s="195">
        <v>117</v>
      </c>
      <c r="ER60" s="195" t="e">
        <v>#REF!</v>
      </c>
      <c r="ES60" s="195" t="e">
        <v>#REF!</v>
      </c>
      <c r="ET60" s="195" t="e">
        <v>#REF!</v>
      </c>
      <c r="EU60" s="196" t="e">
        <v>#REF!</v>
      </c>
      <c r="EV60" s="195"/>
      <c r="EW60" s="195"/>
      <c r="EX60" s="195"/>
      <c r="EY60" s="195"/>
      <c r="EZ60" s="196"/>
      <c r="FA60" s="195"/>
      <c r="FB60" s="41"/>
      <c r="FC60" s="41">
        <v>12</v>
      </c>
      <c r="FD60" s="195">
        <v>0</v>
      </c>
      <c r="FE60" s="195">
        <v>0</v>
      </c>
      <c r="FF60" s="195">
        <v>102.6</v>
      </c>
      <c r="FG60" s="195">
        <v>102.6</v>
      </c>
      <c r="FH60" s="195">
        <v>102.6</v>
      </c>
      <c r="FI60" s="195">
        <v>365.6</v>
      </c>
      <c r="FJ60" s="195">
        <v>365.6</v>
      </c>
      <c r="FK60" s="195">
        <v>386.6</v>
      </c>
      <c r="FL60" s="195">
        <v>986.6</v>
      </c>
      <c r="FM60" s="195">
        <v>1103.5999999999999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13.5" thickBot="1" x14ac:dyDescent="0.25">
      <c r="A61" s="132"/>
      <c r="B61" s="34">
        <v>42</v>
      </c>
      <c r="C61" s="293">
        <v>42</v>
      </c>
      <c r="D61" s="260" t="s">
        <v>512</v>
      </c>
      <c r="E61" s="260" t="s">
        <v>513</v>
      </c>
      <c r="F61" s="260" t="s">
        <v>570</v>
      </c>
      <c r="G61" s="43">
        <v>0.32083333333333325</v>
      </c>
      <c r="H61" s="47">
        <v>0.32083333333333325</v>
      </c>
      <c r="I61" s="58" t="s">
        <v>44</v>
      </c>
      <c r="J61" s="52">
        <v>0</v>
      </c>
      <c r="K61" s="43">
        <v>0.40416666666666662</v>
      </c>
      <c r="L61" s="47">
        <v>0.40416666666666662</v>
      </c>
      <c r="M61" s="42" t="s">
        <v>44</v>
      </c>
      <c r="N61" s="38">
        <v>0</v>
      </c>
      <c r="O61" s="85">
        <v>0.40486111111111112</v>
      </c>
      <c r="P61" s="38"/>
      <c r="Q61" s="261"/>
      <c r="R61" s="85">
        <v>0.43888888888888888</v>
      </c>
      <c r="S61" s="38">
        <v>300</v>
      </c>
      <c r="T61" s="85">
        <v>0.47013888888888888</v>
      </c>
      <c r="U61" s="86"/>
      <c r="V61" s="52">
        <v>0</v>
      </c>
      <c r="W61" s="85"/>
      <c r="X61" s="38">
        <v>600</v>
      </c>
      <c r="Y61" s="85"/>
      <c r="Z61" s="86"/>
      <c r="AA61" s="52">
        <v>600</v>
      </c>
      <c r="AB61" s="261"/>
      <c r="AC61" s="85">
        <v>0.49652777777777773</v>
      </c>
      <c r="AD61" s="38"/>
      <c r="AE61" s="85">
        <v>0.45208333333333334</v>
      </c>
      <c r="AF61" s="86"/>
      <c r="AG61" s="52">
        <v>2340</v>
      </c>
      <c r="AH61" s="261">
        <v>300</v>
      </c>
      <c r="AI61" s="85">
        <v>0.52777777777777779</v>
      </c>
      <c r="AJ61" s="38"/>
      <c r="AK61" s="73" t="s">
        <v>308</v>
      </c>
      <c r="AL61" s="42" t="s">
        <v>44</v>
      </c>
      <c r="AM61" s="38">
        <v>1800</v>
      </c>
      <c r="AN61" s="43">
        <v>0.58611111111111114</v>
      </c>
      <c r="AO61" s="47">
        <v>0.58819444444444446</v>
      </c>
      <c r="AP61" s="70">
        <v>109.6</v>
      </c>
      <c r="AQ61" s="71">
        <v>109.6</v>
      </c>
      <c r="AR61" s="72"/>
      <c r="AS61" s="49" t="e">
        <v>#VALUE!</v>
      </c>
      <c r="AT61" s="42"/>
      <c r="AU61" s="280">
        <v>0</v>
      </c>
      <c r="AV61" s="72"/>
      <c r="AW61" s="49">
        <v>0.63194444444444442</v>
      </c>
      <c r="AX61" s="42"/>
      <c r="AY61" s="38">
        <v>0</v>
      </c>
      <c r="AZ61" s="53">
        <v>0.6333333333333333</v>
      </c>
      <c r="BA61" s="61"/>
      <c r="BB61" s="55">
        <v>0.638738425925926</v>
      </c>
      <c r="BC61" s="35">
        <v>5.4050925925926974E-3</v>
      </c>
      <c r="BD61" s="35">
        <v>1.0416666666656152E-4</v>
      </c>
      <c r="BE61" s="44" t="s">
        <v>45</v>
      </c>
      <c r="BF61" s="45">
        <v>9</v>
      </c>
      <c r="BG61" s="55">
        <v>0.64604166666666674</v>
      </c>
      <c r="BH61" s="35">
        <v>1.2708333333333433E-2</v>
      </c>
      <c r="BI61" s="35">
        <v>7.060185185184184E-4</v>
      </c>
      <c r="BJ61" s="44" t="s">
        <v>45</v>
      </c>
      <c r="BK61" s="45">
        <v>61</v>
      </c>
      <c r="BL61" s="55">
        <v>0.65099537037037036</v>
      </c>
      <c r="BM61" s="35">
        <v>1.7662037037037059E-2</v>
      </c>
      <c r="BN61" s="35">
        <v>3.9351851851853956E-4</v>
      </c>
      <c r="BO61" s="44" t="s">
        <v>301</v>
      </c>
      <c r="BP61" s="45">
        <v>34</v>
      </c>
      <c r="BQ61" s="55">
        <v>0.66806712962962955</v>
      </c>
      <c r="BR61" s="35">
        <v>3.4733796296296249E-2</v>
      </c>
      <c r="BS61" s="35">
        <v>2.7777777777777332E-3</v>
      </c>
      <c r="BT61" s="44" t="s">
        <v>301</v>
      </c>
      <c r="BU61" s="45">
        <v>240</v>
      </c>
      <c r="BV61" s="263"/>
      <c r="BW61" s="263"/>
      <c r="BX61" s="55">
        <v>0.67931712962962953</v>
      </c>
      <c r="BY61" s="35">
        <v>4.5983796296296231E-2</v>
      </c>
      <c r="BZ61" s="35">
        <v>5.775462962962899E-3</v>
      </c>
      <c r="CA61" s="44" t="s">
        <v>301</v>
      </c>
      <c r="CB61" s="45">
        <v>499</v>
      </c>
      <c r="CC61" s="49">
        <v>0.69791666666666663</v>
      </c>
      <c r="CD61" s="42" t="s">
        <v>45</v>
      </c>
      <c r="CE61" s="38">
        <v>120</v>
      </c>
      <c r="CF61" s="53">
        <v>0.7006944444444444</v>
      </c>
      <c r="CG61" s="61"/>
      <c r="CH61" s="55">
        <v>0.71165509259259263</v>
      </c>
      <c r="CI61" s="35">
        <v>1.0960648148148233E-2</v>
      </c>
      <c r="CJ61" s="35">
        <v>1.1574074074082591E-4</v>
      </c>
      <c r="CK61" s="44" t="s">
        <v>301</v>
      </c>
      <c r="CL61" s="45">
        <v>10</v>
      </c>
      <c r="CM61" s="55">
        <v>0.71765046296296298</v>
      </c>
      <c r="CN61" s="35">
        <v>1.6956018518518579E-2</v>
      </c>
      <c r="CO61" s="35">
        <v>1.0416666666672805E-4</v>
      </c>
      <c r="CP61" s="44" t="s">
        <v>301</v>
      </c>
      <c r="CQ61" s="45">
        <v>9</v>
      </c>
      <c r="CR61" s="85"/>
      <c r="CS61" s="38">
        <v>600</v>
      </c>
      <c r="CT61" s="85">
        <v>2.3131944444444401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112.1</v>
      </c>
      <c r="DC61" s="71">
        <v>112.1</v>
      </c>
      <c r="DD61" s="72"/>
      <c r="DE61" s="43"/>
      <c r="DF61" s="43"/>
      <c r="DG61" s="39">
        <v>1083.7</v>
      </c>
      <c r="DH61" s="46">
        <v>6660</v>
      </c>
      <c r="DI61" s="40"/>
      <c r="DJ61" s="63">
        <v>7743.7</v>
      </c>
      <c r="DK61" s="43"/>
      <c r="DL61" s="268" t="s">
        <v>191</v>
      </c>
      <c r="DM61" s="269" t="s">
        <v>570</v>
      </c>
      <c r="DN61" s="269" t="s">
        <v>177</v>
      </c>
      <c r="DO61" s="269">
        <v>230</v>
      </c>
      <c r="DP61" s="269">
        <v>0</v>
      </c>
      <c r="DQ61" s="56"/>
      <c r="DR61" s="56"/>
      <c r="DS61" s="36"/>
      <c r="DV61" s="41">
        <v>1.1299999999999999</v>
      </c>
      <c r="DW61" s="41" t="s">
        <v>197</v>
      </c>
      <c r="DX61" s="41"/>
      <c r="DY61" s="151">
        <v>250.52099999999996</v>
      </c>
      <c r="DZ61" s="41">
        <v>250.52099999999996</v>
      </c>
      <c r="EA61" s="41">
        <v>9999</v>
      </c>
      <c r="EB61" s="41">
        <v>999999</v>
      </c>
      <c r="EC61" s="41">
        <v>999999</v>
      </c>
      <c r="EG61" s="41">
        <v>42</v>
      </c>
      <c r="EH61" s="195">
        <v>0</v>
      </c>
      <c r="EI61" s="195">
        <v>5940</v>
      </c>
      <c r="EJ61" s="196">
        <v>109.6</v>
      </c>
      <c r="EK61" s="195">
        <v>0</v>
      </c>
      <c r="EL61" s="195">
        <v>0</v>
      </c>
      <c r="EM61" s="195">
        <v>843</v>
      </c>
      <c r="EN61" s="195">
        <v>120</v>
      </c>
      <c r="EO61" s="195">
        <v>19</v>
      </c>
      <c r="EP61" s="195">
        <v>600</v>
      </c>
      <c r="EQ61" s="195">
        <v>112.1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42</v>
      </c>
      <c r="FD61" s="195">
        <v>0</v>
      </c>
      <c r="FE61" s="195">
        <v>5940</v>
      </c>
      <c r="FF61" s="195">
        <v>6049.6</v>
      </c>
      <c r="FG61" s="195">
        <v>6049.6</v>
      </c>
      <c r="FH61" s="195">
        <v>6049.6</v>
      </c>
      <c r="FI61" s="195">
        <v>6892.6</v>
      </c>
      <c r="FJ61" s="195">
        <v>7012.6</v>
      </c>
      <c r="FK61" s="195">
        <v>7031.6</v>
      </c>
      <c r="FL61" s="195">
        <v>7631.6</v>
      </c>
      <c r="FM61" s="195">
        <v>7743.7000000000007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35</v>
      </c>
      <c r="C62" s="293">
        <v>35</v>
      </c>
      <c r="D62" s="260" t="s">
        <v>504</v>
      </c>
      <c r="E62" s="260" t="s">
        <v>505</v>
      </c>
      <c r="F62" s="260" t="s">
        <v>589</v>
      </c>
      <c r="G62" s="43">
        <v>0.31597222222222215</v>
      </c>
      <c r="H62" s="47">
        <v>0.31597222222222215</v>
      </c>
      <c r="I62" s="58" t="s">
        <v>44</v>
      </c>
      <c r="J62" s="52">
        <v>0</v>
      </c>
      <c r="K62" s="43">
        <v>0.39930555555555552</v>
      </c>
      <c r="L62" s="47">
        <v>0.39930555555555552</v>
      </c>
      <c r="M62" s="42" t="s">
        <v>44</v>
      </c>
      <c r="N62" s="38">
        <v>0</v>
      </c>
      <c r="O62" s="85">
        <v>0.39999999999999997</v>
      </c>
      <c r="P62" s="38"/>
      <c r="Q62" s="261"/>
      <c r="R62" s="85">
        <v>0.4375</v>
      </c>
      <c r="S62" s="38">
        <v>300</v>
      </c>
      <c r="T62" s="85">
        <v>0.46597222222222223</v>
      </c>
      <c r="U62" s="86"/>
      <c r="V62" s="52">
        <v>0</v>
      </c>
      <c r="W62" s="85">
        <v>0.49305555555555558</v>
      </c>
      <c r="X62" s="38"/>
      <c r="Y62" s="85">
        <v>0.49444444444444446</v>
      </c>
      <c r="Z62" s="86"/>
      <c r="AA62" s="52">
        <v>0</v>
      </c>
      <c r="AB62" s="261"/>
      <c r="AC62" s="85">
        <v>0.49583333333333335</v>
      </c>
      <c r="AD62" s="38"/>
      <c r="AE62" s="85">
        <v>0.52500000000000002</v>
      </c>
      <c r="AF62" s="86"/>
      <c r="AG62" s="52">
        <v>0</v>
      </c>
      <c r="AH62" s="261"/>
      <c r="AI62" s="85">
        <v>0.53194444444444444</v>
      </c>
      <c r="AJ62" s="38"/>
      <c r="AK62" s="73">
        <v>0.53402777777777777</v>
      </c>
      <c r="AL62" s="42" t="s">
        <v>301</v>
      </c>
      <c r="AM62" s="38">
        <v>240</v>
      </c>
      <c r="AN62" s="43">
        <v>0.5805555555555556</v>
      </c>
      <c r="AO62" s="47">
        <v>0.58263888888888882</v>
      </c>
      <c r="AP62" s="70">
        <v>114</v>
      </c>
      <c r="AQ62" s="71">
        <v>114</v>
      </c>
      <c r="AR62" s="72"/>
      <c r="AS62" s="49">
        <v>0.5756944444444444</v>
      </c>
      <c r="AT62" s="42" t="s">
        <v>44</v>
      </c>
      <c r="AU62" s="280">
        <v>0</v>
      </c>
      <c r="AV62" s="72"/>
      <c r="AW62" s="49">
        <v>0.63402777777777775</v>
      </c>
      <c r="AX62" s="42" t="s">
        <v>301</v>
      </c>
      <c r="AY62" s="38">
        <v>1260</v>
      </c>
      <c r="AZ62" s="53">
        <v>0.63750000000000007</v>
      </c>
      <c r="BA62" s="61"/>
      <c r="BB62" s="55">
        <v>0.64619212962962969</v>
      </c>
      <c r="BC62" s="35">
        <v>8.6921296296296191E-3</v>
      </c>
      <c r="BD62" s="35">
        <v>3.1828703703703602E-3</v>
      </c>
      <c r="BE62" s="44" t="s">
        <v>301</v>
      </c>
      <c r="BF62" s="45">
        <v>275</v>
      </c>
      <c r="BG62" s="55">
        <v>0.6537384259259259</v>
      </c>
      <c r="BH62" s="35">
        <v>1.6238425925925837E-2</v>
      </c>
      <c r="BI62" s="35">
        <v>2.8240740740739859E-3</v>
      </c>
      <c r="BJ62" s="44" t="s">
        <v>301</v>
      </c>
      <c r="BK62" s="45">
        <v>244</v>
      </c>
      <c r="BL62" s="55">
        <v>0.6584606481481482</v>
      </c>
      <c r="BM62" s="35">
        <v>2.0960648148148131E-2</v>
      </c>
      <c r="BN62" s="35">
        <v>3.6921296296296112E-3</v>
      </c>
      <c r="BO62" s="44" t="s">
        <v>301</v>
      </c>
      <c r="BP62" s="45">
        <v>319</v>
      </c>
      <c r="BQ62" s="55"/>
      <c r="BR62" s="35">
        <v>-0.63750000000000007</v>
      </c>
      <c r="BS62" s="35">
        <v>0.66945601851851855</v>
      </c>
      <c r="BT62" s="44"/>
      <c r="BU62" s="45">
        <v>600</v>
      </c>
      <c r="BV62" s="263"/>
      <c r="BW62" s="263"/>
      <c r="BX62" s="55">
        <v>0.66859953703703701</v>
      </c>
      <c r="BY62" s="35">
        <v>3.109953703703694E-2</v>
      </c>
      <c r="BZ62" s="35">
        <v>9.1087962962963925E-3</v>
      </c>
      <c r="CA62" s="44" t="s">
        <v>45</v>
      </c>
      <c r="CB62" s="45">
        <v>1087</v>
      </c>
      <c r="CC62" s="49">
        <v>0.7090277777777777</v>
      </c>
      <c r="CD62" s="42" t="s">
        <v>301</v>
      </c>
      <c r="CE62" s="38">
        <v>480</v>
      </c>
      <c r="CF62" s="53">
        <v>0.71111111111111114</v>
      </c>
      <c r="CG62" s="61"/>
      <c r="CH62" s="55">
        <v>0.72256944444444438</v>
      </c>
      <c r="CI62" s="35">
        <v>1.1458333333333237E-2</v>
      </c>
      <c r="CJ62" s="35">
        <v>6.1342592592582984E-4</v>
      </c>
      <c r="CK62" s="44" t="s">
        <v>301</v>
      </c>
      <c r="CL62" s="45">
        <v>53</v>
      </c>
      <c r="CM62" s="55">
        <v>0.72900462962962964</v>
      </c>
      <c r="CN62" s="35">
        <v>1.7893518518518503E-2</v>
      </c>
      <c r="CO62" s="35">
        <v>1.0416666666666526E-3</v>
      </c>
      <c r="CP62" s="44" t="s">
        <v>301</v>
      </c>
      <c r="CQ62" s="45">
        <v>90</v>
      </c>
      <c r="CR62" s="85"/>
      <c r="CS62" s="38">
        <v>600</v>
      </c>
      <c r="CT62" s="85">
        <v>2.0215277777777798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122.3</v>
      </c>
      <c r="DC62" s="71">
        <v>122.3</v>
      </c>
      <c r="DD62" s="72"/>
      <c r="DE62" s="43"/>
      <c r="DF62" s="43"/>
      <c r="DG62" s="39">
        <v>2904.3</v>
      </c>
      <c r="DH62" s="46">
        <v>2880</v>
      </c>
      <c r="DI62" s="40"/>
      <c r="DJ62" s="63">
        <v>5784.3</v>
      </c>
      <c r="DK62" s="43"/>
      <c r="DL62" s="268" t="s">
        <v>191</v>
      </c>
      <c r="DM62" s="269" t="s">
        <v>589</v>
      </c>
      <c r="DN62" s="269" t="s">
        <v>178</v>
      </c>
      <c r="DO62" s="269">
        <v>125</v>
      </c>
      <c r="DP62" s="269" t="s">
        <v>624</v>
      </c>
      <c r="DQ62" s="56"/>
      <c r="DR62" s="56"/>
      <c r="DS62" s="36"/>
      <c r="DV62" s="41">
        <v>1.08</v>
      </c>
      <c r="DW62" s="41" t="s">
        <v>197</v>
      </c>
      <c r="DX62" s="41"/>
      <c r="DY62" s="151">
        <v>255.20400000000004</v>
      </c>
      <c r="DZ62" s="41">
        <v>255.20400000000004</v>
      </c>
      <c r="EA62" s="41">
        <v>9999</v>
      </c>
      <c r="EB62" s="41">
        <v>999999</v>
      </c>
      <c r="EC62" s="41">
        <v>999999</v>
      </c>
      <c r="EG62" s="41">
        <v>35</v>
      </c>
      <c r="EH62" s="195">
        <v>0</v>
      </c>
      <c r="EI62" s="195">
        <v>540</v>
      </c>
      <c r="EJ62" s="196">
        <v>114</v>
      </c>
      <c r="EK62" s="195">
        <v>0</v>
      </c>
      <c r="EL62" s="195">
        <v>1260</v>
      </c>
      <c r="EM62" s="195">
        <v>2525</v>
      </c>
      <c r="EN62" s="195">
        <v>480</v>
      </c>
      <c r="EO62" s="195">
        <v>143</v>
      </c>
      <c r="EP62" s="195">
        <v>600</v>
      </c>
      <c r="EQ62" s="195">
        <v>122.3</v>
      </c>
      <c r="ER62" s="195" t="e">
        <v>#REF!</v>
      </c>
      <c r="ES62" s="195" t="e">
        <v>#REF!</v>
      </c>
      <c r="ET62" s="195" t="e">
        <v>#REF!</v>
      </c>
      <c r="EU62" s="196" t="e">
        <v>#REF!</v>
      </c>
      <c r="EV62" s="195"/>
      <c r="EW62" s="195"/>
      <c r="EX62" s="195"/>
      <c r="EY62" s="195"/>
      <c r="EZ62" s="196"/>
      <c r="FA62" s="195"/>
      <c r="FC62" s="41">
        <v>35</v>
      </c>
      <c r="FD62" s="195">
        <v>0</v>
      </c>
      <c r="FE62" s="195">
        <v>540</v>
      </c>
      <c r="FF62" s="195">
        <v>654</v>
      </c>
      <c r="FG62" s="195">
        <v>654</v>
      </c>
      <c r="FH62" s="195">
        <v>1914</v>
      </c>
      <c r="FI62" s="195">
        <v>4439</v>
      </c>
      <c r="FJ62" s="195">
        <v>4919</v>
      </c>
      <c r="FK62" s="195">
        <v>5062</v>
      </c>
      <c r="FL62" s="195">
        <v>5662</v>
      </c>
      <c r="FM62" s="195">
        <v>5784.3</v>
      </c>
      <c r="FN62" s="195" t="e">
        <v>#REF!</v>
      </c>
      <c r="FO62" s="195" t="e">
        <v>#REF!</v>
      </c>
      <c r="FP62" s="195" t="e">
        <v>#REF!</v>
      </c>
      <c r="FQ62" s="195" t="e">
        <v>#REF!</v>
      </c>
      <c r="FR62" s="195" t="e">
        <v>#REF!</v>
      </c>
      <c r="FS62" s="195" t="e">
        <v>#REF!</v>
      </c>
      <c r="FT62" s="195" t="e">
        <v>#REF!</v>
      </c>
      <c r="FU62" s="195" t="e">
        <v>#REF!</v>
      </c>
      <c r="FV62" s="195" t="e">
        <v>#REF!</v>
      </c>
    </row>
    <row r="63" spans="1:178" ht="12.75" customHeight="1" thickBot="1" x14ac:dyDescent="0.25">
      <c r="A63" s="133"/>
      <c r="B63" s="34">
        <v>78</v>
      </c>
      <c r="C63" s="293">
        <v>99</v>
      </c>
      <c r="D63" s="260" t="s">
        <v>564</v>
      </c>
      <c r="E63" s="260" t="s">
        <v>565</v>
      </c>
      <c r="F63" s="260" t="s">
        <v>618</v>
      </c>
      <c r="G63" s="43">
        <v>0.34583333333333316</v>
      </c>
      <c r="H63" s="47">
        <v>0.34583333333333316</v>
      </c>
      <c r="I63" s="58" t="s">
        <v>44</v>
      </c>
      <c r="J63" s="52">
        <v>0</v>
      </c>
      <c r="K63" s="43">
        <v>0.42916666666666653</v>
      </c>
      <c r="L63" s="47">
        <v>0.42916666666666653</v>
      </c>
      <c r="M63" s="42" t="s">
        <v>44</v>
      </c>
      <c r="N63" s="38">
        <v>0</v>
      </c>
      <c r="O63" s="85">
        <v>0.42986111111111108</v>
      </c>
      <c r="P63" s="38"/>
      <c r="Q63" s="261"/>
      <c r="R63" s="85"/>
      <c r="S63" s="38">
        <v>0</v>
      </c>
      <c r="T63" s="85">
        <v>0.4770833333333333</v>
      </c>
      <c r="U63" s="86"/>
      <c r="V63" s="52">
        <v>0</v>
      </c>
      <c r="W63" s="85"/>
      <c r="X63" s="38">
        <v>600</v>
      </c>
      <c r="Y63" s="85"/>
      <c r="Z63" s="86"/>
      <c r="AA63" s="52">
        <v>600</v>
      </c>
      <c r="AB63" s="261"/>
      <c r="AC63" s="85"/>
      <c r="AD63" s="38">
        <v>600</v>
      </c>
      <c r="AE63" s="85" t="s">
        <v>308</v>
      </c>
      <c r="AF63" s="86"/>
      <c r="AG63" s="52">
        <v>600</v>
      </c>
      <c r="AH63" s="261"/>
      <c r="AI63" s="85"/>
      <c r="AJ63" s="38">
        <v>600</v>
      </c>
      <c r="AK63" s="73" t="s">
        <v>308</v>
      </c>
      <c r="AL63" s="42" t="s">
        <v>44</v>
      </c>
      <c r="AM63" s="38">
        <v>1800</v>
      </c>
      <c r="AN63" s="43">
        <v>0.58888888888888891</v>
      </c>
      <c r="AO63" s="47">
        <v>0.59027777777777779</v>
      </c>
      <c r="AP63" s="70">
        <v>108.9</v>
      </c>
      <c r="AQ63" s="71">
        <v>108.9</v>
      </c>
      <c r="AR63" s="72"/>
      <c r="AS63" s="49" t="e">
        <v>#VALUE!</v>
      </c>
      <c r="AT63" s="42"/>
      <c r="AU63" s="280">
        <v>0</v>
      </c>
      <c r="AV63" s="72"/>
      <c r="AW63" s="49">
        <v>0.63958333333333328</v>
      </c>
      <c r="AX63" s="42"/>
      <c r="AY63" s="38">
        <v>0</v>
      </c>
      <c r="AZ63" s="53">
        <v>0.64097222222222217</v>
      </c>
      <c r="BA63" s="61"/>
      <c r="BB63" s="55">
        <v>0.64651620370370366</v>
      </c>
      <c r="BC63" s="35">
        <v>5.5439814814814969E-3</v>
      </c>
      <c r="BD63" s="35">
        <v>3.4722222222238058E-5</v>
      </c>
      <c r="BE63" s="44" t="s">
        <v>301</v>
      </c>
      <c r="BF63" s="45">
        <v>3</v>
      </c>
      <c r="BG63" s="55">
        <v>0.65443287037037035</v>
      </c>
      <c r="BH63" s="35">
        <v>1.346064814814818E-2</v>
      </c>
      <c r="BI63" s="35">
        <v>4.6296296296328976E-5</v>
      </c>
      <c r="BJ63" s="44" t="s">
        <v>301</v>
      </c>
      <c r="BK63" s="45">
        <v>4</v>
      </c>
      <c r="BL63" s="55">
        <v>0.65946759259259258</v>
      </c>
      <c r="BM63" s="35">
        <v>1.8495370370370412E-2</v>
      </c>
      <c r="BN63" s="35">
        <v>1.2268518518518921E-3</v>
      </c>
      <c r="BO63" s="44" t="s">
        <v>301</v>
      </c>
      <c r="BP63" s="45">
        <v>106</v>
      </c>
      <c r="BQ63" s="55">
        <v>0.70568287037037036</v>
      </c>
      <c r="BR63" s="35">
        <v>6.4710648148148198E-2</v>
      </c>
      <c r="BS63" s="35">
        <v>3.2754629629629682E-2</v>
      </c>
      <c r="BT63" s="44" t="s">
        <v>301</v>
      </c>
      <c r="BU63" s="45">
        <v>2830</v>
      </c>
      <c r="BV63" s="263"/>
      <c r="BW63" s="263"/>
      <c r="BX63" s="55">
        <v>0.66833333333333333</v>
      </c>
      <c r="BY63" s="35">
        <v>2.7361111111111169E-2</v>
      </c>
      <c r="BZ63" s="35">
        <v>1.2847222222222163E-2</v>
      </c>
      <c r="CA63" s="44" t="s">
        <v>45</v>
      </c>
      <c r="CB63" s="45">
        <v>1410</v>
      </c>
      <c r="CC63" s="49">
        <v>0.73402777777777783</v>
      </c>
      <c r="CD63" s="42" t="s">
        <v>301</v>
      </c>
      <c r="CE63" s="38">
        <v>2340</v>
      </c>
      <c r="CF63" s="53">
        <v>0.73611111111111116</v>
      </c>
      <c r="CG63" s="61"/>
      <c r="CH63" s="55">
        <v>0.75</v>
      </c>
      <c r="CI63" s="35">
        <v>1.388888888888884E-2</v>
      </c>
      <c r="CJ63" s="35">
        <v>3.0439814814814323E-3</v>
      </c>
      <c r="CK63" s="44" t="s">
        <v>301</v>
      </c>
      <c r="CL63" s="45">
        <v>263</v>
      </c>
      <c r="CM63" s="55">
        <v>0.75807870370370367</v>
      </c>
      <c r="CN63" s="35">
        <v>2.1967592592592511E-2</v>
      </c>
      <c r="CO63" s="35">
        <v>5.1157407407406603E-3</v>
      </c>
      <c r="CP63" s="44" t="s">
        <v>301</v>
      </c>
      <c r="CQ63" s="45">
        <v>442</v>
      </c>
      <c r="CR63" s="85" t="s">
        <v>632</v>
      </c>
      <c r="CS63" s="38"/>
      <c r="CT63" s="85">
        <v>3.8131944444444401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127.7</v>
      </c>
      <c r="DC63" s="71">
        <v>127.7</v>
      </c>
      <c r="DD63" s="72"/>
      <c r="DE63" s="43"/>
      <c r="DF63" s="43"/>
      <c r="DG63" s="39">
        <v>5294.5999999999995</v>
      </c>
      <c r="DH63" s="46">
        <v>7140</v>
      </c>
      <c r="DI63" s="40"/>
      <c r="DJ63" s="63">
        <v>12434.599999999999</v>
      </c>
      <c r="DK63" s="43"/>
      <c r="DL63" s="268" t="s">
        <v>191</v>
      </c>
      <c r="DM63" s="269" t="s">
        <v>618</v>
      </c>
      <c r="DN63" s="269" t="s">
        <v>178</v>
      </c>
      <c r="DO63" s="269">
        <v>103</v>
      </c>
      <c r="DP63" s="269">
        <v>0</v>
      </c>
      <c r="DQ63" s="56"/>
      <c r="DR63" s="56"/>
      <c r="DS63" s="36"/>
      <c r="DV63" s="41">
        <v>1.08</v>
      </c>
      <c r="DW63" s="41" t="s">
        <v>197</v>
      </c>
      <c r="DX63" s="41"/>
      <c r="DY63" s="151">
        <v>255.52800000000005</v>
      </c>
      <c r="DZ63" s="41">
        <v>255.52800000000005</v>
      </c>
      <c r="EA63" s="41">
        <v>9999</v>
      </c>
      <c r="EB63" s="41">
        <v>999999</v>
      </c>
      <c r="EC63" s="41">
        <v>999999</v>
      </c>
      <c r="EG63" s="41">
        <v>99</v>
      </c>
      <c r="EH63" s="195">
        <v>0</v>
      </c>
      <c r="EI63" s="195">
        <v>4800</v>
      </c>
      <c r="EJ63" s="196">
        <v>108.9</v>
      </c>
      <c r="EK63" s="195">
        <v>0</v>
      </c>
      <c r="EL63" s="195">
        <v>0</v>
      </c>
      <c r="EM63" s="195">
        <v>4353</v>
      </c>
      <c r="EN63" s="195">
        <v>2340</v>
      </c>
      <c r="EO63" s="195">
        <v>705</v>
      </c>
      <c r="EP63" s="195">
        <v>0</v>
      </c>
      <c r="EQ63" s="195">
        <v>127.7</v>
      </c>
      <c r="FC63" s="41">
        <v>99</v>
      </c>
      <c r="FD63" s="195">
        <v>0</v>
      </c>
      <c r="FE63" s="195">
        <v>4800</v>
      </c>
      <c r="FF63" s="195">
        <v>4908.8999999999996</v>
      </c>
      <c r="FG63" s="195">
        <v>4908.8999999999996</v>
      </c>
      <c r="FH63" s="195">
        <v>4908.8999999999996</v>
      </c>
      <c r="FI63" s="195">
        <v>9261.9</v>
      </c>
      <c r="FJ63" s="195">
        <v>11601.9</v>
      </c>
      <c r="FK63" s="195">
        <v>12306.9</v>
      </c>
      <c r="FL63" s="195">
        <v>12306.9</v>
      </c>
      <c r="FM63" s="195">
        <v>12434.6</v>
      </c>
    </row>
    <row r="64" spans="1:178" ht="13.5" thickBot="1" x14ac:dyDescent="0.25">
      <c r="A64" s="75"/>
      <c r="B64" s="34">
        <v>29</v>
      </c>
      <c r="C64" s="293">
        <v>29</v>
      </c>
      <c r="D64" s="260" t="s">
        <v>493</v>
      </c>
      <c r="E64" s="260" t="s">
        <v>494</v>
      </c>
      <c r="F64" s="260" t="s">
        <v>588</v>
      </c>
      <c r="G64" s="43">
        <v>0.3118055555555555</v>
      </c>
      <c r="H64" s="47">
        <v>0.3118055555555555</v>
      </c>
      <c r="I64" s="58" t="s">
        <v>44</v>
      </c>
      <c r="J64" s="52">
        <v>0</v>
      </c>
      <c r="K64" s="43">
        <v>0.39513888888888887</v>
      </c>
      <c r="L64" s="47">
        <v>0.39513888888888887</v>
      </c>
      <c r="M64" s="42" t="s">
        <v>44</v>
      </c>
      <c r="N64" s="38">
        <v>0</v>
      </c>
      <c r="O64" s="85">
        <v>0.39583333333333331</v>
      </c>
      <c r="P64" s="38"/>
      <c r="Q64" s="261"/>
      <c r="R64" s="85"/>
      <c r="S64" s="38">
        <v>0</v>
      </c>
      <c r="T64" s="85" t="s">
        <v>308</v>
      </c>
      <c r="U64" s="86"/>
      <c r="V64" s="52">
        <v>600</v>
      </c>
      <c r="W64" s="85"/>
      <c r="X64" s="38">
        <v>600</v>
      </c>
      <c r="Y64" s="85"/>
      <c r="Z64" s="86"/>
      <c r="AA64" s="52">
        <v>600</v>
      </c>
      <c r="AB64" s="261"/>
      <c r="AC64" s="85"/>
      <c r="AD64" s="38">
        <v>600</v>
      </c>
      <c r="AE64" s="85">
        <v>0.46597222222222223</v>
      </c>
      <c r="AF64" s="86"/>
      <c r="AG64" s="52">
        <v>360</v>
      </c>
      <c r="AH64" s="261"/>
      <c r="AI64" s="85"/>
      <c r="AJ64" s="38">
        <v>600</v>
      </c>
      <c r="AK64" s="73">
        <v>0.48194444444444445</v>
      </c>
      <c r="AL64" s="42" t="s">
        <v>45</v>
      </c>
      <c r="AM64" s="38">
        <v>300</v>
      </c>
      <c r="AN64" s="43">
        <v>0.48472222222222222</v>
      </c>
      <c r="AO64" s="47">
        <v>0.49722222222222223</v>
      </c>
      <c r="AP64" s="70">
        <v>112</v>
      </c>
      <c r="AQ64" s="71">
        <v>112</v>
      </c>
      <c r="AR64" s="72"/>
      <c r="AS64" s="49">
        <v>0.52361111111111114</v>
      </c>
      <c r="AT64" s="42" t="s">
        <v>44</v>
      </c>
      <c r="AU64" s="280">
        <v>0</v>
      </c>
      <c r="AV64" s="72"/>
      <c r="AW64" s="49">
        <v>0.56805555555555554</v>
      </c>
      <c r="AX64" s="42" t="s">
        <v>44</v>
      </c>
      <c r="AY64" s="38">
        <v>0</v>
      </c>
      <c r="AZ64" s="53">
        <v>0.57013888888888886</v>
      </c>
      <c r="BA64" s="61"/>
      <c r="BB64" s="55">
        <v>0.57622685185185185</v>
      </c>
      <c r="BC64" s="35">
        <v>6.0879629629629894E-3</v>
      </c>
      <c r="BD64" s="35">
        <v>5.7870370370373056E-4</v>
      </c>
      <c r="BE64" s="44" t="s">
        <v>301</v>
      </c>
      <c r="BF64" s="45">
        <v>50</v>
      </c>
      <c r="BG64" s="55">
        <v>0.5849537037037037</v>
      </c>
      <c r="BH64" s="35">
        <v>1.4814814814814836E-2</v>
      </c>
      <c r="BI64" s="35">
        <v>1.4004629629629853E-3</v>
      </c>
      <c r="BJ64" s="44" t="s">
        <v>301</v>
      </c>
      <c r="BK64" s="45">
        <v>121</v>
      </c>
      <c r="BL64" s="55">
        <v>0.5898958333333334</v>
      </c>
      <c r="BM64" s="35">
        <v>1.9756944444444535E-2</v>
      </c>
      <c r="BN64" s="35">
        <v>2.4884259259260154E-3</v>
      </c>
      <c r="BO64" s="44" t="s">
        <v>301</v>
      </c>
      <c r="BP64" s="45">
        <v>215</v>
      </c>
      <c r="BQ64" s="55">
        <v>0.6115046296296297</v>
      </c>
      <c r="BR64" s="35">
        <v>4.1365740740740842E-2</v>
      </c>
      <c r="BS64" s="35">
        <v>9.4097222222223262E-3</v>
      </c>
      <c r="BT64" s="44" t="s">
        <v>301</v>
      </c>
      <c r="BU64" s="45">
        <v>813</v>
      </c>
      <c r="BV64" s="263"/>
      <c r="BW64" s="263"/>
      <c r="BX64" s="55">
        <v>0.62079861111111112</v>
      </c>
      <c r="BY64" s="35">
        <v>5.0659722222222259E-2</v>
      </c>
      <c r="BZ64" s="35">
        <v>1.0451388888888927E-2</v>
      </c>
      <c r="CA64" s="44" t="s">
        <v>301</v>
      </c>
      <c r="CB64" s="45">
        <v>903</v>
      </c>
      <c r="CC64" s="49">
        <v>0.63680555555555551</v>
      </c>
      <c r="CD64" s="42" t="s">
        <v>301</v>
      </c>
      <c r="CE64" s="38">
        <v>60</v>
      </c>
      <c r="CF64" s="53">
        <v>0.65347222222222223</v>
      </c>
      <c r="CG64" s="61"/>
      <c r="CH64" s="55">
        <v>0.66472222222222221</v>
      </c>
      <c r="CI64" s="35">
        <v>1.1249999999999982E-2</v>
      </c>
      <c r="CJ64" s="35">
        <v>4.0509259259257496E-4</v>
      </c>
      <c r="CK64" s="44" t="s">
        <v>301</v>
      </c>
      <c r="CL64" s="45">
        <v>35</v>
      </c>
      <c r="CM64" s="55">
        <v>0.67118055555555556</v>
      </c>
      <c r="CN64" s="35">
        <v>1.7708333333333326E-2</v>
      </c>
      <c r="CO64" s="35">
        <v>8.5648148148147543E-4</v>
      </c>
      <c r="CP64" s="44" t="s">
        <v>301</v>
      </c>
      <c r="CQ64" s="45">
        <v>74</v>
      </c>
      <c r="CR64" s="85"/>
      <c r="CS64" s="38">
        <v>600</v>
      </c>
      <c r="CT64" s="85">
        <v>1.77152777777778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138.5</v>
      </c>
      <c r="DC64" s="71">
        <v>138.5</v>
      </c>
      <c r="DD64" s="72">
        <v>10</v>
      </c>
      <c r="DE64" s="43"/>
      <c r="DF64" s="43"/>
      <c r="DG64" s="39">
        <v>2471.5</v>
      </c>
      <c r="DH64" s="46">
        <v>4320</v>
      </c>
      <c r="DI64" s="40"/>
      <c r="DJ64" s="63">
        <v>6791.5</v>
      </c>
      <c r="DK64" s="43"/>
      <c r="DL64" s="268" t="s">
        <v>192</v>
      </c>
      <c r="DM64" s="269" t="s">
        <v>588</v>
      </c>
      <c r="DN64" s="269" t="s">
        <v>179</v>
      </c>
      <c r="DO64" s="269">
        <v>75</v>
      </c>
      <c r="DP64" s="269" t="s">
        <v>622</v>
      </c>
      <c r="DQ64" s="56"/>
      <c r="DR64" s="56"/>
      <c r="DS64" s="36"/>
      <c r="DV64" s="41">
        <v>1</v>
      </c>
      <c r="DW64" s="41" t="s">
        <v>197</v>
      </c>
      <c r="DX64" s="41"/>
      <c r="DY64" s="151">
        <v>260.5</v>
      </c>
      <c r="DZ64" s="41">
        <v>260.5</v>
      </c>
      <c r="EA64" s="41">
        <v>9999</v>
      </c>
      <c r="EB64" s="41">
        <v>999999</v>
      </c>
      <c r="EC64" s="41">
        <v>6791.5</v>
      </c>
      <c r="EG64" s="41">
        <v>29</v>
      </c>
      <c r="EH64" s="195">
        <v>0</v>
      </c>
      <c r="EI64" s="195">
        <v>3660</v>
      </c>
      <c r="EJ64" s="196">
        <v>112</v>
      </c>
      <c r="EK64" s="195">
        <v>0</v>
      </c>
      <c r="EL64" s="195">
        <v>0</v>
      </c>
      <c r="EM64" s="195">
        <v>2102</v>
      </c>
      <c r="EN64" s="195">
        <v>60</v>
      </c>
      <c r="EO64" s="195">
        <v>109</v>
      </c>
      <c r="EP64" s="195">
        <v>600</v>
      </c>
      <c r="EQ64" s="195">
        <v>148.5</v>
      </c>
      <c r="ER64" s="195" t="e">
        <v>#REF!</v>
      </c>
      <c r="ES64" s="195" t="e">
        <v>#REF!</v>
      </c>
      <c r="ET64" s="195" t="e">
        <v>#REF!</v>
      </c>
      <c r="EU64" s="196" t="e">
        <v>#REF!</v>
      </c>
      <c r="EV64" s="195"/>
      <c r="EW64" s="195"/>
      <c r="EX64" s="195"/>
      <c r="EY64" s="195"/>
      <c r="EZ64" s="196"/>
      <c r="FA64" s="195"/>
      <c r="FC64" s="41">
        <v>29</v>
      </c>
      <c r="FD64" s="195">
        <v>0</v>
      </c>
      <c r="FE64" s="195">
        <v>3660</v>
      </c>
      <c r="FF64" s="195">
        <v>3772</v>
      </c>
      <c r="FG64" s="195">
        <v>3772</v>
      </c>
      <c r="FH64" s="195">
        <v>3772</v>
      </c>
      <c r="FI64" s="195">
        <v>5874</v>
      </c>
      <c r="FJ64" s="195">
        <v>5934</v>
      </c>
      <c r="FK64" s="195">
        <v>6043</v>
      </c>
      <c r="FL64" s="195">
        <v>6643</v>
      </c>
      <c r="FM64" s="195">
        <v>6791.5</v>
      </c>
      <c r="FN64" s="195" t="e">
        <v>#REF!</v>
      </c>
      <c r="FO64" s="195" t="e">
        <v>#REF!</v>
      </c>
      <c r="FP64" s="195" t="e">
        <v>#REF!</v>
      </c>
      <c r="FQ64" s="195" t="e">
        <v>#REF!</v>
      </c>
      <c r="FR64" s="195" t="e">
        <v>#REF!</v>
      </c>
      <c r="FS64" s="195" t="e">
        <v>#REF!</v>
      </c>
      <c r="FT64" s="195" t="e">
        <v>#REF!</v>
      </c>
      <c r="FU64" s="195" t="e">
        <v>#REF!</v>
      </c>
      <c r="FV64" s="195" t="e">
        <v>#REF!</v>
      </c>
    </row>
    <row r="65" spans="1:178" ht="13.5" thickBot="1" x14ac:dyDescent="0.25">
      <c r="B65" s="34">
        <v>72</v>
      </c>
      <c r="C65" s="293">
        <v>83</v>
      </c>
      <c r="D65" s="260" t="s">
        <v>555</v>
      </c>
      <c r="E65" s="260" t="s">
        <v>273</v>
      </c>
      <c r="F65" s="260" t="s">
        <v>615</v>
      </c>
      <c r="G65" s="43">
        <v>0.34166666666666651</v>
      </c>
      <c r="H65" s="47">
        <v>0.34166666666666651</v>
      </c>
      <c r="I65" s="58" t="s">
        <v>44</v>
      </c>
      <c r="J65" s="52">
        <v>0</v>
      </c>
      <c r="K65" s="43">
        <v>0.42499999999999988</v>
      </c>
      <c r="L65" s="47">
        <v>0.42499999999999988</v>
      </c>
      <c r="M65" s="42" t="s">
        <v>44</v>
      </c>
      <c r="N65" s="38">
        <v>0</v>
      </c>
      <c r="O65" s="85">
        <v>0.42569444444444443</v>
      </c>
      <c r="P65" s="38"/>
      <c r="Q65" s="261"/>
      <c r="R65" s="85">
        <v>0.46249999999999997</v>
      </c>
      <c r="S65" s="38">
        <v>300</v>
      </c>
      <c r="T65" s="85">
        <v>0.4680555555555555</v>
      </c>
      <c r="U65" s="86"/>
      <c r="V65" s="52">
        <v>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 t="s">
        <v>308</v>
      </c>
      <c r="AF65" s="86"/>
      <c r="AG65" s="52">
        <v>600</v>
      </c>
      <c r="AH65" s="261"/>
      <c r="AI65" s="85"/>
      <c r="AJ65" s="38">
        <v>600</v>
      </c>
      <c r="AK65" s="73">
        <v>0.52013888888888882</v>
      </c>
      <c r="AL65" s="42" t="s">
        <v>301</v>
      </c>
      <c r="AM65" s="38">
        <v>420</v>
      </c>
      <c r="AN65" s="43">
        <v>0.5229166666666667</v>
      </c>
      <c r="AO65" s="47">
        <v>0.56805555555555554</v>
      </c>
      <c r="AP65" s="70">
        <v>100.8</v>
      </c>
      <c r="AQ65" s="71">
        <v>100.8</v>
      </c>
      <c r="AR65" s="72"/>
      <c r="AS65" s="49">
        <v>0.56180555555555545</v>
      </c>
      <c r="AT65" s="42" t="s">
        <v>44</v>
      </c>
      <c r="AU65" s="280">
        <v>0</v>
      </c>
      <c r="AV65" s="72"/>
      <c r="AW65" s="49">
        <v>0.64374999999999993</v>
      </c>
      <c r="AX65" s="42" t="s">
        <v>44</v>
      </c>
      <c r="AY65" s="38">
        <v>0</v>
      </c>
      <c r="AZ65" s="53">
        <v>0.64513888888888882</v>
      </c>
      <c r="BA65" s="61"/>
      <c r="BB65" s="55">
        <v>0.65054398148148151</v>
      </c>
      <c r="BC65" s="35">
        <v>5.4050925925926974E-3</v>
      </c>
      <c r="BD65" s="35">
        <v>1.0416666666656152E-4</v>
      </c>
      <c r="BE65" s="44" t="s">
        <v>45</v>
      </c>
      <c r="BF65" s="45">
        <v>9</v>
      </c>
      <c r="BG65" s="55">
        <v>0.65902777777777777</v>
      </c>
      <c r="BH65" s="35">
        <v>1.3888888888888951E-2</v>
      </c>
      <c r="BI65" s="35">
        <v>4.7453703703709965E-4</v>
      </c>
      <c r="BJ65" s="44" t="s">
        <v>301</v>
      </c>
      <c r="BK65" s="45">
        <v>41</v>
      </c>
      <c r="BL65" s="55">
        <v>0.66298611111111116</v>
      </c>
      <c r="BM65" s="35">
        <v>1.7847222222222348E-2</v>
      </c>
      <c r="BN65" s="35">
        <v>5.787037037038277E-4</v>
      </c>
      <c r="BO65" s="44" t="s">
        <v>301</v>
      </c>
      <c r="BP65" s="45">
        <v>50</v>
      </c>
      <c r="BQ65" s="55">
        <v>0.68146990740740743</v>
      </c>
      <c r="BR65" s="35">
        <v>3.633101851851861E-2</v>
      </c>
      <c r="BS65" s="35">
        <v>4.3750000000000941E-3</v>
      </c>
      <c r="BT65" s="44" t="s">
        <v>301</v>
      </c>
      <c r="BU65" s="45">
        <v>378</v>
      </c>
      <c r="BV65" s="263"/>
      <c r="BW65" s="263"/>
      <c r="BX65" s="55">
        <v>0.67204861111111114</v>
      </c>
      <c r="BY65" s="35">
        <v>2.6909722222222321E-2</v>
      </c>
      <c r="BZ65" s="35">
        <v>1.3298611111111011E-2</v>
      </c>
      <c r="CA65" s="44" t="s">
        <v>45</v>
      </c>
      <c r="CB65" s="45">
        <v>1449</v>
      </c>
      <c r="CC65" s="49"/>
      <c r="CD65" s="42" t="s">
        <v>44</v>
      </c>
      <c r="CE65" s="38">
        <v>1800</v>
      </c>
      <c r="CF65" s="53"/>
      <c r="CG65" s="61"/>
      <c r="CH65" s="55"/>
      <c r="CI65" s="35">
        <v>0</v>
      </c>
      <c r="CJ65" s="35">
        <v>1.0844907407407407E-2</v>
      </c>
      <c r="CK65" s="44" t="s">
        <v>44</v>
      </c>
      <c r="CL65" s="45"/>
      <c r="CM65" s="55"/>
      <c r="CN65" s="35">
        <v>0</v>
      </c>
      <c r="CO65" s="35">
        <v>1.6851851851851851E-2</v>
      </c>
      <c r="CP65" s="44"/>
      <c r="CQ65" s="45">
        <v>1800</v>
      </c>
      <c r="CR65" s="85"/>
      <c r="CS65" s="38">
        <v>600</v>
      </c>
      <c r="CT65" s="85">
        <v>3.5631944444444401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148.9</v>
      </c>
      <c r="DC65" s="71">
        <v>148.9</v>
      </c>
      <c r="DD65" s="72"/>
      <c r="DE65" s="43"/>
      <c r="DF65" s="43"/>
      <c r="DG65" s="39">
        <v>3976.7000000000003</v>
      </c>
      <c r="DH65" s="46">
        <v>6120</v>
      </c>
      <c r="DI65" s="40"/>
      <c r="DJ65" s="63">
        <v>10096.700000000001</v>
      </c>
      <c r="DK65" s="43"/>
      <c r="DL65" s="268" t="s">
        <v>190</v>
      </c>
      <c r="DM65" s="269" t="s">
        <v>615</v>
      </c>
      <c r="DN65" s="269" t="s">
        <v>178</v>
      </c>
      <c r="DO65" s="269">
        <v>105</v>
      </c>
      <c r="DP65" s="269">
        <v>0</v>
      </c>
      <c r="DQ65" s="56"/>
      <c r="DR65" s="56"/>
      <c r="DS65" s="36"/>
      <c r="DV65" s="41">
        <v>1.08</v>
      </c>
      <c r="DW65" s="41" t="s">
        <v>197</v>
      </c>
      <c r="DX65" s="41"/>
      <c r="DY65" s="151">
        <v>269.67599999999999</v>
      </c>
      <c r="DZ65" s="41">
        <v>269.67599999999999</v>
      </c>
      <c r="EA65" s="41">
        <v>9999</v>
      </c>
      <c r="EB65" s="41">
        <v>999999</v>
      </c>
      <c r="EC65" s="41">
        <v>999999</v>
      </c>
      <c r="EG65" s="41">
        <v>83</v>
      </c>
      <c r="EH65" s="195">
        <v>0</v>
      </c>
      <c r="EI65" s="195">
        <v>3720</v>
      </c>
      <c r="EJ65" s="196">
        <v>100.8</v>
      </c>
      <c r="EK65" s="195">
        <v>0</v>
      </c>
      <c r="EL65" s="195">
        <v>0</v>
      </c>
      <c r="EM65" s="195">
        <v>1927</v>
      </c>
      <c r="EN65" s="195">
        <v>1800</v>
      </c>
      <c r="EO65" s="195">
        <v>1800</v>
      </c>
      <c r="EP65" s="195">
        <v>600</v>
      </c>
      <c r="EQ65" s="195">
        <v>148.9</v>
      </c>
      <c r="FC65" s="41">
        <v>83</v>
      </c>
      <c r="FD65" s="195">
        <v>0</v>
      </c>
      <c r="FE65" s="195">
        <v>3720</v>
      </c>
      <c r="FF65" s="195">
        <v>3820.8</v>
      </c>
      <c r="FG65" s="195">
        <v>3820.8</v>
      </c>
      <c r="FH65" s="195">
        <v>3820.8</v>
      </c>
      <c r="FI65" s="195">
        <v>5747.8</v>
      </c>
      <c r="FJ65" s="195">
        <v>7547.8</v>
      </c>
      <c r="FK65" s="195">
        <v>9347.7999999999993</v>
      </c>
      <c r="FL65" s="195">
        <v>9947.7999999999993</v>
      </c>
      <c r="FM65" s="195">
        <v>10096.699999999999</v>
      </c>
    </row>
    <row r="66" spans="1:178" ht="13.5" thickBot="1" x14ac:dyDescent="0.25">
      <c r="A66" s="384"/>
      <c r="B66" s="34">
        <v>2</v>
      </c>
      <c r="C66" s="293">
        <v>2</v>
      </c>
      <c r="D66" s="260" t="s">
        <v>467</v>
      </c>
      <c r="E66" s="260" t="s">
        <v>468</v>
      </c>
      <c r="F66" s="260" t="s">
        <v>587</v>
      </c>
      <c r="G66" s="43">
        <v>0.29305555555555557</v>
      </c>
      <c r="H66" s="47">
        <v>0.2951388888888889</v>
      </c>
      <c r="I66" s="58" t="s">
        <v>301</v>
      </c>
      <c r="J66" s="391">
        <v>180</v>
      </c>
      <c r="K66" s="43">
        <v>0.37638888888888894</v>
      </c>
      <c r="L66" s="47">
        <v>0.3756944444444445</v>
      </c>
      <c r="M66" s="42" t="s">
        <v>45</v>
      </c>
      <c r="N66" s="38">
        <v>60</v>
      </c>
      <c r="O66" s="85">
        <v>0.38263888888888892</v>
      </c>
      <c r="P66" s="38">
        <v>300</v>
      </c>
      <c r="Q66" s="261"/>
      <c r="R66" s="85"/>
      <c r="S66" s="38">
        <v>0</v>
      </c>
      <c r="T66" s="85" t="s">
        <v>308</v>
      </c>
      <c r="U66" s="86"/>
      <c r="V66" s="52">
        <v>600</v>
      </c>
      <c r="W66" s="85"/>
      <c r="X66" s="38">
        <v>600</v>
      </c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>
        <v>0.46666666666666662</v>
      </c>
      <c r="AL66" s="42" t="s">
        <v>301</v>
      </c>
      <c r="AM66" s="38">
        <v>60</v>
      </c>
      <c r="AN66" s="43">
        <v>0.46736111111111112</v>
      </c>
      <c r="AO66" s="47">
        <v>0.47152777777777777</v>
      </c>
      <c r="AP66" s="70">
        <v>115</v>
      </c>
      <c r="AQ66" s="71">
        <v>115</v>
      </c>
      <c r="AR66" s="72"/>
      <c r="AS66" s="49">
        <v>0.5083333333333333</v>
      </c>
      <c r="AT66" s="42" t="s">
        <v>44</v>
      </c>
      <c r="AU66" s="280">
        <v>0</v>
      </c>
      <c r="AV66" s="72"/>
      <c r="AW66" s="49">
        <v>0.51666666666666672</v>
      </c>
      <c r="AX66" s="42" t="s">
        <v>45</v>
      </c>
      <c r="AY66" s="38">
        <v>2880</v>
      </c>
      <c r="AZ66" s="53"/>
      <c r="BA66" s="61"/>
      <c r="BB66" s="55">
        <v>0.54076388888888893</v>
      </c>
      <c r="BC66" s="35">
        <v>0.54076388888888893</v>
      </c>
      <c r="BD66" s="35">
        <v>0.53525462962962966</v>
      </c>
      <c r="BE66" s="44"/>
      <c r="BF66" s="45"/>
      <c r="BG66" s="55">
        <v>0.57759259259259255</v>
      </c>
      <c r="BH66" s="35">
        <v>0.57759259259259255</v>
      </c>
      <c r="BI66" s="35">
        <v>0.56417824074074074</v>
      </c>
      <c r="BJ66" s="44"/>
      <c r="BK66" s="45"/>
      <c r="BL66" s="55">
        <v>0.58578703703703705</v>
      </c>
      <c r="BM66" s="35">
        <v>0.58578703703703705</v>
      </c>
      <c r="BN66" s="35">
        <v>0.56851851851851853</v>
      </c>
      <c r="BO66" s="44"/>
      <c r="BP66" s="45"/>
      <c r="BQ66" s="55">
        <v>0.60496527777777775</v>
      </c>
      <c r="BR66" s="35">
        <v>0.60496527777777775</v>
      </c>
      <c r="BS66" s="35">
        <v>0.57300925925925927</v>
      </c>
      <c r="BT66" s="44" t="s">
        <v>44</v>
      </c>
      <c r="BU66" s="45"/>
      <c r="BV66" s="263"/>
      <c r="BW66" s="263"/>
      <c r="BX66" s="55">
        <v>0.59439814814814818</v>
      </c>
      <c r="BY66" s="35">
        <v>0.59439814814814818</v>
      </c>
      <c r="BZ66" s="35">
        <v>0.55418981481481489</v>
      </c>
      <c r="CA66" s="44"/>
      <c r="CB66" s="45">
        <v>1800</v>
      </c>
      <c r="CC66" s="49">
        <v>0.6381944444444444</v>
      </c>
      <c r="CD66" s="42" t="s">
        <v>301</v>
      </c>
      <c r="CE66" s="38">
        <v>1200</v>
      </c>
      <c r="CF66" s="53">
        <v>0.65555555555555556</v>
      </c>
      <c r="CG66" s="61"/>
      <c r="CH66" s="55">
        <v>0.67413194444444446</v>
      </c>
      <c r="CI66" s="35">
        <v>1.8576388888888906E-2</v>
      </c>
      <c r="CJ66" s="35">
        <v>7.7314814814814989E-3</v>
      </c>
      <c r="CK66" s="44" t="s">
        <v>301</v>
      </c>
      <c r="CL66" s="45">
        <v>668</v>
      </c>
      <c r="CM66" s="55">
        <v>0.68086805555555552</v>
      </c>
      <c r="CN66" s="35">
        <v>2.531249999999996E-2</v>
      </c>
      <c r="CO66" s="35">
        <v>8.4606481481481095E-3</v>
      </c>
      <c r="CP66" s="44" t="s">
        <v>301</v>
      </c>
      <c r="CQ66" s="45">
        <v>731</v>
      </c>
      <c r="CR66" s="85"/>
      <c r="CS66" s="38">
        <v>600</v>
      </c>
      <c r="CT66" s="85">
        <v>0.64652777777777781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0.40833333333333338</v>
      </c>
      <c r="DA66" s="47"/>
      <c r="DB66" s="70">
        <v>131.6</v>
      </c>
      <c r="DC66" s="71">
        <v>131.6</v>
      </c>
      <c r="DD66" s="72">
        <v>20</v>
      </c>
      <c r="DE66" s="43"/>
      <c r="DF66" s="43"/>
      <c r="DG66" s="39">
        <v>3465.6</v>
      </c>
      <c r="DH66" s="46">
        <v>8880</v>
      </c>
      <c r="DI66" s="40"/>
      <c r="DJ66" s="63">
        <v>12345.6</v>
      </c>
      <c r="DK66" s="43"/>
      <c r="DL66" s="268" t="s">
        <v>192</v>
      </c>
      <c r="DM66" s="269" t="s">
        <v>587</v>
      </c>
      <c r="DN66" s="269" t="s">
        <v>178</v>
      </c>
      <c r="DO66" s="269">
        <v>201</v>
      </c>
      <c r="DP66" s="269">
        <v>0</v>
      </c>
      <c r="DQ66" s="56"/>
      <c r="DR66" s="56"/>
      <c r="DS66" s="36"/>
      <c r="DT66" s="41"/>
      <c r="DU66" s="41"/>
      <c r="DV66" s="41">
        <v>1.1100000000000001</v>
      </c>
      <c r="DW66" s="41" t="s">
        <v>197</v>
      </c>
      <c r="DX66" s="41"/>
      <c r="DY66" s="151">
        <v>295.92600000000004</v>
      </c>
      <c r="DZ66" s="41">
        <v>295.92600000000004</v>
      </c>
      <c r="EA66" s="41">
        <v>9999</v>
      </c>
      <c r="EB66" s="41">
        <v>999999</v>
      </c>
      <c r="EC66" s="41">
        <v>999999</v>
      </c>
      <c r="ED66" s="41"/>
      <c r="EE66" s="41"/>
      <c r="EF66" s="41"/>
      <c r="EG66" s="41">
        <v>2</v>
      </c>
      <c r="EH66" s="195">
        <v>240</v>
      </c>
      <c r="EI66" s="195">
        <v>3960</v>
      </c>
      <c r="EJ66" s="196">
        <v>115</v>
      </c>
      <c r="EK66" s="195">
        <v>0</v>
      </c>
      <c r="EL66" s="195">
        <v>2880</v>
      </c>
      <c r="EM66" s="195">
        <v>1800</v>
      </c>
      <c r="EN66" s="195">
        <v>1200</v>
      </c>
      <c r="EO66" s="195">
        <v>1399</v>
      </c>
      <c r="EP66" s="195">
        <v>600</v>
      </c>
      <c r="EQ66" s="195">
        <v>151.6</v>
      </c>
      <c r="ER66" s="195" t="e">
        <v>#REF!</v>
      </c>
      <c r="ES66" s="195" t="e">
        <v>#REF!</v>
      </c>
      <c r="ET66" s="195" t="e">
        <v>#REF!</v>
      </c>
      <c r="EU66" s="196" t="e">
        <v>#REF!</v>
      </c>
      <c r="EV66" s="195"/>
      <c r="EW66" s="195"/>
      <c r="EX66" s="195"/>
      <c r="EY66" s="195"/>
      <c r="EZ66" s="196"/>
      <c r="FA66" s="195"/>
      <c r="FB66" s="41"/>
      <c r="FC66" s="41">
        <v>2</v>
      </c>
      <c r="FD66" s="195">
        <v>240</v>
      </c>
      <c r="FE66" s="195">
        <v>4200</v>
      </c>
      <c r="FF66" s="195">
        <v>4315</v>
      </c>
      <c r="FG66" s="195">
        <v>4315</v>
      </c>
      <c r="FH66" s="195">
        <v>7195</v>
      </c>
      <c r="FI66" s="195">
        <v>8995</v>
      </c>
      <c r="FJ66" s="195">
        <v>10195</v>
      </c>
      <c r="FK66" s="195">
        <v>11594</v>
      </c>
      <c r="FL66" s="195">
        <v>12194</v>
      </c>
      <c r="FM66" s="195">
        <v>12345.6</v>
      </c>
      <c r="FN66" s="195" t="e">
        <v>#REF!</v>
      </c>
      <c r="FO66" s="195" t="e">
        <v>#REF!</v>
      </c>
      <c r="FP66" s="195" t="e">
        <v>#REF!</v>
      </c>
      <c r="FQ66" s="195" t="e">
        <v>#REF!</v>
      </c>
      <c r="FR66" s="195" t="e">
        <v>#REF!</v>
      </c>
      <c r="FS66" s="195" t="e">
        <v>#REF!</v>
      </c>
      <c r="FT66" s="195" t="e">
        <v>#REF!</v>
      </c>
      <c r="FU66" s="195" t="e">
        <v>#REF!</v>
      </c>
      <c r="FV66" s="195" t="e">
        <v>#REF!</v>
      </c>
    </row>
    <row r="67" spans="1:178" ht="13.5" thickBot="1" x14ac:dyDescent="0.25">
      <c r="A67" s="75"/>
      <c r="B67" s="34">
        <v>58</v>
      </c>
      <c r="C67" s="293">
        <v>66</v>
      </c>
      <c r="D67" s="260" t="s">
        <v>263</v>
      </c>
      <c r="E67" s="260" t="s">
        <v>290</v>
      </c>
      <c r="F67" s="260" t="s">
        <v>578</v>
      </c>
      <c r="G67" s="43">
        <v>0.33194444444444432</v>
      </c>
      <c r="H67" s="47">
        <v>0.33194444444444432</v>
      </c>
      <c r="I67" s="58" t="s">
        <v>44</v>
      </c>
      <c r="J67" s="52">
        <v>0</v>
      </c>
      <c r="K67" s="43">
        <v>0.41527777777777769</v>
      </c>
      <c r="L67" s="47">
        <v>0.41527777777777769</v>
      </c>
      <c r="M67" s="42" t="s">
        <v>44</v>
      </c>
      <c r="N67" s="38">
        <v>0</v>
      </c>
      <c r="O67" s="85">
        <v>0.41944444444444445</v>
      </c>
      <c r="P67" s="38"/>
      <c r="Q67" s="261"/>
      <c r="R67" s="85">
        <v>0.45347222222222222</v>
      </c>
      <c r="S67" s="38">
        <v>300</v>
      </c>
      <c r="T67" s="85">
        <v>0.46875</v>
      </c>
      <c r="U67" s="86"/>
      <c r="V67" s="52">
        <v>0</v>
      </c>
      <c r="W67" s="85"/>
      <c r="X67" s="38">
        <v>600</v>
      </c>
      <c r="Y67" s="85"/>
      <c r="Z67" s="86"/>
      <c r="AA67" s="52">
        <v>600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>
        <v>0.50486111111111109</v>
      </c>
      <c r="AL67" s="42" t="s">
        <v>45</v>
      </c>
      <c r="AM67" s="38">
        <v>60</v>
      </c>
      <c r="AN67" s="43">
        <v>0.50763888888888886</v>
      </c>
      <c r="AO67" s="47">
        <v>0.53541666666666665</v>
      </c>
      <c r="AP67" s="70">
        <v>102</v>
      </c>
      <c r="AQ67" s="71">
        <v>102</v>
      </c>
      <c r="AR67" s="72"/>
      <c r="AS67" s="49">
        <v>0.54652777777777772</v>
      </c>
      <c r="AT67" s="42" t="s">
        <v>44</v>
      </c>
      <c r="AU67" s="280">
        <v>0</v>
      </c>
      <c r="AV67" s="72"/>
      <c r="AW67" s="49">
        <v>0.58333333333333337</v>
      </c>
      <c r="AX67" s="42" t="s">
        <v>45</v>
      </c>
      <c r="AY67" s="38">
        <v>420</v>
      </c>
      <c r="AZ67" s="53">
        <v>0.58611111111111114</v>
      </c>
      <c r="BA67" s="61"/>
      <c r="BB67" s="55">
        <v>0.59201388888888895</v>
      </c>
      <c r="BC67" s="35">
        <v>5.9027777777778123E-3</v>
      </c>
      <c r="BD67" s="35">
        <v>3.9351851851855343E-4</v>
      </c>
      <c r="BE67" s="44" t="s">
        <v>301</v>
      </c>
      <c r="BF67" s="45">
        <v>34</v>
      </c>
      <c r="BG67" s="55">
        <v>0.59969907407407408</v>
      </c>
      <c r="BH67" s="35">
        <v>1.3587962962962941E-2</v>
      </c>
      <c r="BI67" s="35">
        <v>1.7361111111108968E-4</v>
      </c>
      <c r="BJ67" s="44" t="s">
        <v>301</v>
      </c>
      <c r="BK67" s="45">
        <v>15</v>
      </c>
      <c r="BL67" s="55">
        <v>0.60427083333333331</v>
      </c>
      <c r="BM67" s="35">
        <v>1.8159722222222174E-2</v>
      </c>
      <c r="BN67" s="35">
        <v>8.9120370370365451E-4</v>
      </c>
      <c r="BO67" s="44" t="s">
        <v>301</v>
      </c>
      <c r="BP67" s="45">
        <v>77</v>
      </c>
      <c r="BQ67" s="55">
        <v>0.62258101851851855</v>
      </c>
      <c r="BR67" s="35">
        <v>3.6469907407407409E-2</v>
      </c>
      <c r="BS67" s="35">
        <v>4.5138888888888937E-3</v>
      </c>
      <c r="BT67" s="44" t="s">
        <v>301</v>
      </c>
      <c r="BU67" s="45">
        <v>390</v>
      </c>
      <c r="BV67" s="263"/>
      <c r="BW67" s="263"/>
      <c r="BX67" s="55">
        <v>0.61305555555555558</v>
      </c>
      <c r="BY67" s="35">
        <v>2.6944444444444438E-2</v>
      </c>
      <c r="BZ67" s="35">
        <v>1.3263888888888895E-2</v>
      </c>
      <c r="CA67" s="44" t="s">
        <v>45</v>
      </c>
      <c r="CB67" s="45">
        <v>1446</v>
      </c>
      <c r="CC67" s="49">
        <v>0.64930555555555558</v>
      </c>
      <c r="CD67" s="42" t="s">
        <v>45</v>
      </c>
      <c r="CE67" s="38">
        <v>240</v>
      </c>
      <c r="CF67" s="53">
        <v>0.65902777777777777</v>
      </c>
      <c r="CG67" s="61"/>
      <c r="CH67" s="55">
        <v>0.66913194444444446</v>
      </c>
      <c r="CI67" s="35">
        <v>1.0104166666666692E-2</v>
      </c>
      <c r="CJ67" s="35">
        <v>7.4074074074071544E-4</v>
      </c>
      <c r="CK67" s="44" t="s">
        <v>45</v>
      </c>
      <c r="CL67" s="45">
        <v>64</v>
      </c>
      <c r="CM67" s="55">
        <v>0.67545138888888889</v>
      </c>
      <c r="CN67" s="35">
        <v>1.6423611111111125E-2</v>
      </c>
      <c r="CO67" s="35">
        <v>4.2824074074072557E-4</v>
      </c>
      <c r="CP67" s="44" t="s">
        <v>45</v>
      </c>
      <c r="CQ67" s="45">
        <v>37</v>
      </c>
      <c r="CR67" s="85" t="s">
        <v>632</v>
      </c>
      <c r="CS67" s="38"/>
      <c r="CT67" s="85">
        <v>2.9798611111111102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110.5</v>
      </c>
      <c r="DC67" s="71">
        <v>110.5</v>
      </c>
      <c r="DD67" s="72">
        <v>300</v>
      </c>
      <c r="DE67" s="43"/>
      <c r="DF67" s="43"/>
      <c r="DG67" s="39">
        <v>2575.5</v>
      </c>
      <c r="DH67" s="46">
        <v>4020</v>
      </c>
      <c r="DI67" s="40"/>
      <c r="DJ67" s="63">
        <v>6595.5</v>
      </c>
      <c r="DK67" s="43"/>
      <c r="DL67" s="268" t="s">
        <v>192</v>
      </c>
      <c r="DM67" s="269" t="s">
        <v>578</v>
      </c>
      <c r="DN67" s="269" t="s">
        <v>178</v>
      </c>
      <c r="DO67" s="269">
        <v>77</v>
      </c>
      <c r="DP67" s="269">
        <v>0</v>
      </c>
      <c r="DQ67" s="56"/>
      <c r="DR67" s="56"/>
      <c r="DS67" s="36"/>
      <c r="DV67" s="41">
        <v>1.05</v>
      </c>
      <c r="DW67" s="41" t="s">
        <v>197</v>
      </c>
      <c r="DX67" s="41"/>
      <c r="DY67" s="401">
        <v>538.125</v>
      </c>
      <c r="DZ67" s="41">
        <v>538.125</v>
      </c>
      <c r="EA67" s="36">
        <v>9999</v>
      </c>
      <c r="EB67" s="36">
        <v>999999</v>
      </c>
      <c r="EC67" s="36">
        <v>999999</v>
      </c>
      <c r="EG67" s="41">
        <v>66</v>
      </c>
      <c r="EH67" s="402">
        <v>0</v>
      </c>
      <c r="EI67" s="402">
        <v>3360</v>
      </c>
      <c r="EJ67" s="403">
        <v>102</v>
      </c>
      <c r="EK67" s="402">
        <v>0</v>
      </c>
      <c r="EL67" s="402">
        <v>420</v>
      </c>
      <c r="EM67" s="402">
        <v>1962</v>
      </c>
      <c r="EN67" s="402">
        <v>240</v>
      </c>
      <c r="EO67" s="402">
        <v>101</v>
      </c>
      <c r="EP67" s="402">
        <v>0</v>
      </c>
      <c r="EQ67" s="402">
        <v>410.5</v>
      </c>
      <c r="ER67" s="195" t="e">
        <v>#REF!</v>
      </c>
      <c r="ES67" s="195" t="e">
        <v>#REF!</v>
      </c>
      <c r="ET67" s="195" t="e">
        <v>#REF!</v>
      </c>
      <c r="EU67" s="196" t="s">
        <v>316</v>
      </c>
      <c r="EV67" s="195"/>
      <c r="EW67" s="195"/>
      <c r="EX67" s="195"/>
      <c r="EY67" s="195"/>
      <c r="EZ67" s="196"/>
      <c r="FA67" s="195"/>
      <c r="FC67" s="41">
        <v>66</v>
      </c>
      <c r="FD67" s="195">
        <v>0</v>
      </c>
      <c r="FE67" s="402">
        <v>3360</v>
      </c>
      <c r="FF67" s="402">
        <v>3462</v>
      </c>
      <c r="FG67" s="402">
        <v>3462</v>
      </c>
      <c r="FH67" s="402">
        <v>3882</v>
      </c>
      <c r="FI67" s="402">
        <v>5844</v>
      </c>
      <c r="FJ67" s="402">
        <v>6084</v>
      </c>
      <c r="FK67" s="402">
        <v>6185</v>
      </c>
      <c r="FL67" s="402">
        <v>6185</v>
      </c>
      <c r="FM67" s="402">
        <v>6595.5</v>
      </c>
      <c r="FN67" s="195" t="e">
        <v>#REF!</v>
      </c>
      <c r="FO67" s="195" t="e">
        <v>#REF!</v>
      </c>
      <c r="FP67" s="195" t="e">
        <v>#REF!</v>
      </c>
      <c r="FQ67" s="195" t="e">
        <v>#REF!</v>
      </c>
      <c r="FR67" s="195" t="e">
        <v>#REF!</v>
      </c>
      <c r="FS67" s="195" t="e">
        <v>#REF!</v>
      </c>
      <c r="FT67" s="195" t="e">
        <v>#REF!</v>
      </c>
      <c r="FU67" s="195" t="e">
        <v>#REF!</v>
      </c>
      <c r="FV67" s="195" t="e">
        <v>#REF!</v>
      </c>
    </row>
    <row r="68" spans="1:178" ht="13.5" thickBot="1" x14ac:dyDescent="0.25">
      <c r="B68" s="34">
        <v>73</v>
      </c>
      <c r="C68" s="293">
        <v>84</v>
      </c>
      <c r="D68" s="260" t="s">
        <v>556</v>
      </c>
      <c r="E68" s="260" t="s">
        <v>557</v>
      </c>
      <c r="F68" s="260" t="s">
        <v>615</v>
      </c>
      <c r="G68" s="43">
        <v>0.34236111111111095</v>
      </c>
      <c r="H68" s="47">
        <v>0.34236111111111095</v>
      </c>
      <c r="I68" s="58" t="s">
        <v>44</v>
      </c>
      <c r="J68" s="52">
        <v>0</v>
      </c>
      <c r="K68" s="43">
        <v>0.42569444444444432</v>
      </c>
      <c r="L68" s="47">
        <v>0.42569444444444432</v>
      </c>
      <c r="M68" s="42" t="s">
        <v>44</v>
      </c>
      <c r="N68" s="38">
        <v>0</v>
      </c>
      <c r="O68" s="85">
        <v>0.42638888888888887</v>
      </c>
      <c r="P68" s="38"/>
      <c r="Q68" s="261"/>
      <c r="R68" s="85"/>
      <c r="S68" s="38">
        <v>0</v>
      </c>
      <c r="T68" s="85" t="s">
        <v>308</v>
      </c>
      <c r="U68" s="86"/>
      <c r="V68" s="52">
        <v>600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 t="s">
        <v>308</v>
      </c>
      <c r="AF68" s="86"/>
      <c r="AG68" s="52">
        <v>600</v>
      </c>
      <c r="AH68" s="261"/>
      <c r="AI68" s="85"/>
      <c r="AJ68" s="38">
        <v>600</v>
      </c>
      <c r="AK68" s="73">
        <v>0.54097222222222219</v>
      </c>
      <c r="AL68" s="42" t="s">
        <v>301</v>
      </c>
      <c r="AM68" s="38">
        <v>2160</v>
      </c>
      <c r="AN68" s="43">
        <v>0.5805555555555556</v>
      </c>
      <c r="AO68" s="47">
        <v>0.58263888888888882</v>
      </c>
      <c r="AP68" s="70">
        <v>105.5</v>
      </c>
      <c r="AQ68" s="71">
        <v>105.5</v>
      </c>
      <c r="AR68" s="72"/>
      <c r="AS68" s="49">
        <v>0.58263888888888882</v>
      </c>
      <c r="AT68" s="42" t="s">
        <v>44</v>
      </c>
      <c r="AU68" s="280">
        <v>0</v>
      </c>
      <c r="AV68" s="72"/>
      <c r="AW68" s="49">
        <v>0.6333333333333333</v>
      </c>
      <c r="AX68" s="42" t="s">
        <v>301</v>
      </c>
      <c r="AY68" s="38">
        <v>600</v>
      </c>
      <c r="AZ68" s="53">
        <v>0.63541666666666663</v>
      </c>
      <c r="BA68" s="61"/>
      <c r="BB68" s="55">
        <v>0.64118055555555553</v>
      </c>
      <c r="BC68" s="35">
        <v>5.7638888888889017E-3</v>
      </c>
      <c r="BD68" s="35">
        <v>2.5462962962964283E-4</v>
      </c>
      <c r="BE68" s="44" t="s">
        <v>301</v>
      </c>
      <c r="BF68" s="45">
        <v>22</v>
      </c>
      <c r="BG68" s="55">
        <v>0.64781250000000001</v>
      </c>
      <c r="BH68" s="35">
        <v>1.2395833333333384E-2</v>
      </c>
      <c r="BI68" s="35">
        <v>1.0185185185184673E-3</v>
      </c>
      <c r="BJ68" s="44" t="s">
        <v>45</v>
      </c>
      <c r="BK68" s="45">
        <v>88</v>
      </c>
      <c r="BL68" s="55">
        <v>0.65224537037037034</v>
      </c>
      <c r="BM68" s="35">
        <v>1.6828703703703707E-2</v>
      </c>
      <c r="BN68" s="35">
        <v>4.3981481481481302E-4</v>
      </c>
      <c r="BO68" s="44" t="s">
        <v>45</v>
      </c>
      <c r="BP68" s="45">
        <v>38</v>
      </c>
      <c r="BQ68" s="55"/>
      <c r="BR68" s="35">
        <v>-0.63541666666666663</v>
      </c>
      <c r="BS68" s="35">
        <v>0.66737268518518511</v>
      </c>
      <c r="BT68" s="44"/>
      <c r="BU68" s="45">
        <v>600</v>
      </c>
      <c r="BV68" s="263"/>
      <c r="BW68" s="263"/>
      <c r="BX68" s="55">
        <v>0.66094907407407411</v>
      </c>
      <c r="BY68" s="35">
        <v>2.5532407407407476E-2</v>
      </c>
      <c r="BZ68" s="35">
        <v>1.4675925925925856E-2</v>
      </c>
      <c r="CA68" s="44" t="s">
        <v>45</v>
      </c>
      <c r="CB68" s="45">
        <v>1568</v>
      </c>
      <c r="CC68" s="49">
        <v>0.72569444444444453</v>
      </c>
      <c r="CD68" s="42" t="s">
        <v>301</v>
      </c>
      <c r="CE68" s="38">
        <v>2100</v>
      </c>
      <c r="CF68" s="53">
        <v>0.72777777777777775</v>
      </c>
      <c r="CG68" s="61"/>
      <c r="CH68" s="55">
        <v>0.73812500000000003</v>
      </c>
      <c r="CI68" s="35">
        <v>1.0347222222222285E-2</v>
      </c>
      <c r="CJ68" s="35">
        <v>4.9768518518512189E-4</v>
      </c>
      <c r="CK68" s="44" t="s">
        <v>45</v>
      </c>
      <c r="CL68" s="45">
        <v>43</v>
      </c>
      <c r="CM68" s="55">
        <v>0.74353009259259262</v>
      </c>
      <c r="CN68" s="35">
        <v>1.5752314814814872E-2</v>
      </c>
      <c r="CO68" s="35">
        <v>1.0995370370369788E-3</v>
      </c>
      <c r="CP68" s="44" t="s">
        <v>45</v>
      </c>
      <c r="CQ68" s="45">
        <v>95</v>
      </c>
      <c r="CR68" s="85"/>
      <c r="CS68" s="38">
        <v>600</v>
      </c>
      <c r="CT68" s="85">
        <v>3.6048611111111102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109.1</v>
      </c>
      <c r="DC68" s="71">
        <v>109.1</v>
      </c>
      <c r="DD68" s="72">
        <v>300</v>
      </c>
      <c r="DE68" s="43"/>
      <c r="DF68" s="43"/>
      <c r="DG68" s="39">
        <v>2968.6</v>
      </c>
      <c r="DH68" s="46">
        <v>9060</v>
      </c>
      <c r="DI68" s="40"/>
      <c r="DJ68" s="63">
        <v>12028.6</v>
      </c>
      <c r="DK68" s="43"/>
      <c r="DL68" s="268" t="s">
        <v>191</v>
      </c>
      <c r="DM68" s="269" t="s">
        <v>615</v>
      </c>
      <c r="DN68" s="269" t="s">
        <v>178</v>
      </c>
      <c r="DO68" s="269">
        <v>105</v>
      </c>
      <c r="DP68" s="269">
        <v>0</v>
      </c>
      <c r="DQ68" s="56"/>
      <c r="DR68" s="56"/>
      <c r="DS68" s="36"/>
      <c r="DV68" s="41">
        <v>1.08</v>
      </c>
      <c r="DW68" s="41" t="s">
        <v>197</v>
      </c>
      <c r="DX68" s="41"/>
      <c r="DY68" s="151">
        <v>555.76800000000003</v>
      </c>
      <c r="DZ68" s="41">
        <v>555.76800000000003</v>
      </c>
      <c r="EA68" s="41">
        <v>9999</v>
      </c>
      <c r="EB68" s="41">
        <v>999999</v>
      </c>
      <c r="EC68" s="41">
        <v>999999</v>
      </c>
      <c r="EG68" s="41">
        <v>84</v>
      </c>
      <c r="EH68" s="195">
        <v>0</v>
      </c>
      <c r="EI68" s="195">
        <v>5760</v>
      </c>
      <c r="EJ68" s="196">
        <v>105.5</v>
      </c>
      <c r="EK68" s="195">
        <v>0</v>
      </c>
      <c r="EL68" s="195">
        <v>600</v>
      </c>
      <c r="EM68" s="195">
        <v>2316</v>
      </c>
      <c r="EN68" s="195">
        <v>2100</v>
      </c>
      <c r="EO68" s="195">
        <v>138</v>
      </c>
      <c r="EP68" s="195">
        <v>600</v>
      </c>
      <c r="EQ68" s="195">
        <v>409.1</v>
      </c>
      <c r="FC68" s="41">
        <v>84</v>
      </c>
      <c r="FD68" s="195">
        <v>0</v>
      </c>
      <c r="FE68" s="195">
        <v>5760</v>
      </c>
      <c r="FF68" s="195">
        <v>5865.5</v>
      </c>
      <c r="FG68" s="195">
        <v>5865.5</v>
      </c>
      <c r="FH68" s="195">
        <v>6465.5</v>
      </c>
      <c r="FI68" s="195">
        <v>8781.5</v>
      </c>
      <c r="FJ68" s="195">
        <v>10881.5</v>
      </c>
      <c r="FK68" s="195">
        <v>11019.5</v>
      </c>
      <c r="FL68" s="195">
        <v>11619.5</v>
      </c>
      <c r="FM68" s="195">
        <v>12028.6</v>
      </c>
    </row>
    <row r="69" spans="1:178" ht="13.5" thickBot="1" x14ac:dyDescent="0.25">
      <c r="A69" s="75"/>
      <c r="B69" s="34">
        <v>47</v>
      </c>
      <c r="C69" s="293">
        <v>47</v>
      </c>
      <c r="D69" s="260" t="s">
        <v>519</v>
      </c>
      <c r="E69" s="260" t="s">
        <v>520</v>
      </c>
      <c r="F69" s="260" t="s">
        <v>599</v>
      </c>
      <c r="G69" s="43">
        <v>0.32430555555555546</v>
      </c>
      <c r="H69" s="47">
        <v>0.32430555555555546</v>
      </c>
      <c r="I69" s="58" t="s">
        <v>44</v>
      </c>
      <c r="J69" s="52">
        <v>0</v>
      </c>
      <c r="K69" s="43">
        <v>0.40763888888888883</v>
      </c>
      <c r="L69" s="47">
        <v>0.40763888888888883</v>
      </c>
      <c r="M69" s="42" t="s">
        <v>44</v>
      </c>
      <c r="N69" s="38">
        <v>0</v>
      </c>
      <c r="O69" s="85"/>
      <c r="P69" s="38">
        <v>600</v>
      </c>
      <c r="Q69" s="261"/>
      <c r="R69" s="85"/>
      <c r="S69" s="38">
        <v>0</v>
      </c>
      <c r="T69" s="85" t="s">
        <v>308</v>
      </c>
      <c r="U69" s="86"/>
      <c r="V69" s="52">
        <v>600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>
        <v>0.44861111111111113</v>
      </c>
      <c r="AF69" s="86"/>
      <c r="AG69" s="52">
        <v>2940</v>
      </c>
      <c r="AH69" s="261"/>
      <c r="AI69" s="85"/>
      <c r="AJ69" s="38">
        <v>600</v>
      </c>
      <c r="AK69" s="73">
        <v>0.49722222222222223</v>
      </c>
      <c r="AL69" s="42" t="s">
        <v>45</v>
      </c>
      <c r="AM69" s="38">
        <v>60</v>
      </c>
      <c r="AN69" s="43">
        <v>0.52777777777777779</v>
      </c>
      <c r="AO69" s="47">
        <v>0.53888888888888886</v>
      </c>
      <c r="AP69" s="70">
        <v>112.3</v>
      </c>
      <c r="AQ69" s="71">
        <v>112.3</v>
      </c>
      <c r="AR69" s="72"/>
      <c r="AS69" s="49">
        <v>0.53888888888888886</v>
      </c>
      <c r="AT69" s="42" t="s">
        <v>44</v>
      </c>
      <c r="AU69" s="280">
        <v>0</v>
      </c>
      <c r="AV69" s="72"/>
      <c r="AW69" s="49">
        <v>0.62222222222222223</v>
      </c>
      <c r="AX69" s="42" t="s">
        <v>301</v>
      </c>
      <c r="AY69" s="38">
        <v>2640</v>
      </c>
      <c r="AZ69" s="53">
        <v>0.625</v>
      </c>
      <c r="BA69" s="61"/>
      <c r="BB69" s="55">
        <v>0.63078703703703709</v>
      </c>
      <c r="BC69" s="35">
        <v>5.7870370370370905E-3</v>
      </c>
      <c r="BD69" s="35">
        <v>2.7777777777783161E-4</v>
      </c>
      <c r="BE69" s="44" t="s">
        <v>301</v>
      </c>
      <c r="BF69" s="45">
        <v>24</v>
      </c>
      <c r="BG69" s="55">
        <v>0.63928240740740738</v>
      </c>
      <c r="BH69" s="35">
        <v>1.4282407407407383E-2</v>
      </c>
      <c r="BI69" s="35">
        <v>8.6805555555553165E-4</v>
      </c>
      <c r="BJ69" s="44" t="s">
        <v>301</v>
      </c>
      <c r="BK69" s="45">
        <v>75</v>
      </c>
      <c r="BL69" s="55">
        <v>0.64471064814814816</v>
      </c>
      <c r="BM69" s="35">
        <v>1.9710648148148158E-2</v>
      </c>
      <c r="BN69" s="35">
        <v>2.4421296296296378E-3</v>
      </c>
      <c r="BO69" s="44" t="s">
        <v>301</v>
      </c>
      <c r="BP69" s="45">
        <v>211</v>
      </c>
      <c r="BQ69" s="55">
        <v>0.66800925925925936</v>
      </c>
      <c r="BR69" s="35">
        <v>4.3009259259259358E-2</v>
      </c>
      <c r="BS69" s="35">
        <v>1.1053240740740843E-2</v>
      </c>
      <c r="BT69" s="44" t="s">
        <v>301</v>
      </c>
      <c r="BU69" s="45">
        <v>955</v>
      </c>
      <c r="BV69" s="263"/>
      <c r="BW69" s="263"/>
      <c r="BX69" s="55">
        <v>0.65505787037037033</v>
      </c>
      <c r="BY69" s="35">
        <v>3.0057870370370332E-2</v>
      </c>
      <c r="BZ69" s="35">
        <v>1.0150462962963E-2</v>
      </c>
      <c r="CA69" s="44" t="s">
        <v>45</v>
      </c>
      <c r="CB69" s="45">
        <v>1177</v>
      </c>
      <c r="CC69" s="49">
        <v>0.70000000000000007</v>
      </c>
      <c r="CD69" s="42" t="s">
        <v>301</v>
      </c>
      <c r="CE69" s="38">
        <v>780</v>
      </c>
      <c r="CF69" s="53">
        <v>0.70416666666666661</v>
      </c>
      <c r="CG69" s="61"/>
      <c r="CH69" s="55">
        <v>0.71819444444444447</v>
      </c>
      <c r="CI69" s="35">
        <v>1.4027777777777861E-2</v>
      </c>
      <c r="CJ69" s="35">
        <v>3.1828703703704539E-3</v>
      </c>
      <c r="CK69" s="44" t="s">
        <v>301</v>
      </c>
      <c r="CL69" s="45">
        <v>275</v>
      </c>
      <c r="CM69" s="55">
        <v>0.72633101851851845</v>
      </c>
      <c r="CN69" s="35">
        <v>2.2164351851851838E-2</v>
      </c>
      <c r="CO69" s="35">
        <v>5.3124999999999874E-3</v>
      </c>
      <c r="CP69" s="44" t="s">
        <v>301</v>
      </c>
      <c r="CQ69" s="45">
        <v>459</v>
      </c>
      <c r="CR69" s="85"/>
      <c r="CS69" s="38">
        <v>600</v>
      </c>
      <c r="CT69" s="85">
        <v>2.5215277777777798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154.6</v>
      </c>
      <c r="DC69" s="71">
        <v>154.6</v>
      </c>
      <c r="DD69" s="72">
        <v>300</v>
      </c>
      <c r="DE69" s="43"/>
      <c r="DF69" s="43"/>
      <c r="DG69" s="39">
        <v>3742.9</v>
      </c>
      <c r="DH69" s="46">
        <v>10620</v>
      </c>
      <c r="DI69" s="40"/>
      <c r="DJ69" s="63">
        <v>14362.9</v>
      </c>
      <c r="DK69" s="43"/>
      <c r="DL69" s="268" t="s">
        <v>190</v>
      </c>
      <c r="DM69" s="269" t="s">
        <v>599</v>
      </c>
      <c r="DN69" s="269" t="s">
        <v>179</v>
      </c>
      <c r="DO69" s="269">
        <v>75</v>
      </c>
      <c r="DP69" s="269">
        <v>0</v>
      </c>
      <c r="DQ69" s="56"/>
      <c r="DR69" s="56"/>
      <c r="DS69" s="36"/>
      <c r="DV69" s="41">
        <v>1</v>
      </c>
      <c r="DW69" s="41" t="s">
        <v>197</v>
      </c>
      <c r="DX69" s="41"/>
      <c r="DY69" s="151">
        <v>566.9</v>
      </c>
      <c r="DZ69" s="41">
        <v>566.9</v>
      </c>
      <c r="EA69" s="41">
        <v>9999</v>
      </c>
      <c r="EB69" s="41">
        <v>999999</v>
      </c>
      <c r="EC69" s="41">
        <v>14362.9</v>
      </c>
      <c r="EG69" s="41">
        <v>47</v>
      </c>
      <c r="EH69" s="195">
        <v>0</v>
      </c>
      <c r="EI69" s="195">
        <v>6600</v>
      </c>
      <c r="EJ69" s="196">
        <v>112.3</v>
      </c>
      <c r="EK69" s="195">
        <v>0</v>
      </c>
      <c r="EL69" s="195">
        <v>2640</v>
      </c>
      <c r="EM69" s="195">
        <v>2442</v>
      </c>
      <c r="EN69" s="195">
        <v>780</v>
      </c>
      <c r="EO69" s="195">
        <v>734</v>
      </c>
      <c r="EP69" s="195">
        <v>600</v>
      </c>
      <c r="EQ69" s="195">
        <v>454.6</v>
      </c>
      <c r="ER69" s="195" t="e">
        <v>#REF!</v>
      </c>
      <c r="ES69" s="195" t="e">
        <v>#REF!</v>
      </c>
      <c r="ET69" s="195" t="e">
        <v>#REF!</v>
      </c>
      <c r="EU69" s="196" t="e">
        <v>#REF!</v>
      </c>
      <c r="EV69" s="195"/>
      <c r="EW69" s="195"/>
      <c r="EX69" s="195"/>
      <c r="EY69" s="195"/>
      <c r="EZ69" s="196"/>
      <c r="FA69" s="195"/>
      <c r="FC69" s="41">
        <v>47</v>
      </c>
      <c r="FD69" s="195">
        <v>0</v>
      </c>
      <c r="FE69" s="195">
        <v>6600</v>
      </c>
      <c r="FF69" s="195">
        <v>6712.3</v>
      </c>
      <c r="FG69" s="195">
        <v>6712.3</v>
      </c>
      <c r="FH69" s="195">
        <v>9352.2999999999993</v>
      </c>
      <c r="FI69" s="195">
        <v>11794.3</v>
      </c>
      <c r="FJ69" s="195">
        <v>12574.3</v>
      </c>
      <c r="FK69" s="195">
        <v>13308.3</v>
      </c>
      <c r="FL69" s="195">
        <v>13908.3</v>
      </c>
      <c r="FM69" s="195">
        <v>14362.9</v>
      </c>
      <c r="FN69" s="195" t="e">
        <v>#REF!</v>
      </c>
      <c r="FO69" s="195" t="e">
        <v>#REF!</v>
      </c>
      <c r="FP69" s="195" t="e">
        <v>#REF!</v>
      </c>
      <c r="FQ69" s="195" t="e">
        <v>#REF!</v>
      </c>
      <c r="FR69" s="195" t="e">
        <v>#REF!</v>
      </c>
      <c r="FS69" s="195" t="e">
        <v>#REF!</v>
      </c>
      <c r="FT69" s="195" t="e">
        <v>#REF!</v>
      </c>
      <c r="FU69" s="195" t="e">
        <v>#REF!</v>
      </c>
      <c r="FV69" s="195" t="e">
        <v>#REF!</v>
      </c>
    </row>
    <row r="70" spans="1:178" ht="13.5" thickBot="1" x14ac:dyDescent="0.25">
      <c r="A70" s="75"/>
      <c r="B70" s="34">
        <v>40</v>
      </c>
      <c r="C70" s="293">
        <v>40</v>
      </c>
      <c r="D70" s="260" t="s">
        <v>509</v>
      </c>
      <c r="E70" s="260" t="s">
        <v>510</v>
      </c>
      <c r="F70" s="260" t="s">
        <v>594</v>
      </c>
      <c r="G70" s="43">
        <v>0.31944444444444436</v>
      </c>
      <c r="H70" s="47">
        <v>0.31944444444444436</v>
      </c>
      <c r="I70" s="58" t="s">
        <v>44</v>
      </c>
      <c r="J70" s="52">
        <v>0</v>
      </c>
      <c r="K70" s="43">
        <v>0.40277777777777773</v>
      </c>
      <c r="L70" s="47">
        <v>0.40277777777777773</v>
      </c>
      <c r="M70" s="42" t="s">
        <v>44</v>
      </c>
      <c r="N70" s="38">
        <v>0</v>
      </c>
      <c r="O70" s="85"/>
      <c r="P70" s="38">
        <v>600</v>
      </c>
      <c r="Q70" s="261"/>
      <c r="R70" s="85">
        <v>0.44236111111111115</v>
      </c>
      <c r="S70" s="38">
        <v>300</v>
      </c>
      <c r="T70" s="85">
        <v>0.48819444444444443</v>
      </c>
      <c r="U70" s="86"/>
      <c r="V70" s="52">
        <v>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>
        <v>0.4548611111111111</v>
      </c>
      <c r="AF70" s="86"/>
      <c r="AG70" s="52">
        <v>1980</v>
      </c>
      <c r="AH70" s="261">
        <v>600</v>
      </c>
      <c r="AI70" s="85"/>
      <c r="AJ70" s="38">
        <v>600</v>
      </c>
      <c r="AK70" s="73">
        <v>0.51180555555555551</v>
      </c>
      <c r="AL70" s="42" t="s">
        <v>301</v>
      </c>
      <c r="AM70" s="38">
        <v>1620</v>
      </c>
      <c r="AN70" s="43">
        <v>0.53472222222222221</v>
      </c>
      <c r="AO70" s="47">
        <v>0.57430555555555551</v>
      </c>
      <c r="AP70" s="70">
        <v>93.4</v>
      </c>
      <c r="AQ70" s="71">
        <v>93.4</v>
      </c>
      <c r="AR70" s="72"/>
      <c r="AS70" s="49">
        <v>0.55347222222222214</v>
      </c>
      <c r="AT70" s="42" t="s">
        <v>44</v>
      </c>
      <c r="AU70" s="280">
        <v>0</v>
      </c>
      <c r="AV70" s="72"/>
      <c r="AW70" s="49">
        <v>0.61736111111111114</v>
      </c>
      <c r="AX70" s="42" t="s">
        <v>44</v>
      </c>
      <c r="AY70" s="38">
        <v>0</v>
      </c>
      <c r="AZ70" s="53">
        <v>0.62013888888888891</v>
      </c>
      <c r="BA70" s="61"/>
      <c r="BB70" s="55">
        <v>0.62519675925925922</v>
      </c>
      <c r="BC70" s="35">
        <v>5.0578703703703098E-3</v>
      </c>
      <c r="BD70" s="35">
        <v>4.5138888888894904E-4</v>
      </c>
      <c r="BE70" s="44" t="s">
        <v>45</v>
      </c>
      <c r="BF70" s="45">
        <v>39</v>
      </c>
      <c r="BG70" s="55">
        <v>0.63443287037037044</v>
      </c>
      <c r="BH70" s="35">
        <v>1.4293981481481532E-2</v>
      </c>
      <c r="BI70" s="35">
        <v>8.7962962962968155E-4</v>
      </c>
      <c r="BJ70" s="44" t="s">
        <v>301</v>
      </c>
      <c r="BK70" s="45">
        <v>76</v>
      </c>
      <c r="BL70" s="55">
        <v>0.64618055555555554</v>
      </c>
      <c r="BM70" s="35">
        <v>2.604166666666663E-2</v>
      </c>
      <c r="BN70" s="35">
        <v>8.7731481481481098E-3</v>
      </c>
      <c r="BO70" s="44" t="s">
        <v>301</v>
      </c>
      <c r="BP70" s="45">
        <v>758</v>
      </c>
      <c r="BQ70" s="55">
        <v>0.66728009259259258</v>
      </c>
      <c r="BR70" s="35">
        <v>4.7141203703703671E-2</v>
      </c>
      <c r="BS70" s="35">
        <v>1.5185185185185156E-2</v>
      </c>
      <c r="BT70" s="44" t="s">
        <v>301</v>
      </c>
      <c r="BU70" s="45">
        <v>1312</v>
      </c>
      <c r="BV70" s="263"/>
      <c r="BW70" s="263"/>
      <c r="BX70" s="55">
        <v>0.65625</v>
      </c>
      <c r="BY70" s="35">
        <v>3.6111111111111094E-2</v>
      </c>
      <c r="BZ70" s="35">
        <v>4.0972222222222382E-3</v>
      </c>
      <c r="CA70" s="44" t="s">
        <v>45</v>
      </c>
      <c r="CB70" s="45">
        <v>654</v>
      </c>
      <c r="CC70" s="49">
        <v>0.7270833333333333</v>
      </c>
      <c r="CD70" s="42" t="s">
        <v>301</v>
      </c>
      <c r="CE70" s="38">
        <v>3540</v>
      </c>
      <c r="CF70" s="53">
        <v>0.72986111111111107</v>
      </c>
      <c r="CG70" s="61"/>
      <c r="CH70" s="55">
        <v>0.74276620370370372</v>
      </c>
      <c r="CI70" s="35">
        <v>1.2905092592592649E-2</v>
      </c>
      <c r="CJ70" s="35">
        <v>2.0601851851852412E-3</v>
      </c>
      <c r="CK70" s="44" t="s">
        <v>301</v>
      </c>
      <c r="CL70" s="45">
        <v>178</v>
      </c>
      <c r="CM70" s="55">
        <v>0.75125000000000008</v>
      </c>
      <c r="CN70" s="35">
        <v>2.1388888888889013E-2</v>
      </c>
      <c r="CO70" s="35">
        <v>4.5370370370371622E-3</v>
      </c>
      <c r="CP70" s="44" t="s">
        <v>301</v>
      </c>
      <c r="CQ70" s="45">
        <v>392</v>
      </c>
      <c r="CR70" s="85"/>
      <c r="CS70" s="38">
        <v>600</v>
      </c>
      <c r="CT70" s="85">
        <v>2.2298611111111102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111.3</v>
      </c>
      <c r="DC70" s="71">
        <v>111.3</v>
      </c>
      <c r="DD70" s="72">
        <v>330</v>
      </c>
      <c r="DE70" s="43"/>
      <c r="DF70" s="43"/>
      <c r="DG70" s="39">
        <v>3943.7000000000003</v>
      </c>
      <c r="DH70" s="46">
        <v>11640</v>
      </c>
      <c r="DI70" s="40"/>
      <c r="DJ70" s="63">
        <v>15583.7</v>
      </c>
      <c r="DK70" s="43"/>
      <c r="DL70" s="268" t="s">
        <v>192</v>
      </c>
      <c r="DM70" s="269" t="s">
        <v>594</v>
      </c>
      <c r="DN70" s="269" t="s">
        <v>178</v>
      </c>
      <c r="DO70" s="269">
        <v>112</v>
      </c>
      <c r="DP70" s="269" t="s">
        <v>294</v>
      </c>
      <c r="DQ70" s="56"/>
      <c r="DR70" s="56"/>
      <c r="DS70" s="36"/>
      <c r="DV70" s="41">
        <v>1.08</v>
      </c>
      <c r="DW70" s="41" t="s">
        <v>197</v>
      </c>
      <c r="DX70" s="41"/>
      <c r="DY70" s="151">
        <v>577.47600000000011</v>
      </c>
      <c r="DZ70" s="41">
        <v>577.47600000000011</v>
      </c>
      <c r="EA70" s="41">
        <v>9999</v>
      </c>
      <c r="EB70" s="41">
        <v>999999</v>
      </c>
      <c r="EC70" s="41">
        <v>999999</v>
      </c>
      <c r="EG70" s="41">
        <v>40</v>
      </c>
      <c r="EH70" s="195">
        <v>0</v>
      </c>
      <c r="EI70" s="195">
        <v>7500</v>
      </c>
      <c r="EJ70" s="196">
        <v>93.4</v>
      </c>
      <c r="EK70" s="195">
        <v>0</v>
      </c>
      <c r="EL70" s="195">
        <v>0</v>
      </c>
      <c r="EM70" s="195">
        <v>2839</v>
      </c>
      <c r="EN70" s="195">
        <v>3540</v>
      </c>
      <c r="EO70" s="195">
        <v>570</v>
      </c>
      <c r="EP70" s="195">
        <v>600</v>
      </c>
      <c r="EQ70" s="195">
        <v>441.3</v>
      </c>
      <c r="ER70" s="195" t="e">
        <v>#REF!</v>
      </c>
      <c r="ES70" s="195" t="e">
        <v>#REF!</v>
      </c>
      <c r="ET70" s="195" t="e">
        <v>#REF!</v>
      </c>
      <c r="EU70" s="196" t="e">
        <v>#REF!</v>
      </c>
      <c r="EV70" s="195"/>
      <c r="EW70" s="195"/>
      <c r="EX70" s="195"/>
      <c r="EY70" s="195"/>
      <c r="EZ70" s="196"/>
      <c r="FA70" s="195"/>
      <c r="FC70" s="41">
        <v>40</v>
      </c>
      <c r="FD70" s="195">
        <v>0</v>
      </c>
      <c r="FE70" s="195">
        <v>7500</v>
      </c>
      <c r="FF70" s="195">
        <v>7593.4</v>
      </c>
      <c r="FG70" s="195">
        <v>7593.4</v>
      </c>
      <c r="FH70" s="195">
        <v>7593.4</v>
      </c>
      <c r="FI70" s="195">
        <v>10432.4</v>
      </c>
      <c r="FJ70" s="195">
        <v>13972.4</v>
      </c>
      <c r="FK70" s="195">
        <v>14542.4</v>
      </c>
      <c r="FL70" s="195">
        <v>15142.4</v>
      </c>
      <c r="FM70" s="195">
        <v>15583.699999999999</v>
      </c>
      <c r="FN70" s="195" t="e">
        <v>#REF!</v>
      </c>
      <c r="FO70" s="195" t="e">
        <v>#REF!</v>
      </c>
      <c r="FP70" s="195" t="e">
        <v>#REF!</v>
      </c>
      <c r="FQ70" s="195" t="e">
        <v>#REF!</v>
      </c>
      <c r="FR70" s="195" t="e">
        <v>#REF!</v>
      </c>
      <c r="FS70" s="195" t="e">
        <v>#REF!</v>
      </c>
      <c r="FT70" s="195" t="e">
        <v>#REF!</v>
      </c>
      <c r="FU70" s="195" t="e">
        <v>#REF!</v>
      </c>
      <c r="FV70" s="195" t="e">
        <v>#REF!</v>
      </c>
    </row>
    <row r="71" spans="1:178" ht="13.5" thickBot="1" x14ac:dyDescent="0.25">
      <c r="A71" s="75"/>
      <c r="B71" s="34">
        <v>52</v>
      </c>
      <c r="C71" s="293">
        <v>53</v>
      </c>
      <c r="D71" s="260" t="s">
        <v>528</v>
      </c>
      <c r="E71" s="260" t="s">
        <v>529</v>
      </c>
      <c r="F71" s="260" t="s">
        <v>582</v>
      </c>
      <c r="G71" s="43">
        <v>0.32777777777777767</v>
      </c>
      <c r="H71" s="47">
        <v>0.32777777777777767</v>
      </c>
      <c r="I71" s="58" t="s">
        <v>44</v>
      </c>
      <c r="J71" s="52">
        <v>0</v>
      </c>
      <c r="K71" s="43">
        <v>0.41111111111111104</v>
      </c>
      <c r="L71" s="47">
        <v>0.41111111111111104</v>
      </c>
      <c r="M71" s="42" t="s">
        <v>44</v>
      </c>
      <c r="N71" s="38">
        <v>0</v>
      </c>
      <c r="O71" s="85">
        <v>0.41250000000000003</v>
      </c>
      <c r="P71" s="38"/>
      <c r="Q71" s="261"/>
      <c r="R71" s="85">
        <v>0.47916666666666669</v>
      </c>
      <c r="S71" s="38">
        <v>300</v>
      </c>
      <c r="T71" s="85" t="s">
        <v>308</v>
      </c>
      <c r="U71" s="86"/>
      <c r="V71" s="52">
        <v>600</v>
      </c>
      <c r="W71" s="85"/>
      <c r="X71" s="38">
        <v>600</v>
      </c>
      <c r="Y71" s="85"/>
      <c r="Z71" s="86"/>
      <c r="AA71" s="52">
        <v>600</v>
      </c>
      <c r="AB71" s="261"/>
      <c r="AC71" s="85"/>
      <c r="AD71" s="38">
        <v>600</v>
      </c>
      <c r="AE71" s="85" t="s">
        <v>308</v>
      </c>
      <c r="AF71" s="86"/>
      <c r="AG71" s="52">
        <v>600</v>
      </c>
      <c r="AH71" s="261"/>
      <c r="AI71" s="85"/>
      <c r="AJ71" s="38">
        <v>600</v>
      </c>
      <c r="AK71" s="73">
        <v>0.52847222222222223</v>
      </c>
      <c r="AL71" s="42" t="s">
        <v>301</v>
      </c>
      <c r="AM71" s="38">
        <v>2340</v>
      </c>
      <c r="AN71" s="43">
        <v>0.57430555555555551</v>
      </c>
      <c r="AO71" s="47">
        <v>0.57708333333333328</v>
      </c>
      <c r="AP71" s="70">
        <v>115.3</v>
      </c>
      <c r="AQ71" s="71">
        <v>115.3</v>
      </c>
      <c r="AR71" s="72"/>
      <c r="AS71" s="49">
        <v>0.57013888888888886</v>
      </c>
      <c r="AT71" s="42" t="s">
        <v>44</v>
      </c>
      <c r="AU71" s="280">
        <v>0</v>
      </c>
      <c r="AV71" s="72"/>
      <c r="AW71" s="49">
        <v>0.6381944444444444</v>
      </c>
      <c r="AX71" s="42" t="s">
        <v>301</v>
      </c>
      <c r="AY71" s="38">
        <v>2040</v>
      </c>
      <c r="AZ71" s="53">
        <v>0.64027777777777783</v>
      </c>
      <c r="BA71" s="61"/>
      <c r="BB71" s="55">
        <v>0.64651620370370366</v>
      </c>
      <c r="BC71" s="35">
        <v>6.2384259259258279E-3</v>
      </c>
      <c r="BD71" s="35">
        <v>7.2916666666656901E-4</v>
      </c>
      <c r="BE71" s="44" t="s">
        <v>301</v>
      </c>
      <c r="BF71" s="45">
        <v>63</v>
      </c>
      <c r="BG71" s="55">
        <v>0.65547453703703706</v>
      </c>
      <c r="BH71" s="35">
        <v>1.5196759259259229E-2</v>
      </c>
      <c r="BI71" s="35">
        <v>1.7824074074073784E-3</v>
      </c>
      <c r="BJ71" s="44" t="s">
        <v>301</v>
      </c>
      <c r="BK71" s="45">
        <v>154</v>
      </c>
      <c r="BL71" s="55">
        <v>0.66118055555555555</v>
      </c>
      <c r="BM71" s="35">
        <v>2.0902777777777715E-2</v>
      </c>
      <c r="BN71" s="35">
        <v>3.6342592592591948E-3</v>
      </c>
      <c r="BO71" s="44" t="s">
        <v>301</v>
      </c>
      <c r="BP71" s="45">
        <v>314</v>
      </c>
      <c r="BQ71" s="55">
        <v>0.68521990740740746</v>
      </c>
      <c r="BR71" s="35">
        <v>4.4942129629629624E-2</v>
      </c>
      <c r="BS71" s="35">
        <v>1.2986111111111108E-2</v>
      </c>
      <c r="BT71" s="44" t="s">
        <v>301</v>
      </c>
      <c r="BU71" s="45">
        <v>1122</v>
      </c>
      <c r="BV71" s="263"/>
      <c r="BW71" s="263"/>
      <c r="BX71" s="55">
        <v>0.67222222222222217</v>
      </c>
      <c r="BY71" s="35">
        <v>3.1944444444444331E-2</v>
      </c>
      <c r="BZ71" s="35">
        <v>8.2638888888890011E-3</v>
      </c>
      <c r="CA71" s="44" t="s">
        <v>45</v>
      </c>
      <c r="CB71" s="45">
        <v>1014</v>
      </c>
      <c r="CC71" s="49">
        <v>0.75</v>
      </c>
      <c r="CD71" s="42" t="s">
        <v>301</v>
      </c>
      <c r="CE71" s="38">
        <v>180</v>
      </c>
      <c r="CF71" s="53"/>
      <c r="CG71" s="61"/>
      <c r="CH71" s="55"/>
      <c r="CI71" s="35">
        <v>0</v>
      </c>
      <c r="CJ71" s="35">
        <v>1.0844907407407407E-2</v>
      </c>
      <c r="CK71" s="44" t="s">
        <v>44</v>
      </c>
      <c r="CL71" s="45"/>
      <c r="CM71" s="55"/>
      <c r="CN71" s="35">
        <v>0</v>
      </c>
      <c r="CO71" s="35">
        <v>1.6851851851851851E-2</v>
      </c>
      <c r="CP71" s="44"/>
      <c r="CQ71" s="45">
        <v>1800</v>
      </c>
      <c r="CR71" s="85"/>
      <c r="CS71" s="38">
        <v>600</v>
      </c>
      <c r="CT71" s="85">
        <v>2.7298611111111102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/>
      <c r="DC71" s="71">
        <v>1800</v>
      </c>
      <c r="DD71" s="72"/>
      <c r="DE71" s="43"/>
      <c r="DF71" s="43"/>
      <c r="DG71" s="39">
        <v>6382.3</v>
      </c>
      <c r="DH71" s="46">
        <v>9060</v>
      </c>
      <c r="DI71" s="40"/>
      <c r="DJ71" s="63">
        <v>15442.3</v>
      </c>
      <c r="DK71" s="43"/>
      <c r="DL71" s="268" t="s">
        <v>192</v>
      </c>
      <c r="DM71" s="269" t="s">
        <v>582</v>
      </c>
      <c r="DN71" s="269" t="s">
        <v>178</v>
      </c>
      <c r="DO71" s="269">
        <v>114</v>
      </c>
      <c r="DP71" s="269">
        <v>0</v>
      </c>
      <c r="DQ71" s="56"/>
      <c r="DR71" s="56"/>
      <c r="DS71" s="36"/>
      <c r="DV71" s="41">
        <v>1.08</v>
      </c>
      <c r="DW71" s="41" t="s">
        <v>197</v>
      </c>
      <c r="DX71" s="41"/>
      <c r="DY71" s="151">
        <v>2068.5239999999999</v>
      </c>
      <c r="DZ71" s="41">
        <v>2068.5239999999999</v>
      </c>
      <c r="EA71" s="41">
        <v>9999</v>
      </c>
      <c r="EB71" s="41">
        <v>999999</v>
      </c>
      <c r="EC71" s="41">
        <v>999999</v>
      </c>
      <c r="EG71" s="41">
        <v>53</v>
      </c>
      <c r="EH71" s="195">
        <v>0</v>
      </c>
      <c r="EI71" s="195">
        <v>6240</v>
      </c>
      <c r="EJ71" s="196">
        <v>115.3</v>
      </c>
      <c r="EK71" s="195">
        <v>0</v>
      </c>
      <c r="EL71" s="195">
        <v>2040</v>
      </c>
      <c r="EM71" s="195">
        <v>2667</v>
      </c>
      <c r="EN71" s="195">
        <v>180</v>
      </c>
      <c r="EO71" s="195">
        <v>1800</v>
      </c>
      <c r="EP71" s="195">
        <v>600</v>
      </c>
      <c r="EQ71" s="195">
        <v>1800</v>
      </c>
      <c r="ER71" s="195" t="e">
        <v>#REF!</v>
      </c>
      <c r="ES71" s="195" t="e">
        <v>#REF!</v>
      </c>
      <c r="ET71" s="195" t="e">
        <v>#REF!</v>
      </c>
      <c r="EU71" s="196" t="e">
        <v>#REF!</v>
      </c>
      <c r="EV71" s="195"/>
      <c r="EW71" s="195"/>
      <c r="EX71" s="195"/>
      <c r="EY71" s="195"/>
      <c r="EZ71" s="196"/>
      <c r="FA71" s="195"/>
      <c r="FC71" s="41">
        <v>53</v>
      </c>
      <c r="FD71" s="195">
        <v>0</v>
      </c>
      <c r="FE71" s="195">
        <v>6240</v>
      </c>
      <c r="FF71" s="195">
        <v>6355.3</v>
      </c>
      <c r="FG71" s="195">
        <v>6355.3</v>
      </c>
      <c r="FH71" s="195">
        <v>8395.2999999999993</v>
      </c>
      <c r="FI71" s="195">
        <v>11062.3</v>
      </c>
      <c r="FJ71" s="195">
        <v>11242.3</v>
      </c>
      <c r="FK71" s="195">
        <v>13042.3</v>
      </c>
      <c r="FL71" s="195">
        <v>13642.3</v>
      </c>
      <c r="FM71" s="195">
        <v>15442.3</v>
      </c>
      <c r="FN71" s="195" t="e">
        <v>#REF!</v>
      </c>
      <c r="FO71" s="195" t="e">
        <v>#REF!</v>
      </c>
      <c r="FP71" s="195" t="e">
        <v>#REF!</v>
      </c>
      <c r="FQ71" s="195" t="e">
        <v>#REF!</v>
      </c>
      <c r="FR71" s="195" t="e">
        <v>#REF!</v>
      </c>
      <c r="FS71" s="195" t="e">
        <v>#REF!</v>
      </c>
      <c r="FT71" s="195" t="e">
        <v>#REF!</v>
      </c>
      <c r="FU71" s="195" t="e">
        <v>#REF!</v>
      </c>
      <c r="FV71" s="195" t="e">
        <v>#REF!</v>
      </c>
    </row>
    <row r="72" spans="1:178" ht="13.5" thickBot="1" x14ac:dyDescent="0.25">
      <c r="A72" s="75"/>
      <c r="B72" s="34">
        <v>30</v>
      </c>
      <c r="C72" s="293">
        <v>30</v>
      </c>
      <c r="D72" s="260" t="s">
        <v>495</v>
      </c>
      <c r="E72" s="260" t="s">
        <v>496</v>
      </c>
      <c r="F72" s="260" t="s">
        <v>589</v>
      </c>
      <c r="G72" s="43">
        <v>0.31249999999999994</v>
      </c>
      <c r="H72" s="47">
        <v>0.31249999999999994</v>
      </c>
      <c r="I72" s="58" t="s">
        <v>44</v>
      </c>
      <c r="J72" s="52">
        <v>0</v>
      </c>
      <c r="K72" s="43">
        <v>0.39583333333333331</v>
      </c>
      <c r="L72" s="47">
        <v>0.39583333333333331</v>
      </c>
      <c r="M72" s="42" t="s">
        <v>44</v>
      </c>
      <c r="N72" s="38">
        <v>0</v>
      </c>
      <c r="O72" s="85">
        <v>0.39652777777777781</v>
      </c>
      <c r="P72" s="38"/>
      <c r="Q72" s="261"/>
      <c r="R72" s="85"/>
      <c r="S72" s="38">
        <v>0</v>
      </c>
      <c r="T72" s="85">
        <v>0.47083333333333338</v>
      </c>
      <c r="U72" s="86"/>
      <c r="V72" s="52">
        <v>0</v>
      </c>
      <c r="W72" s="85">
        <v>0.49305555555555558</v>
      </c>
      <c r="X72" s="38"/>
      <c r="Y72" s="85">
        <v>0.49374999999999997</v>
      </c>
      <c r="Z72" s="86"/>
      <c r="AA72" s="52">
        <v>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0.50694444444444442</v>
      </c>
      <c r="AL72" s="42" t="s">
        <v>301</v>
      </c>
      <c r="AM72" s="38">
        <v>1800</v>
      </c>
      <c r="AN72" s="43">
        <v>0.52500000000000002</v>
      </c>
      <c r="AO72" s="47">
        <v>0.5541666666666667</v>
      </c>
      <c r="AP72" s="70">
        <v>115.3</v>
      </c>
      <c r="AQ72" s="71">
        <v>115.3</v>
      </c>
      <c r="AR72" s="72"/>
      <c r="AS72" s="49">
        <v>0.54861111111111105</v>
      </c>
      <c r="AT72" s="42" t="s">
        <v>44</v>
      </c>
      <c r="AU72" s="280">
        <v>0</v>
      </c>
      <c r="AV72" s="72"/>
      <c r="AW72" s="49">
        <v>0.61458333333333337</v>
      </c>
      <c r="AX72" s="42" t="s">
        <v>44</v>
      </c>
      <c r="AY72" s="38">
        <v>0</v>
      </c>
      <c r="AZ72" s="53">
        <v>0.61736111111111114</v>
      </c>
      <c r="BA72" s="61"/>
      <c r="BB72" s="55">
        <v>0.62372685185185184</v>
      </c>
      <c r="BC72" s="35">
        <v>6.3657407407406996E-3</v>
      </c>
      <c r="BD72" s="35">
        <v>8.5648148148144074E-4</v>
      </c>
      <c r="BE72" s="44" t="s">
        <v>301</v>
      </c>
      <c r="BF72" s="45">
        <v>74</v>
      </c>
      <c r="BG72" s="55">
        <v>0.63334490740740745</v>
      </c>
      <c r="BH72" s="35">
        <v>1.5983796296296315E-2</v>
      </c>
      <c r="BI72" s="35">
        <v>2.5694444444444645E-3</v>
      </c>
      <c r="BJ72" s="44" t="s">
        <v>301</v>
      </c>
      <c r="BK72" s="45">
        <v>222</v>
      </c>
      <c r="BL72" s="55">
        <v>0.63437500000000002</v>
      </c>
      <c r="BM72" s="35">
        <v>1.7013888888888884E-2</v>
      </c>
      <c r="BN72" s="35">
        <v>2.546296296296359E-4</v>
      </c>
      <c r="BO72" s="44" t="s">
        <v>45</v>
      </c>
      <c r="BP72" s="45">
        <v>22</v>
      </c>
      <c r="BQ72" s="55">
        <v>0.66249999999999998</v>
      </c>
      <c r="BR72" s="35">
        <v>4.513888888888884E-2</v>
      </c>
      <c r="BS72" s="35">
        <v>1.3182870370370324E-2</v>
      </c>
      <c r="BT72" s="44" t="s">
        <v>301</v>
      </c>
      <c r="BU72" s="45">
        <v>1139</v>
      </c>
      <c r="BV72" s="263"/>
      <c r="BW72" s="263"/>
      <c r="BX72" s="55">
        <v>0.64717592592592588</v>
      </c>
      <c r="BY72" s="35">
        <v>2.9814814814814738E-2</v>
      </c>
      <c r="BZ72" s="35">
        <v>1.0393518518518594E-2</v>
      </c>
      <c r="CA72" s="44" t="s">
        <v>45</v>
      </c>
      <c r="CB72" s="45">
        <v>898</v>
      </c>
      <c r="CC72" s="49">
        <v>0.6972222222222223</v>
      </c>
      <c r="CD72" s="42" t="s">
        <v>301</v>
      </c>
      <c r="CE72" s="38">
        <v>1200</v>
      </c>
      <c r="CF72" s="53">
        <v>0.69930555555555562</v>
      </c>
      <c r="CG72" s="61"/>
      <c r="CH72" s="55">
        <v>0.71180555555555547</v>
      </c>
      <c r="CI72" s="35">
        <v>1.2499999999999845E-2</v>
      </c>
      <c r="CJ72" s="35">
        <v>1.6550925925924373E-3</v>
      </c>
      <c r="CK72" s="44" t="s">
        <v>301</v>
      </c>
      <c r="CL72" s="45">
        <v>143</v>
      </c>
      <c r="CM72" s="55">
        <v>0.71892361111111114</v>
      </c>
      <c r="CN72" s="35">
        <v>1.9618055555555514E-2</v>
      </c>
      <c r="CO72" s="35">
        <v>2.7662037037036631E-3</v>
      </c>
      <c r="CP72" s="44" t="s">
        <v>301</v>
      </c>
      <c r="CQ72" s="45">
        <v>239</v>
      </c>
      <c r="CR72" s="85"/>
      <c r="CS72" s="38">
        <v>600</v>
      </c>
      <c r="CT72" s="85">
        <v>1.8131944444444399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161.19999999999999</v>
      </c>
      <c r="DC72" s="71">
        <v>161.19999999999999</v>
      </c>
      <c r="DD72" s="72"/>
      <c r="DE72" s="43"/>
      <c r="DF72" s="43"/>
      <c r="DG72" s="39">
        <v>3013.5</v>
      </c>
      <c r="DH72" s="46">
        <v>5400</v>
      </c>
      <c r="DI72" s="40"/>
      <c r="DJ72" s="63">
        <v>8413.5</v>
      </c>
      <c r="DK72" s="43"/>
      <c r="DL72" s="268" t="s">
        <v>192</v>
      </c>
      <c r="DM72" s="269" t="s">
        <v>589</v>
      </c>
      <c r="DN72" s="269" t="s">
        <v>178</v>
      </c>
      <c r="DO72" s="269">
        <v>99</v>
      </c>
      <c r="DP72" s="269" t="s">
        <v>620</v>
      </c>
      <c r="DQ72" s="56"/>
      <c r="DR72" s="56"/>
      <c r="DS72" s="36"/>
      <c r="DV72" s="41">
        <v>1.05</v>
      </c>
      <c r="DW72" s="41" t="s">
        <v>198</v>
      </c>
      <c r="DX72" s="41"/>
      <c r="DY72" s="151">
        <v>290.32499999999999</v>
      </c>
      <c r="DZ72" s="41">
        <v>9999</v>
      </c>
      <c r="EA72" s="41">
        <v>290.32499999999999</v>
      </c>
      <c r="EB72" s="41">
        <v>999999</v>
      </c>
      <c r="EC72" s="41">
        <v>999999</v>
      </c>
      <c r="EG72" s="41">
        <v>30</v>
      </c>
      <c r="EH72" s="195">
        <v>0</v>
      </c>
      <c r="EI72" s="195">
        <v>3600</v>
      </c>
      <c r="EJ72" s="196">
        <v>115.3</v>
      </c>
      <c r="EK72" s="195">
        <v>0</v>
      </c>
      <c r="EL72" s="195">
        <v>0</v>
      </c>
      <c r="EM72" s="195">
        <v>2355</v>
      </c>
      <c r="EN72" s="195">
        <v>1200</v>
      </c>
      <c r="EO72" s="195">
        <v>382</v>
      </c>
      <c r="EP72" s="195">
        <v>600</v>
      </c>
      <c r="EQ72" s="195">
        <v>161.19999999999999</v>
      </c>
      <c r="ER72" s="195" t="e">
        <v>#REF!</v>
      </c>
      <c r="ES72" s="195" t="e">
        <v>#REF!</v>
      </c>
      <c r="ET72" s="195" t="e">
        <v>#REF!</v>
      </c>
      <c r="EU72" s="196" t="e">
        <v>#REF!</v>
      </c>
      <c r="EV72" s="195"/>
      <c r="EW72" s="195"/>
      <c r="EX72" s="195"/>
      <c r="EY72" s="195"/>
      <c r="EZ72" s="196"/>
      <c r="FA72" s="195"/>
      <c r="FC72" s="41">
        <v>30</v>
      </c>
      <c r="FD72" s="195">
        <v>0</v>
      </c>
      <c r="FE72" s="195">
        <v>3600</v>
      </c>
      <c r="FF72" s="195">
        <v>3715.3</v>
      </c>
      <c r="FG72" s="195">
        <v>3715.3</v>
      </c>
      <c r="FH72" s="195">
        <v>3715.3</v>
      </c>
      <c r="FI72" s="195">
        <v>6070.3</v>
      </c>
      <c r="FJ72" s="195">
        <v>7270.3</v>
      </c>
      <c r="FK72" s="195">
        <v>7652.3</v>
      </c>
      <c r="FL72" s="195">
        <v>8252.2999999999993</v>
      </c>
      <c r="FM72" s="195">
        <v>8413.5</v>
      </c>
      <c r="FN72" s="195" t="e">
        <v>#REF!</v>
      </c>
      <c r="FO72" s="195" t="e">
        <v>#REF!</v>
      </c>
      <c r="FP72" s="195" t="e">
        <v>#REF!</v>
      </c>
      <c r="FQ72" s="195" t="e">
        <v>#REF!</v>
      </c>
      <c r="FR72" s="195" t="e">
        <v>#REF!</v>
      </c>
      <c r="FS72" s="195" t="e">
        <v>#REF!</v>
      </c>
      <c r="FT72" s="195" t="e">
        <v>#REF!</v>
      </c>
      <c r="FU72" s="195" t="e">
        <v>#REF!</v>
      </c>
      <c r="FV72" s="195" t="e">
        <v>#REF!</v>
      </c>
    </row>
    <row r="73" spans="1:178" ht="13.5" thickBot="1" x14ac:dyDescent="0.25">
      <c r="A73" s="75"/>
      <c r="B73" s="34">
        <v>36</v>
      </c>
      <c r="C73" s="293">
        <v>36</v>
      </c>
      <c r="D73" s="260" t="s">
        <v>251</v>
      </c>
      <c r="E73" s="260" t="s">
        <v>278</v>
      </c>
      <c r="F73" s="260" t="s">
        <v>567</v>
      </c>
      <c r="G73" s="43">
        <v>0.3166666666666666</v>
      </c>
      <c r="H73" s="47">
        <v>0.3166666666666666</v>
      </c>
      <c r="I73" s="58" t="s">
        <v>44</v>
      </c>
      <c r="J73" s="52">
        <v>0</v>
      </c>
      <c r="K73" s="43">
        <v>0.39999999999999997</v>
      </c>
      <c r="L73" s="47">
        <v>0.39999999999999997</v>
      </c>
      <c r="M73" s="42" t="s">
        <v>44</v>
      </c>
      <c r="N73" s="38">
        <v>0</v>
      </c>
      <c r="O73" s="85">
        <v>0.40347222222222223</v>
      </c>
      <c r="P73" s="38">
        <v>300</v>
      </c>
      <c r="Q73" s="261"/>
      <c r="R73" s="85">
        <v>0.44791666666666669</v>
      </c>
      <c r="S73" s="38">
        <v>300</v>
      </c>
      <c r="T73" s="85" t="s">
        <v>308</v>
      </c>
      <c r="U73" s="86"/>
      <c r="V73" s="52">
        <v>600</v>
      </c>
      <c r="W73" s="85">
        <v>0.5131944444444444</v>
      </c>
      <c r="X73" s="38"/>
      <c r="Y73" s="85">
        <v>0.51388888888888895</v>
      </c>
      <c r="Z73" s="86"/>
      <c r="AA73" s="52">
        <v>0</v>
      </c>
      <c r="AB73" s="261"/>
      <c r="AC73" s="85">
        <v>0.51736111111111105</v>
      </c>
      <c r="AD73" s="38"/>
      <c r="AE73" s="85">
        <v>0.46666666666666662</v>
      </c>
      <c r="AF73" s="86"/>
      <c r="AG73" s="52">
        <v>720</v>
      </c>
      <c r="AH73" s="261">
        <v>600</v>
      </c>
      <c r="AI73" s="85"/>
      <c r="AJ73" s="38">
        <v>600</v>
      </c>
      <c r="AK73" s="73">
        <v>0.5493055555555556</v>
      </c>
      <c r="AL73" s="42" t="s">
        <v>301</v>
      </c>
      <c r="AM73" s="38">
        <v>5100</v>
      </c>
      <c r="AN73" s="43">
        <v>0.55208333333333337</v>
      </c>
      <c r="AO73" s="47">
        <v>0.58819444444444446</v>
      </c>
      <c r="AP73" s="70">
        <v>101</v>
      </c>
      <c r="AQ73" s="71">
        <v>101</v>
      </c>
      <c r="AR73" s="72"/>
      <c r="AS73" s="49">
        <v>0.59097222222222223</v>
      </c>
      <c r="AT73" s="42" t="s">
        <v>44</v>
      </c>
      <c r="AU73" s="280">
        <v>0</v>
      </c>
      <c r="AV73" s="72"/>
      <c r="AW73" s="49">
        <v>0.63541666666666663</v>
      </c>
      <c r="AX73" s="42" t="s">
        <v>44</v>
      </c>
      <c r="AY73" s="38">
        <v>0</v>
      </c>
      <c r="AZ73" s="53">
        <v>0.6381944444444444</v>
      </c>
      <c r="BA73" s="61"/>
      <c r="BB73" s="55">
        <v>0.64371527777777782</v>
      </c>
      <c r="BC73" s="35">
        <v>5.5208333333334192E-3</v>
      </c>
      <c r="BD73" s="35">
        <v>1.1574074074160307E-5</v>
      </c>
      <c r="BE73" s="44" t="s">
        <v>301</v>
      </c>
      <c r="BF73" s="45">
        <v>1</v>
      </c>
      <c r="BG73" s="55">
        <v>0.65127314814814818</v>
      </c>
      <c r="BH73" s="35">
        <v>1.3078703703703787E-2</v>
      </c>
      <c r="BI73" s="35">
        <v>3.3564814814806415E-4</v>
      </c>
      <c r="BJ73" s="44" t="s">
        <v>45</v>
      </c>
      <c r="BK73" s="45">
        <v>29</v>
      </c>
      <c r="BL73" s="55">
        <v>0.65637731481481476</v>
      </c>
      <c r="BM73" s="35">
        <v>1.8182870370370363E-2</v>
      </c>
      <c r="BN73" s="35">
        <v>9.1435185185184328E-4</v>
      </c>
      <c r="BO73" s="44" t="s">
        <v>301</v>
      </c>
      <c r="BP73" s="45">
        <v>79</v>
      </c>
      <c r="BQ73" s="55">
        <v>0.67484953703703709</v>
      </c>
      <c r="BR73" s="35">
        <v>3.6655092592592697E-2</v>
      </c>
      <c r="BS73" s="35">
        <v>4.6990740740741818E-3</v>
      </c>
      <c r="BT73" s="44" t="s">
        <v>301</v>
      </c>
      <c r="BU73" s="45">
        <v>406</v>
      </c>
      <c r="BV73" s="263"/>
      <c r="BW73" s="263"/>
      <c r="BX73" s="55">
        <v>0.68812499999999999</v>
      </c>
      <c r="BY73" s="35">
        <v>4.9930555555555589E-2</v>
      </c>
      <c r="BZ73" s="35">
        <v>9.7222222222222571E-3</v>
      </c>
      <c r="CA73" s="44" t="s">
        <v>301</v>
      </c>
      <c r="CB73" s="45">
        <v>840</v>
      </c>
      <c r="CC73" s="49">
        <v>0.70416666666666661</v>
      </c>
      <c r="CD73" s="42" t="s">
        <v>44</v>
      </c>
      <c r="CE73" s="38">
        <v>0</v>
      </c>
      <c r="CF73" s="53">
        <v>0.70624999999999993</v>
      </c>
      <c r="CG73" s="61"/>
      <c r="CH73" s="55">
        <v>0.71877314814814808</v>
      </c>
      <c r="CI73" s="35">
        <v>1.2523148148148144E-2</v>
      </c>
      <c r="CJ73" s="35">
        <v>1.6782407407407371E-3</v>
      </c>
      <c r="CK73" s="44" t="s">
        <v>301</v>
      </c>
      <c r="CL73" s="45">
        <v>145</v>
      </c>
      <c r="CM73" s="55">
        <v>0.72618055555555561</v>
      </c>
      <c r="CN73" s="35">
        <v>1.9930555555555673E-2</v>
      </c>
      <c r="CO73" s="35">
        <v>3.078703703703823E-3</v>
      </c>
      <c r="CP73" s="44" t="s">
        <v>301</v>
      </c>
      <c r="CQ73" s="45">
        <v>266</v>
      </c>
      <c r="CR73" s="85"/>
      <c r="CS73" s="38">
        <v>600</v>
      </c>
      <c r="CT73" s="85">
        <v>2.0631944444444401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110.5</v>
      </c>
      <c r="DC73" s="71">
        <v>110.5</v>
      </c>
      <c r="DD73" s="72"/>
      <c r="DE73" s="43"/>
      <c r="DF73" s="43"/>
      <c r="DG73" s="39">
        <v>1977.5</v>
      </c>
      <c r="DH73" s="46">
        <v>8820</v>
      </c>
      <c r="DI73" s="40"/>
      <c r="DJ73" s="63">
        <v>10797.5</v>
      </c>
      <c r="DK73" s="43"/>
      <c r="DL73" s="268" t="s">
        <v>191</v>
      </c>
      <c r="DM73" s="269" t="s">
        <v>567</v>
      </c>
      <c r="DN73" s="269" t="s">
        <v>178</v>
      </c>
      <c r="DO73" s="269">
        <v>105</v>
      </c>
      <c r="DP73" s="269">
        <v>0</v>
      </c>
      <c r="DQ73" s="56"/>
      <c r="DR73" s="56"/>
      <c r="DS73" s="36"/>
      <c r="DV73" s="41">
        <v>1.08</v>
      </c>
      <c r="DW73" s="41" t="s">
        <v>198</v>
      </c>
      <c r="DX73" s="41"/>
      <c r="DY73" s="151">
        <v>228.42000000000002</v>
      </c>
      <c r="DZ73" s="41">
        <v>9999</v>
      </c>
      <c r="EA73" s="41">
        <v>228.42000000000002</v>
      </c>
      <c r="EB73" s="41">
        <v>999999</v>
      </c>
      <c r="EC73" s="41">
        <v>999999</v>
      </c>
      <c r="EG73" s="41">
        <v>36</v>
      </c>
      <c r="EH73" s="195">
        <v>0</v>
      </c>
      <c r="EI73" s="195">
        <v>8220</v>
      </c>
      <c r="EJ73" s="196">
        <v>101</v>
      </c>
      <c r="EK73" s="195">
        <v>0</v>
      </c>
      <c r="EL73" s="195">
        <v>0</v>
      </c>
      <c r="EM73" s="195">
        <v>1355</v>
      </c>
      <c r="EN73" s="195">
        <v>0</v>
      </c>
      <c r="EO73" s="195">
        <v>411</v>
      </c>
      <c r="EP73" s="195">
        <v>600</v>
      </c>
      <c r="EQ73" s="195">
        <v>110.5</v>
      </c>
      <c r="ER73" s="195" t="e">
        <v>#REF!</v>
      </c>
      <c r="ES73" s="195" t="e">
        <v>#REF!</v>
      </c>
      <c r="ET73" s="195" t="e">
        <v>#REF!</v>
      </c>
      <c r="EU73" s="196" t="e">
        <v>#REF!</v>
      </c>
      <c r="EV73" s="195"/>
      <c r="EW73" s="195"/>
      <c r="EX73" s="195"/>
      <c r="EY73" s="195"/>
      <c r="EZ73" s="196"/>
      <c r="FA73" s="195"/>
      <c r="FC73" s="41">
        <v>36</v>
      </c>
      <c r="FD73" s="195">
        <v>0</v>
      </c>
      <c r="FE73" s="195">
        <v>8220</v>
      </c>
      <c r="FF73" s="195">
        <v>8321</v>
      </c>
      <c r="FG73" s="195">
        <v>8321</v>
      </c>
      <c r="FH73" s="195">
        <v>8321</v>
      </c>
      <c r="FI73" s="195">
        <v>9676</v>
      </c>
      <c r="FJ73" s="195">
        <v>9676</v>
      </c>
      <c r="FK73" s="195">
        <v>10087</v>
      </c>
      <c r="FL73" s="195">
        <v>10687</v>
      </c>
      <c r="FM73" s="195">
        <v>10797.5</v>
      </c>
      <c r="FN73" s="195" t="e">
        <v>#REF!</v>
      </c>
      <c r="FO73" s="195" t="e">
        <v>#REF!</v>
      </c>
      <c r="FP73" s="195" t="e">
        <v>#REF!</v>
      </c>
      <c r="FQ73" s="195" t="e">
        <v>#REF!</v>
      </c>
      <c r="FR73" s="195" t="e">
        <v>#REF!</v>
      </c>
      <c r="FS73" s="195" t="e">
        <v>#REF!</v>
      </c>
      <c r="FT73" s="195" t="e">
        <v>#REF!</v>
      </c>
      <c r="FU73" s="195" t="e">
        <v>#REF!</v>
      </c>
      <c r="FV73" s="195" t="e">
        <v>#REF!</v>
      </c>
    </row>
    <row r="74" spans="1:178" ht="13.5" thickBot="1" x14ac:dyDescent="0.25">
      <c r="A74" s="75"/>
      <c r="B74" s="34">
        <v>37</v>
      </c>
      <c r="C74" s="293">
        <v>37</v>
      </c>
      <c r="D74" s="260" t="s">
        <v>506</v>
      </c>
      <c r="E74" s="260" t="s">
        <v>507</v>
      </c>
      <c r="F74" s="260" t="s">
        <v>584</v>
      </c>
      <c r="G74" s="43">
        <v>0.31736111111111104</v>
      </c>
      <c r="H74" s="47">
        <v>0.31736111111111104</v>
      </c>
      <c r="I74" s="58" t="s">
        <v>44</v>
      </c>
      <c r="J74" s="52">
        <v>0</v>
      </c>
      <c r="K74" s="43">
        <v>0.40069444444444441</v>
      </c>
      <c r="L74" s="47">
        <v>0.40069444444444441</v>
      </c>
      <c r="M74" s="42" t="s">
        <v>44</v>
      </c>
      <c r="N74" s="38">
        <v>0</v>
      </c>
      <c r="O74" s="85"/>
      <c r="P74" s="38">
        <v>600</v>
      </c>
      <c r="Q74" s="261"/>
      <c r="R74" s="85"/>
      <c r="S74" s="38">
        <v>0</v>
      </c>
      <c r="T74" s="85" t="s">
        <v>308</v>
      </c>
      <c r="U74" s="86"/>
      <c r="V74" s="52">
        <v>600</v>
      </c>
      <c r="W74" s="85"/>
      <c r="X74" s="38">
        <v>600</v>
      </c>
      <c r="Y74" s="85"/>
      <c r="Z74" s="86"/>
      <c r="AA74" s="52">
        <v>600</v>
      </c>
      <c r="AB74" s="261"/>
      <c r="AC74" s="85"/>
      <c r="AD74" s="38">
        <v>600</v>
      </c>
      <c r="AE74" s="85" t="s">
        <v>308</v>
      </c>
      <c r="AF74" s="86"/>
      <c r="AG74" s="52">
        <v>600</v>
      </c>
      <c r="AH74" s="261"/>
      <c r="AI74" s="85"/>
      <c r="AJ74" s="38">
        <v>600</v>
      </c>
      <c r="AK74" s="73">
        <v>0.4916666666666667</v>
      </c>
      <c r="AL74" s="42" t="s">
        <v>301</v>
      </c>
      <c r="AM74" s="38">
        <v>60</v>
      </c>
      <c r="AN74" s="43">
        <v>0.49652777777777773</v>
      </c>
      <c r="AO74" s="47">
        <v>0.50763888888888886</v>
      </c>
      <c r="AP74" s="70">
        <v>117.5</v>
      </c>
      <c r="AQ74" s="71">
        <v>117.5</v>
      </c>
      <c r="AR74" s="72"/>
      <c r="AS74" s="49">
        <v>0.53333333333333333</v>
      </c>
      <c r="AT74" s="42" t="s">
        <v>44</v>
      </c>
      <c r="AU74" s="280">
        <v>0</v>
      </c>
      <c r="AV74" s="72"/>
      <c r="AW74" s="49">
        <v>0.57430555555555551</v>
      </c>
      <c r="AX74" s="42" t="s">
        <v>45</v>
      </c>
      <c r="AY74" s="38">
        <v>60</v>
      </c>
      <c r="AZ74" s="53">
        <v>0.57777777777777783</v>
      </c>
      <c r="BA74" s="61"/>
      <c r="BB74" s="55">
        <v>0.58374999999999999</v>
      </c>
      <c r="BC74" s="35">
        <v>5.9722222222221566E-3</v>
      </c>
      <c r="BD74" s="35">
        <v>4.6296296296289771E-4</v>
      </c>
      <c r="BE74" s="44" t="s">
        <v>301</v>
      </c>
      <c r="BF74" s="45">
        <v>40</v>
      </c>
      <c r="BG74" s="55">
        <v>0.59215277777777775</v>
      </c>
      <c r="BH74" s="35">
        <v>1.4374999999999916E-2</v>
      </c>
      <c r="BI74" s="35">
        <v>9.6064814814806471E-4</v>
      </c>
      <c r="BJ74" s="44" t="s">
        <v>301</v>
      </c>
      <c r="BK74" s="45">
        <v>83</v>
      </c>
      <c r="BL74" s="55">
        <v>0.59752314814814811</v>
      </c>
      <c r="BM74" s="35">
        <v>1.9745370370370274E-2</v>
      </c>
      <c r="BN74" s="35">
        <v>2.4768518518517545E-3</v>
      </c>
      <c r="BO74" s="44" t="s">
        <v>301</v>
      </c>
      <c r="BP74" s="45">
        <v>214</v>
      </c>
      <c r="BQ74" s="55">
        <v>0.62246527777777783</v>
      </c>
      <c r="BR74" s="35">
        <v>4.4687499999999991E-2</v>
      </c>
      <c r="BS74" s="35">
        <v>1.2731481481481476E-2</v>
      </c>
      <c r="BT74" s="44" t="s">
        <v>301</v>
      </c>
      <c r="BU74" s="45">
        <v>1100</v>
      </c>
      <c r="BV74" s="263"/>
      <c r="BW74" s="263"/>
      <c r="BX74" s="55">
        <v>0.61121527777777784</v>
      </c>
      <c r="BY74" s="35">
        <v>3.3437500000000009E-2</v>
      </c>
      <c r="BZ74" s="35">
        <v>6.7708333333333232E-3</v>
      </c>
      <c r="CA74" s="44" t="s">
        <v>45</v>
      </c>
      <c r="CB74" s="45">
        <v>885</v>
      </c>
      <c r="CC74" s="49">
        <v>0.6958333333333333</v>
      </c>
      <c r="CD74" s="42" t="s">
        <v>301</v>
      </c>
      <c r="CE74" s="38">
        <v>900</v>
      </c>
      <c r="CF74" s="53">
        <v>0.70138888888888884</v>
      </c>
      <c r="CG74" s="61"/>
      <c r="CH74" s="55">
        <v>0.71480324074074064</v>
      </c>
      <c r="CI74" s="35">
        <v>1.3414351851851802E-2</v>
      </c>
      <c r="CJ74" s="35">
        <v>2.5694444444443951E-3</v>
      </c>
      <c r="CK74" s="44" t="s">
        <v>301</v>
      </c>
      <c r="CL74" s="45">
        <v>222</v>
      </c>
      <c r="CM74" s="55">
        <v>0.72342592592592592</v>
      </c>
      <c r="CN74" s="35">
        <v>2.2037037037037077E-2</v>
      </c>
      <c r="CO74" s="35">
        <v>5.1851851851852267E-3</v>
      </c>
      <c r="CP74" s="44" t="s">
        <v>301</v>
      </c>
      <c r="CQ74" s="45">
        <v>448</v>
      </c>
      <c r="CR74" s="85" t="s">
        <v>632</v>
      </c>
      <c r="CS74" s="38"/>
      <c r="CT74" s="85">
        <v>2.1048611111111102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124</v>
      </c>
      <c r="DC74" s="71">
        <v>124</v>
      </c>
      <c r="DD74" s="72"/>
      <c r="DE74" s="43"/>
      <c r="DF74" s="43"/>
      <c r="DG74" s="39">
        <v>3233.5</v>
      </c>
      <c r="DH74" s="46">
        <v>5220</v>
      </c>
      <c r="DI74" s="40"/>
      <c r="DJ74" s="63">
        <v>8453.5</v>
      </c>
      <c r="DK74" s="43"/>
      <c r="DL74" s="268" t="s">
        <v>192</v>
      </c>
      <c r="DM74" s="269" t="s">
        <v>584</v>
      </c>
      <c r="DN74" s="269" t="s">
        <v>178</v>
      </c>
      <c r="DO74" s="269">
        <v>90</v>
      </c>
      <c r="DP74" s="269">
        <v>0</v>
      </c>
      <c r="DQ74" s="56"/>
      <c r="DR74" s="56"/>
      <c r="DS74" s="36"/>
      <c r="DV74" s="41">
        <v>1.05</v>
      </c>
      <c r="DW74" s="41" t="s">
        <v>198</v>
      </c>
      <c r="DX74" s="41"/>
      <c r="DY74" s="151">
        <v>253.57500000000002</v>
      </c>
      <c r="DZ74" s="41">
        <v>9999</v>
      </c>
      <c r="EA74" s="41">
        <v>253.57500000000002</v>
      </c>
      <c r="EB74" s="41">
        <v>999999</v>
      </c>
      <c r="EC74" s="41">
        <v>999999</v>
      </c>
      <c r="EG74" s="41">
        <v>37</v>
      </c>
      <c r="EH74" s="195">
        <v>0</v>
      </c>
      <c r="EI74" s="195">
        <v>4260</v>
      </c>
      <c r="EJ74" s="196">
        <v>117.5</v>
      </c>
      <c r="EK74" s="195">
        <v>0</v>
      </c>
      <c r="EL74" s="195">
        <v>60</v>
      </c>
      <c r="EM74" s="195">
        <v>2322</v>
      </c>
      <c r="EN74" s="195">
        <v>900</v>
      </c>
      <c r="EO74" s="195">
        <v>670</v>
      </c>
      <c r="EP74" s="195">
        <v>0</v>
      </c>
      <c r="EQ74" s="195">
        <v>124</v>
      </c>
      <c r="ER74" s="195" t="e">
        <v>#REF!</v>
      </c>
      <c r="ES74" s="195" t="e">
        <v>#REF!</v>
      </c>
      <c r="ET74" s="195" t="e">
        <v>#REF!</v>
      </c>
      <c r="EU74" s="196" t="e">
        <v>#REF!</v>
      </c>
      <c r="EV74" s="195"/>
      <c r="EW74" s="195"/>
      <c r="EX74" s="195"/>
      <c r="EY74" s="195"/>
      <c r="EZ74" s="196"/>
      <c r="FA74" s="195"/>
      <c r="FC74" s="41">
        <v>37</v>
      </c>
      <c r="FD74" s="195">
        <v>0</v>
      </c>
      <c r="FE74" s="195">
        <v>4260</v>
      </c>
      <c r="FF74" s="195">
        <v>4377.5</v>
      </c>
      <c r="FG74" s="195">
        <v>4377.5</v>
      </c>
      <c r="FH74" s="195">
        <v>4437.5</v>
      </c>
      <c r="FI74" s="195">
        <v>6759.5</v>
      </c>
      <c r="FJ74" s="195">
        <v>7659.5</v>
      </c>
      <c r="FK74" s="195">
        <v>8329.5</v>
      </c>
      <c r="FL74" s="195">
        <v>8329.5</v>
      </c>
      <c r="FM74" s="195">
        <v>8453.5</v>
      </c>
      <c r="FN74" s="195" t="e">
        <v>#REF!</v>
      </c>
      <c r="FO74" s="195" t="e">
        <v>#REF!</v>
      </c>
      <c r="FP74" s="195" t="e">
        <v>#REF!</v>
      </c>
      <c r="FQ74" s="195" t="e">
        <v>#REF!</v>
      </c>
      <c r="FR74" s="195" t="e">
        <v>#REF!</v>
      </c>
      <c r="FS74" s="195" t="e">
        <v>#REF!</v>
      </c>
      <c r="FT74" s="195" t="e">
        <v>#REF!</v>
      </c>
      <c r="FU74" s="195" t="e">
        <v>#REF!</v>
      </c>
      <c r="FV74" s="195" t="e">
        <v>#REF!</v>
      </c>
    </row>
    <row r="75" spans="1:178" ht="13.5" thickBot="1" x14ac:dyDescent="0.25">
      <c r="B75" s="34">
        <v>64</v>
      </c>
      <c r="C75" s="293">
        <v>73</v>
      </c>
      <c r="D75" s="260" t="s">
        <v>260</v>
      </c>
      <c r="E75" s="260" t="s">
        <v>541</v>
      </c>
      <c r="F75" s="260" t="s">
        <v>610</v>
      </c>
      <c r="G75" s="43">
        <v>0.33611111111111097</v>
      </c>
      <c r="H75" s="47">
        <v>0.33611111111111097</v>
      </c>
      <c r="I75" s="58" t="s">
        <v>44</v>
      </c>
      <c r="J75" s="52">
        <v>0</v>
      </c>
      <c r="K75" s="43">
        <v>0.41944444444444434</v>
      </c>
      <c r="L75" s="47">
        <v>0.41944444444444434</v>
      </c>
      <c r="M75" s="42" t="s">
        <v>44</v>
      </c>
      <c r="N75" s="38">
        <v>0</v>
      </c>
      <c r="O75" s="85">
        <v>0.4201388888888889</v>
      </c>
      <c r="P75" s="38"/>
      <c r="Q75" s="261"/>
      <c r="R75" s="85"/>
      <c r="S75" s="38">
        <v>0</v>
      </c>
      <c r="T75" s="85">
        <v>0.4597222222222222</v>
      </c>
      <c r="U75" s="86"/>
      <c r="V75" s="52">
        <v>0</v>
      </c>
      <c r="W75" s="85">
        <v>0.49236111111111108</v>
      </c>
      <c r="X75" s="38"/>
      <c r="Y75" s="85">
        <v>0.49374999999999997</v>
      </c>
      <c r="Z75" s="86"/>
      <c r="AA75" s="52">
        <v>0</v>
      </c>
      <c r="AB75" s="261"/>
      <c r="AC75" s="85">
        <v>0.49583333333333335</v>
      </c>
      <c r="AD75" s="38"/>
      <c r="AE75" s="85">
        <v>0.52500000000000002</v>
      </c>
      <c r="AF75" s="86"/>
      <c r="AG75" s="52">
        <v>0</v>
      </c>
      <c r="AH75" s="261"/>
      <c r="AI75" s="85">
        <v>0.53125</v>
      </c>
      <c r="AJ75" s="38"/>
      <c r="AK75" s="73">
        <v>0.53263888888888888</v>
      </c>
      <c r="AL75" s="42" t="s">
        <v>301</v>
      </c>
      <c r="AM75" s="38">
        <v>1980</v>
      </c>
      <c r="AN75" s="43">
        <v>0.53541666666666665</v>
      </c>
      <c r="AO75" s="47">
        <v>0.55972222222222223</v>
      </c>
      <c r="AP75" s="70">
        <v>92.1</v>
      </c>
      <c r="AQ75" s="71">
        <v>92.1</v>
      </c>
      <c r="AR75" s="72"/>
      <c r="AS75" s="49">
        <v>0.57430555555555551</v>
      </c>
      <c r="AT75" s="42" t="s">
        <v>44</v>
      </c>
      <c r="AU75" s="280">
        <v>0</v>
      </c>
      <c r="AV75" s="72"/>
      <c r="AW75" s="49">
        <v>0.62152777777777779</v>
      </c>
      <c r="AX75" s="42" t="s">
        <v>44</v>
      </c>
      <c r="AY75" s="38">
        <v>0</v>
      </c>
      <c r="AZ75" s="53">
        <v>0.62291666666666667</v>
      </c>
      <c r="BA75" s="61"/>
      <c r="BB75" s="55">
        <v>0.62825231481481481</v>
      </c>
      <c r="BC75" s="35">
        <v>5.335648148148131E-3</v>
      </c>
      <c r="BD75" s="35">
        <v>1.7361111111112784E-4</v>
      </c>
      <c r="BE75" s="44" t="s">
        <v>45</v>
      </c>
      <c r="BF75" s="45">
        <v>15</v>
      </c>
      <c r="BG75" s="55">
        <v>0.63739583333333327</v>
      </c>
      <c r="BH75" s="35">
        <v>1.4479166666666599E-2</v>
      </c>
      <c r="BI75" s="35">
        <v>1.0648148148147477E-3</v>
      </c>
      <c r="BJ75" s="44" t="s">
        <v>301</v>
      </c>
      <c r="BK75" s="45">
        <v>92</v>
      </c>
      <c r="BL75" s="55">
        <v>0.64226851851851852</v>
      </c>
      <c r="BM75" s="35">
        <v>1.9351851851851842E-2</v>
      </c>
      <c r="BN75" s="35">
        <v>2.0833333333333225E-3</v>
      </c>
      <c r="BO75" s="44" t="s">
        <v>301</v>
      </c>
      <c r="BP75" s="45">
        <v>180</v>
      </c>
      <c r="BQ75" s="55">
        <v>0.66041666666666665</v>
      </c>
      <c r="BR75" s="35">
        <v>3.7499999999999978E-2</v>
      </c>
      <c r="BS75" s="35">
        <v>5.5439814814814622E-3</v>
      </c>
      <c r="BT75" s="44" t="s">
        <v>301</v>
      </c>
      <c r="BU75" s="45">
        <v>479</v>
      </c>
      <c r="BV75" s="263"/>
      <c r="BW75" s="263"/>
      <c r="BX75" s="55">
        <v>0.67249999999999999</v>
      </c>
      <c r="BY75" s="35">
        <v>4.9583333333333313E-2</v>
      </c>
      <c r="BZ75" s="35">
        <v>9.3749999999999806E-3</v>
      </c>
      <c r="CA75" s="44" t="s">
        <v>301</v>
      </c>
      <c r="CB75" s="45">
        <v>810</v>
      </c>
      <c r="CC75" s="49">
        <v>0.69027777777777777</v>
      </c>
      <c r="CD75" s="42" t="s">
        <v>301</v>
      </c>
      <c r="CE75" s="38">
        <v>120</v>
      </c>
      <c r="CF75" s="53">
        <v>0.69305555555555554</v>
      </c>
      <c r="CG75" s="61"/>
      <c r="CH75" s="55">
        <v>0.7047106481481481</v>
      </c>
      <c r="CI75" s="35">
        <v>1.1655092592592564E-2</v>
      </c>
      <c r="CJ75" s="35">
        <v>8.1018518518515686E-4</v>
      </c>
      <c r="CK75" s="44" t="s">
        <v>301</v>
      </c>
      <c r="CL75" s="45">
        <v>70</v>
      </c>
      <c r="CM75" s="55">
        <v>0.71148148148148149</v>
      </c>
      <c r="CN75" s="35">
        <v>1.8425925925925957E-2</v>
      </c>
      <c r="CO75" s="35">
        <v>1.5740740740741062E-3</v>
      </c>
      <c r="CP75" s="44" t="s">
        <v>301</v>
      </c>
      <c r="CQ75" s="45">
        <v>136</v>
      </c>
      <c r="CR75" s="85" t="s">
        <v>632</v>
      </c>
      <c r="CS75" s="38"/>
      <c r="CT75" s="85">
        <v>3.2298611111111102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113</v>
      </c>
      <c r="DC75" s="71">
        <v>113</v>
      </c>
      <c r="DD75" s="72"/>
      <c r="DE75" s="43"/>
      <c r="DF75" s="43"/>
      <c r="DG75" s="39">
        <v>1987.1</v>
      </c>
      <c r="DH75" s="46">
        <v>2100</v>
      </c>
      <c r="DI75" s="40"/>
      <c r="DJ75" s="63">
        <v>4087.1</v>
      </c>
      <c r="DK75" s="43"/>
      <c r="DL75" s="268" t="s">
        <v>190</v>
      </c>
      <c r="DM75" s="269" t="s">
        <v>610</v>
      </c>
      <c r="DN75" s="269" t="s">
        <v>178</v>
      </c>
      <c r="DO75" s="269">
        <v>81</v>
      </c>
      <c r="DP75" s="269" t="s">
        <v>620</v>
      </c>
      <c r="DQ75" s="56"/>
      <c r="DR75" s="56"/>
      <c r="DS75" s="36"/>
      <c r="DV75" s="41">
        <v>1.05</v>
      </c>
      <c r="DW75" s="41" t="s">
        <v>198</v>
      </c>
      <c r="DX75" s="41"/>
      <c r="DY75" s="151">
        <v>215.35499999999999</v>
      </c>
      <c r="DZ75" s="41">
        <v>9999</v>
      </c>
      <c r="EA75" s="41">
        <v>215.35499999999999</v>
      </c>
      <c r="EB75" s="41">
        <v>999999</v>
      </c>
      <c r="EC75" s="41">
        <v>999999</v>
      </c>
      <c r="EG75" s="41">
        <v>73</v>
      </c>
      <c r="EH75" s="195">
        <v>0</v>
      </c>
      <c r="EI75" s="195">
        <v>1980</v>
      </c>
      <c r="EJ75" s="196">
        <v>92.1</v>
      </c>
      <c r="EK75" s="195">
        <v>0</v>
      </c>
      <c r="EL75" s="195">
        <v>0</v>
      </c>
      <c r="EM75" s="195">
        <v>1576</v>
      </c>
      <c r="EN75" s="195">
        <v>120</v>
      </c>
      <c r="EO75" s="195">
        <v>206</v>
      </c>
      <c r="EP75" s="195">
        <v>0</v>
      </c>
      <c r="EQ75" s="195">
        <v>113</v>
      </c>
      <c r="FC75" s="41">
        <v>73</v>
      </c>
      <c r="FD75" s="195">
        <v>0</v>
      </c>
      <c r="FE75" s="195">
        <v>1980</v>
      </c>
      <c r="FF75" s="195">
        <v>2072.1</v>
      </c>
      <c r="FG75" s="195">
        <v>2072.1</v>
      </c>
      <c r="FH75" s="195">
        <v>2072.1</v>
      </c>
      <c r="FI75" s="195">
        <v>3648.1</v>
      </c>
      <c r="FJ75" s="195">
        <v>3768.1</v>
      </c>
      <c r="FK75" s="195">
        <v>3974.1</v>
      </c>
      <c r="FL75" s="195">
        <v>3974.1</v>
      </c>
      <c r="FM75" s="195">
        <v>4087.1</v>
      </c>
    </row>
    <row r="76" spans="1:178" ht="13.5" thickBot="1" x14ac:dyDescent="0.25">
      <c r="B76" s="34">
        <v>66</v>
      </c>
      <c r="C76" s="293">
        <v>76</v>
      </c>
      <c r="D76" s="260" t="s">
        <v>544</v>
      </c>
      <c r="E76" s="260" t="s">
        <v>545</v>
      </c>
      <c r="F76" s="260" t="s">
        <v>612</v>
      </c>
      <c r="G76" s="43">
        <v>0.33749999999999986</v>
      </c>
      <c r="H76" s="47">
        <v>0.33749999999999986</v>
      </c>
      <c r="I76" s="58" t="s">
        <v>44</v>
      </c>
      <c r="J76" s="52">
        <v>0</v>
      </c>
      <c r="K76" s="43">
        <v>0.42083333333333323</v>
      </c>
      <c r="L76" s="47">
        <v>0.42083333333333323</v>
      </c>
      <c r="M76" s="42" t="s">
        <v>44</v>
      </c>
      <c r="N76" s="38">
        <v>0</v>
      </c>
      <c r="O76" s="85"/>
      <c r="P76" s="38">
        <v>600</v>
      </c>
      <c r="Q76" s="261"/>
      <c r="R76" s="85"/>
      <c r="S76" s="38">
        <v>0</v>
      </c>
      <c r="T76" s="85">
        <v>0.46875</v>
      </c>
      <c r="U76" s="86"/>
      <c r="V76" s="52">
        <v>0</v>
      </c>
      <c r="W76" s="85"/>
      <c r="X76" s="38">
        <v>600</v>
      </c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0.52152777777777781</v>
      </c>
      <c r="AL76" s="42" t="s">
        <v>301</v>
      </c>
      <c r="AM76" s="38">
        <v>900</v>
      </c>
      <c r="AN76" s="43">
        <v>0.52361111111111114</v>
      </c>
      <c r="AO76" s="47">
        <v>0.5625</v>
      </c>
      <c r="AP76" s="70">
        <v>110.8</v>
      </c>
      <c r="AQ76" s="71">
        <v>110.8</v>
      </c>
      <c r="AR76" s="72"/>
      <c r="AS76" s="49">
        <v>0.56319444444444444</v>
      </c>
      <c r="AT76" s="42" t="s">
        <v>44</v>
      </c>
      <c r="AU76" s="280">
        <v>0</v>
      </c>
      <c r="AV76" s="72"/>
      <c r="AW76" s="49">
        <v>0.61597222222222225</v>
      </c>
      <c r="AX76" s="42" t="s">
        <v>44</v>
      </c>
      <c r="AY76" s="38">
        <v>0</v>
      </c>
      <c r="AZ76" s="53">
        <v>0.61805555555555558</v>
      </c>
      <c r="BA76" s="61"/>
      <c r="BB76" s="55">
        <v>0.62422453703703706</v>
      </c>
      <c r="BC76" s="35">
        <v>6.1689814814814836E-3</v>
      </c>
      <c r="BD76" s="35">
        <v>6.5972222222222474E-4</v>
      </c>
      <c r="BE76" s="44" t="s">
        <v>301</v>
      </c>
      <c r="BF76" s="45">
        <v>57</v>
      </c>
      <c r="BG76" s="55">
        <v>0.63436342592592598</v>
      </c>
      <c r="BH76" s="35">
        <v>1.6307870370370403E-2</v>
      </c>
      <c r="BI76" s="35">
        <v>2.8935185185185522E-3</v>
      </c>
      <c r="BJ76" s="44" t="s">
        <v>301</v>
      </c>
      <c r="BK76" s="45">
        <v>250</v>
      </c>
      <c r="BL76" s="55"/>
      <c r="BM76" s="35">
        <v>-0.61805555555555558</v>
      </c>
      <c r="BN76" s="35">
        <v>0.6353240740740741</v>
      </c>
      <c r="BO76" s="44"/>
      <c r="BP76" s="45">
        <v>600</v>
      </c>
      <c r="BQ76" s="55">
        <v>0.69739583333333333</v>
      </c>
      <c r="BR76" s="35">
        <v>7.9340277777777746E-2</v>
      </c>
      <c r="BS76" s="35">
        <v>4.738425925925923E-2</v>
      </c>
      <c r="BT76" s="44" t="s">
        <v>301</v>
      </c>
      <c r="BU76" s="45">
        <v>4094</v>
      </c>
      <c r="BV76" s="263"/>
      <c r="BW76" s="263"/>
      <c r="BX76" s="55">
        <v>0.66113425925925928</v>
      </c>
      <c r="BY76" s="35">
        <v>4.3078703703703702E-2</v>
      </c>
      <c r="BZ76" s="35">
        <v>2.8703703703703703E-3</v>
      </c>
      <c r="CA76" s="44" t="s">
        <v>301</v>
      </c>
      <c r="CB76" s="45">
        <v>848</v>
      </c>
      <c r="CC76" s="49">
        <v>0.7368055555555556</v>
      </c>
      <c r="CD76" s="42" t="s">
        <v>301</v>
      </c>
      <c r="CE76" s="38">
        <v>960</v>
      </c>
      <c r="CF76" s="53">
        <v>0.73888888888888893</v>
      </c>
      <c r="CG76" s="61"/>
      <c r="CH76" s="55"/>
      <c r="CI76" s="35">
        <v>-0.73888888888888893</v>
      </c>
      <c r="CJ76" s="35">
        <v>0.74973379629629633</v>
      </c>
      <c r="CK76" s="44" t="s">
        <v>44</v>
      </c>
      <c r="CL76" s="45"/>
      <c r="CM76" s="55"/>
      <c r="CN76" s="35">
        <v>-0.73888888888888893</v>
      </c>
      <c r="CO76" s="35">
        <v>0.75574074074074082</v>
      </c>
      <c r="CP76" s="44"/>
      <c r="CQ76" s="45">
        <v>1800</v>
      </c>
      <c r="CR76" s="85"/>
      <c r="CS76" s="38">
        <v>600</v>
      </c>
      <c r="CT76" s="85">
        <v>3.3131944444444401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127.6</v>
      </c>
      <c r="DC76" s="71">
        <v>127.6</v>
      </c>
      <c r="DD76" s="72">
        <v>300</v>
      </c>
      <c r="DE76" s="43"/>
      <c r="DF76" s="43"/>
      <c r="DG76" s="39">
        <v>8187.4000000000005</v>
      </c>
      <c r="DH76" s="46">
        <v>6060</v>
      </c>
      <c r="DI76" s="40"/>
      <c r="DJ76" s="63">
        <v>14247.400000000001</v>
      </c>
      <c r="DK76" s="43"/>
      <c r="DL76" s="268" t="s">
        <v>192</v>
      </c>
      <c r="DM76" s="269" t="s">
        <v>612</v>
      </c>
      <c r="DN76" s="269" t="s">
        <v>178</v>
      </c>
      <c r="DO76" s="269">
        <v>75</v>
      </c>
      <c r="DP76" s="269">
        <v>0</v>
      </c>
      <c r="DQ76" s="56"/>
      <c r="DR76" s="56"/>
      <c r="DS76" s="36"/>
      <c r="DV76" s="41">
        <v>1.05</v>
      </c>
      <c r="DW76" s="41" t="s">
        <v>198</v>
      </c>
      <c r="DX76" s="41"/>
      <c r="DY76" s="151">
        <v>565.32000000000005</v>
      </c>
      <c r="DZ76" s="41">
        <v>9999</v>
      </c>
      <c r="EA76" s="41">
        <v>565.32000000000005</v>
      </c>
      <c r="EB76" s="41">
        <v>999999</v>
      </c>
      <c r="EC76" s="41">
        <v>999999</v>
      </c>
      <c r="EG76" s="41">
        <v>76</v>
      </c>
      <c r="EH76" s="195">
        <v>0</v>
      </c>
      <c r="EI76" s="195">
        <v>4500</v>
      </c>
      <c r="EJ76" s="196">
        <v>110.8</v>
      </c>
      <c r="EK76" s="195">
        <v>0</v>
      </c>
      <c r="EL76" s="195">
        <v>0</v>
      </c>
      <c r="EM76" s="195">
        <v>5849</v>
      </c>
      <c r="EN76" s="195">
        <v>960</v>
      </c>
      <c r="EO76" s="195">
        <v>1800</v>
      </c>
      <c r="EP76" s="195">
        <v>600</v>
      </c>
      <c r="EQ76" s="195">
        <v>427.6</v>
      </c>
      <c r="FC76" s="41">
        <v>76</v>
      </c>
      <c r="FD76" s="195">
        <v>0</v>
      </c>
      <c r="FE76" s="195">
        <v>4500</v>
      </c>
      <c r="FF76" s="195">
        <v>4610.8</v>
      </c>
      <c r="FG76" s="195">
        <v>4610.8</v>
      </c>
      <c r="FH76" s="195">
        <v>4610.8</v>
      </c>
      <c r="FI76" s="195">
        <v>10459.799999999999</v>
      </c>
      <c r="FJ76" s="195">
        <v>11419.8</v>
      </c>
      <c r="FK76" s="195">
        <v>13219.8</v>
      </c>
      <c r="FL76" s="195">
        <v>13819.8</v>
      </c>
      <c r="FM76" s="195">
        <v>14247.4</v>
      </c>
    </row>
    <row r="77" spans="1:178" ht="13.5" thickBot="1" x14ac:dyDescent="0.25">
      <c r="B77" s="34">
        <v>67</v>
      </c>
      <c r="C77" s="293">
        <v>77</v>
      </c>
      <c r="D77" s="260" t="s">
        <v>546</v>
      </c>
      <c r="E77" s="260" t="s">
        <v>547</v>
      </c>
      <c r="F77" s="260" t="s">
        <v>613</v>
      </c>
      <c r="G77" s="43">
        <v>0.3381944444444443</v>
      </c>
      <c r="H77" s="47">
        <v>0.3444444444444445</v>
      </c>
      <c r="I77" s="58" t="s">
        <v>301</v>
      </c>
      <c r="J77" s="52">
        <v>540</v>
      </c>
      <c r="K77" s="43">
        <v>0.42152777777777767</v>
      </c>
      <c r="L77" s="47">
        <v>0.42152777777777767</v>
      </c>
      <c r="M77" s="42" t="s">
        <v>44</v>
      </c>
      <c r="N77" s="38">
        <v>0</v>
      </c>
      <c r="O77" s="85">
        <v>0.42222222222222222</v>
      </c>
      <c r="P77" s="38"/>
      <c r="Q77" s="261"/>
      <c r="R77" s="85"/>
      <c r="S77" s="38">
        <v>0</v>
      </c>
      <c r="T77" s="85">
        <v>0.4680555555555555</v>
      </c>
      <c r="U77" s="86"/>
      <c r="V77" s="52">
        <v>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 t="s">
        <v>308</v>
      </c>
      <c r="AL77" s="42" t="s">
        <v>44</v>
      </c>
      <c r="AM77" s="38">
        <v>1800</v>
      </c>
      <c r="AN77" s="43">
        <v>0.57222222222222219</v>
      </c>
      <c r="AO77" s="47">
        <v>0.59027777777777779</v>
      </c>
      <c r="AP77" s="70">
        <v>99.7</v>
      </c>
      <c r="AQ77" s="71">
        <v>99.7</v>
      </c>
      <c r="AR77" s="72"/>
      <c r="AS77" s="49" t="e">
        <v>#VALUE!</v>
      </c>
      <c r="AT77" s="42"/>
      <c r="AU77" s="280">
        <v>0</v>
      </c>
      <c r="AV77" s="72"/>
      <c r="AW77" s="49">
        <v>0.65486111111111112</v>
      </c>
      <c r="AX77" s="42"/>
      <c r="AY77" s="38">
        <v>0</v>
      </c>
      <c r="AZ77" s="53">
        <v>0.65625</v>
      </c>
      <c r="BA77" s="61"/>
      <c r="BB77" s="55">
        <v>0.66141203703703699</v>
      </c>
      <c r="BC77" s="35">
        <v>5.1620370370369928E-3</v>
      </c>
      <c r="BD77" s="35">
        <v>3.4722222222226609E-4</v>
      </c>
      <c r="BE77" s="44" t="s">
        <v>45</v>
      </c>
      <c r="BF77" s="45">
        <v>30</v>
      </c>
      <c r="BG77" s="55">
        <v>0.67335648148148142</v>
      </c>
      <c r="BH77" s="35">
        <v>1.7106481481481417E-2</v>
      </c>
      <c r="BI77" s="35">
        <v>3.6921296296295661E-3</v>
      </c>
      <c r="BJ77" s="44" t="s">
        <v>301</v>
      </c>
      <c r="BK77" s="45">
        <v>319</v>
      </c>
      <c r="BL77" s="55">
        <v>0.6790046296296296</v>
      </c>
      <c r="BM77" s="35">
        <v>2.2754629629629597E-2</v>
      </c>
      <c r="BN77" s="35">
        <v>5.486111111111077E-3</v>
      </c>
      <c r="BO77" s="44" t="s">
        <v>301</v>
      </c>
      <c r="BP77" s="45">
        <v>474</v>
      </c>
      <c r="BQ77" s="55">
        <v>0.70077546296296289</v>
      </c>
      <c r="BR77" s="35">
        <v>4.4525462962962892E-2</v>
      </c>
      <c r="BS77" s="35">
        <v>1.2569444444444376E-2</v>
      </c>
      <c r="BT77" s="44" t="s">
        <v>301</v>
      </c>
      <c r="BU77" s="45">
        <v>1086</v>
      </c>
      <c r="BV77" s="263"/>
      <c r="BW77" s="263"/>
      <c r="BX77" s="55">
        <v>0.6903125</v>
      </c>
      <c r="BY77" s="35">
        <v>3.4062499999999996E-2</v>
      </c>
      <c r="BZ77" s="35">
        <v>6.1458333333333365E-3</v>
      </c>
      <c r="CA77" s="44" t="s">
        <v>45</v>
      </c>
      <c r="CB77" s="45">
        <v>831</v>
      </c>
      <c r="CC77" s="49">
        <v>0.73958333333333337</v>
      </c>
      <c r="CD77" s="42" t="s">
        <v>301</v>
      </c>
      <c r="CE77" s="38">
        <v>1500</v>
      </c>
      <c r="CF77" s="53">
        <v>0.74236111111111114</v>
      </c>
      <c r="CG77" s="61"/>
      <c r="CH77" s="55">
        <v>0.75629629629629624</v>
      </c>
      <c r="CI77" s="35">
        <v>1.3935185185185106E-2</v>
      </c>
      <c r="CJ77" s="35">
        <v>3.0902777777776988E-3</v>
      </c>
      <c r="CK77" s="44" t="s">
        <v>301</v>
      </c>
      <c r="CL77" s="45">
        <v>267</v>
      </c>
      <c r="CM77" s="55">
        <v>0.76362268518518517</v>
      </c>
      <c r="CN77" s="35">
        <v>2.126157407407403E-2</v>
      </c>
      <c r="CO77" s="35">
        <v>4.4097222222221795E-3</v>
      </c>
      <c r="CP77" s="44" t="s">
        <v>301</v>
      </c>
      <c r="CQ77" s="45">
        <v>381</v>
      </c>
      <c r="CR77" s="85"/>
      <c r="CS77" s="38">
        <v>600</v>
      </c>
      <c r="CT77" s="85">
        <v>3.3548611111111102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124.5</v>
      </c>
      <c r="DC77" s="71">
        <v>124.5</v>
      </c>
      <c r="DD77" s="72"/>
      <c r="DE77" s="43"/>
      <c r="DF77" s="43"/>
      <c r="DG77" s="39">
        <v>3612.2</v>
      </c>
      <c r="DH77" s="46">
        <v>7440</v>
      </c>
      <c r="DI77" s="40"/>
      <c r="DJ77" s="63">
        <v>11052.2</v>
      </c>
      <c r="DK77" s="43"/>
      <c r="DL77" s="268" t="s">
        <v>192</v>
      </c>
      <c r="DM77" s="269" t="s">
        <v>613</v>
      </c>
      <c r="DN77" s="269" t="s">
        <v>178</v>
      </c>
      <c r="DO77" s="269">
        <v>93</v>
      </c>
      <c r="DP77" s="269">
        <v>0</v>
      </c>
      <c r="DQ77" s="56"/>
      <c r="DR77" s="56"/>
      <c r="DS77" s="36"/>
      <c r="DV77" s="41">
        <v>1.05</v>
      </c>
      <c r="DW77" s="41" t="s">
        <v>198</v>
      </c>
      <c r="DX77" s="41"/>
      <c r="DY77" s="151">
        <v>235.41</v>
      </c>
      <c r="DZ77" s="41">
        <v>9999</v>
      </c>
      <c r="EA77" s="41">
        <v>235.41</v>
      </c>
      <c r="EB77" s="41">
        <v>999999</v>
      </c>
      <c r="EC77" s="41">
        <v>999999</v>
      </c>
      <c r="EG77" s="41">
        <v>77</v>
      </c>
      <c r="EH77" s="195">
        <v>540</v>
      </c>
      <c r="EI77" s="195">
        <v>4800</v>
      </c>
      <c r="EJ77" s="196">
        <v>99.7</v>
      </c>
      <c r="EK77" s="195">
        <v>0</v>
      </c>
      <c r="EL77" s="195">
        <v>0</v>
      </c>
      <c r="EM77" s="195">
        <v>2740</v>
      </c>
      <c r="EN77" s="195">
        <v>1500</v>
      </c>
      <c r="EO77" s="195">
        <v>648</v>
      </c>
      <c r="EP77" s="195">
        <v>600</v>
      </c>
      <c r="EQ77" s="195">
        <v>124.5</v>
      </c>
      <c r="FC77" s="41">
        <v>77</v>
      </c>
      <c r="FD77" s="195">
        <v>540</v>
      </c>
      <c r="FE77" s="195">
        <v>5340</v>
      </c>
      <c r="FF77" s="195">
        <v>5439.7</v>
      </c>
      <c r="FG77" s="195">
        <v>5439.7</v>
      </c>
      <c r="FH77" s="195">
        <v>5439.7</v>
      </c>
      <c r="FI77" s="195">
        <v>8179.7</v>
      </c>
      <c r="FJ77" s="195">
        <v>9679.7000000000007</v>
      </c>
      <c r="FK77" s="195">
        <v>10327.700000000001</v>
      </c>
      <c r="FL77" s="195">
        <v>10927.7</v>
      </c>
      <c r="FM77" s="195">
        <v>11052.2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D4:CE4"/>
    <mergeCell ref="CZ3:DA3"/>
    <mergeCell ref="AI3:AJ3"/>
    <mergeCell ref="AL3:AM3"/>
    <mergeCell ref="CX3:CY3"/>
    <mergeCell ref="CA3:CB3"/>
    <mergeCell ref="CF3:CG3"/>
    <mergeCell ref="BJ3:BK3"/>
    <mergeCell ref="AZ3:BA3"/>
    <mergeCell ref="D2:E2"/>
    <mergeCell ref="D3:F3"/>
    <mergeCell ref="G3:J3"/>
    <mergeCell ref="K3:N3"/>
    <mergeCell ref="K1:N2"/>
    <mergeCell ref="I4:J4"/>
    <mergeCell ref="M4:N4"/>
    <mergeCell ref="AC3:AD3"/>
    <mergeCell ref="O3:P3"/>
    <mergeCell ref="W3:X3"/>
    <mergeCell ref="Z3:AB3"/>
    <mergeCell ref="AF3:AH3"/>
    <mergeCell ref="R3:S3"/>
    <mergeCell ref="U3:V3"/>
    <mergeCell ref="AN3:AO3"/>
    <mergeCell ref="AP3:AR3"/>
    <mergeCell ref="AT3:AU3"/>
    <mergeCell ref="AX3:AY3"/>
    <mergeCell ref="BE3:BF3"/>
    <mergeCell ref="BO3:BP3"/>
    <mergeCell ref="BT3:BU3"/>
    <mergeCell ref="CD3:CE3"/>
    <mergeCell ref="DL3:DL4"/>
    <mergeCell ref="DM3:DM4"/>
    <mergeCell ref="DN3:DN4"/>
    <mergeCell ref="CK3:CL3"/>
    <mergeCell ref="CP3:CQ3"/>
    <mergeCell ref="CR3:CS3"/>
    <mergeCell ref="CT3:CU3"/>
    <mergeCell ref="CX4:CY4"/>
    <mergeCell ref="U4:V4"/>
    <mergeCell ref="DO3:DO4"/>
    <mergeCell ref="DP3:DP4"/>
    <mergeCell ref="DQ3:DS3"/>
    <mergeCell ref="Z4:AA4"/>
    <mergeCell ref="AF4:AG4"/>
    <mergeCell ref="AL4:AM4"/>
    <mergeCell ref="AT4:AU4"/>
    <mergeCell ref="AX4:AY4"/>
    <mergeCell ref="DB3:DD3"/>
  </mergeCells>
  <phoneticPr fontId="9" type="noConversion"/>
  <conditionalFormatting sqref="DL5:DS82">
    <cfRule type="cellIs" dxfId="7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13.5" thickBot="1" x14ac:dyDescent="0.25">
      <c r="A5" s="132"/>
      <c r="B5" s="34">
        <v>64</v>
      </c>
      <c r="C5" s="293">
        <v>73</v>
      </c>
      <c r="D5" s="260" t="s">
        <v>260</v>
      </c>
      <c r="E5" s="260" t="s">
        <v>541</v>
      </c>
      <c r="F5" s="260" t="s">
        <v>610</v>
      </c>
      <c r="G5" s="43">
        <v>0.33611111111111097</v>
      </c>
      <c r="H5" s="47">
        <v>0.33611111111111097</v>
      </c>
      <c r="I5" s="278" t="s">
        <v>44</v>
      </c>
      <c r="J5" s="216">
        <v>0</v>
      </c>
      <c r="K5" s="43">
        <v>0.41944444444444434</v>
      </c>
      <c r="L5" s="47">
        <v>0.41944444444444434</v>
      </c>
      <c r="M5" s="279" t="s">
        <v>44</v>
      </c>
      <c r="N5" s="280">
        <v>0</v>
      </c>
      <c r="O5" s="85">
        <v>0.4201388888888889</v>
      </c>
      <c r="P5" s="280"/>
      <c r="Q5" s="261"/>
      <c r="R5" s="85"/>
      <c r="S5" s="38">
        <v>0</v>
      </c>
      <c r="T5" s="85">
        <v>0.4597222222222222</v>
      </c>
      <c r="U5" s="281"/>
      <c r="V5" s="52">
        <v>0</v>
      </c>
      <c r="W5" s="85">
        <v>0.49236111111111108</v>
      </c>
      <c r="X5" s="280"/>
      <c r="Y5" s="85">
        <v>0.49374999999999997</v>
      </c>
      <c r="Z5" s="281"/>
      <c r="AA5" s="216">
        <v>0</v>
      </c>
      <c r="AB5" s="261"/>
      <c r="AC5" s="85">
        <v>0.49583333333333335</v>
      </c>
      <c r="AD5" s="280"/>
      <c r="AE5" s="85">
        <v>0.52500000000000002</v>
      </c>
      <c r="AF5" s="281"/>
      <c r="AG5" s="216">
        <v>0</v>
      </c>
      <c r="AH5" s="261"/>
      <c r="AI5" s="85">
        <v>0.53125</v>
      </c>
      <c r="AJ5" s="280"/>
      <c r="AK5" s="73">
        <v>0.53263888888888888</v>
      </c>
      <c r="AL5" s="279" t="s">
        <v>301</v>
      </c>
      <c r="AM5" s="280">
        <v>1980</v>
      </c>
      <c r="AN5" s="43">
        <v>0.53541666666666665</v>
      </c>
      <c r="AO5" s="47">
        <v>0.55972222222222223</v>
      </c>
      <c r="AP5" s="282">
        <v>92.1</v>
      </c>
      <c r="AQ5" s="283">
        <v>92.1</v>
      </c>
      <c r="AR5" s="284"/>
      <c r="AS5" s="49">
        <v>0.57430555555555551</v>
      </c>
      <c r="AT5" s="42" t="s">
        <v>44</v>
      </c>
      <c r="AU5" s="280">
        <v>0</v>
      </c>
      <c r="AV5" s="284"/>
      <c r="AW5" s="49">
        <v>0.62152777777777779</v>
      </c>
      <c r="AX5" s="279" t="s">
        <v>44</v>
      </c>
      <c r="AY5" s="38">
        <v>0</v>
      </c>
      <c r="AZ5" s="53">
        <v>0.62291666666666667</v>
      </c>
      <c r="BA5" s="285"/>
      <c r="BB5" s="55">
        <v>0.62825231481481481</v>
      </c>
      <c r="BC5" s="286">
        <v>5.335648148148131E-3</v>
      </c>
      <c r="BD5" s="286">
        <v>1.7361111111112784E-4</v>
      </c>
      <c r="BE5" s="287" t="s">
        <v>45</v>
      </c>
      <c r="BF5" s="288">
        <v>15</v>
      </c>
      <c r="BG5" s="55">
        <v>0.63739583333333327</v>
      </c>
      <c r="BH5" s="286">
        <v>1.4479166666666599E-2</v>
      </c>
      <c r="BI5" s="286">
        <v>1.0648148148147477E-3</v>
      </c>
      <c r="BJ5" s="287" t="s">
        <v>301</v>
      </c>
      <c r="BK5" s="288">
        <v>92</v>
      </c>
      <c r="BL5" s="55">
        <v>0.64226851851851852</v>
      </c>
      <c r="BM5" s="286">
        <v>1.9351851851851842E-2</v>
      </c>
      <c r="BN5" s="286">
        <v>2.0833333333333225E-3</v>
      </c>
      <c r="BO5" s="287" t="s">
        <v>301</v>
      </c>
      <c r="BP5" s="288">
        <v>180</v>
      </c>
      <c r="BQ5" s="55">
        <v>0.66041666666666665</v>
      </c>
      <c r="BR5" s="286">
        <v>3.7499999999999978E-2</v>
      </c>
      <c r="BS5" s="286">
        <v>5.5439814814814622E-3</v>
      </c>
      <c r="BT5" s="287" t="s">
        <v>301</v>
      </c>
      <c r="BU5" s="288">
        <v>479</v>
      </c>
      <c r="BV5" s="263"/>
      <c r="BW5" s="263"/>
      <c r="BX5" s="55">
        <v>0.67249999999999999</v>
      </c>
      <c r="BY5" s="286">
        <v>4.9583333333333313E-2</v>
      </c>
      <c r="BZ5" s="286">
        <v>9.3749999999999806E-3</v>
      </c>
      <c r="CA5" s="287" t="s">
        <v>301</v>
      </c>
      <c r="CB5" s="288">
        <v>810</v>
      </c>
      <c r="CC5" s="49">
        <v>0.69027777777777777</v>
      </c>
      <c r="CD5" s="279" t="s">
        <v>301</v>
      </c>
      <c r="CE5" s="280">
        <v>120</v>
      </c>
      <c r="CF5" s="53">
        <v>0.69305555555555554</v>
      </c>
      <c r="CG5" s="285"/>
      <c r="CH5" s="55">
        <v>0.7047106481481481</v>
      </c>
      <c r="CI5" s="286">
        <v>1.1655092592592564E-2</v>
      </c>
      <c r="CJ5" s="286">
        <v>8.1018518518515686E-4</v>
      </c>
      <c r="CK5" s="287" t="s">
        <v>301</v>
      </c>
      <c r="CL5" s="288">
        <v>70</v>
      </c>
      <c r="CM5" s="55">
        <v>0.71148148148148149</v>
      </c>
      <c r="CN5" s="286">
        <v>1.8425925925925957E-2</v>
      </c>
      <c r="CO5" s="286">
        <v>1.5740740740741062E-3</v>
      </c>
      <c r="CP5" s="287" t="s">
        <v>301</v>
      </c>
      <c r="CQ5" s="288">
        <v>136</v>
      </c>
      <c r="CR5" s="85" t="s">
        <v>632</v>
      </c>
      <c r="CS5" s="280"/>
      <c r="CT5" s="85">
        <v>3.2298611111111102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113</v>
      </c>
      <c r="DC5" s="283">
        <v>113</v>
      </c>
      <c r="DD5" s="284"/>
      <c r="DE5" s="43"/>
      <c r="DF5" s="43"/>
      <c r="DG5" s="39">
        <v>1987.1</v>
      </c>
      <c r="DH5" s="46">
        <v>2100</v>
      </c>
      <c r="DI5" s="40"/>
      <c r="DJ5" s="63">
        <v>4087.1</v>
      </c>
      <c r="DK5" s="43"/>
      <c r="DL5" s="264" t="s">
        <v>190</v>
      </c>
      <c r="DM5" s="265" t="s">
        <v>610</v>
      </c>
      <c r="DN5" s="265" t="s">
        <v>178</v>
      </c>
      <c r="DO5" s="265">
        <v>81</v>
      </c>
      <c r="DP5" s="265" t="s">
        <v>620</v>
      </c>
      <c r="DQ5" s="266"/>
      <c r="DR5" s="266"/>
      <c r="DS5" s="267"/>
      <c r="DT5" s="22"/>
      <c r="DU5" s="22"/>
      <c r="DV5" s="41">
        <v>1.05</v>
      </c>
      <c r="DW5" s="41" t="s">
        <v>198</v>
      </c>
      <c r="DY5" s="151">
        <v>215.35499999999999</v>
      </c>
      <c r="DZ5" s="41">
        <v>9999</v>
      </c>
      <c r="EA5" s="41">
        <v>215.35499999999999</v>
      </c>
      <c r="EB5" s="41">
        <v>999999</v>
      </c>
      <c r="EC5" s="41">
        <v>999999</v>
      </c>
      <c r="ED5" s="22"/>
      <c r="EE5" s="22"/>
      <c r="EF5" s="22"/>
      <c r="EG5" s="41">
        <v>73</v>
      </c>
      <c r="EH5" s="195">
        <v>0</v>
      </c>
      <c r="EI5" s="195">
        <v>1980</v>
      </c>
      <c r="EJ5" s="196">
        <v>92.1</v>
      </c>
      <c r="EK5" s="195">
        <v>0</v>
      </c>
      <c r="EL5" s="195">
        <v>0</v>
      </c>
      <c r="EM5" s="195">
        <v>1576</v>
      </c>
      <c r="EN5" s="195">
        <v>120</v>
      </c>
      <c r="EO5" s="195">
        <v>206</v>
      </c>
      <c r="EP5" s="195">
        <v>0</v>
      </c>
      <c r="EQ5" s="195">
        <v>113</v>
      </c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41">
        <v>73</v>
      </c>
      <c r="FD5" s="195">
        <v>0</v>
      </c>
      <c r="FE5" s="195">
        <v>1980</v>
      </c>
      <c r="FF5" s="195">
        <v>2072.1</v>
      </c>
      <c r="FG5" s="195">
        <v>2072.1</v>
      </c>
      <c r="FH5" s="195">
        <v>2072.1</v>
      </c>
      <c r="FI5" s="195">
        <v>3648.1</v>
      </c>
      <c r="FJ5" s="195">
        <v>3768.1</v>
      </c>
      <c r="FK5" s="195">
        <v>3974.1</v>
      </c>
      <c r="FL5" s="195">
        <v>3974.1</v>
      </c>
      <c r="FM5" s="195">
        <v>4087.1</v>
      </c>
      <c r="FN5" s="22"/>
      <c r="FO5" s="22"/>
      <c r="FP5" s="22"/>
      <c r="FQ5" s="22"/>
      <c r="FR5" s="22"/>
      <c r="FS5" s="22"/>
      <c r="FT5" s="22"/>
      <c r="FU5" s="22"/>
      <c r="FV5" s="22"/>
    </row>
    <row r="6" spans="1:178" s="41" customFormat="1" ht="13.5" thickBot="1" x14ac:dyDescent="0.25">
      <c r="A6" s="132"/>
      <c r="B6" s="34">
        <v>36</v>
      </c>
      <c r="C6" s="293">
        <v>36</v>
      </c>
      <c r="D6" s="260" t="s">
        <v>251</v>
      </c>
      <c r="E6" s="260" t="s">
        <v>278</v>
      </c>
      <c r="F6" s="260" t="s">
        <v>567</v>
      </c>
      <c r="G6" s="43">
        <v>0.3166666666666666</v>
      </c>
      <c r="H6" s="47">
        <v>0.3166666666666666</v>
      </c>
      <c r="I6" s="58" t="s">
        <v>44</v>
      </c>
      <c r="J6" s="52">
        <v>0</v>
      </c>
      <c r="K6" s="43">
        <v>0.39999999999999997</v>
      </c>
      <c r="L6" s="47">
        <v>0.39999999999999997</v>
      </c>
      <c r="M6" s="42" t="s">
        <v>44</v>
      </c>
      <c r="N6" s="38">
        <v>0</v>
      </c>
      <c r="O6" s="85">
        <v>0.40347222222222223</v>
      </c>
      <c r="P6" s="38">
        <v>300</v>
      </c>
      <c r="Q6" s="261"/>
      <c r="R6" s="85">
        <v>0.44791666666666669</v>
      </c>
      <c r="S6" s="38">
        <v>300</v>
      </c>
      <c r="T6" s="85" t="s">
        <v>308</v>
      </c>
      <c r="U6" s="86"/>
      <c r="V6" s="52">
        <v>600</v>
      </c>
      <c r="W6" s="85">
        <v>0.5131944444444444</v>
      </c>
      <c r="X6" s="38"/>
      <c r="Y6" s="85">
        <v>0.51388888888888895</v>
      </c>
      <c r="Z6" s="86"/>
      <c r="AA6" s="52">
        <v>0</v>
      </c>
      <c r="AB6" s="261"/>
      <c r="AC6" s="85">
        <v>0.51736111111111105</v>
      </c>
      <c r="AD6" s="38"/>
      <c r="AE6" s="85">
        <v>0.46666666666666662</v>
      </c>
      <c r="AF6" s="86"/>
      <c r="AG6" s="52">
        <v>720</v>
      </c>
      <c r="AH6" s="261">
        <v>600</v>
      </c>
      <c r="AI6" s="85"/>
      <c r="AJ6" s="38">
        <v>600</v>
      </c>
      <c r="AK6" s="73">
        <v>0.5493055555555556</v>
      </c>
      <c r="AL6" s="42" t="s">
        <v>301</v>
      </c>
      <c r="AM6" s="38">
        <v>5100</v>
      </c>
      <c r="AN6" s="43">
        <v>0.55208333333333337</v>
      </c>
      <c r="AO6" s="47">
        <v>0.58819444444444446</v>
      </c>
      <c r="AP6" s="70">
        <v>101</v>
      </c>
      <c r="AQ6" s="71">
        <v>101</v>
      </c>
      <c r="AR6" s="72"/>
      <c r="AS6" s="49">
        <v>0.59097222222222223</v>
      </c>
      <c r="AT6" s="42" t="s">
        <v>44</v>
      </c>
      <c r="AU6" s="280">
        <v>0</v>
      </c>
      <c r="AV6" s="72"/>
      <c r="AW6" s="49">
        <v>0.63541666666666663</v>
      </c>
      <c r="AX6" s="42" t="s">
        <v>44</v>
      </c>
      <c r="AY6" s="38">
        <v>0</v>
      </c>
      <c r="AZ6" s="53">
        <v>0.6381944444444444</v>
      </c>
      <c r="BA6" s="61"/>
      <c r="BB6" s="55">
        <v>0.64371527777777782</v>
      </c>
      <c r="BC6" s="35">
        <v>5.5208333333334192E-3</v>
      </c>
      <c r="BD6" s="35">
        <v>1.1574074074160307E-5</v>
      </c>
      <c r="BE6" s="44" t="s">
        <v>301</v>
      </c>
      <c r="BF6" s="45">
        <v>1</v>
      </c>
      <c r="BG6" s="55">
        <v>0.65127314814814818</v>
      </c>
      <c r="BH6" s="35">
        <v>1.3078703703703787E-2</v>
      </c>
      <c r="BI6" s="35">
        <v>3.3564814814806415E-4</v>
      </c>
      <c r="BJ6" s="44" t="s">
        <v>45</v>
      </c>
      <c r="BK6" s="45">
        <v>29</v>
      </c>
      <c r="BL6" s="55">
        <v>0.65637731481481476</v>
      </c>
      <c r="BM6" s="35">
        <v>1.8182870370370363E-2</v>
      </c>
      <c r="BN6" s="35">
        <v>9.1435185185184328E-4</v>
      </c>
      <c r="BO6" s="44" t="s">
        <v>301</v>
      </c>
      <c r="BP6" s="45">
        <v>79</v>
      </c>
      <c r="BQ6" s="55">
        <v>0.67484953703703709</v>
      </c>
      <c r="BR6" s="35">
        <v>3.6655092592592697E-2</v>
      </c>
      <c r="BS6" s="35">
        <v>4.6990740740741818E-3</v>
      </c>
      <c r="BT6" s="44" t="s">
        <v>301</v>
      </c>
      <c r="BU6" s="45">
        <v>406</v>
      </c>
      <c r="BV6" s="263"/>
      <c r="BW6" s="263"/>
      <c r="BX6" s="55">
        <v>0.68812499999999999</v>
      </c>
      <c r="BY6" s="35">
        <v>4.9930555555555589E-2</v>
      </c>
      <c r="BZ6" s="35">
        <v>9.7222222222222571E-3</v>
      </c>
      <c r="CA6" s="44" t="s">
        <v>301</v>
      </c>
      <c r="CB6" s="45">
        <v>840</v>
      </c>
      <c r="CC6" s="49">
        <v>0.70416666666666661</v>
      </c>
      <c r="CD6" s="42" t="s">
        <v>44</v>
      </c>
      <c r="CE6" s="38">
        <v>0</v>
      </c>
      <c r="CF6" s="53">
        <v>0.70624999999999993</v>
      </c>
      <c r="CG6" s="61"/>
      <c r="CH6" s="55">
        <v>0.71877314814814808</v>
      </c>
      <c r="CI6" s="35">
        <v>1.2523148148148144E-2</v>
      </c>
      <c r="CJ6" s="35">
        <v>1.6782407407407371E-3</v>
      </c>
      <c r="CK6" s="44" t="s">
        <v>301</v>
      </c>
      <c r="CL6" s="45">
        <v>145</v>
      </c>
      <c r="CM6" s="55">
        <v>0.72618055555555561</v>
      </c>
      <c r="CN6" s="35">
        <v>1.9930555555555673E-2</v>
      </c>
      <c r="CO6" s="35">
        <v>3.078703703703823E-3</v>
      </c>
      <c r="CP6" s="44" t="s">
        <v>301</v>
      </c>
      <c r="CQ6" s="45">
        <v>266</v>
      </c>
      <c r="CR6" s="85"/>
      <c r="CS6" s="38">
        <v>600</v>
      </c>
      <c r="CT6" s="85">
        <v>2.0631944444444401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110.5</v>
      </c>
      <c r="DC6" s="71">
        <v>110.5</v>
      </c>
      <c r="DD6" s="72"/>
      <c r="DE6" s="43"/>
      <c r="DF6" s="43"/>
      <c r="DG6" s="39">
        <v>1977.5</v>
      </c>
      <c r="DH6" s="46">
        <v>8820</v>
      </c>
      <c r="DI6" s="40"/>
      <c r="DJ6" s="63">
        <v>10797.5</v>
      </c>
      <c r="DK6" s="43"/>
      <c r="DL6" s="268" t="s">
        <v>191</v>
      </c>
      <c r="DM6" s="269" t="s">
        <v>567</v>
      </c>
      <c r="DN6" s="269" t="s">
        <v>178</v>
      </c>
      <c r="DO6" s="269">
        <v>105</v>
      </c>
      <c r="DP6" s="269">
        <v>0</v>
      </c>
      <c r="DQ6" s="56"/>
      <c r="DR6" s="56"/>
      <c r="DS6" s="36"/>
      <c r="DT6" s="22"/>
      <c r="DU6" s="22"/>
      <c r="DV6" s="41">
        <v>1.08</v>
      </c>
      <c r="DW6" s="41" t="s">
        <v>198</v>
      </c>
      <c r="DY6" s="151">
        <v>228.42000000000002</v>
      </c>
      <c r="DZ6" s="41">
        <v>9999</v>
      </c>
      <c r="EA6" s="41">
        <v>228.42000000000002</v>
      </c>
      <c r="EB6" s="41">
        <v>999999</v>
      </c>
      <c r="EC6" s="41">
        <v>999999</v>
      </c>
      <c r="ED6" s="22"/>
      <c r="EE6" s="22"/>
      <c r="EF6" s="22"/>
      <c r="EG6" s="41">
        <v>36</v>
      </c>
      <c r="EH6" s="195">
        <v>0</v>
      </c>
      <c r="EI6" s="195">
        <v>8220</v>
      </c>
      <c r="EJ6" s="196">
        <v>101</v>
      </c>
      <c r="EK6" s="195">
        <v>0</v>
      </c>
      <c r="EL6" s="195">
        <v>0</v>
      </c>
      <c r="EM6" s="195">
        <v>1355</v>
      </c>
      <c r="EN6" s="195">
        <v>0</v>
      </c>
      <c r="EO6" s="195">
        <v>411</v>
      </c>
      <c r="EP6" s="195">
        <v>600</v>
      </c>
      <c r="EQ6" s="195">
        <v>110.5</v>
      </c>
      <c r="ER6" s="195" t="e">
        <v>#REF!</v>
      </c>
      <c r="ES6" s="195" t="e">
        <v>#REF!</v>
      </c>
      <c r="ET6" s="195" t="e">
        <v>#REF!</v>
      </c>
      <c r="EU6" s="196" t="e">
        <v>#REF!</v>
      </c>
      <c r="EV6" s="195"/>
      <c r="EW6" s="195"/>
      <c r="EX6" s="195"/>
      <c r="EY6" s="195"/>
      <c r="EZ6" s="196"/>
      <c r="FA6" s="195"/>
      <c r="FB6" s="22"/>
      <c r="FC6" s="41">
        <v>36</v>
      </c>
      <c r="FD6" s="195">
        <v>0</v>
      </c>
      <c r="FE6" s="195">
        <v>8220</v>
      </c>
      <c r="FF6" s="195">
        <v>8321</v>
      </c>
      <c r="FG6" s="195">
        <v>8321</v>
      </c>
      <c r="FH6" s="195">
        <v>8321</v>
      </c>
      <c r="FI6" s="195">
        <v>9676</v>
      </c>
      <c r="FJ6" s="195">
        <v>9676</v>
      </c>
      <c r="FK6" s="195">
        <v>10087</v>
      </c>
      <c r="FL6" s="195">
        <v>10687</v>
      </c>
      <c r="FM6" s="195">
        <v>10797.5</v>
      </c>
      <c r="FN6" s="195" t="e">
        <v>#REF!</v>
      </c>
      <c r="FO6" s="195" t="e">
        <v>#REF!</v>
      </c>
      <c r="FP6" s="195" t="e">
        <v>#REF!</v>
      </c>
      <c r="FQ6" s="195" t="e">
        <v>#REF!</v>
      </c>
      <c r="FR6" s="195" t="e">
        <v>#REF!</v>
      </c>
      <c r="FS6" s="195" t="e">
        <v>#REF!</v>
      </c>
      <c r="FT6" s="195" t="e">
        <v>#REF!</v>
      </c>
      <c r="FU6" s="195" t="e">
        <v>#REF!</v>
      </c>
      <c r="FV6" s="195" t="e">
        <v>#REF!</v>
      </c>
    </row>
    <row r="7" spans="1:178" s="41" customFormat="1" ht="13.5" collapsed="1" thickBot="1" x14ac:dyDescent="0.25">
      <c r="A7" s="132"/>
      <c r="B7" s="34">
        <v>67</v>
      </c>
      <c r="C7" s="293">
        <v>77</v>
      </c>
      <c r="D7" s="260" t="s">
        <v>546</v>
      </c>
      <c r="E7" s="260" t="s">
        <v>547</v>
      </c>
      <c r="F7" s="260" t="s">
        <v>613</v>
      </c>
      <c r="G7" s="43">
        <v>0.3381944444444443</v>
      </c>
      <c r="H7" s="47">
        <v>0.3444444444444445</v>
      </c>
      <c r="I7" s="58" t="s">
        <v>301</v>
      </c>
      <c r="J7" s="52">
        <v>540</v>
      </c>
      <c r="K7" s="43">
        <v>0.42152777777777767</v>
      </c>
      <c r="L7" s="47">
        <v>0.42152777777777767</v>
      </c>
      <c r="M7" s="42" t="s">
        <v>44</v>
      </c>
      <c r="N7" s="38">
        <v>0</v>
      </c>
      <c r="O7" s="85">
        <v>0.42222222222222222</v>
      </c>
      <c r="P7" s="38"/>
      <c r="Q7" s="261"/>
      <c r="R7" s="85"/>
      <c r="S7" s="38">
        <v>0</v>
      </c>
      <c r="T7" s="85">
        <v>0.4680555555555555</v>
      </c>
      <c r="U7" s="86"/>
      <c r="V7" s="52">
        <v>0</v>
      </c>
      <c r="W7" s="85"/>
      <c r="X7" s="38">
        <v>600</v>
      </c>
      <c r="Y7" s="85"/>
      <c r="Z7" s="86"/>
      <c r="AA7" s="52">
        <v>600</v>
      </c>
      <c r="AB7" s="261"/>
      <c r="AC7" s="85"/>
      <c r="AD7" s="38">
        <v>600</v>
      </c>
      <c r="AE7" s="85" t="s">
        <v>308</v>
      </c>
      <c r="AF7" s="86"/>
      <c r="AG7" s="52">
        <v>600</v>
      </c>
      <c r="AH7" s="261"/>
      <c r="AI7" s="85"/>
      <c r="AJ7" s="38">
        <v>600</v>
      </c>
      <c r="AK7" s="73" t="s">
        <v>308</v>
      </c>
      <c r="AL7" s="42" t="s">
        <v>44</v>
      </c>
      <c r="AM7" s="38">
        <v>1800</v>
      </c>
      <c r="AN7" s="43">
        <v>0.57222222222222219</v>
      </c>
      <c r="AO7" s="47">
        <v>0.59027777777777779</v>
      </c>
      <c r="AP7" s="70">
        <v>99.7</v>
      </c>
      <c r="AQ7" s="71">
        <v>99.7</v>
      </c>
      <c r="AR7" s="72"/>
      <c r="AS7" s="49" t="e">
        <v>#VALUE!</v>
      </c>
      <c r="AT7" s="42"/>
      <c r="AU7" s="280">
        <v>0</v>
      </c>
      <c r="AV7" s="72"/>
      <c r="AW7" s="49">
        <v>0.65486111111111112</v>
      </c>
      <c r="AX7" s="42"/>
      <c r="AY7" s="38">
        <v>0</v>
      </c>
      <c r="AZ7" s="53">
        <v>0.65625</v>
      </c>
      <c r="BA7" s="61"/>
      <c r="BB7" s="55">
        <v>0.66141203703703699</v>
      </c>
      <c r="BC7" s="35">
        <v>5.1620370370369928E-3</v>
      </c>
      <c r="BD7" s="35">
        <v>3.4722222222226609E-4</v>
      </c>
      <c r="BE7" s="44" t="s">
        <v>45</v>
      </c>
      <c r="BF7" s="45">
        <v>30</v>
      </c>
      <c r="BG7" s="55">
        <v>0.67335648148148142</v>
      </c>
      <c r="BH7" s="35">
        <v>1.7106481481481417E-2</v>
      </c>
      <c r="BI7" s="35">
        <v>3.6921296296295661E-3</v>
      </c>
      <c r="BJ7" s="44" t="s">
        <v>301</v>
      </c>
      <c r="BK7" s="45">
        <v>319</v>
      </c>
      <c r="BL7" s="55">
        <v>0.6790046296296296</v>
      </c>
      <c r="BM7" s="35">
        <v>2.2754629629629597E-2</v>
      </c>
      <c r="BN7" s="35">
        <v>5.486111111111077E-3</v>
      </c>
      <c r="BO7" s="44" t="s">
        <v>301</v>
      </c>
      <c r="BP7" s="45">
        <v>474</v>
      </c>
      <c r="BQ7" s="55">
        <v>0.70077546296296289</v>
      </c>
      <c r="BR7" s="35">
        <v>4.4525462962962892E-2</v>
      </c>
      <c r="BS7" s="35">
        <v>1.2569444444444376E-2</v>
      </c>
      <c r="BT7" s="44" t="s">
        <v>301</v>
      </c>
      <c r="BU7" s="45">
        <v>1086</v>
      </c>
      <c r="BV7" s="263"/>
      <c r="BW7" s="263"/>
      <c r="BX7" s="55">
        <v>0.6903125</v>
      </c>
      <c r="BY7" s="35">
        <v>3.4062499999999996E-2</v>
      </c>
      <c r="BZ7" s="35">
        <v>6.1458333333333365E-3</v>
      </c>
      <c r="CA7" s="44" t="s">
        <v>45</v>
      </c>
      <c r="CB7" s="45">
        <v>831</v>
      </c>
      <c r="CC7" s="49">
        <v>0.73958333333333337</v>
      </c>
      <c r="CD7" s="42" t="s">
        <v>301</v>
      </c>
      <c r="CE7" s="38">
        <v>1500</v>
      </c>
      <c r="CF7" s="53">
        <v>0.74236111111111114</v>
      </c>
      <c r="CG7" s="61"/>
      <c r="CH7" s="55">
        <v>0.75629629629629624</v>
      </c>
      <c r="CI7" s="35">
        <v>1.3935185185185106E-2</v>
      </c>
      <c r="CJ7" s="35">
        <v>3.0902777777776988E-3</v>
      </c>
      <c r="CK7" s="44" t="s">
        <v>301</v>
      </c>
      <c r="CL7" s="45">
        <v>267</v>
      </c>
      <c r="CM7" s="55">
        <v>0.76362268518518517</v>
      </c>
      <c r="CN7" s="35">
        <v>2.126157407407403E-2</v>
      </c>
      <c r="CO7" s="35">
        <v>4.4097222222221795E-3</v>
      </c>
      <c r="CP7" s="44" t="s">
        <v>301</v>
      </c>
      <c r="CQ7" s="45">
        <v>381</v>
      </c>
      <c r="CR7" s="85"/>
      <c r="CS7" s="38">
        <v>600</v>
      </c>
      <c r="CT7" s="85">
        <v>3.3548611111111102</v>
      </c>
      <c r="CU7" s="38"/>
      <c r="CV7" s="91"/>
      <c r="CW7" s="95">
        <v>0.05</v>
      </c>
      <c r="CX7" s="42" t="s">
        <v>44</v>
      </c>
      <c r="CY7" s="38">
        <v>0</v>
      </c>
      <c r="CZ7" s="43">
        <v>0.40902777777777777</v>
      </c>
      <c r="DA7" s="47"/>
      <c r="DB7" s="70">
        <v>124.5</v>
      </c>
      <c r="DC7" s="71">
        <v>124.5</v>
      </c>
      <c r="DD7" s="72"/>
      <c r="DE7" s="43"/>
      <c r="DF7" s="43"/>
      <c r="DG7" s="39">
        <v>3612.2</v>
      </c>
      <c r="DH7" s="46">
        <v>7440</v>
      </c>
      <c r="DI7" s="40"/>
      <c r="DJ7" s="63">
        <v>11052.2</v>
      </c>
      <c r="DK7" s="43"/>
      <c r="DL7" s="268" t="s">
        <v>192</v>
      </c>
      <c r="DM7" s="269" t="s">
        <v>613</v>
      </c>
      <c r="DN7" s="269" t="s">
        <v>178</v>
      </c>
      <c r="DO7" s="269">
        <v>93</v>
      </c>
      <c r="DP7" s="269">
        <v>0</v>
      </c>
      <c r="DQ7" s="56"/>
      <c r="DR7" s="56"/>
      <c r="DS7" s="36"/>
      <c r="DT7" s="22"/>
      <c r="DU7" s="22"/>
      <c r="DV7" s="41">
        <v>1.05</v>
      </c>
      <c r="DW7" s="41" t="s">
        <v>198</v>
      </c>
      <c r="DY7" s="151">
        <v>235.41</v>
      </c>
      <c r="DZ7" s="41">
        <v>9999</v>
      </c>
      <c r="EA7" s="41">
        <v>235.41</v>
      </c>
      <c r="EB7" s="41">
        <v>999999</v>
      </c>
      <c r="EC7" s="41">
        <v>999999</v>
      </c>
      <c r="ED7" s="22"/>
      <c r="EE7" s="22"/>
      <c r="EF7" s="22"/>
      <c r="EG7" s="41">
        <v>77</v>
      </c>
      <c r="EH7" s="195">
        <v>540</v>
      </c>
      <c r="EI7" s="195">
        <v>4800</v>
      </c>
      <c r="EJ7" s="196">
        <v>99.7</v>
      </c>
      <c r="EK7" s="195">
        <v>0</v>
      </c>
      <c r="EL7" s="195">
        <v>0</v>
      </c>
      <c r="EM7" s="195">
        <v>2740</v>
      </c>
      <c r="EN7" s="195">
        <v>1500</v>
      </c>
      <c r="EO7" s="195">
        <v>648</v>
      </c>
      <c r="EP7" s="195">
        <v>600</v>
      </c>
      <c r="EQ7" s="195">
        <v>124.5</v>
      </c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41">
        <v>77</v>
      </c>
      <c r="FD7" s="195">
        <v>540</v>
      </c>
      <c r="FE7" s="195">
        <v>5340</v>
      </c>
      <c r="FF7" s="195">
        <v>5439.7</v>
      </c>
      <c r="FG7" s="195">
        <v>5439.7</v>
      </c>
      <c r="FH7" s="195">
        <v>5439.7</v>
      </c>
      <c r="FI7" s="195">
        <v>8179.7</v>
      </c>
      <c r="FJ7" s="195">
        <v>9679.7000000000007</v>
      </c>
      <c r="FK7" s="195">
        <v>10327.700000000001</v>
      </c>
      <c r="FL7" s="195">
        <v>10927.7</v>
      </c>
      <c r="FM7" s="195">
        <v>11052.2</v>
      </c>
      <c r="FN7" s="22"/>
      <c r="FO7" s="22"/>
      <c r="FP7" s="22"/>
      <c r="FQ7" s="22"/>
      <c r="FR7" s="22"/>
      <c r="FS7" s="22"/>
      <c r="FT7" s="22"/>
      <c r="FU7" s="22"/>
      <c r="FV7" s="22"/>
    </row>
    <row r="8" spans="1:178" s="41" customFormat="1" ht="13.5" thickBot="1" x14ac:dyDescent="0.25">
      <c r="A8" s="132"/>
      <c r="B8" s="34">
        <v>37</v>
      </c>
      <c r="C8" s="293">
        <v>37</v>
      </c>
      <c r="D8" s="260" t="s">
        <v>506</v>
      </c>
      <c r="E8" s="260" t="s">
        <v>507</v>
      </c>
      <c r="F8" s="260" t="s">
        <v>584</v>
      </c>
      <c r="G8" s="43">
        <v>0.31736111111111104</v>
      </c>
      <c r="H8" s="47">
        <v>0.31736111111111104</v>
      </c>
      <c r="I8" s="58" t="s">
        <v>44</v>
      </c>
      <c r="J8" s="52">
        <v>0</v>
      </c>
      <c r="K8" s="43">
        <v>0.40069444444444441</v>
      </c>
      <c r="L8" s="47">
        <v>0.40069444444444441</v>
      </c>
      <c r="M8" s="42" t="s">
        <v>44</v>
      </c>
      <c r="N8" s="38">
        <v>0</v>
      </c>
      <c r="O8" s="85"/>
      <c r="P8" s="38">
        <v>600</v>
      </c>
      <c r="Q8" s="261"/>
      <c r="R8" s="85"/>
      <c r="S8" s="38">
        <v>0</v>
      </c>
      <c r="T8" s="85" t="s">
        <v>308</v>
      </c>
      <c r="U8" s="86"/>
      <c r="V8" s="52">
        <v>600</v>
      </c>
      <c r="W8" s="85"/>
      <c r="X8" s="38">
        <v>600</v>
      </c>
      <c r="Y8" s="85"/>
      <c r="Z8" s="86"/>
      <c r="AA8" s="52">
        <v>600</v>
      </c>
      <c r="AB8" s="261"/>
      <c r="AC8" s="85"/>
      <c r="AD8" s="38">
        <v>600</v>
      </c>
      <c r="AE8" s="85" t="s">
        <v>308</v>
      </c>
      <c r="AF8" s="86"/>
      <c r="AG8" s="52">
        <v>600</v>
      </c>
      <c r="AH8" s="261"/>
      <c r="AI8" s="85"/>
      <c r="AJ8" s="38">
        <v>600</v>
      </c>
      <c r="AK8" s="73">
        <v>0.4916666666666667</v>
      </c>
      <c r="AL8" s="42" t="s">
        <v>301</v>
      </c>
      <c r="AM8" s="38">
        <v>60</v>
      </c>
      <c r="AN8" s="43">
        <v>0.49652777777777773</v>
      </c>
      <c r="AO8" s="47">
        <v>0.50763888888888886</v>
      </c>
      <c r="AP8" s="70">
        <v>117.5</v>
      </c>
      <c r="AQ8" s="71">
        <v>117.5</v>
      </c>
      <c r="AR8" s="72"/>
      <c r="AS8" s="49">
        <v>0.53333333333333333</v>
      </c>
      <c r="AT8" s="42" t="s">
        <v>44</v>
      </c>
      <c r="AU8" s="280">
        <v>0</v>
      </c>
      <c r="AV8" s="72"/>
      <c r="AW8" s="49">
        <v>0.57430555555555551</v>
      </c>
      <c r="AX8" s="42" t="s">
        <v>45</v>
      </c>
      <c r="AY8" s="38">
        <v>60</v>
      </c>
      <c r="AZ8" s="53">
        <v>0.57777777777777783</v>
      </c>
      <c r="BA8" s="61"/>
      <c r="BB8" s="55">
        <v>0.58374999999999999</v>
      </c>
      <c r="BC8" s="35">
        <v>5.9722222222221566E-3</v>
      </c>
      <c r="BD8" s="35">
        <v>4.6296296296289771E-4</v>
      </c>
      <c r="BE8" s="44" t="s">
        <v>301</v>
      </c>
      <c r="BF8" s="45">
        <v>40</v>
      </c>
      <c r="BG8" s="55">
        <v>0.59215277777777775</v>
      </c>
      <c r="BH8" s="35">
        <v>1.4374999999999916E-2</v>
      </c>
      <c r="BI8" s="35">
        <v>9.6064814814806471E-4</v>
      </c>
      <c r="BJ8" s="44" t="s">
        <v>301</v>
      </c>
      <c r="BK8" s="45">
        <v>83</v>
      </c>
      <c r="BL8" s="55">
        <v>0.59752314814814811</v>
      </c>
      <c r="BM8" s="35">
        <v>1.9745370370370274E-2</v>
      </c>
      <c r="BN8" s="35">
        <v>2.4768518518517545E-3</v>
      </c>
      <c r="BO8" s="44" t="s">
        <v>301</v>
      </c>
      <c r="BP8" s="45">
        <v>214</v>
      </c>
      <c r="BQ8" s="55">
        <v>0.62246527777777783</v>
      </c>
      <c r="BR8" s="35">
        <v>4.4687499999999991E-2</v>
      </c>
      <c r="BS8" s="35">
        <v>1.2731481481481476E-2</v>
      </c>
      <c r="BT8" s="44" t="s">
        <v>301</v>
      </c>
      <c r="BU8" s="45">
        <v>1100</v>
      </c>
      <c r="BV8" s="263"/>
      <c r="BW8" s="263"/>
      <c r="BX8" s="55">
        <v>0.61121527777777784</v>
      </c>
      <c r="BY8" s="35">
        <v>3.3437500000000009E-2</v>
      </c>
      <c r="BZ8" s="35">
        <v>6.7708333333333232E-3</v>
      </c>
      <c r="CA8" s="44" t="s">
        <v>45</v>
      </c>
      <c r="CB8" s="45">
        <v>885</v>
      </c>
      <c r="CC8" s="49">
        <v>0.6958333333333333</v>
      </c>
      <c r="CD8" s="42" t="s">
        <v>301</v>
      </c>
      <c r="CE8" s="38">
        <v>900</v>
      </c>
      <c r="CF8" s="53">
        <v>0.70138888888888884</v>
      </c>
      <c r="CG8" s="61"/>
      <c r="CH8" s="55">
        <v>0.71480324074074064</v>
      </c>
      <c r="CI8" s="35">
        <v>1.3414351851851802E-2</v>
      </c>
      <c r="CJ8" s="35">
        <v>2.5694444444443951E-3</v>
      </c>
      <c r="CK8" s="44" t="s">
        <v>301</v>
      </c>
      <c r="CL8" s="45">
        <v>222</v>
      </c>
      <c r="CM8" s="55">
        <v>0.72342592592592592</v>
      </c>
      <c r="CN8" s="35">
        <v>2.2037037037037077E-2</v>
      </c>
      <c r="CO8" s="35">
        <v>5.1851851851852267E-3</v>
      </c>
      <c r="CP8" s="44" t="s">
        <v>301</v>
      </c>
      <c r="CQ8" s="45">
        <v>448</v>
      </c>
      <c r="CR8" s="85" t="s">
        <v>632</v>
      </c>
      <c r="CS8" s="38"/>
      <c r="CT8" s="85">
        <v>2.1048611111111102</v>
      </c>
      <c r="CU8" s="38"/>
      <c r="CV8" s="91"/>
      <c r="CW8" s="95">
        <v>0.05</v>
      </c>
      <c r="CX8" s="42" t="s">
        <v>44</v>
      </c>
      <c r="CY8" s="38">
        <v>0</v>
      </c>
      <c r="CZ8" s="43">
        <v>0.40902777777777777</v>
      </c>
      <c r="DA8" s="47"/>
      <c r="DB8" s="70">
        <v>124</v>
      </c>
      <c r="DC8" s="71">
        <v>124</v>
      </c>
      <c r="DD8" s="72"/>
      <c r="DE8" s="43"/>
      <c r="DF8" s="43"/>
      <c r="DG8" s="39">
        <v>3233.5</v>
      </c>
      <c r="DH8" s="46">
        <v>5220</v>
      </c>
      <c r="DI8" s="40"/>
      <c r="DJ8" s="63">
        <v>8453.5</v>
      </c>
      <c r="DK8" s="43"/>
      <c r="DL8" s="268" t="s">
        <v>192</v>
      </c>
      <c r="DM8" s="269" t="s">
        <v>584</v>
      </c>
      <c r="DN8" s="269" t="s">
        <v>178</v>
      </c>
      <c r="DO8" s="269">
        <v>90</v>
      </c>
      <c r="DP8" s="269">
        <v>0</v>
      </c>
      <c r="DQ8" s="56"/>
      <c r="DR8" s="56"/>
      <c r="DS8" s="36"/>
      <c r="DT8" s="22"/>
      <c r="DU8" s="22"/>
      <c r="DV8" s="41">
        <v>1.05</v>
      </c>
      <c r="DW8" s="41" t="s">
        <v>198</v>
      </c>
      <c r="DY8" s="151">
        <v>253.57500000000002</v>
      </c>
      <c r="DZ8" s="41">
        <v>9999</v>
      </c>
      <c r="EA8" s="41">
        <v>253.57500000000002</v>
      </c>
      <c r="EB8" s="41">
        <v>999999</v>
      </c>
      <c r="EC8" s="41">
        <v>999999</v>
      </c>
      <c r="ED8" s="22"/>
      <c r="EE8" s="22"/>
      <c r="EF8" s="22"/>
      <c r="EG8" s="41">
        <v>37</v>
      </c>
      <c r="EH8" s="195">
        <v>0</v>
      </c>
      <c r="EI8" s="195">
        <v>4260</v>
      </c>
      <c r="EJ8" s="196">
        <v>117.5</v>
      </c>
      <c r="EK8" s="195">
        <v>0</v>
      </c>
      <c r="EL8" s="195">
        <v>60</v>
      </c>
      <c r="EM8" s="195">
        <v>2322</v>
      </c>
      <c r="EN8" s="195">
        <v>900</v>
      </c>
      <c r="EO8" s="195">
        <v>670</v>
      </c>
      <c r="EP8" s="195">
        <v>0</v>
      </c>
      <c r="EQ8" s="195">
        <v>124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B8" s="22"/>
      <c r="FC8" s="41">
        <v>37</v>
      </c>
      <c r="FD8" s="195">
        <v>0</v>
      </c>
      <c r="FE8" s="195">
        <v>4260</v>
      </c>
      <c r="FF8" s="195">
        <v>4377.5</v>
      </c>
      <c r="FG8" s="195">
        <v>4377.5</v>
      </c>
      <c r="FH8" s="195">
        <v>4437.5</v>
      </c>
      <c r="FI8" s="195">
        <v>6759.5</v>
      </c>
      <c r="FJ8" s="195">
        <v>7659.5</v>
      </c>
      <c r="FK8" s="195">
        <v>8329.5</v>
      </c>
      <c r="FL8" s="195">
        <v>8329.5</v>
      </c>
      <c r="FM8" s="195">
        <v>8453.5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13.5" thickBot="1" x14ac:dyDescent="0.25">
      <c r="A9" s="132"/>
      <c r="B9" s="34">
        <v>30</v>
      </c>
      <c r="C9" s="293">
        <v>30</v>
      </c>
      <c r="D9" s="260" t="s">
        <v>495</v>
      </c>
      <c r="E9" s="260" t="s">
        <v>496</v>
      </c>
      <c r="F9" s="260" t="s">
        <v>589</v>
      </c>
      <c r="G9" s="43">
        <v>0.31249999999999994</v>
      </c>
      <c r="H9" s="47">
        <v>0.31249999999999994</v>
      </c>
      <c r="I9" s="58" t="s">
        <v>44</v>
      </c>
      <c r="J9" s="52">
        <v>0</v>
      </c>
      <c r="K9" s="43">
        <v>0.39583333333333331</v>
      </c>
      <c r="L9" s="47">
        <v>0.39583333333333331</v>
      </c>
      <c r="M9" s="42" t="s">
        <v>44</v>
      </c>
      <c r="N9" s="38">
        <v>0</v>
      </c>
      <c r="O9" s="85">
        <v>0.39652777777777781</v>
      </c>
      <c r="P9" s="38"/>
      <c r="Q9" s="261"/>
      <c r="R9" s="85"/>
      <c r="S9" s="38">
        <v>0</v>
      </c>
      <c r="T9" s="85">
        <v>0.47083333333333338</v>
      </c>
      <c r="U9" s="86"/>
      <c r="V9" s="52">
        <v>0</v>
      </c>
      <c r="W9" s="85">
        <v>0.49305555555555558</v>
      </c>
      <c r="X9" s="38"/>
      <c r="Y9" s="85">
        <v>0.49374999999999997</v>
      </c>
      <c r="Z9" s="86"/>
      <c r="AA9" s="52">
        <v>0</v>
      </c>
      <c r="AB9" s="261"/>
      <c r="AC9" s="85"/>
      <c r="AD9" s="38">
        <v>600</v>
      </c>
      <c r="AE9" s="85" t="s">
        <v>308</v>
      </c>
      <c r="AF9" s="86"/>
      <c r="AG9" s="52">
        <v>600</v>
      </c>
      <c r="AH9" s="261"/>
      <c r="AI9" s="85"/>
      <c r="AJ9" s="38">
        <v>600</v>
      </c>
      <c r="AK9" s="73">
        <v>0.50694444444444442</v>
      </c>
      <c r="AL9" s="42" t="s">
        <v>301</v>
      </c>
      <c r="AM9" s="38">
        <v>1800</v>
      </c>
      <c r="AN9" s="43">
        <v>0.52500000000000002</v>
      </c>
      <c r="AO9" s="47">
        <v>0.5541666666666667</v>
      </c>
      <c r="AP9" s="70">
        <v>115.3</v>
      </c>
      <c r="AQ9" s="71">
        <v>115.3</v>
      </c>
      <c r="AR9" s="72"/>
      <c r="AS9" s="49">
        <v>0.54861111111111105</v>
      </c>
      <c r="AT9" s="42" t="s">
        <v>44</v>
      </c>
      <c r="AU9" s="280">
        <v>0</v>
      </c>
      <c r="AV9" s="72"/>
      <c r="AW9" s="49">
        <v>0.61458333333333337</v>
      </c>
      <c r="AX9" s="42" t="s">
        <v>44</v>
      </c>
      <c r="AY9" s="38">
        <v>0</v>
      </c>
      <c r="AZ9" s="53">
        <v>0.61736111111111114</v>
      </c>
      <c r="BA9" s="61"/>
      <c r="BB9" s="55">
        <v>0.62372685185185184</v>
      </c>
      <c r="BC9" s="35">
        <v>6.3657407407406996E-3</v>
      </c>
      <c r="BD9" s="35">
        <v>8.5648148148144074E-4</v>
      </c>
      <c r="BE9" s="44" t="s">
        <v>301</v>
      </c>
      <c r="BF9" s="45">
        <v>74</v>
      </c>
      <c r="BG9" s="55">
        <v>0.63334490740740745</v>
      </c>
      <c r="BH9" s="35">
        <v>1.5983796296296315E-2</v>
      </c>
      <c r="BI9" s="35">
        <v>2.5694444444444645E-3</v>
      </c>
      <c r="BJ9" s="44" t="s">
        <v>301</v>
      </c>
      <c r="BK9" s="45">
        <v>222</v>
      </c>
      <c r="BL9" s="55">
        <v>0.63437500000000002</v>
      </c>
      <c r="BM9" s="35">
        <v>1.7013888888888884E-2</v>
      </c>
      <c r="BN9" s="35">
        <v>2.546296296296359E-4</v>
      </c>
      <c r="BO9" s="44" t="s">
        <v>45</v>
      </c>
      <c r="BP9" s="45">
        <v>22</v>
      </c>
      <c r="BQ9" s="55">
        <v>0.66249999999999998</v>
      </c>
      <c r="BR9" s="35">
        <v>4.513888888888884E-2</v>
      </c>
      <c r="BS9" s="35">
        <v>1.3182870370370324E-2</v>
      </c>
      <c r="BT9" s="44" t="s">
        <v>301</v>
      </c>
      <c r="BU9" s="45">
        <v>1139</v>
      </c>
      <c r="BV9" s="263"/>
      <c r="BW9" s="263"/>
      <c r="BX9" s="55">
        <v>0.64717592592592588</v>
      </c>
      <c r="BY9" s="35">
        <v>2.9814814814814738E-2</v>
      </c>
      <c r="BZ9" s="35">
        <v>1.0393518518518594E-2</v>
      </c>
      <c r="CA9" s="44" t="s">
        <v>45</v>
      </c>
      <c r="CB9" s="45">
        <v>898</v>
      </c>
      <c r="CC9" s="49">
        <v>0.6972222222222223</v>
      </c>
      <c r="CD9" s="42" t="s">
        <v>301</v>
      </c>
      <c r="CE9" s="38">
        <v>1200</v>
      </c>
      <c r="CF9" s="53">
        <v>0.69930555555555562</v>
      </c>
      <c r="CG9" s="61"/>
      <c r="CH9" s="55">
        <v>0.71180555555555547</v>
      </c>
      <c r="CI9" s="35">
        <v>1.2499999999999845E-2</v>
      </c>
      <c r="CJ9" s="35">
        <v>1.6550925925924373E-3</v>
      </c>
      <c r="CK9" s="44" t="s">
        <v>301</v>
      </c>
      <c r="CL9" s="45">
        <v>143</v>
      </c>
      <c r="CM9" s="55">
        <v>0.71892361111111114</v>
      </c>
      <c r="CN9" s="35">
        <v>1.9618055555555514E-2</v>
      </c>
      <c r="CO9" s="35">
        <v>2.7662037037036631E-3</v>
      </c>
      <c r="CP9" s="44" t="s">
        <v>301</v>
      </c>
      <c r="CQ9" s="45">
        <v>239</v>
      </c>
      <c r="CR9" s="85"/>
      <c r="CS9" s="38">
        <v>600</v>
      </c>
      <c r="CT9" s="85">
        <v>1.8131944444444399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161.19999999999999</v>
      </c>
      <c r="DC9" s="71">
        <v>161.19999999999999</v>
      </c>
      <c r="DD9" s="72"/>
      <c r="DE9" s="43"/>
      <c r="DF9" s="43"/>
      <c r="DG9" s="39">
        <v>3013.5</v>
      </c>
      <c r="DH9" s="46">
        <v>5400</v>
      </c>
      <c r="DI9" s="40"/>
      <c r="DJ9" s="63">
        <v>8413.5</v>
      </c>
      <c r="DK9" s="43"/>
      <c r="DL9" s="268" t="s">
        <v>192</v>
      </c>
      <c r="DM9" s="269" t="s">
        <v>589</v>
      </c>
      <c r="DN9" s="269" t="s">
        <v>178</v>
      </c>
      <c r="DO9" s="269">
        <v>99</v>
      </c>
      <c r="DP9" s="269" t="s">
        <v>620</v>
      </c>
      <c r="DQ9" s="56"/>
      <c r="DR9" s="56"/>
      <c r="DS9" s="36"/>
      <c r="DT9" s="22"/>
      <c r="DU9" s="22"/>
      <c r="DV9" s="41">
        <v>1.05</v>
      </c>
      <c r="DW9" s="41" t="s">
        <v>198</v>
      </c>
      <c r="DY9" s="151">
        <v>290.32499999999999</v>
      </c>
      <c r="DZ9" s="41">
        <v>9999</v>
      </c>
      <c r="EA9" s="41">
        <v>290.32499999999999</v>
      </c>
      <c r="EB9" s="41">
        <v>999999</v>
      </c>
      <c r="EC9" s="41">
        <v>999999</v>
      </c>
      <c r="ED9" s="22"/>
      <c r="EE9" s="22"/>
      <c r="EF9" s="22"/>
      <c r="EG9" s="41">
        <v>30</v>
      </c>
      <c r="EH9" s="195">
        <v>0</v>
      </c>
      <c r="EI9" s="195">
        <v>3600</v>
      </c>
      <c r="EJ9" s="196">
        <v>115.3</v>
      </c>
      <c r="EK9" s="195">
        <v>0</v>
      </c>
      <c r="EL9" s="195">
        <v>0</v>
      </c>
      <c r="EM9" s="195">
        <v>2355</v>
      </c>
      <c r="EN9" s="195">
        <v>1200</v>
      </c>
      <c r="EO9" s="195">
        <v>382</v>
      </c>
      <c r="EP9" s="195">
        <v>600</v>
      </c>
      <c r="EQ9" s="195">
        <v>161.19999999999999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B9" s="22"/>
      <c r="FC9" s="41">
        <v>30</v>
      </c>
      <c r="FD9" s="195">
        <v>0</v>
      </c>
      <c r="FE9" s="195">
        <v>3600</v>
      </c>
      <c r="FF9" s="195">
        <v>3715.3</v>
      </c>
      <c r="FG9" s="195">
        <v>3715.3</v>
      </c>
      <c r="FH9" s="195">
        <v>3715.3</v>
      </c>
      <c r="FI9" s="195">
        <v>6070.3</v>
      </c>
      <c r="FJ9" s="195">
        <v>7270.3</v>
      </c>
      <c r="FK9" s="195">
        <v>7652.3</v>
      </c>
      <c r="FL9" s="195">
        <v>8252.2999999999993</v>
      </c>
      <c r="FM9" s="195">
        <v>8413.5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13.5" thickBot="1" x14ac:dyDescent="0.25">
      <c r="A10" s="132"/>
      <c r="B10" s="34">
        <v>66</v>
      </c>
      <c r="C10" s="293">
        <v>76</v>
      </c>
      <c r="D10" s="260" t="s">
        <v>544</v>
      </c>
      <c r="E10" s="260" t="s">
        <v>545</v>
      </c>
      <c r="F10" s="260" t="s">
        <v>612</v>
      </c>
      <c r="G10" s="43">
        <v>0.33749999999999986</v>
      </c>
      <c r="H10" s="47">
        <v>0.33749999999999986</v>
      </c>
      <c r="I10" s="58" t="s">
        <v>44</v>
      </c>
      <c r="J10" s="52">
        <v>0</v>
      </c>
      <c r="K10" s="43">
        <v>0.42083333333333323</v>
      </c>
      <c r="L10" s="47">
        <v>0.42083333333333323</v>
      </c>
      <c r="M10" s="42" t="s">
        <v>44</v>
      </c>
      <c r="N10" s="38">
        <v>0</v>
      </c>
      <c r="O10" s="85"/>
      <c r="P10" s="38">
        <v>600</v>
      </c>
      <c r="Q10" s="261"/>
      <c r="R10" s="85"/>
      <c r="S10" s="38">
        <v>0</v>
      </c>
      <c r="T10" s="85">
        <v>0.46875</v>
      </c>
      <c r="U10" s="86"/>
      <c r="V10" s="52">
        <v>0</v>
      </c>
      <c r="W10" s="85"/>
      <c r="X10" s="38">
        <v>600</v>
      </c>
      <c r="Y10" s="85"/>
      <c r="Z10" s="86"/>
      <c r="AA10" s="52">
        <v>600</v>
      </c>
      <c r="AB10" s="261"/>
      <c r="AC10" s="85"/>
      <c r="AD10" s="38">
        <v>600</v>
      </c>
      <c r="AE10" s="85" t="s">
        <v>308</v>
      </c>
      <c r="AF10" s="86"/>
      <c r="AG10" s="52">
        <v>600</v>
      </c>
      <c r="AH10" s="261"/>
      <c r="AI10" s="85"/>
      <c r="AJ10" s="38">
        <v>600</v>
      </c>
      <c r="AK10" s="73">
        <v>0.52152777777777781</v>
      </c>
      <c r="AL10" s="42" t="s">
        <v>301</v>
      </c>
      <c r="AM10" s="38">
        <v>900</v>
      </c>
      <c r="AN10" s="43">
        <v>0.52361111111111114</v>
      </c>
      <c r="AO10" s="47">
        <v>0.5625</v>
      </c>
      <c r="AP10" s="70">
        <v>110.8</v>
      </c>
      <c r="AQ10" s="71">
        <v>110.8</v>
      </c>
      <c r="AR10" s="72"/>
      <c r="AS10" s="49">
        <v>0.56319444444444444</v>
      </c>
      <c r="AT10" s="42" t="s">
        <v>44</v>
      </c>
      <c r="AU10" s="280">
        <v>0</v>
      </c>
      <c r="AV10" s="72"/>
      <c r="AW10" s="49">
        <v>0.61597222222222225</v>
      </c>
      <c r="AX10" s="42" t="s">
        <v>44</v>
      </c>
      <c r="AY10" s="38">
        <v>0</v>
      </c>
      <c r="AZ10" s="53">
        <v>0.61805555555555558</v>
      </c>
      <c r="BA10" s="61"/>
      <c r="BB10" s="55">
        <v>0.62422453703703706</v>
      </c>
      <c r="BC10" s="35">
        <v>6.1689814814814836E-3</v>
      </c>
      <c r="BD10" s="35">
        <v>6.5972222222222474E-4</v>
      </c>
      <c r="BE10" s="44" t="s">
        <v>301</v>
      </c>
      <c r="BF10" s="45">
        <v>57</v>
      </c>
      <c r="BG10" s="55">
        <v>0.63436342592592598</v>
      </c>
      <c r="BH10" s="35">
        <v>1.6307870370370403E-2</v>
      </c>
      <c r="BI10" s="35">
        <v>2.8935185185185522E-3</v>
      </c>
      <c r="BJ10" s="44" t="s">
        <v>301</v>
      </c>
      <c r="BK10" s="45">
        <v>250</v>
      </c>
      <c r="BL10" s="55"/>
      <c r="BM10" s="35">
        <v>-0.61805555555555558</v>
      </c>
      <c r="BN10" s="35">
        <v>0.6353240740740741</v>
      </c>
      <c r="BO10" s="44"/>
      <c r="BP10" s="45">
        <v>600</v>
      </c>
      <c r="BQ10" s="55">
        <v>0.69739583333333333</v>
      </c>
      <c r="BR10" s="35">
        <v>7.9340277777777746E-2</v>
      </c>
      <c r="BS10" s="35">
        <v>4.738425925925923E-2</v>
      </c>
      <c r="BT10" s="44" t="s">
        <v>301</v>
      </c>
      <c r="BU10" s="45">
        <v>4094</v>
      </c>
      <c r="BV10" s="263"/>
      <c r="BW10" s="263"/>
      <c r="BX10" s="55">
        <v>0.66113425925925928</v>
      </c>
      <c r="BY10" s="35">
        <v>4.3078703703703702E-2</v>
      </c>
      <c r="BZ10" s="35">
        <v>2.8703703703703703E-3</v>
      </c>
      <c r="CA10" s="44" t="s">
        <v>301</v>
      </c>
      <c r="CB10" s="45">
        <v>848</v>
      </c>
      <c r="CC10" s="49">
        <v>0.7368055555555556</v>
      </c>
      <c r="CD10" s="42" t="s">
        <v>301</v>
      </c>
      <c r="CE10" s="38">
        <v>960</v>
      </c>
      <c r="CF10" s="53">
        <v>0.73888888888888893</v>
      </c>
      <c r="CG10" s="61"/>
      <c r="CH10" s="55"/>
      <c r="CI10" s="35">
        <v>-0.73888888888888893</v>
      </c>
      <c r="CJ10" s="35">
        <v>0.74973379629629633</v>
      </c>
      <c r="CK10" s="44" t="s">
        <v>44</v>
      </c>
      <c r="CL10" s="45"/>
      <c r="CM10" s="55"/>
      <c r="CN10" s="35">
        <v>-0.73888888888888893</v>
      </c>
      <c r="CO10" s="35">
        <v>0.75574074074074082</v>
      </c>
      <c r="CP10" s="44"/>
      <c r="CQ10" s="45">
        <v>1800</v>
      </c>
      <c r="CR10" s="85"/>
      <c r="CS10" s="38">
        <v>600</v>
      </c>
      <c r="CT10" s="85">
        <v>3.3131944444444401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127.6</v>
      </c>
      <c r="DC10" s="71">
        <v>127.6</v>
      </c>
      <c r="DD10" s="72">
        <v>300</v>
      </c>
      <c r="DE10" s="43"/>
      <c r="DF10" s="43"/>
      <c r="DG10" s="39">
        <v>8187.4000000000005</v>
      </c>
      <c r="DH10" s="46">
        <v>6060</v>
      </c>
      <c r="DI10" s="40"/>
      <c r="DJ10" s="63">
        <v>14247.400000000001</v>
      </c>
      <c r="DK10" s="43"/>
      <c r="DL10" s="268" t="s">
        <v>192</v>
      </c>
      <c r="DM10" s="269" t="s">
        <v>612</v>
      </c>
      <c r="DN10" s="269" t="s">
        <v>178</v>
      </c>
      <c r="DO10" s="269">
        <v>75</v>
      </c>
      <c r="DP10" s="269">
        <v>0</v>
      </c>
      <c r="DQ10" s="56"/>
      <c r="DR10" s="56"/>
      <c r="DS10" s="36"/>
      <c r="DT10" s="22"/>
      <c r="DU10" s="22"/>
      <c r="DV10" s="41">
        <v>1.05</v>
      </c>
      <c r="DW10" s="41" t="s">
        <v>198</v>
      </c>
      <c r="DY10" s="151">
        <v>565.32000000000005</v>
      </c>
      <c r="DZ10" s="41">
        <v>9999</v>
      </c>
      <c r="EA10" s="41">
        <v>565.32000000000005</v>
      </c>
      <c r="EB10" s="41">
        <v>999999</v>
      </c>
      <c r="EC10" s="41">
        <v>999999</v>
      </c>
      <c r="ED10" s="22"/>
      <c r="EE10" s="22"/>
      <c r="EF10" s="22"/>
      <c r="EG10" s="41">
        <v>76</v>
      </c>
      <c r="EH10" s="195">
        <v>0</v>
      </c>
      <c r="EI10" s="195">
        <v>4500</v>
      </c>
      <c r="EJ10" s="196">
        <v>110.8</v>
      </c>
      <c r="EK10" s="195">
        <v>0</v>
      </c>
      <c r="EL10" s="195">
        <v>0</v>
      </c>
      <c r="EM10" s="195">
        <v>5849</v>
      </c>
      <c r="EN10" s="195">
        <v>960</v>
      </c>
      <c r="EO10" s="195">
        <v>1800</v>
      </c>
      <c r="EP10" s="195">
        <v>600</v>
      </c>
      <c r="EQ10" s="195">
        <v>427.6</v>
      </c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41">
        <v>76</v>
      </c>
      <c r="FD10" s="195">
        <v>0</v>
      </c>
      <c r="FE10" s="195">
        <v>4500</v>
      </c>
      <c r="FF10" s="195">
        <v>4610.8</v>
      </c>
      <c r="FG10" s="195">
        <v>4610.8</v>
      </c>
      <c r="FH10" s="195">
        <v>4610.8</v>
      </c>
      <c r="FI10" s="195">
        <v>10459.799999999999</v>
      </c>
      <c r="FJ10" s="195">
        <v>11419.8</v>
      </c>
      <c r="FK10" s="195">
        <v>13219.8</v>
      </c>
      <c r="FL10" s="195">
        <v>13819.8</v>
      </c>
      <c r="FM10" s="195">
        <v>14247.4</v>
      </c>
      <c r="FN10" s="22"/>
      <c r="FO10" s="22"/>
      <c r="FP10" s="22"/>
      <c r="FQ10" s="22"/>
      <c r="FR10" s="22"/>
      <c r="FS10" s="22"/>
      <c r="FT10" s="22"/>
      <c r="FU10" s="22"/>
      <c r="FV10" s="22"/>
    </row>
    <row r="11" spans="1:178" s="41" customFormat="1" ht="13.5" thickBot="1" x14ac:dyDescent="0.25">
      <c r="A11" s="131"/>
      <c r="B11" s="34">
        <v>1</v>
      </c>
      <c r="C11" s="293">
        <v>1</v>
      </c>
      <c r="D11" s="260" t="s">
        <v>104</v>
      </c>
      <c r="E11" s="260" t="s">
        <v>55</v>
      </c>
      <c r="F11" s="260" t="s">
        <v>567</v>
      </c>
      <c r="G11" s="43" t="s">
        <v>566</v>
      </c>
      <c r="H11" s="47">
        <v>0.29236111111111113</v>
      </c>
      <c r="I11" s="58" t="s">
        <v>44</v>
      </c>
      <c r="J11" s="52">
        <v>0</v>
      </c>
      <c r="K11" s="43">
        <v>0.3756944444444445</v>
      </c>
      <c r="L11" s="47">
        <v>0.3756944444444445</v>
      </c>
      <c r="M11" s="42" t="s">
        <v>44</v>
      </c>
      <c r="N11" s="38">
        <v>0</v>
      </c>
      <c r="O11" s="85">
        <v>0.37638888888888888</v>
      </c>
      <c r="P11" s="38"/>
      <c r="Q11" s="261"/>
      <c r="R11" s="85"/>
      <c r="S11" s="38">
        <v>0</v>
      </c>
      <c r="T11" s="85">
        <v>0.43055555555555558</v>
      </c>
      <c r="U11" s="86"/>
      <c r="V11" s="52">
        <v>0</v>
      </c>
      <c r="W11" s="85">
        <v>0.4548611111111111</v>
      </c>
      <c r="X11" s="38"/>
      <c r="Y11" s="85">
        <v>0.45555555555555555</v>
      </c>
      <c r="Z11" s="86"/>
      <c r="AA11" s="52">
        <v>0</v>
      </c>
      <c r="AB11" s="261"/>
      <c r="AC11" s="85">
        <v>0.45694444444444443</v>
      </c>
      <c r="AD11" s="38"/>
      <c r="AE11" s="85">
        <v>0.47847222222222219</v>
      </c>
      <c r="AF11" s="86"/>
      <c r="AG11" s="52">
        <v>0</v>
      </c>
      <c r="AH11" s="261"/>
      <c r="AI11" s="85"/>
      <c r="AJ11" s="38">
        <v>600</v>
      </c>
      <c r="AK11" s="73">
        <v>0.48680555555555555</v>
      </c>
      <c r="AL11" s="42" t="s">
        <v>301</v>
      </c>
      <c r="AM11" s="38">
        <v>1800</v>
      </c>
      <c r="AN11" s="43">
        <v>0.48958333333333331</v>
      </c>
      <c r="AO11" s="47">
        <v>0.50138888888888888</v>
      </c>
      <c r="AP11" s="70">
        <v>98.5</v>
      </c>
      <c r="AQ11" s="71">
        <v>98.5</v>
      </c>
      <c r="AR11" s="72"/>
      <c r="AS11" s="49">
        <v>0.52847222222222223</v>
      </c>
      <c r="AT11" s="42" t="s">
        <v>44</v>
      </c>
      <c r="AU11" s="280">
        <v>0</v>
      </c>
      <c r="AV11" s="72"/>
      <c r="AW11" s="49">
        <v>0.57361111111111118</v>
      </c>
      <c r="AX11" s="42" t="s">
        <v>44</v>
      </c>
      <c r="AY11" s="38">
        <v>0</v>
      </c>
      <c r="AZ11" s="53">
        <v>0.57638888888888895</v>
      </c>
      <c r="BA11" s="61"/>
      <c r="BB11" s="55">
        <v>0.58136574074074077</v>
      </c>
      <c r="BC11" s="35">
        <v>4.9768518518518157E-3</v>
      </c>
      <c r="BD11" s="35">
        <v>5.3240740740744322E-4</v>
      </c>
      <c r="BE11" s="44" t="s">
        <v>45</v>
      </c>
      <c r="BF11" s="45">
        <v>46</v>
      </c>
      <c r="BG11" s="55">
        <v>0.58856481481481482</v>
      </c>
      <c r="BH11" s="35">
        <v>1.2175925925925868E-2</v>
      </c>
      <c r="BI11" s="35">
        <v>1.2384259259259831E-3</v>
      </c>
      <c r="BJ11" s="44" t="s">
        <v>45</v>
      </c>
      <c r="BK11" s="45">
        <v>107</v>
      </c>
      <c r="BL11" s="55">
        <v>0.59254629629629629</v>
      </c>
      <c r="BM11" s="35">
        <v>1.6157407407407343E-2</v>
      </c>
      <c r="BN11" s="35">
        <v>1.1111111111111772E-3</v>
      </c>
      <c r="BO11" s="44" t="s">
        <v>45</v>
      </c>
      <c r="BP11" s="45">
        <v>96</v>
      </c>
      <c r="BQ11" s="55">
        <v>0.60811342592592588</v>
      </c>
      <c r="BR11" s="35">
        <v>3.1724537037036926E-2</v>
      </c>
      <c r="BS11" s="35">
        <v>2.3148148148158937E-4</v>
      </c>
      <c r="BT11" s="44" t="s">
        <v>45</v>
      </c>
      <c r="BU11" s="45">
        <v>20</v>
      </c>
      <c r="BV11" s="263"/>
      <c r="BW11" s="263"/>
      <c r="BX11" s="55">
        <v>0.61937500000000001</v>
      </c>
      <c r="BY11" s="35">
        <v>4.2986111111111058E-2</v>
      </c>
      <c r="BZ11" s="35">
        <v>2.7777777777777263E-3</v>
      </c>
      <c r="CA11" s="44" t="s">
        <v>301</v>
      </c>
      <c r="CB11" s="45">
        <v>240</v>
      </c>
      <c r="CC11" s="49">
        <v>0.64236111111111105</v>
      </c>
      <c r="CD11" s="42" t="s">
        <v>44</v>
      </c>
      <c r="CE11" s="38">
        <v>0</v>
      </c>
      <c r="CF11" s="53">
        <v>0.65625</v>
      </c>
      <c r="CG11" s="61"/>
      <c r="CH11" s="55">
        <v>0.666875</v>
      </c>
      <c r="CI11" s="35">
        <v>1.0624999999999996E-2</v>
      </c>
      <c r="CJ11" s="35">
        <v>2.1990740740741171E-4</v>
      </c>
      <c r="CK11" s="44" t="s">
        <v>45</v>
      </c>
      <c r="CL11" s="45">
        <v>19</v>
      </c>
      <c r="CM11" s="55">
        <v>0.67291666666666661</v>
      </c>
      <c r="CN11" s="35">
        <v>1.6666666666666607E-2</v>
      </c>
      <c r="CO11" s="35">
        <v>1.8518518518524305E-4</v>
      </c>
      <c r="CP11" s="44" t="s">
        <v>45</v>
      </c>
      <c r="CQ11" s="45">
        <v>16</v>
      </c>
      <c r="CR11" s="85" t="s">
        <v>632</v>
      </c>
      <c r="CS11" s="38"/>
      <c r="CT11" s="85">
        <v>0.64097222222222217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0.41319444444444442</v>
      </c>
      <c r="DA11" s="47"/>
      <c r="DB11" s="70">
        <v>111.5</v>
      </c>
      <c r="DC11" s="71">
        <v>111.5</v>
      </c>
      <c r="DD11" s="72"/>
      <c r="DE11" s="43"/>
      <c r="DF11" s="43"/>
      <c r="DG11" s="39">
        <v>754</v>
      </c>
      <c r="DH11" s="46">
        <v>2400</v>
      </c>
      <c r="DI11" s="40"/>
      <c r="DJ11" s="63">
        <v>3154</v>
      </c>
      <c r="DK11" s="43"/>
      <c r="DL11" s="268" t="s">
        <v>192</v>
      </c>
      <c r="DM11" s="269" t="s">
        <v>567</v>
      </c>
      <c r="DN11" s="269" t="s">
        <v>178</v>
      </c>
      <c r="DO11" s="269">
        <v>102</v>
      </c>
      <c r="DP11" s="269" t="s">
        <v>293</v>
      </c>
      <c r="DQ11" s="56"/>
      <c r="DR11" s="56"/>
      <c r="DS11" s="36"/>
      <c r="DV11" s="41">
        <v>1.08</v>
      </c>
      <c r="DW11" s="41" t="s">
        <v>197</v>
      </c>
      <c r="DY11" s="151">
        <v>226.8</v>
      </c>
      <c r="DZ11" s="41">
        <v>226.8</v>
      </c>
      <c r="EA11" s="41">
        <v>9999</v>
      </c>
      <c r="EB11" s="41">
        <v>999999</v>
      </c>
      <c r="EC11" s="41">
        <v>999999</v>
      </c>
      <c r="EG11" s="41">
        <v>1</v>
      </c>
      <c r="EH11" s="195">
        <v>0</v>
      </c>
      <c r="EI11" s="195">
        <v>2400</v>
      </c>
      <c r="EJ11" s="196">
        <v>98.5</v>
      </c>
      <c r="EK11" s="195">
        <v>0</v>
      </c>
      <c r="EL11" s="195">
        <v>0</v>
      </c>
      <c r="EM11" s="195">
        <v>509</v>
      </c>
      <c r="EN11" s="195">
        <v>0</v>
      </c>
      <c r="EO11" s="195">
        <v>35</v>
      </c>
      <c r="EP11" s="195">
        <v>0</v>
      </c>
      <c r="EQ11" s="195">
        <v>111.5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C11" s="41">
        <v>1</v>
      </c>
      <c r="FD11" s="195">
        <v>0</v>
      </c>
      <c r="FE11" s="195">
        <v>2400</v>
      </c>
      <c r="FF11" s="195">
        <v>2498.5</v>
      </c>
      <c r="FG11" s="195">
        <v>2498.5</v>
      </c>
      <c r="FH11" s="195">
        <v>2498.5</v>
      </c>
      <c r="FI11" s="195">
        <v>3007.5</v>
      </c>
      <c r="FJ11" s="195">
        <v>3007.5</v>
      </c>
      <c r="FK11" s="195">
        <v>3042.5</v>
      </c>
      <c r="FL11" s="195">
        <v>3042.5</v>
      </c>
      <c r="FM11" s="195">
        <v>3154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13.5" thickBot="1" x14ac:dyDescent="0.25">
      <c r="A12" s="131"/>
      <c r="B12" s="34">
        <v>2</v>
      </c>
      <c r="C12" s="293">
        <v>2</v>
      </c>
      <c r="D12" s="260" t="s">
        <v>467</v>
      </c>
      <c r="E12" s="260" t="s">
        <v>468</v>
      </c>
      <c r="F12" s="260" t="s">
        <v>587</v>
      </c>
      <c r="G12" s="43">
        <v>0.29305555555555557</v>
      </c>
      <c r="H12" s="47">
        <v>0.2951388888888889</v>
      </c>
      <c r="I12" s="58" t="s">
        <v>301</v>
      </c>
      <c r="J12" s="391">
        <v>180</v>
      </c>
      <c r="K12" s="43">
        <v>0.37638888888888894</v>
      </c>
      <c r="L12" s="47">
        <v>0.3756944444444445</v>
      </c>
      <c r="M12" s="42" t="s">
        <v>45</v>
      </c>
      <c r="N12" s="38">
        <v>60</v>
      </c>
      <c r="O12" s="85">
        <v>0.38263888888888892</v>
      </c>
      <c r="P12" s="38">
        <v>300</v>
      </c>
      <c r="Q12" s="261"/>
      <c r="R12" s="85"/>
      <c r="S12" s="38">
        <v>0</v>
      </c>
      <c r="T12" s="85" t="s">
        <v>308</v>
      </c>
      <c r="U12" s="86"/>
      <c r="V12" s="52">
        <v>600</v>
      </c>
      <c r="W12" s="85"/>
      <c r="X12" s="38">
        <v>600</v>
      </c>
      <c r="Y12" s="85"/>
      <c r="Z12" s="86"/>
      <c r="AA12" s="52">
        <v>600</v>
      </c>
      <c r="AB12" s="261"/>
      <c r="AC12" s="85"/>
      <c r="AD12" s="38">
        <v>600</v>
      </c>
      <c r="AE12" s="85" t="s">
        <v>308</v>
      </c>
      <c r="AF12" s="86"/>
      <c r="AG12" s="52">
        <v>600</v>
      </c>
      <c r="AH12" s="261"/>
      <c r="AI12" s="85"/>
      <c r="AJ12" s="38">
        <v>600</v>
      </c>
      <c r="AK12" s="73">
        <v>0.46666666666666662</v>
      </c>
      <c r="AL12" s="42" t="s">
        <v>301</v>
      </c>
      <c r="AM12" s="38">
        <v>60</v>
      </c>
      <c r="AN12" s="43">
        <v>0.46736111111111112</v>
      </c>
      <c r="AO12" s="47">
        <v>0.47152777777777777</v>
      </c>
      <c r="AP12" s="70">
        <v>115</v>
      </c>
      <c r="AQ12" s="71">
        <v>115</v>
      </c>
      <c r="AR12" s="72"/>
      <c r="AS12" s="49">
        <v>0.5083333333333333</v>
      </c>
      <c r="AT12" s="42" t="s">
        <v>44</v>
      </c>
      <c r="AU12" s="280">
        <v>0</v>
      </c>
      <c r="AV12" s="72"/>
      <c r="AW12" s="49">
        <v>0.51666666666666672</v>
      </c>
      <c r="AX12" s="42" t="s">
        <v>45</v>
      </c>
      <c r="AY12" s="38">
        <v>2880</v>
      </c>
      <c r="AZ12" s="53"/>
      <c r="BA12" s="61"/>
      <c r="BB12" s="55">
        <v>0.54076388888888893</v>
      </c>
      <c r="BC12" s="35">
        <v>0.54076388888888893</v>
      </c>
      <c r="BD12" s="35">
        <v>0.53525462962962966</v>
      </c>
      <c r="BE12" s="44"/>
      <c r="BF12" s="45"/>
      <c r="BG12" s="55">
        <v>0.57759259259259255</v>
      </c>
      <c r="BH12" s="35">
        <v>0.57759259259259255</v>
      </c>
      <c r="BI12" s="35">
        <v>0.56417824074074074</v>
      </c>
      <c r="BJ12" s="44"/>
      <c r="BK12" s="45"/>
      <c r="BL12" s="55">
        <v>0.58578703703703705</v>
      </c>
      <c r="BM12" s="35">
        <v>0.58578703703703705</v>
      </c>
      <c r="BN12" s="35">
        <v>0.56851851851851853</v>
      </c>
      <c r="BO12" s="44"/>
      <c r="BP12" s="45"/>
      <c r="BQ12" s="55">
        <v>0.60496527777777775</v>
      </c>
      <c r="BR12" s="35">
        <v>0.60496527777777775</v>
      </c>
      <c r="BS12" s="35">
        <v>0.57300925925925927</v>
      </c>
      <c r="BT12" s="44" t="s">
        <v>44</v>
      </c>
      <c r="BU12" s="45"/>
      <c r="BV12" s="263"/>
      <c r="BW12" s="263"/>
      <c r="BX12" s="55">
        <v>0.59439814814814818</v>
      </c>
      <c r="BY12" s="35">
        <v>0.59439814814814818</v>
      </c>
      <c r="BZ12" s="35">
        <v>0.55418981481481489</v>
      </c>
      <c r="CA12" s="44"/>
      <c r="CB12" s="45">
        <v>1800</v>
      </c>
      <c r="CC12" s="49">
        <v>0.6381944444444444</v>
      </c>
      <c r="CD12" s="42" t="s">
        <v>301</v>
      </c>
      <c r="CE12" s="38">
        <v>1200</v>
      </c>
      <c r="CF12" s="53">
        <v>0.65555555555555556</v>
      </c>
      <c r="CG12" s="61"/>
      <c r="CH12" s="55">
        <v>0.67413194444444446</v>
      </c>
      <c r="CI12" s="35">
        <v>1.8576388888888906E-2</v>
      </c>
      <c r="CJ12" s="35">
        <v>7.7314814814814989E-3</v>
      </c>
      <c r="CK12" s="44" t="s">
        <v>301</v>
      </c>
      <c r="CL12" s="45">
        <v>668</v>
      </c>
      <c r="CM12" s="55">
        <v>0.68086805555555552</v>
      </c>
      <c r="CN12" s="35">
        <v>2.531249999999996E-2</v>
      </c>
      <c r="CO12" s="35">
        <v>8.4606481481481095E-3</v>
      </c>
      <c r="CP12" s="44" t="s">
        <v>301</v>
      </c>
      <c r="CQ12" s="45">
        <v>731</v>
      </c>
      <c r="CR12" s="85"/>
      <c r="CS12" s="38">
        <v>600</v>
      </c>
      <c r="CT12" s="85">
        <v>0.64652777777777781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0.40833333333333338</v>
      </c>
      <c r="DA12" s="47"/>
      <c r="DB12" s="70">
        <v>131.6</v>
      </c>
      <c r="DC12" s="71">
        <v>131.6</v>
      </c>
      <c r="DD12" s="72">
        <v>20</v>
      </c>
      <c r="DE12" s="43"/>
      <c r="DF12" s="43"/>
      <c r="DG12" s="39">
        <v>3465.6</v>
      </c>
      <c r="DH12" s="46">
        <v>8880</v>
      </c>
      <c r="DI12" s="40"/>
      <c r="DJ12" s="63">
        <v>12345.6</v>
      </c>
      <c r="DK12" s="43"/>
      <c r="DL12" s="268" t="s">
        <v>192</v>
      </c>
      <c r="DM12" s="269" t="s">
        <v>587</v>
      </c>
      <c r="DN12" s="269" t="s">
        <v>178</v>
      </c>
      <c r="DO12" s="269">
        <v>201</v>
      </c>
      <c r="DP12" s="269">
        <v>0</v>
      </c>
      <c r="DQ12" s="56"/>
      <c r="DR12" s="56"/>
      <c r="DS12" s="36"/>
      <c r="DV12" s="41">
        <v>1.1100000000000001</v>
      </c>
      <c r="DW12" s="41" t="s">
        <v>197</v>
      </c>
      <c r="DY12" s="151">
        <v>295.92600000000004</v>
      </c>
      <c r="DZ12" s="41">
        <v>295.92600000000004</v>
      </c>
      <c r="EA12" s="41">
        <v>9999</v>
      </c>
      <c r="EB12" s="41">
        <v>999999</v>
      </c>
      <c r="EC12" s="41">
        <v>999999</v>
      </c>
      <c r="EG12" s="41">
        <v>2</v>
      </c>
      <c r="EH12" s="195">
        <v>240</v>
      </c>
      <c r="EI12" s="195">
        <v>3960</v>
      </c>
      <c r="EJ12" s="196">
        <v>115</v>
      </c>
      <c r="EK12" s="195">
        <v>0</v>
      </c>
      <c r="EL12" s="195">
        <v>2880</v>
      </c>
      <c r="EM12" s="195">
        <v>1800</v>
      </c>
      <c r="EN12" s="195">
        <v>1200</v>
      </c>
      <c r="EO12" s="195">
        <v>1399</v>
      </c>
      <c r="EP12" s="195">
        <v>600</v>
      </c>
      <c r="EQ12" s="195">
        <v>151.6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C12" s="41">
        <v>2</v>
      </c>
      <c r="FD12" s="195">
        <v>240</v>
      </c>
      <c r="FE12" s="195">
        <v>4200</v>
      </c>
      <c r="FF12" s="195">
        <v>4315</v>
      </c>
      <c r="FG12" s="195">
        <v>4315</v>
      </c>
      <c r="FH12" s="195">
        <v>7195</v>
      </c>
      <c r="FI12" s="195">
        <v>8995</v>
      </c>
      <c r="FJ12" s="195">
        <v>10195</v>
      </c>
      <c r="FK12" s="195">
        <v>11594</v>
      </c>
      <c r="FL12" s="195">
        <v>12194</v>
      </c>
      <c r="FM12" s="195">
        <v>12345.6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1"/>
      <c r="B13" s="34">
        <v>3</v>
      </c>
      <c r="C13" s="293">
        <v>3</v>
      </c>
      <c r="D13" s="260" t="s">
        <v>92</v>
      </c>
      <c r="E13" s="260" t="s">
        <v>469</v>
      </c>
      <c r="F13" s="260" t="s">
        <v>568</v>
      </c>
      <c r="G13" s="43">
        <v>0.29375000000000001</v>
      </c>
      <c r="H13" s="47">
        <v>0.29375000000000001</v>
      </c>
      <c r="I13" s="58" t="s">
        <v>44</v>
      </c>
      <c r="J13" s="52">
        <v>0</v>
      </c>
      <c r="K13" s="43">
        <v>0.37708333333333338</v>
      </c>
      <c r="L13" s="47">
        <v>0.37708333333333338</v>
      </c>
      <c r="M13" s="42" t="s">
        <v>44</v>
      </c>
      <c r="N13" s="38">
        <v>0</v>
      </c>
      <c r="O13" s="85">
        <v>0.37916666666666665</v>
      </c>
      <c r="P13" s="38"/>
      <c r="Q13" s="261"/>
      <c r="R13" s="85">
        <v>0.40833333333333338</v>
      </c>
      <c r="S13" s="38">
        <v>300</v>
      </c>
      <c r="T13" s="85">
        <v>0.41319444444444442</v>
      </c>
      <c r="U13" s="86"/>
      <c r="V13" s="52">
        <v>0</v>
      </c>
      <c r="W13" s="85">
        <v>0.43611111111111112</v>
      </c>
      <c r="X13" s="38"/>
      <c r="Y13" s="85">
        <v>0.5625</v>
      </c>
      <c r="Z13" s="86"/>
      <c r="AA13" s="52">
        <v>0</v>
      </c>
      <c r="AB13" s="261"/>
      <c r="AC13" s="85">
        <v>0.44861111111111113</v>
      </c>
      <c r="AD13" s="38"/>
      <c r="AE13" s="85">
        <v>0.47083333333333338</v>
      </c>
      <c r="AF13" s="86"/>
      <c r="AG13" s="52">
        <v>0</v>
      </c>
      <c r="AH13" s="261"/>
      <c r="AI13" s="85"/>
      <c r="AJ13" s="38">
        <v>600</v>
      </c>
      <c r="AK13" s="73">
        <v>0.47847222222222219</v>
      </c>
      <c r="AL13" s="42" t="s">
        <v>301</v>
      </c>
      <c r="AM13" s="38">
        <v>960</v>
      </c>
      <c r="AN13" s="43">
        <v>0.48125000000000001</v>
      </c>
      <c r="AO13" s="47">
        <v>0.49444444444444446</v>
      </c>
      <c r="AP13" s="70">
        <v>94</v>
      </c>
      <c r="AQ13" s="71">
        <v>94</v>
      </c>
      <c r="AR13" s="72"/>
      <c r="AS13" s="49">
        <v>0.52013888888888882</v>
      </c>
      <c r="AT13" s="42" t="s">
        <v>44</v>
      </c>
      <c r="AU13" s="280">
        <v>0</v>
      </c>
      <c r="AV13" s="72"/>
      <c r="AW13" s="49">
        <v>0.56180555555555556</v>
      </c>
      <c r="AX13" s="42" t="s">
        <v>44</v>
      </c>
      <c r="AY13" s="38">
        <v>0</v>
      </c>
      <c r="AZ13" s="53">
        <v>0.56458333333333333</v>
      </c>
      <c r="BA13" s="61"/>
      <c r="BB13" s="55">
        <v>0.57011574074074078</v>
      </c>
      <c r="BC13" s="35">
        <v>5.5324074074074581E-3</v>
      </c>
      <c r="BD13" s="35">
        <v>2.3148148148199182E-5</v>
      </c>
      <c r="BE13" s="44" t="s">
        <v>301</v>
      </c>
      <c r="BF13" s="45">
        <v>2</v>
      </c>
      <c r="BG13" s="55">
        <v>0.57709490740740743</v>
      </c>
      <c r="BH13" s="35">
        <v>1.2511574074074105E-2</v>
      </c>
      <c r="BI13" s="35">
        <v>9.0277777777774543E-4</v>
      </c>
      <c r="BJ13" s="44" t="s">
        <v>45</v>
      </c>
      <c r="BK13" s="45">
        <v>78</v>
      </c>
      <c r="BL13" s="55">
        <v>0.58092592592592596</v>
      </c>
      <c r="BM13" s="35">
        <v>1.6342592592592631E-2</v>
      </c>
      <c r="BN13" s="35">
        <v>9.259259259258891E-4</v>
      </c>
      <c r="BO13" s="44" t="s">
        <v>45</v>
      </c>
      <c r="BP13" s="45">
        <v>80</v>
      </c>
      <c r="BQ13" s="55">
        <v>0.59598379629629628</v>
      </c>
      <c r="BR13" s="35">
        <v>3.1400462962962949E-2</v>
      </c>
      <c r="BS13" s="35">
        <v>5.5555555555556607E-4</v>
      </c>
      <c r="BT13" s="44" t="s">
        <v>45</v>
      </c>
      <c r="BU13" s="45">
        <v>48</v>
      </c>
      <c r="BV13" s="263"/>
      <c r="BW13" s="263"/>
      <c r="BX13" s="55">
        <v>0.60547453703703702</v>
      </c>
      <c r="BY13" s="35">
        <v>4.0891203703703694E-2</v>
      </c>
      <c r="BZ13" s="35">
        <v>6.8287037037036147E-4</v>
      </c>
      <c r="CA13" s="44" t="s">
        <v>301</v>
      </c>
      <c r="CB13" s="45">
        <v>59</v>
      </c>
      <c r="CC13" s="49">
        <v>0.63055555555555554</v>
      </c>
      <c r="CD13" s="42" t="s">
        <v>44</v>
      </c>
      <c r="CE13" s="38">
        <v>0</v>
      </c>
      <c r="CF13" s="53">
        <v>0.64861111111111114</v>
      </c>
      <c r="CG13" s="61"/>
      <c r="CH13" s="55">
        <v>0.65938657407407408</v>
      </c>
      <c r="CI13" s="35">
        <v>1.0775462962962945E-2</v>
      </c>
      <c r="CJ13" s="35">
        <v>6.9444444444462239E-5</v>
      </c>
      <c r="CK13" s="44" t="s">
        <v>45</v>
      </c>
      <c r="CL13" s="45">
        <v>6</v>
      </c>
      <c r="CM13" s="55">
        <v>0.66571759259259256</v>
      </c>
      <c r="CN13" s="35">
        <v>1.7106481481481417E-2</v>
      </c>
      <c r="CO13" s="35">
        <v>2.5462962962956651E-4</v>
      </c>
      <c r="CP13" s="44" t="s">
        <v>301</v>
      </c>
      <c r="CQ13" s="45">
        <v>22</v>
      </c>
      <c r="CR13" s="85" t="s">
        <v>632</v>
      </c>
      <c r="CS13" s="38"/>
      <c r="CT13" s="85">
        <v>0.688194444444444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97.4</v>
      </c>
      <c r="DC13" s="71">
        <v>97.4</v>
      </c>
      <c r="DD13" s="72"/>
      <c r="DE13" s="43"/>
      <c r="DF13" s="43"/>
      <c r="DG13" s="39">
        <v>486.4</v>
      </c>
      <c r="DH13" s="46">
        <v>1860</v>
      </c>
      <c r="DI13" s="40"/>
      <c r="DJ13" s="63">
        <v>2346.4</v>
      </c>
      <c r="DK13" s="43"/>
      <c r="DL13" s="268" t="s">
        <v>190</v>
      </c>
      <c r="DM13" s="269" t="s">
        <v>568</v>
      </c>
      <c r="DN13" s="269" t="s">
        <v>177</v>
      </c>
      <c r="DO13" s="269">
        <v>150</v>
      </c>
      <c r="DP13" s="269" t="s">
        <v>623</v>
      </c>
      <c r="DQ13" s="56"/>
      <c r="DR13" s="56"/>
      <c r="DS13" s="36"/>
      <c r="DV13" s="41">
        <v>1.1299999999999999</v>
      </c>
      <c r="DW13" s="41" t="s">
        <v>197</v>
      </c>
      <c r="DY13" s="151">
        <v>216.28199999999998</v>
      </c>
      <c r="DZ13" s="41">
        <v>216.28199999999998</v>
      </c>
      <c r="EA13" s="41">
        <v>9999</v>
      </c>
      <c r="EB13" s="41">
        <v>999999</v>
      </c>
      <c r="EC13" s="41">
        <v>999999</v>
      </c>
      <c r="EG13" s="41">
        <v>3</v>
      </c>
      <c r="EH13" s="195">
        <v>0</v>
      </c>
      <c r="EI13" s="195">
        <v>1860</v>
      </c>
      <c r="EJ13" s="196">
        <v>94</v>
      </c>
      <c r="EK13" s="195">
        <v>0</v>
      </c>
      <c r="EL13" s="195">
        <v>0</v>
      </c>
      <c r="EM13" s="195">
        <v>267</v>
      </c>
      <c r="EN13" s="195">
        <v>0</v>
      </c>
      <c r="EO13" s="195">
        <v>28</v>
      </c>
      <c r="EP13" s="195">
        <v>0</v>
      </c>
      <c r="EQ13" s="195">
        <v>97.4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C13" s="41">
        <v>3</v>
      </c>
      <c r="FD13" s="195">
        <v>0</v>
      </c>
      <c r="FE13" s="195">
        <v>1860</v>
      </c>
      <c r="FF13" s="195">
        <v>1954</v>
      </c>
      <c r="FG13" s="195">
        <v>1954</v>
      </c>
      <c r="FH13" s="195">
        <v>1954</v>
      </c>
      <c r="FI13" s="195">
        <v>2221</v>
      </c>
      <c r="FJ13" s="195">
        <v>2221</v>
      </c>
      <c r="FK13" s="195">
        <v>2249</v>
      </c>
      <c r="FL13" s="195">
        <v>2249</v>
      </c>
      <c r="FM13" s="195">
        <v>2346.4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26.25" thickBot="1" x14ac:dyDescent="0.25">
      <c r="A14" s="131"/>
      <c r="B14" s="34">
        <v>4</v>
      </c>
      <c r="C14" s="293">
        <v>4</v>
      </c>
      <c r="D14" s="260" t="s">
        <v>89</v>
      </c>
      <c r="E14" s="260" t="s">
        <v>30</v>
      </c>
      <c r="F14" s="260" t="s">
        <v>568</v>
      </c>
      <c r="G14" s="43">
        <v>0.29444444444444445</v>
      </c>
      <c r="H14" s="47">
        <v>0.29444444444444445</v>
      </c>
      <c r="I14" s="58" t="s">
        <v>44</v>
      </c>
      <c r="J14" s="52">
        <v>0</v>
      </c>
      <c r="K14" s="43">
        <v>0.37777777777777782</v>
      </c>
      <c r="L14" s="47">
        <v>0.37777777777777782</v>
      </c>
      <c r="M14" s="42" t="s">
        <v>44</v>
      </c>
      <c r="N14" s="38">
        <v>0</v>
      </c>
      <c r="O14" s="85">
        <v>0.37847222222222227</v>
      </c>
      <c r="P14" s="38"/>
      <c r="Q14" s="261"/>
      <c r="R14" s="85"/>
      <c r="S14" s="38">
        <v>0</v>
      </c>
      <c r="T14" s="85">
        <v>0.41319444444444442</v>
      </c>
      <c r="U14" s="86"/>
      <c r="V14" s="52">
        <v>0</v>
      </c>
      <c r="W14" s="85">
        <v>0.43055555555555558</v>
      </c>
      <c r="X14" s="38"/>
      <c r="Y14" s="85">
        <v>0.43194444444444446</v>
      </c>
      <c r="Z14" s="86"/>
      <c r="AA14" s="52">
        <v>0</v>
      </c>
      <c r="AB14" s="261"/>
      <c r="AC14" s="85">
        <v>0.43402777777777773</v>
      </c>
      <c r="AD14" s="38"/>
      <c r="AE14" s="85">
        <v>0.45347222222222222</v>
      </c>
      <c r="AF14" s="86"/>
      <c r="AG14" s="52">
        <v>0</v>
      </c>
      <c r="AH14" s="261"/>
      <c r="AI14" s="85">
        <v>0.4604166666666667</v>
      </c>
      <c r="AJ14" s="38"/>
      <c r="AK14" s="73">
        <v>0.4680555555555555</v>
      </c>
      <c r="AL14" s="42" t="s">
        <v>44</v>
      </c>
      <c r="AM14" s="38">
        <v>0</v>
      </c>
      <c r="AN14" s="43">
        <v>0.46875</v>
      </c>
      <c r="AO14" s="47">
        <v>0.47152777777777777</v>
      </c>
      <c r="AP14" s="70">
        <v>81.599999999999994</v>
      </c>
      <c r="AQ14" s="71">
        <v>81.599999999999994</v>
      </c>
      <c r="AR14" s="72"/>
      <c r="AS14" s="49">
        <v>0.50972222222222219</v>
      </c>
      <c r="AT14" s="42" t="s">
        <v>44</v>
      </c>
      <c r="AU14" s="280">
        <v>0</v>
      </c>
      <c r="AV14" s="72"/>
      <c r="AW14" s="49">
        <v>0.55138888888888882</v>
      </c>
      <c r="AX14" s="42" t="s">
        <v>44</v>
      </c>
      <c r="AY14" s="38">
        <v>0</v>
      </c>
      <c r="AZ14" s="53">
        <v>0.55347222222222225</v>
      </c>
      <c r="BA14" s="61"/>
      <c r="BB14" s="55">
        <v>0.55876157407407401</v>
      </c>
      <c r="BC14" s="35">
        <v>5.2893518518517535E-3</v>
      </c>
      <c r="BD14" s="35">
        <v>2.1990740740750539E-4</v>
      </c>
      <c r="BE14" s="44" t="s">
        <v>45</v>
      </c>
      <c r="BF14" s="45">
        <v>19</v>
      </c>
      <c r="BG14" s="55">
        <v>0.56591435185185179</v>
      </c>
      <c r="BH14" s="35">
        <v>1.2442129629629539E-2</v>
      </c>
      <c r="BI14" s="35">
        <v>9.7222222222231175E-4</v>
      </c>
      <c r="BJ14" s="44" t="s">
        <v>45</v>
      </c>
      <c r="BK14" s="45">
        <v>84</v>
      </c>
      <c r="BL14" s="55">
        <v>0.56964120370370364</v>
      </c>
      <c r="BM14" s="35">
        <v>1.6168981481481381E-2</v>
      </c>
      <c r="BN14" s="35">
        <v>1.0995370370371384E-3</v>
      </c>
      <c r="BO14" s="44" t="s">
        <v>45</v>
      </c>
      <c r="BP14" s="45">
        <v>95</v>
      </c>
      <c r="BQ14" s="55">
        <v>0.58453703703703697</v>
      </c>
      <c r="BR14" s="35">
        <v>3.1064814814814712E-2</v>
      </c>
      <c r="BS14" s="35">
        <v>8.912037037038037E-4</v>
      </c>
      <c r="BT14" s="44" t="s">
        <v>45</v>
      </c>
      <c r="BU14" s="45">
        <v>77</v>
      </c>
      <c r="BV14" s="263"/>
      <c r="BW14" s="263"/>
      <c r="BX14" s="55">
        <v>0.59247685185185184</v>
      </c>
      <c r="BY14" s="35">
        <v>3.9004629629629584E-2</v>
      </c>
      <c r="BZ14" s="35">
        <v>1.2037037037037485E-3</v>
      </c>
      <c r="CA14" s="44" t="s">
        <v>45</v>
      </c>
      <c r="CB14" s="45">
        <v>104</v>
      </c>
      <c r="CC14" s="49">
        <v>0.61944444444444446</v>
      </c>
      <c r="CD14" s="42" t="s">
        <v>44</v>
      </c>
      <c r="CE14" s="38">
        <v>0</v>
      </c>
      <c r="CF14" s="53">
        <v>0.6430555555555556</v>
      </c>
      <c r="CG14" s="61"/>
      <c r="CH14" s="55">
        <v>0.65392361111111108</v>
      </c>
      <c r="CI14" s="35">
        <v>1.0868055555555478E-2</v>
      </c>
      <c r="CJ14" s="35">
        <v>2.3148148148070813E-5</v>
      </c>
      <c r="CK14" s="44" t="s">
        <v>301</v>
      </c>
      <c r="CL14" s="45">
        <v>2</v>
      </c>
      <c r="CM14" s="55">
        <v>0.6599652777777778</v>
      </c>
      <c r="CN14" s="35">
        <v>1.6909722222222201E-2</v>
      </c>
      <c r="CO14" s="35">
        <v>5.7870370370350505E-5</v>
      </c>
      <c r="CP14" s="44" t="s">
        <v>301</v>
      </c>
      <c r="CQ14" s="45">
        <v>5</v>
      </c>
      <c r="CR14" s="85" t="s">
        <v>632</v>
      </c>
      <c r="CS14" s="38"/>
      <c r="CT14" s="85">
        <v>0.72986111111111096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89</v>
      </c>
      <c r="DC14" s="71">
        <v>89</v>
      </c>
      <c r="DD14" s="72"/>
      <c r="DE14" s="43"/>
      <c r="DF14" s="43"/>
      <c r="DG14" s="39">
        <v>556.6</v>
      </c>
      <c r="DH14" s="46">
        <v>0</v>
      </c>
      <c r="DI14" s="40"/>
      <c r="DJ14" s="63">
        <v>556.6</v>
      </c>
      <c r="DK14" s="43"/>
      <c r="DL14" s="268" t="s">
        <v>190</v>
      </c>
      <c r="DM14" s="269" t="s">
        <v>568</v>
      </c>
      <c r="DN14" s="269" t="s">
        <v>177</v>
      </c>
      <c r="DO14" s="269">
        <v>230</v>
      </c>
      <c r="DP14" s="269" t="s">
        <v>633</v>
      </c>
      <c r="DQ14" s="56"/>
      <c r="DR14" s="56"/>
      <c r="DS14" s="36"/>
      <c r="DV14" s="41">
        <v>1.1299999999999999</v>
      </c>
      <c r="DW14" s="41" t="s">
        <v>197</v>
      </c>
      <c r="DY14" s="151">
        <v>192.77799999999996</v>
      </c>
      <c r="DZ14" s="41">
        <v>192.77799999999996</v>
      </c>
      <c r="EA14" s="41">
        <v>9999</v>
      </c>
      <c r="EB14" s="41">
        <v>999999</v>
      </c>
      <c r="EC14" s="41">
        <v>999999</v>
      </c>
      <c r="EG14" s="41">
        <v>4</v>
      </c>
      <c r="EH14" s="195">
        <v>0</v>
      </c>
      <c r="EI14" s="195">
        <v>0</v>
      </c>
      <c r="EJ14" s="196">
        <v>81.599999999999994</v>
      </c>
      <c r="EK14" s="195">
        <v>0</v>
      </c>
      <c r="EL14" s="195">
        <v>0</v>
      </c>
      <c r="EM14" s="195">
        <v>379</v>
      </c>
      <c r="EN14" s="195">
        <v>0</v>
      </c>
      <c r="EO14" s="195">
        <v>7</v>
      </c>
      <c r="EP14" s="195">
        <v>0</v>
      </c>
      <c r="EQ14" s="195">
        <v>89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C14" s="41">
        <v>4</v>
      </c>
      <c r="FD14" s="195">
        <v>0</v>
      </c>
      <c r="FE14" s="195">
        <v>0</v>
      </c>
      <c r="FF14" s="195">
        <v>81.599999999999994</v>
      </c>
      <c r="FG14" s="195">
        <v>81.599999999999994</v>
      </c>
      <c r="FH14" s="195">
        <v>81.599999999999994</v>
      </c>
      <c r="FI14" s="195">
        <v>460.6</v>
      </c>
      <c r="FJ14" s="195">
        <v>460.6</v>
      </c>
      <c r="FK14" s="195">
        <v>467.6</v>
      </c>
      <c r="FL14" s="195">
        <v>467.6</v>
      </c>
      <c r="FM14" s="195">
        <v>556.6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13.5" collapsed="1" thickBot="1" x14ac:dyDescent="0.25">
      <c r="A15" s="131"/>
      <c r="B15" s="34">
        <v>5</v>
      </c>
      <c r="C15" s="293">
        <v>5</v>
      </c>
      <c r="D15" s="260" t="s">
        <v>470</v>
      </c>
      <c r="E15" s="260" t="s">
        <v>471</v>
      </c>
      <c r="F15" s="260" t="s">
        <v>569</v>
      </c>
      <c r="G15" s="43">
        <v>0.2951388888888889</v>
      </c>
      <c r="H15" s="47">
        <v>0.29930555555555555</v>
      </c>
      <c r="I15" s="58" t="s">
        <v>301</v>
      </c>
      <c r="J15" s="52">
        <v>360</v>
      </c>
      <c r="K15" s="43">
        <v>0.37847222222222227</v>
      </c>
      <c r="L15" s="47">
        <v>0.37847222222222227</v>
      </c>
      <c r="M15" s="42" t="s">
        <v>44</v>
      </c>
      <c r="N15" s="38">
        <v>0</v>
      </c>
      <c r="O15" s="85">
        <v>0.37916666666666665</v>
      </c>
      <c r="P15" s="38"/>
      <c r="Q15" s="261">
        <v>300</v>
      </c>
      <c r="R15" s="85"/>
      <c r="S15" s="38">
        <v>0</v>
      </c>
      <c r="T15" s="85">
        <v>0.41388888888888892</v>
      </c>
      <c r="U15" s="86"/>
      <c r="V15" s="52">
        <v>0</v>
      </c>
      <c r="W15" s="85"/>
      <c r="X15" s="38">
        <v>600</v>
      </c>
      <c r="Y15" s="85"/>
      <c r="Z15" s="86"/>
      <c r="AA15" s="52">
        <v>600</v>
      </c>
      <c r="AB15" s="261"/>
      <c r="AC15" s="85"/>
      <c r="AD15" s="38">
        <v>600</v>
      </c>
      <c r="AE15" s="85" t="s">
        <v>308</v>
      </c>
      <c r="AF15" s="86"/>
      <c r="AG15" s="52">
        <v>600</v>
      </c>
      <c r="AH15" s="261"/>
      <c r="AI15" s="85"/>
      <c r="AJ15" s="38">
        <v>600</v>
      </c>
      <c r="AK15" s="73">
        <v>0.47222222222222227</v>
      </c>
      <c r="AL15" s="42" t="s">
        <v>301</v>
      </c>
      <c r="AM15" s="38">
        <v>300</v>
      </c>
      <c r="AN15" s="43">
        <v>0.47361111111111115</v>
      </c>
      <c r="AO15" s="47">
        <v>0.48194444444444445</v>
      </c>
      <c r="AP15" s="70">
        <v>94.9</v>
      </c>
      <c r="AQ15" s="71">
        <v>94.9</v>
      </c>
      <c r="AR15" s="72"/>
      <c r="AS15" s="49">
        <v>0.51388888888888895</v>
      </c>
      <c r="AT15" s="42" t="s">
        <v>44</v>
      </c>
      <c r="AU15" s="280">
        <v>0</v>
      </c>
      <c r="AV15" s="72"/>
      <c r="AW15" s="49">
        <v>0.56111111111111112</v>
      </c>
      <c r="AX15" s="42" t="s">
        <v>44</v>
      </c>
      <c r="AY15" s="38">
        <v>0</v>
      </c>
      <c r="AZ15" s="53">
        <v>0.56388888888888888</v>
      </c>
      <c r="BA15" s="61"/>
      <c r="BB15" s="55">
        <v>0.56936342592592593</v>
      </c>
      <c r="BC15" s="35">
        <v>5.4745370370370416E-3</v>
      </c>
      <c r="BD15" s="35">
        <v>3.4722222222217242E-5</v>
      </c>
      <c r="BE15" s="44" t="s">
        <v>45</v>
      </c>
      <c r="BF15" s="45">
        <v>3</v>
      </c>
      <c r="BG15" s="55">
        <v>0.57614583333333336</v>
      </c>
      <c r="BH15" s="35">
        <v>1.2256944444444473E-2</v>
      </c>
      <c r="BI15" s="35">
        <v>1.1574074074073779E-3</v>
      </c>
      <c r="BJ15" s="44" t="s">
        <v>45</v>
      </c>
      <c r="BK15" s="45">
        <v>100</v>
      </c>
      <c r="BL15" s="55">
        <v>0.58035879629629628</v>
      </c>
      <c r="BM15" s="35">
        <v>1.6469907407407391E-2</v>
      </c>
      <c r="BN15" s="35">
        <v>7.986111111111284E-4</v>
      </c>
      <c r="BO15" s="44" t="s">
        <v>45</v>
      </c>
      <c r="BP15" s="45">
        <v>69</v>
      </c>
      <c r="BQ15" s="55">
        <v>0.59741898148148154</v>
      </c>
      <c r="BR15" s="35">
        <v>3.3530092592592653E-2</v>
      </c>
      <c r="BS15" s="35">
        <v>1.5740740740741374E-3</v>
      </c>
      <c r="BT15" s="44" t="s">
        <v>301</v>
      </c>
      <c r="BU15" s="45">
        <v>136</v>
      </c>
      <c r="BV15" s="263"/>
      <c r="BW15" s="263"/>
      <c r="BX15" s="55">
        <v>0.58872685185185192</v>
      </c>
      <c r="BY15" s="35">
        <v>2.4837962962963034E-2</v>
      </c>
      <c r="BZ15" s="35">
        <v>1.5370370370370298E-2</v>
      </c>
      <c r="CA15" s="44" t="s">
        <v>45</v>
      </c>
      <c r="CB15" s="45">
        <v>1628</v>
      </c>
      <c r="CC15" s="49">
        <v>0.62708333333333333</v>
      </c>
      <c r="CD15" s="42" t="s">
        <v>45</v>
      </c>
      <c r="CE15" s="38">
        <v>240</v>
      </c>
      <c r="CF15" s="53">
        <v>0.64722222222222225</v>
      </c>
      <c r="CG15" s="61"/>
      <c r="CH15" s="55">
        <v>0.67031249999999998</v>
      </c>
      <c r="CI15" s="35">
        <v>2.3090277777777724E-2</v>
      </c>
      <c r="CJ15" s="35">
        <v>1.2245370370370316E-2</v>
      </c>
      <c r="CK15" s="44" t="s">
        <v>301</v>
      </c>
      <c r="CL15" s="45">
        <v>1058</v>
      </c>
      <c r="CM15" s="55">
        <v>0.6758912037037037</v>
      </c>
      <c r="CN15" s="35">
        <v>2.8668981481481448E-2</v>
      </c>
      <c r="CO15" s="35">
        <v>1.1817129629629598E-2</v>
      </c>
      <c r="CP15" s="44" t="s">
        <v>301</v>
      </c>
      <c r="CQ15" s="45">
        <v>1021</v>
      </c>
      <c r="CR15" s="85" t="s">
        <v>632</v>
      </c>
      <c r="CS15" s="38"/>
      <c r="CT15" s="85">
        <v>0.77152777777777803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97</v>
      </c>
      <c r="DC15" s="71">
        <v>97</v>
      </c>
      <c r="DD15" s="72"/>
      <c r="DE15" s="43"/>
      <c r="DF15" s="43"/>
      <c r="DG15" s="39">
        <v>4206.8999999999996</v>
      </c>
      <c r="DH15" s="46">
        <v>4200</v>
      </c>
      <c r="DI15" s="40"/>
      <c r="DJ15" s="63">
        <v>8406.9</v>
      </c>
      <c r="DK15" s="43"/>
      <c r="DL15" s="268" t="s">
        <v>192</v>
      </c>
      <c r="DM15" s="269" t="s">
        <v>569</v>
      </c>
      <c r="DN15" s="269" t="s">
        <v>177</v>
      </c>
      <c r="DO15" s="269">
        <v>300</v>
      </c>
      <c r="DP15" s="269">
        <v>0</v>
      </c>
      <c r="DQ15" s="56"/>
      <c r="DR15" s="56"/>
      <c r="DS15" s="36"/>
      <c r="DV15" s="41">
        <v>1.1299999999999999</v>
      </c>
      <c r="DW15" s="41" t="s">
        <v>197</v>
      </c>
      <c r="DY15" s="151">
        <v>216.84699999999998</v>
      </c>
      <c r="DZ15" s="41">
        <v>216.84699999999998</v>
      </c>
      <c r="EA15" s="41">
        <v>9999</v>
      </c>
      <c r="EB15" s="41">
        <v>999999</v>
      </c>
      <c r="EC15" s="41">
        <v>999999</v>
      </c>
      <c r="EG15" s="41">
        <v>5</v>
      </c>
      <c r="EH15" s="195">
        <v>360</v>
      </c>
      <c r="EI15" s="195">
        <v>3600</v>
      </c>
      <c r="EJ15" s="196">
        <v>94.9</v>
      </c>
      <c r="EK15" s="195">
        <v>0</v>
      </c>
      <c r="EL15" s="195">
        <v>0</v>
      </c>
      <c r="EM15" s="195">
        <v>1936</v>
      </c>
      <c r="EN15" s="195">
        <v>240</v>
      </c>
      <c r="EO15" s="195">
        <v>2079</v>
      </c>
      <c r="EP15" s="195">
        <v>0</v>
      </c>
      <c r="EQ15" s="195">
        <v>97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C15" s="41">
        <v>5</v>
      </c>
      <c r="FD15" s="195">
        <v>360</v>
      </c>
      <c r="FE15" s="195">
        <v>3960</v>
      </c>
      <c r="FF15" s="195">
        <v>4054.9</v>
      </c>
      <c r="FG15" s="195">
        <v>4054.9</v>
      </c>
      <c r="FH15" s="195">
        <v>4054.9</v>
      </c>
      <c r="FI15" s="195">
        <v>5990.9</v>
      </c>
      <c r="FJ15" s="195">
        <v>6230.9</v>
      </c>
      <c r="FK15" s="195">
        <v>8309.9</v>
      </c>
      <c r="FL15" s="195">
        <v>8309.9</v>
      </c>
      <c r="FM15" s="195">
        <v>8406.9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1"/>
      <c r="B16" s="34">
        <v>6</v>
      </c>
      <c r="C16" s="293">
        <v>6</v>
      </c>
      <c r="D16" s="260" t="s">
        <v>472</v>
      </c>
      <c r="E16" s="260" t="s">
        <v>473</v>
      </c>
      <c r="F16" s="260" t="s">
        <v>570</v>
      </c>
      <c r="G16" s="43">
        <v>0.29583333333333334</v>
      </c>
      <c r="H16" s="47">
        <v>0.29583333333333334</v>
      </c>
      <c r="I16" s="58" t="s">
        <v>44</v>
      </c>
      <c r="J16" s="52">
        <v>0</v>
      </c>
      <c r="K16" s="43">
        <v>0.37916666666666671</v>
      </c>
      <c r="L16" s="47">
        <v>0.37916666666666671</v>
      </c>
      <c r="M16" s="42" t="s">
        <v>44</v>
      </c>
      <c r="N16" s="38">
        <v>0</v>
      </c>
      <c r="O16" s="85">
        <v>0.37986111111111115</v>
      </c>
      <c r="P16" s="38"/>
      <c r="Q16" s="261"/>
      <c r="R16" s="85"/>
      <c r="S16" s="38">
        <v>0</v>
      </c>
      <c r="T16" s="85" t="s">
        <v>308</v>
      </c>
      <c r="U16" s="86"/>
      <c r="V16" s="52">
        <v>600</v>
      </c>
      <c r="W16" s="85"/>
      <c r="X16" s="38">
        <v>600</v>
      </c>
      <c r="Y16" s="85"/>
      <c r="Z16" s="86"/>
      <c r="AA16" s="52">
        <v>600</v>
      </c>
      <c r="AB16" s="261"/>
      <c r="AC16" s="85"/>
      <c r="AD16" s="38">
        <v>600</v>
      </c>
      <c r="AE16" s="85">
        <v>0.43472222222222223</v>
      </c>
      <c r="AF16" s="86"/>
      <c r="AG16" s="52">
        <v>1680</v>
      </c>
      <c r="AH16" s="261"/>
      <c r="AI16" s="85"/>
      <c r="AJ16" s="38">
        <v>600</v>
      </c>
      <c r="AK16" s="73">
        <v>0.4694444444444445</v>
      </c>
      <c r="AL16" s="42" t="s">
        <v>44</v>
      </c>
      <c r="AM16" s="38">
        <v>0</v>
      </c>
      <c r="AN16" s="43">
        <v>0.47013888888888888</v>
      </c>
      <c r="AO16" s="47">
        <v>0.47500000000000003</v>
      </c>
      <c r="AP16" s="70">
        <v>82.9</v>
      </c>
      <c r="AQ16" s="71">
        <v>82.9</v>
      </c>
      <c r="AR16" s="72"/>
      <c r="AS16" s="49">
        <v>0.51111111111111118</v>
      </c>
      <c r="AT16" s="42" t="s">
        <v>44</v>
      </c>
      <c r="AU16" s="280">
        <v>0</v>
      </c>
      <c r="AV16" s="72"/>
      <c r="AW16" s="49">
        <v>0.55277777777777781</v>
      </c>
      <c r="AX16" s="42" t="s">
        <v>44</v>
      </c>
      <c r="AY16" s="38">
        <v>0</v>
      </c>
      <c r="AZ16" s="53">
        <v>0.55486111111111114</v>
      </c>
      <c r="BA16" s="61"/>
      <c r="BB16" s="55">
        <v>0.56035879629629626</v>
      </c>
      <c r="BC16" s="35">
        <v>5.4976851851851194E-3</v>
      </c>
      <c r="BD16" s="35">
        <v>1.157407407413949E-5</v>
      </c>
      <c r="BE16" s="44" t="s">
        <v>45</v>
      </c>
      <c r="BF16" s="45">
        <v>1</v>
      </c>
      <c r="BG16" s="55">
        <v>0.56716435185185188</v>
      </c>
      <c r="BH16" s="35">
        <v>1.230324074074074E-2</v>
      </c>
      <c r="BI16" s="35">
        <v>1.1111111111111113E-3</v>
      </c>
      <c r="BJ16" s="44" t="s">
        <v>45</v>
      </c>
      <c r="BK16" s="45">
        <v>96</v>
      </c>
      <c r="BL16" s="55">
        <v>0.57150462962962967</v>
      </c>
      <c r="BM16" s="35">
        <v>1.664351851851853E-2</v>
      </c>
      <c r="BN16" s="35">
        <v>6.2499999999999015E-4</v>
      </c>
      <c r="BO16" s="44" t="s">
        <v>45</v>
      </c>
      <c r="BP16" s="45">
        <v>54</v>
      </c>
      <c r="BQ16" s="55">
        <v>0.58853009259259259</v>
      </c>
      <c r="BR16" s="35">
        <v>3.3668981481481453E-2</v>
      </c>
      <c r="BS16" s="35">
        <v>1.712962962962937E-3</v>
      </c>
      <c r="BT16" s="44" t="s">
        <v>301</v>
      </c>
      <c r="BU16" s="45">
        <v>148</v>
      </c>
      <c r="BV16" s="263"/>
      <c r="BW16" s="263"/>
      <c r="BX16" s="55">
        <v>0.5794907407407407</v>
      </c>
      <c r="BY16" s="35">
        <v>2.4629629629629557E-2</v>
      </c>
      <c r="BZ16" s="35">
        <v>1.5578703703703775E-2</v>
      </c>
      <c r="CA16" s="44" t="s">
        <v>45</v>
      </c>
      <c r="CB16" s="45">
        <v>1646</v>
      </c>
      <c r="CC16" s="49">
        <v>0.62083333333333335</v>
      </c>
      <c r="CD16" s="42" t="s">
        <v>44</v>
      </c>
      <c r="CE16" s="38">
        <v>0</v>
      </c>
      <c r="CF16" s="53">
        <v>0.64374999999999993</v>
      </c>
      <c r="CG16" s="61"/>
      <c r="CH16" s="55">
        <v>0.65454861111111107</v>
      </c>
      <c r="CI16" s="35">
        <v>1.0798611111111134E-2</v>
      </c>
      <c r="CJ16" s="35">
        <v>4.6296296296273465E-5</v>
      </c>
      <c r="CK16" s="44" t="s">
        <v>45</v>
      </c>
      <c r="CL16" s="45">
        <v>4</v>
      </c>
      <c r="CM16" s="55">
        <v>0.66062500000000002</v>
      </c>
      <c r="CN16" s="35">
        <v>1.6875000000000084E-2</v>
      </c>
      <c r="CO16" s="35">
        <v>2.3148148148233877E-5</v>
      </c>
      <c r="CP16" s="44" t="s">
        <v>301</v>
      </c>
      <c r="CQ16" s="45">
        <v>2</v>
      </c>
      <c r="CR16" s="85" t="s">
        <v>632</v>
      </c>
      <c r="CS16" s="38"/>
      <c r="CT16" s="85">
        <v>0.813194444444444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96.8</v>
      </c>
      <c r="DC16" s="71">
        <v>96.8</v>
      </c>
      <c r="DD16" s="72"/>
      <c r="DE16" s="43"/>
      <c r="DF16" s="43"/>
      <c r="DG16" s="39">
        <v>2130.7000000000003</v>
      </c>
      <c r="DH16" s="46">
        <v>4680</v>
      </c>
      <c r="DI16" s="40"/>
      <c r="DJ16" s="63">
        <v>6810.7000000000007</v>
      </c>
      <c r="DK16" s="43"/>
      <c r="DL16" s="268" t="s">
        <v>190</v>
      </c>
      <c r="DM16" s="269" t="s">
        <v>570</v>
      </c>
      <c r="DN16" s="269" t="s">
        <v>177</v>
      </c>
      <c r="DO16" s="269">
        <v>230</v>
      </c>
      <c r="DP16" s="269" t="s">
        <v>633</v>
      </c>
      <c r="DQ16" s="56"/>
      <c r="DR16" s="56"/>
      <c r="DS16" s="36"/>
      <c r="DV16" s="41">
        <v>1.1299999999999999</v>
      </c>
      <c r="DW16" s="41" t="s">
        <v>197</v>
      </c>
      <c r="DY16" s="151">
        <v>203.06099999999998</v>
      </c>
      <c r="DZ16" s="41">
        <v>203.06099999999998</v>
      </c>
      <c r="EA16" s="41">
        <v>9999</v>
      </c>
      <c r="EB16" s="41">
        <v>999999</v>
      </c>
      <c r="EC16" s="41">
        <v>999999</v>
      </c>
      <c r="EG16" s="41">
        <v>6</v>
      </c>
      <c r="EH16" s="195">
        <v>0</v>
      </c>
      <c r="EI16" s="195">
        <v>4680</v>
      </c>
      <c r="EJ16" s="196">
        <v>82.9</v>
      </c>
      <c r="EK16" s="195">
        <v>0</v>
      </c>
      <c r="EL16" s="195">
        <v>0</v>
      </c>
      <c r="EM16" s="195">
        <v>1945</v>
      </c>
      <c r="EN16" s="195">
        <v>0</v>
      </c>
      <c r="EO16" s="195">
        <v>6</v>
      </c>
      <c r="EP16" s="195">
        <v>0</v>
      </c>
      <c r="EQ16" s="195">
        <v>96.8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C16" s="41">
        <v>6</v>
      </c>
      <c r="FD16" s="195">
        <v>0</v>
      </c>
      <c r="FE16" s="195">
        <v>4680</v>
      </c>
      <c r="FF16" s="195">
        <v>4762.8999999999996</v>
      </c>
      <c r="FG16" s="195">
        <v>4762.8999999999996</v>
      </c>
      <c r="FH16" s="195">
        <v>4762.8999999999996</v>
      </c>
      <c r="FI16" s="195">
        <v>6707.9</v>
      </c>
      <c r="FJ16" s="195">
        <v>6707.9</v>
      </c>
      <c r="FK16" s="195">
        <v>6713.9</v>
      </c>
      <c r="FL16" s="195">
        <v>6713.9</v>
      </c>
      <c r="FM16" s="195">
        <v>6810.7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1"/>
      <c r="B17" s="34">
        <v>7</v>
      </c>
      <c r="C17" s="293">
        <v>7</v>
      </c>
      <c r="D17" s="260" t="s">
        <v>94</v>
      </c>
      <c r="E17" s="260" t="s">
        <v>95</v>
      </c>
      <c r="F17" s="260" t="s">
        <v>571</v>
      </c>
      <c r="G17" s="43">
        <v>0.29652777777777778</v>
      </c>
      <c r="H17" s="47">
        <v>0.29652777777777778</v>
      </c>
      <c r="I17" s="58" t="s">
        <v>44</v>
      </c>
      <c r="J17" s="52">
        <v>0</v>
      </c>
      <c r="K17" s="43">
        <v>0.37986111111111115</v>
      </c>
      <c r="L17" s="47">
        <v>0.37986111111111115</v>
      </c>
      <c r="M17" s="42" t="s">
        <v>44</v>
      </c>
      <c r="N17" s="38">
        <v>0</v>
      </c>
      <c r="O17" s="85">
        <v>0.38055555555555554</v>
      </c>
      <c r="P17" s="38"/>
      <c r="Q17" s="261"/>
      <c r="R17" s="85"/>
      <c r="S17" s="38">
        <v>0</v>
      </c>
      <c r="T17" s="85">
        <v>0.41875000000000001</v>
      </c>
      <c r="U17" s="86"/>
      <c r="V17" s="52">
        <v>0</v>
      </c>
      <c r="W17" s="85">
        <v>0.4368055555555555</v>
      </c>
      <c r="X17" s="38"/>
      <c r="Y17" s="85">
        <v>0.4381944444444445</v>
      </c>
      <c r="Z17" s="86"/>
      <c r="AA17" s="52">
        <v>0</v>
      </c>
      <c r="AB17" s="261"/>
      <c r="AC17" s="85">
        <v>0.44027777777777777</v>
      </c>
      <c r="AD17" s="38"/>
      <c r="AE17" s="85">
        <v>0.4604166666666667</v>
      </c>
      <c r="AF17" s="86"/>
      <c r="AG17" s="52">
        <v>0</v>
      </c>
      <c r="AH17" s="261"/>
      <c r="AI17" s="85">
        <v>0.46736111111111112</v>
      </c>
      <c r="AJ17" s="38"/>
      <c r="AK17" s="73">
        <v>0.47013888888888888</v>
      </c>
      <c r="AL17" s="42" t="s">
        <v>44</v>
      </c>
      <c r="AM17" s="38">
        <v>0</v>
      </c>
      <c r="AN17" s="43">
        <v>0.47083333333333338</v>
      </c>
      <c r="AO17" s="47">
        <v>0.47500000000000003</v>
      </c>
      <c r="AP17" s="70">
        <v>96.8</v>
      </c>
      <c r="AQ17" s="71">
        <v>96.8</v>
      </c>
      <c r="AR17" s="72"/>
      <c r="AS17" s="49">
        <v>0.51180555555555551</v>
      </c>
      <c r="AT17" s="42" t="s">
        <v>44</v>
      </c>
      <c r="AU17" s="280">
        <v>0</v>
      </c>
      <c r="AV17" s="72"/>
      <c r="AW17" s="49">
        <v>0.55347222222222225</v>
      </c>
      <c r="AX17" s="42" t="s">
        <v>44</v>
      </c>
      <c r="AY17" s="38">
        <v>0</v>
      </c>
      <c r="AZ17" s="53">
        <v>0.55555555555555558</v>
      </c>
      <c r="BA17" s="61"/>
      <c r="BB17" s="55">
        <v>0.56122685185185184</v>
      </c>
      <c r="BC17" s="35">
        <v>5.6712962962962576E-3</v>
      </c>
      <c r="BD17" s="35">
        <v>1.6203703703699876E-4</v>
      </c>
      <c r="BE17" s="44" t="s">
        <v>301</v>
      </c>
      <c r="BF17" s="45">
        <v>14</v>
      </c>
      <c r="BG17" s="55">
        <v>0.5685069444444445</v>
      </c>
      <c r="BH17" s="35">
        <v>1.2951388888888915E-2</v>
      </c>
      <c r="BI17" s="35">
        <v>4.6296296296293588E-4</v>
      </c>
      <c r="BJ17" s="44" t="s">
        <v>45</v>
      </c>
      <c r="BK17" s="45">
        <v>40</v>
      </c>
      <c r="BL17" s="55">
        <v>0.57283564814814814</v>
      </c>
      <c r="BM17" s="35">
        <v>1.7280092592592555E-2</v>
      </c>
      <c r="BN17" s="35">
        <v>1.1574074074035406E-5</v>
      </c>
      <c r="BO17" s="44" t="s">
        <v>301</v>
      </c>
      <c r="BP17" s="45">
        <v>1</v>
      </c>
      <c r="BQ17" s="55">
        <v>0.5884490740740741</v>
      </c>
      <c r="BR17" s="35">
        <v>3.2893518518518516E-2</v>
      </c>
      <c r="BS17" s="35">
        <v>9.3750000000000083E-4</v>
      </c>
      <c r="BT17" s="44" t="s">
        <v>301</v>
      </c>
      <c r="BU17" s="45">
        <v>81</v>
      </c>
      <c r="BV17" s="263"/>
      <c r="BW17" s="263"/>
      <c r="BX17" s="55">
        <v>0.59799768518518526</v>
      </c>
      <c r="BY17" s="35">
        <v>4.2442129629629677E-2</v>
      </c>
      <c r="BZ17" s="35">
        <v>2.2337962962963448E-3</v>
      </c>
      <c r="CA17" s="44" t="s">
        <v>301</v>
      </c>
      <c r="CB17" s="45">
        <v>193</v>
      </c>
      <c r="CC17" s="49">
        <v>0.62152777777777779</v>
      </c>
      <c r="CD17" s="42" t="s">
        <v>44</v>
      </c>
      <c r="CE17" s="38">
        <v>0</v>
      </c>
      <c r="CF17" s="53">
        <v>0.64444444444444449</v>
      </c>
      <c r="CG17" s="61"/>
      <c r="CH17" s="55">
        <v>0.65532407407407411</v>
      </c>
      <c r="CI17" s="35">
        <v>1.0879629629629628E-2</v>
      </c>
      <c r="CJ17" s="35">
        <v>3.4722222222220711E-5</v>
      </c>
      <c r="CK17" s="44" t="s">
        <v>301</v>
      </c>
      <c r="CL17" s="45">
        <v>3</v>
      </c>
      <c r="CM17" s="55">
        <v>0.66127314814814808</v>
      </c>
      <c r="CN17" s="35">
        <v>1.6828703703703596E-2</v>
      </c>
      <c r="CO17" s="35">
        <v>2.3148148148254694E-5</v>
      </c>
      <c r="CP17" s="44" t="s">
        <v>45</v>
      </c>
      <c r="CQ17" s="45">
        <v>2</v>
      </c>
      <c r="CR17" s="85" t="s">
        <v>632</v>
      </c>
      <c r="CS17" s="38"/>
      <c r="CT17" s="85">
        <v>0.85486111111111096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107.5</v>
      </c>
      <c r="DC17" s="71">
        <v>107.5</v>
      </c>
      <c r="DD17" s="72"/>
      <c r="DE17" s="43"/>
      <c r="DF17" s="43"/>
      <c r="DG17" s="39">
        <v>538.29999999999995</v>
      </c>
      <c r="DH17" s="46">
        <v>0</v>
      </c>
      <c r="DI17" s="40"/>
      <c r="DJ17" s="63">
        <v>538.29999999999995</v>
      </c>
      <c r="DK17" s="43"/>
      <c r="DL17" s="268" t="s">
        <v>190</v>
      </c>
      <c r="DM17" s="269" t="s">
        <v>571</v>
      </c>
      <c r="DN17" s="269" t="s">
        <v>178</v>
      </c>
      <c r="DO17" s="269">
        <v>140</v>
      </c>
      <c r="DP17" s="269">
        <v>0</v>
      </c>
      <c r="DQ17" s="56"/>
      <c r="DR17" s="56"/>
      <c r="DS17" s="36"/>
      <c r="DV17" s="41">
        <v>1.08</v>
      </c>
      <c r="DW17" s="41" t="s">
        <v>197</v>
      </c>
      <c r="DY17" s="151">
        <v>220.64400000000003</v>
      </c>
      <c r="DZ17" s="41">
        <v>220.64400000000003</v>
      </c>
      <c r="EA17" s="41">
        <v>9999</v>
      </c>
      <c r="EB17" s="41">
        <v>999999</v>
      </c>
      <c r="EC17" s="41">
        <v>999999</v>
      </c>
      <c r="EG17" s="41">
        <v>7</v>
      </c>
      <c r="EH17" s="195">
        <v>0</v>
      </c>
      <c r="EI17" s="195">
        <v>0</v>
      </c>
      <c r="EJ17" s="196">
        <v>96.8</v>
      </c>
      <c r="EK17" s="195">
        <v>0</v>
      </c>
      <c r="EL17" s="195">
        <v>0</v>
      </c>
      <c r="EM17" s="195">
        <v>329</v>
      </c>
      <c r="EN17" s="195">
        <v>0</v>
      </c>
      <c r="EO17" s="195">
        <v>5</v>
      </c>
      <c r="EP17" s="195">
        <v>0</v>
      </c>
      <c r="EQ17" s="195">
        <v>107.5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C17" s="41">
        <v>7</v>
      </c>
      <c r="FD17" s="195">
        <v>0</v>
      </c>
      <c r="FE17" s="195">
        <v>0</v>
      </c>
      <c r="FF17" s="195">
        <v>96.8</v>
      </c>
      <c r="FG17" s="195">
        <v>96.8</v>
      </c>
      <c r="FH17" s="195">
        <v>96.8</v>
      </c>
      <c r="FI17" s="195">
        <v>425.8</v>
      </c>
      <c r="FJ17" s="195">
        <v>425.8</v>
      </c>
      <c r="FK17" s="195">
        <v>430.8</v>
      </c>
      <c r="FL17" s="195">
        <v>430.8</v>
      </c>
      <c r="FM17" s="195">
        <v>538.29999999999995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13.5" thickBot="1" x14ac:dyDescent="0.25">
      <c r="A18" s="132"/>
      <c r="B18" s="34">
        <v>8</v>
      </c>
      <c r="C18" s="293">
        <v>8</v>
      </c>
      <c r="D18" s="260" t="s">
        <v>90</v>
      </c>
      <c r="E18" s="260" t="s">
        <v>91</v>
      </c>
      <c r="F18" s="260" t="s">
        <v>568</v>
      </c>
      <c r="G18" s="43">
        <v>0.29722222222222222</v>
      </c>
      <c r="H18" s="47">
        <v>0.29722222222222222</v>
      </c>
      <c r="I18" s="58" t="s">
        <v>44</v>
      </c>
      <c r="J18" s="52">
        <v>0</v>
      </c>
      <c r="K18" s="43">
        <v>0.38055555555555559</v>
      </c>
      <c r="L18" s="47">
        <v>0.38055555555555559</v>
      </c>
      <c r="M18" s="42" t="s">
        <v>44</v>
      </c>
      <c r="N18" s="38">
        <v>0</v>
      </c>
      <c r="O18" s="85">
        <v>0.38125000000000003</v>
      </c>
      <c r="P18" s="38"/>
      <c r="Q18" s="261"/>
      <c r="R18" s="85"/>
      <c r="S18" s="38">
        <v>0</v>
      </c>
      <c r="T18" s="85">
        <v>0.42083333333333334</v>
      </c>
      <c r="U18" s="86"/>
      <c r="V18" s="52">
        <v>0</v>
      </c>
      <c r="W18" s="85">
        <v>0.45277777777777778</v>
      </c>
      <c r="X18" s="38"/>
      <c r="Y18" s="85">
        <v>0.45347222222222222</v>
      </c>
      <c r="Z18" s="86"/>
      <c r="AA18" s="52">
        <v>0</v>
      </c>
      <c r="AB18" s="261"/>
      <c r="AC18" s="85">
        <v>0.45555555555555555</v>
      </c>
      <c r="AD18" s="38"/>
      <c r="AE18" s="85">
        <v>0.47361111111111115</v>
      </c>
      <c r="AF18" s="86"/>
      <c r="AG18" s="52">
        <v>0</v>
      </c>
      <c r="AH18" s="261"/>
      <c r="AI18" s="85"/>
      <c r="AJ18" s="38">
        <v>600</v>
      </c>
      <c r="AK18" s="73">
        <v>0.47986111111111113</v>
      </c>
      <c r="AL18" s="42" t="s">
        <v>301</v>
      </c>
      <c r="AM18" s="38">
        <v>780</v>
      </c>
      <c r="AN18" s="43">
        <v>0.4861111111111111</v>
      </c>
      <c r="AO18" s="47">
        <v>0.48680555555555555</v>
      </c>
      <c r="AP18" s="70">
        <v>87.9</v>
      </c>
      <c r="AQ18" s="71">
        <v>87.9</v>
      </c>
      <c r="AR18" s="72"/>
      <c r="AS18" s="49">
        <v>0.52152777777777781</v>
      </c>
      <c r="AT18" s="42" t="s">
        <v>44</v>
      </c>
      <c r="AU18" s="280">
        <v>0</v>
      </c>
      <c r="AV18" s="72"/>
      <c r="AW18" s="49">
        <v>0.56319444444444444</v>
      </c>
      <c r="AX18" s="42" t="s">
        <v>44</v>
      </c>
      <c r="AY18" s="38">
        <v>0</v>
      </c>
      <c r="AZ18" s="53">
        <v>0.56597222222222221</v>
      </c>
      <c r="BA18" s="61"/>
      <c r="BB18" s="55">
        <v>0.57150462962962967</v>
      </c>
      <c r="BC18" s="35">
        <v>5.5324074074074581E-3</v>
      </c>
      <c r="BD18" s="35">
        <v>2.3148148148199182E-5</v>
      </c>
      <c r="BE18" s="44" t="s">
        <v>301</v>
      </c>
      <c r="BF18" s="45">
        <v>2</v>
      </c>
      <c r="BG18" s="55">
        <v>0.57835648148148155</v>
      </c>
      <c r="BH18" s="35">
        <v>1.2384259259259345E-2</v>
      </c>
      <c r="BI18" s="35">
        <v>1.0300925925925061E-3</v>
      </c>
      <c r="BJ18" s="44" t="s">
        <v>45</v>
      </c>
      <c r="BK18" s="45">
        <v>89</v>
      </c>
      <c r="BL18" s="55">
        <v>0.58211805555555551</v>
      </c>
      <c r="BM18" s="35">
        <v>1.6145833333333304E-2</v>
      </c>
      <c r="BN18" s="35">
        <v>1.1226851851852161E-3</v>
      </c>
      <c r="BO18" s="44" t="s">
        <v>45</v>
      </c>
      <c r="BP18" s="45">
        <v>97</v>
      </c>
      <c r="BQ18" s="55">
        <v>0.59710648148148149</v>
      </c>
      <c r="BR18" s="35">
        <v>3.1134259259259278E-2</v>
      </c>
      <c r="BS18" s="35">
        <v>8.2175925925923737E-4</v>
      </c>
      <c r="BT18" s="44" t="s">
        <v>45</v>
      </c>
      <c r="BU18" s="45">
        <v>71</v>
      </c>
      <c r="BV18" s="263"/>
      <c r="BW18" s="263"/>
      <c r="BX18" s="55">
        <v>0.60546296296296298</v>
      </c>
      <c r="BY18" s="35">
        <v>3.9490740740740771E-2</v>
      </c>
      <c r="BZ18" s="35">
        <v>7.1759259259256136E-4</v>
      </c>
      <c r="CA18" s="44" t="s">
        <v>45</v>
      </c>
      <c r="CB18" s="45">
        <v>62</v>
      </c>
      <c r="CC18" s="49">
        <v>0.63194444444444442</v>
      </c>
      <c r="CD18" s="42" t="s">
        <v>44</v>
      </c>
      <c r="CE18" s="38">
        <v>0</v>
      </c>
      <c r="CF18" s="53">
        <v>0.65</v>
      </c>
      <c r="CG18" s="61"/>
      <c r="CH18" s="55">
        <v>0.66069444444444447</v>
      </c>
      <c r="CI18" s="35">
        <v>1.0694444444444451E-2</v>
      </c>
      <c r="CJ18" s="35">
        <v>1.5046296296295641E-4</v>
      </c>
      <c r="CK18" s="44" t="s">
        <v>45</v>
      </c>
      <c r="CL18" s="45">
        <v>13</v>
      </c>
      <c r="CM18" s="55">
        <v>0.66699074074074083</v>
      </c>
      <c r="CN18" s="35">
        <v>1.6990740740740806E-2</v>
      </c>
      <c r="CO18" s="35">
        <v>1.388888888889557E-4</v>
      </c>
      <c r="CP18" s="44" t="s">
        <v>301</v>
      </c>
      <c r="CQ18" s="45">
        <v>12</v>
      </c>
      <c r="CR18" s="85"/>
      <c r="CS18" s="38">
        <v>600</v>
      </c>
      <c r="CT18" s="85">
        <v>0.89652777777777803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88</v>
      </c>
      <c r="DC18" s="71">
        <v>88</v>
      </c>
      <c r="DD18" s="72"/>
      <c r="DE18" s="43"/>
      <c r="DF18" s="43"/>
      <c r="DG18" s="39">
        <v>521.9</v>
      </c>
      <c r="DH18" s="46">
        <v>1980</v>
      </c>
      <c r="DI18" s="40"/>
      <c r="DJ18" s="63">
        <v>2501.9</v>
      </c>
      <c r="DK18" s="43"/>
      <c r="DL18" s="268" t="s">
        <v>191</v>
      </c>
      <c r="DM18" s="269" t="s">
        <v>568</v>
      </c>
      <c r="DN18" s="269" t="s">
        <v>177</v>
      </c>
      <c r="DO18" s="269">
        <v>150</v>
      </c>
      <c r="DP18" s="269" t="s">
        <v>623</v>
      </c>
      <c r="DQ18" s="56"/>
      <c r="DR18" s="56"/>
      <c r="DS18" s="36"/>
      <c r="DT18" s="41"/>
      <c r="DU18" s="41"/>
      <c r="DV18" s="41">
        <v>1.1299999999999999</v>
      </c>
      <c r="DW18" s="41" t="s">
        <v>197</v>
      </c>
      <c r="DX18" s="41"/>
      <c r="DY18" s="151">
        <v>198.767</v>
      </c>
      <c r="DZ18" s="41">
        <v>198.767</v>
      </c>
      <c r="EA18" s="41">
        <v>9999</v>
      </c>
      <c r="EB18" s="41">
        <v>999999</v>
      </c>
      <c r="EC18" s="41">
        <v>999999</v>
      </c>
      <c r="ED18" s="41"/>
      <c r="EE18" s="41"/>
      <c r="EF18" s="41"/>
      <c r="EG18" s="41">
        <v>8</v>
      </c>
      <c r="EH18" s="195">
        <v>0</v>
      </c>
      <c r="EI18" s="195">
        <v>1380</v>
      </c>
      <c r="EJ18" s="196">
        <v>87.9</v>
      </c>
      <c r="EK18" s="195">
        <v>0</v>
      </c>
      <c r="EL18" s="195">
        <v>0</v>
      </c>
      <c r="EM18" s="195">
        <v>321</v>
      </c>
      <c r="EN18" s="195">
        <v>0</v>
      </c>
      <c r="EO18" s="195">
        <v>25</v>
      </c>
      <c r="EP18" s="195">
        <v>600</v>
      </c>
      <c r="EQ18" s="195">
        <v>88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B18" s="41"/>
      <c r="FC18" s="41">
        <v>8</v>
      </c>
      <c r="FD18" s="195">
        <v>0</v>
      </c>
      <c r="FE18" s="195">
        <v>1380</v>
      </c>
      <c r="FF18" s="195">
        <v>1467.9</v>
      </c>
      <c r="FG18" s="195">
        <v>1467.9</v>
      </c>
      <c r="FH18" s="195">
        <v>1467.9</v>
      </c>
      <c r="FI18" s="195">
        <v>1788.9</v>
      </c>
      <c r="FJ18" s="195">
        <v>1788.9</v>
      </c>
      <c r="FK18" s="195">
        <v>1813.9</v>
      </c>
      <c r="FL18" s="195">
        <v>2413.9</v>
      </c>
      <c r="FM18" s="195">
        <v>2501.9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26.25" thickBot="1" x14ac:dyDescent="0.25">
      <c r="A19" s="131"/>
      <c r="B19" s="34">
        <v>9</v>
      </c>
      <c r="C19" s="293">
        <v>9</v>
      </c>
      <c r="D19" s="260" t="s">
        <v>474</v>
      </c>
      <c r="E19" s="260" t="s">
        <v>475</v>
      </c>
      <c r="F19" s="260" t="s">
        <v>572</v>
      </c>
      <c r="G19" s="43">
        <v>0.29791666666666666</v>
      </c>
      <c r="H19" s="47">
        <v>0.29791666666666666</v>
      </c>
      <c r="I19" s="58" t="s">
        <v>44</v>
      </c>
      <c r="J19" s="52">
        <v>0</v>
      </c>
      <c r="K19" s="43">
        <v>0.38125000000000003</v>
      </c>
      <c r="L19" s="47">
        <v>0.38125000000000003</v>
      </c>
      <c r="M19" s="42" t="s">
        <v>44</v>
      </c>
      <c r="N19" s="38">
        <v>0</v>
      </c>
      <c r="O19" s="85">
        <v>0.38194444444444442</v>
      </c>
      <c r="P19" s="38"/>
      <c r="Q19" s="261"/>
      <c r="R19" s="85"/>
      <c r="S19" s="38">
        <v>0</v>
      </c>
      <c r="T19" s="85">
        <v>0.4201388888888889</v>
      </c>
      <c r="U19" s="86"/>
      <c r="V19" s="52">
        <v>0</v>
      </c>
      <c r="W19" s="85">
        <v>0.4375</v>
      </c>
      <c r="X19" s="38"/>
      <c r="Y19" s="85">
        <v>0.43958333333333338</v>
      </c>
      <c r="Z19" s="86"/>
      <c r="AA19" s="52">
        <v>0</v>
      </c>
      <c r="AB19" s="261"/>
      <c r="AC19" s="85">
        <v>0.44097222222222227</v>
      </c>
      <c r="AD19" s="38"/>
      <c r="AE19" s="85">
        <v>0.4604166666666667</v>
      </c>
      <c r="AF19" s="86"/>
      <c r="AG19" s="52">
        <v>0</v>
      </c>
      <c r="AH19" s="261"/>
      <c r="AI19" s="85">
        <v>0.46597222222222223</v>
      </c>
      <c r="AJ19" s="38"/>
      <c r="AK19" s="73">
        <v>0.47152777777777777</v>
      </c>
      <c r="AL19" s="42" t="s">
        <v>44</v>
      </c>
      <c r="AM19" s="38">
        <v>0</v>
      </c>
      <c r="AN19" s="43">
        <v>0.47222222222222227</v>
      </c>
      <c r="AO19" s="47">
        <v>0.47638888888888892</v>
      </c>
      <c r="AP19" s="70">
        <v>81.900000000000006</v>
      </c>
      <c r="AQ19" s="71">
        <v>81.900000000000006</v>
      </c>
      <c r="AR19" s="72"/>
      <c r="AS19" s="49">
        <v>0.5131944444444444</v>
      </c>
      <c r="AT19" s="42" t="s">
        <v>44</v>
      </c>
      <c r="AU19" s="280">
        <v>0</v>
      </c>
      <c r="AV19" s="72"/>
      <c r="AW19" s="49">
        <v>0.55486111111111114</v>
      </c>
      <c r="AX19" s="42" t="s">
        <v>44</v>
      </c>
      <c r="AY19" s="38">
        <v>0</v>
      </c>
      <c r="AZ19" s="53">
        <v>0.55694444444444446</v>
      </c>
      <c r="BA19" s="61"/>
      <c r="BB19" s="55">
        <v>0.56240740740740736</v>
      </c>
      <c r="BC19" s="35">
        <v>5.4629629629628917E-3</v>
      </c>
      <c r="BD19" s="35">
        <v>4.629629629636714E-5</v>
      </c>
      <c r="BE19" s="44" t="s">
        <v>45</v>
      </c>
      <c r="BF19" s="45">
        <v>4</v>
      </c>
      <c r="BG19" s="55">
        <v>0.57062500000000005</v>
      </c>
      <c r="BH19" s="35">
        <v>1.3680555555555585E-2</v>
      </c>
      <c r="BI19" s="35">
        <v>2.6620370370373375E-4</v>
      </c>
      <c r="BJ19" s="44" t="s">
        <v>301</v>
      </c>
      <c r="BK19" s="45">
        <v>23</v>
      </c>
      <c r="BL19" s="55">
        <v>0.57512731481481483</v>
      </c>
      <c r="BM19" s="35">
        <v>1.8182870370370363E-2</v>
      </c>
      <c r="BN19" s="35">
        <v>9.1435185185184328E-4</v>
      </c>
      <c r="BO19" s="44" t="s">
        <v>301</v>
      </c>
      <c r="BP19" s="45">
        <v>79</v>
      </c>
      <c r="BQ19" s="55"/>
      <c r="BR19" s="35">
        <v>-0.55694444444444446</v>
      </c>
      <c r="BS19" s="35">
        <v>0.58890046296296295</v>
      </c>
      <c r="BT19" s="44"/>
      <c r="BU19" s="45">
        <v>600</v>
      </c>
      <c r="BV19" s="263"/>
      <c r="BW19" s="263"/>
      <c r="BX19" s="55">
        <v>0.58328703703703699</v>
      </c>
      <c r="BY19" s="35">
        <v>2.6342592592592529E-2</v>
      </c>
      <c r="BZ19" s="35">
        <v>1.3865740740740803E-2</v>
      </c>
      <c r="CA19" s="44" t="s">
        <v>45</v>
      </c>
      <c r="CB19" s="45">
        <v>1198</v>
      </c>
      <c r="CC19" s="49">
        <v>0.62291666666666667</v>
      </c>
      <c r="CD19" s="42" t="s">
        <v>44</v>
      </c>
      <c r="CE19" s="38">
        <v>0</v>
      </c>
      <c r="CF19" s="53">
        <v>0.64513888888888882</v>
      </c>
      <c r="CG19" s="61"/>
      <c r="CH19" s="55">
        <v>0.65593749999999995</v>
      </c>
      <c r="CI19" s="35">
        <v>1.0798611111111134E-2</v>
      </c>
      <c r="CJ19" s="35">
        <v>4.6296296296273465E-5</v>
      </c>
      <c r="CK19" s="44" t="s">
        <v>45</v>
      </c>
      <c r="CL19" s="45">
        <v>4</v>
      </c>
      <c r="CM19" s="55">
        <v>0.66177083333333331</v>
      </c>
      <c r="CN19" s="35">
        <v>1.6631944444444491E-2</v>
      </c>
      <c r="CO19" s="35">
        <v>2.1990740740735967E-4</v>
      </c>
      <c r="CP19" s="44" t="s">
        <v>45</v>
      </c>
      <c r="CQ19" s="45">
        <v>19</v>
      </c>
      <c r="CR19" s="85" t="s">
        <v>632</v>
      </c>
      <c r="CS19" s="38"/>
      <c r="CT19" s="85">
        <v>0.938194444444445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93.4</v>
      </c>
      <c r="DC19" s="71">
        <v>93.4</v>
      </c>
      <c r="DD19" s="72"/>
      <c r="DE19" s="43"/>
      <c r="DF19" s="43"/>
      <c r="DG19" s="39">
        <v>2102.3000000000002</v>
      </c>
      <c r="DH19" s="46">
        <v>0</v>
      </c>
      <c r="DI19" s="40"/>
      <c r="DJ19" s="63">
        <v>2102.3000000000002</v>
      </c>
      <c r="DK19" s="43"/>
      <c r="DL19" s="268" t="s">
        <v>191</v>
      </c>
      <c r="DM19" s="269" t="s">
        <v>572</v>
      </c>
      <c r="DN19" s="269" t="s">
        <v>178</v>
      </c>
      <c r="DO19" s="269">
        <v>87</v>
      </c>
      <c r="DP19" s="269" t="s">
        <v>633</v>
      </c>
      <c r="DQ19" s="56"/>
      <c r="DR19" s="56"/>
      <c r="DS19" s="36"/>
      <c r="DT19" s="41"/>
      <c r="DU19" s="41"/>
      <c r="DV19" s="41">
        <v>1.05</v>
      </c>
      <c r="DW19" s="41" t="s">
        <v>197</v>
      </c>
      <c r="DX19" s="41"/>
      <c r="DY19" s="151">
        <v>184.06500000000003</v>
      </c>
      <c r="DZ19" s="41">
        <v>184.06500000000003</v>
      </c>
      <c r="EA19" s="41">
        <v>9999</v>
      </c>
      <c r="EB19" s="41">
        <v>999999</v>
      </c>
      <c r="EC19" s="41">
        <v>999999</v>
      </c>
      <c r="ED19" s="41"/>
      <c r="EE19" s="41"/>
      <c r="EF19" s="41"/>
      <c r="EG19" s="41">
        <v>9</v>
      </c>
      <c r="EH19" s="195">
        <v>0</v>
      </c>
      <c r="EI19" s="195">
        <v>0</v>
      </c>
      <c r="EJ19" s="196">
        <v>81.900000000000006</v>
      </c>
      <c r="EK19" s="195">
        <v>0</v>
      </c>
      <c r="EL19" s="195">
        <v>0</v>
      </c>
      <c r="EM19" s="195">
        <v>1904</v>
      </c>
      <c r="EN19" s="195">
        <v>0</v>
      </c>
      <c r="EO19" s="195">
        <v>23</v>
      </c>
      <c r="EP19" s="195">
        <v>0</v>
      </c>
      <c r="EQ19" s="195">
        <v>93.4</v>
      </c>
      <c r="ER19" s="195" t="e">
        <v>#REF!</v>
      </c>
      <c r="ES19" s="195" t="e">
        <v>#REF!</v>
      </c>
      <c r="ET19" s="195" t="e">
        <v>#REF!</v>
      </c>
      <c r="EU19" s="196" t="e">
        <v>#REF!</v>
      </c>
      <c r="EV19" s="195"/>
      <c r="EW19" s="195"/>
      <c r="EX19" s="195"/>
      <c r="EY19" s="195"/>
      <c r="EZ19" s="196"/>
      <c r="FA19" s="195"/>
      <c r="FB19" s="41"/>
      <c r="FC19" s="41">
        <v>9</v>
      </c>
      <c r="FD19" s="195">
        <v>0</v>
      </c>
      <c r="FE19" s="195">
        <v>0</v>
      </c>
      <c r="FF19" s="195">
        <v>81.900000000000006</v>
      </c>
      <c r="FG19" s="195">
        <v>81.900000000000006</v>
      </c>
      <c r="FH19" s="195">
        <v>81.900000000000006</v>
      </c>
      <c r="FI19" s="195">
        <v>1985.9</v>
      </c>
      <c r="FJ19" s="195">
        <v>1985.9</v>
      </c>
      <c r="FK19" s="195">
        <v>2008.9</v>
      </c>
      <c r="FL19" s="195">
        <v>2008.9</v>
      </c>
      <c r="FM19" s="195">
        <v>2102.3000000000002</v>
      </c>
      <c r="FN19" s="195" t="e">
        <v>#REF!</v>
      </c>
      <c r="FO19" s="195" t="e">
        <v>#REF!</v>
      </c>
      <c r="FP19" s="195" t="e">
        <v>#REF!</v>
      </c>
      <c r="FQ19" s="195" t="e">
        <v>#REF!</v>
      </c>
      <c r="FR19" s="195" t="e">
        <v>#REF!</v>
      </c>
      <c r="FS19" s="195" t="e">
        <v>#REF!</v>
      </c>
      <c r="FT19" s="195" t="e">
        <v>#REF!</v>
      </c>
      <c r="FU19" s="195" t="e">
        <v>#REF!</v>
      </c>
      <c r="FV19" s="195" t="e">
        <v>#REF!</v>
      </c>
    </row>
    <row r="20" spans="1:178" ht="13.5" thickBot="1" x14ac:dyDescent="0.25">
      <c r="A20" s="131"/>
      <c r="B20" s="34">
        <v>10</v>
      </c>
      <c r="C20" s="293">
        <v>10</v>
      </c>
      <c r="D20" s="260" t="s">
        <v>29</v>
      </c>
      <c r="E20" s="260" t="s">
        <v>54</v>
      </c>
      <c r="F20" s="260" t="s">
        <v>595</v>
      </c>
      <c r="G20" s="43">
        <v>0.2986111111111111</v>
      </c>
      <c r="H20" s="47">
        <v>0.2986111111111111</v>
      </c>
      <c r="I20" s="58" t="s">
        <v>44</v>
      </c>
      <c r="J20" s="52">
        <v>0</v>
      </c>
      <c r="K20" s="43">
        <v>0.38194444444444448</v>
      </c>
      <c r="L20" s="47">
        <v>0.38194444444444448</v>
      </c>
      <c r="M20" s="42" t="s">
        <v>44</v>
      </c>
      <c r="N20" s="38">
        <v>0</v>
      </c>
      <c r="O20" s="85">
        <v>0.38263888888888892</v>
      </c>
      <c r="P20" s="38"/>
      <c r="Q20" s="261"/>
      <c r="R20" s="85"/>
      <c r="S20" s="38">
        <v>0</v>
      </c>
      <c r="T20" s="85">
        <v>0.43611111111111112</v>
      </c>
      <c r="U20" s="86"/>
      <c r="V20" s="52">
        <v>0</v>
      </c>
      <c r="W20" s="85">
        <v>0.45416666666666666</v>
      </c>
      <c r="X20" s="38"/>
      <c r="Y20" s="85">
        <v>0.45555555555555555</v>
      </c>
      <c r="Z20" s="86"/>
      <c r="AA20" s="52">
        <v>0</v>
      </c>
      <c r="AB20" s="261"/>
      <c r="AC20" s="85"/>
      <c r="AD20" s="38">
        <v>600</v>
      </c>
      <c r="AE20" s="85" t="s">
        <v>308</v>
      </c>
      <c r="AF20" s="86"/>
      <c r="AG20" s="52">
        <v>600</v>
      </c>
      <c r="AH20" s="261"/>
      <c r="AI20" s="85"/>
      <c r="AJ20" s="38">
        <v>600</v>
      </c>
      <c r="AK20" s="73">
        <v>0.48402777777777778</v>
      </c>
      <c r="AL20" s="42" t="s">
        <v>301</v>
      </c>
      <c r="AM20" s="38">
        <v>1020</v>
      </c>
      <c r="AN20" s="43">
        <v>0.48541666666666666</v>
      </c>
      <c r="AO20" s="47">
        <v>0.50138888888888888</v>
      </c>
      <c r="AP20" s="70">
        <v>93.6</v>
      </c>
      <c r="AQ20" s="71">
        <v>93.6</v>
      </c>
      <c r="AR20" s="72"/>
      <c r="AS20" s="49">
        <v>0.52569444444444446</v>
      </c>
      <c r="AT20" s="42" t="s">
        <v>44</v>
      </c>
      <c r="AU20" s="280">
        <v>0</v>
      </c>
      <c r="AV20" s="72"/>
      <c r="AW20" s="49">
        <v>0.57152777777777775</v>
      </c>
      <c r="AX20" s="42" t="s">
        <v>44</v>
      </c>
      <c r="AY20" s="38">
        <v>0</v>
      </c>
      <c r="AZ20" s="53">
        <v>0.57361111111111118</v>
      </c>
      <c r="BA20" s="61"/>
      <c r="BB20" s="55">
        <v>0.57807870370370373</v>
      </c>
      <c r="BC20" s="35">
        <v>4.4675925925925508E-3</v>
      </c>
      <c r="BD20" s="35">
        <v>1.0416666666667081E-3</v>
      </c>
      <c r="BE20" s="44" t="s">
        <v>45</v>
      </c>
      <c r="BF20" s="45">
        <v>90</v>
      </c>
      <c r="BG20" s="55">
        <v>0.5856365740740741</v>
      </c>
      <c r="BH20" s="35">
        <v>1.2025462962962918E-2</v>
      </c>
      <c r="BI20" s="35">
        <v>1.3888888888889325E-3</v>
      </c>
      <c r="BJ20" s="44" t="s">
        <v>45</v>
      </c>
      <c r="BK20" s="45">
        <v>120</v>
      </c>
      <c r="BL20" s="55">
        <v>0.5902546296296296</v>
      </c>
      <c r="BM20" s="35">
        <v>1.6643518518518419E-2</v>
      </c>
      <c r="BN20" s="35">
        <v>6.2500000000010117E-4</v>
      </c>
      <c r="BO20" s="44" t="s">
        <v>45</v>
      </c>
      <c r="BP20" s="45">
        <v>54</v>
      </c>
      <c r="BQ20" s="55">
        <v>0.60577546296296292</v>
      </c>
      <c r="BR20" s="35">
        <v>3.2164351851851736E-2</v>
      </c>
      <c r="BS20" s="35">
        <v>2.0833333333322018E-4</v>
      </c>
      <c r="BT20" s="44" t="s">
        <v>301</v>
      </c>
      <c r="BU20" s="45">
        <v>18</v>
      </c>
      <c r="BV20" s="263"/>
      <c r="BW20" s="263"/>
      <c r="BX20" s="55">
        <v>0.614375</v>
      </c>
      <c r="BY20" s="35">
        <v>4.0763888888888822E-2</v>
      </c>
      <c r="BZ20" s="35">
        <v>5.5555555555548974E-4</v>
      </c>
      <c r="CA20" s="44" t="s">
        <v>301</v>
      </c>
      <c r="CB20" s="45">
        <v>48</v>
      </c>
      <c r="CC20" s="49">
        <v>0.63958333333333328</v>
      </c>
      <c r="CD20" s="42" t="s">
        <v>44</v>
      </c>
      <c r="CE20" s="38">
        <v>0</v>
      </c>
      <c r="CF20" s="53">
        <v>0.65069444444444446</v>
      </c>
      <c r="CG20" s="61"/>
      <c r="CH20" s="55">
        <v>0.66152777777777783</v>
      </c>
      <c r="CI20" s="35">
        <v>1.0833333333333361E-2</v>
      </c>
      <c r="CJ20" s="35">
        <v>1.1574074074045815E-5</v>
      </c>
      <c r="CK20" s="44" t="s">
        <v>45</v>
      </c>
      <c r="CL20" s="45">
        <v>1</v>
      </c>
      <c r="CM20" s="55">
        <v>0.66760416666666667</v>
      </c>
      <c r="CN20" s="35">
        <v>1.6909722222222201E-2</v>
      </c>
      <c r="CO20" s="35">
        <v>5.7870370370350505E-5</v>
      </c>
      <c r="CP20" s="44" t="s">
        <v>301</v>
      </c>
      <c r="CQ20" s="45">
        <v>5</v>
      </c>
      <c r="CR20" s="85" t="s">
        <v>632</v>
      </c>
      <c r="CS20" s="38"/>
      <c r="CT20" s="85">
        <v>0.97986111111111096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130.1</v>
      </c>
      <c r="DC20" s="71">
        <v>130.1</v>
      </c>
      <c r="DD20" s="72"/>
      <c r="DE20" s="43"/>
      <c r="DF20" s="43"/>
      <c r="DG20" s="39">
        <v>559.70000000000005</v>
      </c>
      <c r="DH20" s="46">
        <v>2820</v>
      </c>
      <c r="DI20" s="40"/>
      <c r="DJ20" s="63">
        <v>3379.7</v>
      </c>
      <c r="DK20" s="43"/>
      <c r="DL20" s="268" t="s">
        <v>191</v>
      </c>
      <c r="DM20" s="269" t="s">
        <v>595</v>
      </c>
      <c r="DN20" s="269" t="s">
        <v>178</v>
      </c>
      <c r="DO20" s="269">
        <v>89</v>
      </c>
      <c r="DP20" s="269" t="s">
        <v>623</v>
      </c>
      <c r="DQ20" s="56"/>
      <c r="DR20" s="56"/>
      <c r="DS20" s="36"/>
      <c r="DT20" s="41"/>
      <c r="DU20" s="41"/>
      <c r="DV20" s="41">
        <v>1.05</v>
      </c>
      <c r="DW20" s="41" t="s">
        <v>197</v>
      </c>
      <c r="DX20" s="41"/>
      <c r="DY20" s="151">
        <v>234.88499999999999</v>
      </c>
      <c r="DZ20" s="41">
        <v>234.88499999999999</v>
      </c>
      <c r="EA20" s="41">
        <v>9999</v>
      </c>
      <c r="EB20" s="41">
        <v>999999</v>
      </c>
      <c r="EC20" s="41">
        <v>999999</v>
      </c>
      <c r="ED20" s="41"/>
      <c r="EE20" s="41"/>
      <c r="EF20" s="41"/>
      <c r="EG20" s="41">
        <v>10</v>
      </c>
      <c r="EH20" s="195">
        <v>0</v>
      </c>
      <c r="EI20" s="195">
        <v>2820</v>
      </c>
      <c r="EJ20" s="196">
        <v>93.6</v>
      </c>
      <c r="EK20" s="195">
        <v>0</v>
      </c>
      <c r="EL20" s="195">
        <v>0</v>
      </c>
      <c r="EM20" s="195">
        <v>330</v>
      </c>
      <c r="EN20" s="195">
        <v>0</v>
      </c>
      <c r="EO20" s="195">
        <v>6</v>
      </c>
      <c r="EP20" s="195">
        <v>0</v>
      </c>
      <c r="EQ20" s="195">
        <v>130.1</v>
      </c>
      <c r="ER20" s="195" t="e">
        <v>#REF!</v>
      </c>
      <c r="ES20" s="195" t="e">
        <v>#REF!</v>
      </c>
      <c r="ET20" s="195" t="e">
        <v>#REF!</v>
      </c>
      <c r="EU20" s="196" t="e">
        <v>#REF!</v>
      </c>
      <c r="EV20" s="195"/>
      <c r="EW20" s="195"/>
      <c r="EX20" s="195"/>
      <c r="EY20" s="195"/>
      <c r="EZ20" s="196"/>
      <c r="FA20" s="195"/>
      <c r="FB20" s="41"/>
      <c r="FC20" s="41">
        <v>10</v>
      </c>
      <c r="FD20" s="195">
        <v>0</v>
      </c>
      <c r="FE20" s="195">
        <v>2820</v>
      </c>
      <c r="FF20" s="195">
        <v>2913.6</v>
      </c>
      <c r="FG20" s="195">
        <v>2913.6</v>
      </c>
      <c r="FH20" s="195">
        <v>2913.6</v>
      </c>
      <c r="FI20" s="195">
        <v>3243.6</v>
      </c>
      <c r="FJ20" s="195">
        <v>3243.6</v>
      </c>
      <c r="FK20" s="195">
        <v>3249.6</v>
      </c>
      <c r="FL20" s="195">
        <v>3249.6</v>
      </c>
      <c r="FM20" s="195">
        <v>3379.7</v>
      </c>
      <c r="FN20" s="195" t="e">
        <v>#REF!</v>
      </c>
      <c r="FO20" s="195" t="e">
        <v>#REF!</v>
      </c>
      <c r="FP20" s="195" t="e">
        <v>#REF!</v>
      </c>
      <c r="FQ20" s="195" t="e">
        <v>#REF!</v>
      </c>
      <c r="FR20" s="195" t="e">
        <v>#REF!</v>
      </c>
      <c r="FS20" s="195" t="e">
        <v>#REF!</v>
      </c>
      <c r="FT20" s="195" t="e">
        <v>#REF!</v>
      </c>
      <c r="FU20" s="195" t="e">
        <v>#REF!</v>
      </c>
      <c r="FV20" s="195" t="e">
        <v>#REF!</v>
      </c>
    </row>
    <row r="21" spans="1:178" ht="13.5" thickBot="1" x14ac:dyDescent="0.25">
      <c r="A21" s="131"/>
      <c r="B21" s="34">
        <v>11</v>
      </c>
      <c r="C21" s="293">
        <v>11</v>
      </c>
      <c r="D21" s="260" t="s">
        <v>239</v>
      </c>
      <c r="E21" s="260" t="s">
        <v>28</v>
      </c>
      <c r="F21" s="260" t="s">
        <v>573</v>
      </c>
      <c r="G21" s="43">
        <v>0.29930555555555555</v>
      </c>
      <c r="H21" s="47">
        <v>0.29930555555555555</v>
      </c>
      <c r="I21" s="58" t="s">
        <v>44</v>
      </c>
      <c r="J21" s="52">
        <v>0</v>
      </c>
      <c r="K21" s="43">
        <v>0.38263888888888892</v>
      </c>
      <c r="L21" s="47">
        <v>0.38263888888888892</v>
      </c>
      <c r="M21" s="42" t="s">
        <v>44</v>
      </c>
      <c r="N21" s="38">
        <v>0</v>
      </c>
      <c r="O21" s="85">
        <v>0.3833333333333333</v>
      </c>
      <c r="P21" s="38"/>
      <c r="Q21" s="261"/>
      <c r="R21" s="85"/>
      <c r="S21" s="38">
        <v>0</v>
      </c>
      <c r="T21" s="85">
        <v>0.42499999999999999</v>
      </c>
      <c r="U21" s="86"/>
      <c r="V21" s="52">
        <v>0</v>
      </c>
      <c r="W21" s="85">
        <v>0.44444444444444442</v>
      </c>
      <c r="X21" s="38"/>
      <c r="Y21" s="85">
        <v>0.44513888888888892</v>
      </c>
      <c r="Z21" s="86"/>
      <c r="AA21" s="52">
        <v>0</v>
      </c>
      <c r="AB21" s="261"/>
      <c r="AC21" s="85">
        <v>0.4465277777777778</v>
      </c>
      <c r="AD21" s="38"/>
      <c r="AE21" s="85">
        <v>0.46597222222222223</v>
      </c>
      <c r="AF21" s="86"/>
      <c r="AG21" s="52">
        <v>0</v>
      </c>
      <c r="AH21" s="261"/>
      <c r="AI21" s="85"/>
      <c r="AJ21" s="38">
        <v>600</v>
      </c>
      <c r="AK21" s="73">
        <v>0.47500000000000003</v>
      </c>
      <c r="AL21" s="42" t="s">
        <v>301</v>
      </c>
      <c r="AM21" s="38">
        <v>180</v>
      </c>
      <c r="AN21" s="43">
        <v>0.47638888888888892</v>
      </c>
      <c r="AO21" s="47">
        <v>0.48680555555555555</v>
      </c>
      <c r="AP21" s="70">
        <v>92.1</v>
      </c>
      <c r="AQ21" s="71">
        <v>92.1</v>
      </c>
      <c r="AR21" s="72"/>
      <c r="AS21" s="49">
        <v>0.51666666666666672</v>
      </c>
      <c r="AT21" s="42" t="s">
        <v>44</v>
      </c>
      <c r="AU21" s="280">
        <v>0</v>
      </c>
      <c r="AV21" s="72"/>
      <c r="AW21" s="49">
        <v>0.55833333333333335</v>
      </c>
      <c r="AX21" s="42" t="s">
        <v>44</v>
      </c>
      <c r="AY21" s="38">
        <v>0</v>
      </c>
      <c r="AZ21" s="53">
        <v>0.56041666666666667</v>
      </c>
      <c r="BA21" s="61"/>
      <c r="BB21" s="55">
        <v>0.56596064814814817</v>
      </c>
      <c r="BC21" s="35">
        <v>5.5439814814814969E-3</v>
      </c>
      <c r="BD21" s="35">
        <v>3.4722222222238058E-5</v>
      </c>
      <c r="BE21" s="44" t="s">
        <v>301</v>
      </c>
      <c r="BF21" s="45">
        <v>3</v>
      </c>
      <c r="BG21" s="55">
        <v>0.5728240740740741</v>
      </c>
      <c r="BH21" s="35">
        <v>1.2407407407407423E-2</v>
      </c>
      <c r="BI21" s="35">
        <v>1.0069444444444284E-3</v>
      </c>
      <c r="BJ21" s="44" t="s">
        <v>45</v>
      </c>
      <c r="BK21" s="45">
        <v>87</v>
      </c>
      <c r="BL21" s="55">
        <v>0.57671296296296293</v>
      </c>
      <c r="BM21" s="35">
        <v>1.6296296296296253E-2</v>
      </c>
      <c r="BN21" s="35">
        <v>9.7222222222226665E-4</v>
      </c>
      <c r="BO21" s="44" t="s">
        <v>45</v>
      </c>
      <c r="BP21" s="45">
        <v>84</v>
      </c>
      <c r="BQ21" s="55">
        <v>0.59211805555555552</v>
      </c>
      <c r="BR21" s="35">
        <v>3.1701388888888848E-2</v>
      </c>
      <c r="BS21" s="35">
        <v>2.5462962962966712E-4</v>
      </c>
      <c r="BT21" s="44" t="s">
        <v>45</v>
      </c>
      <c r="BU21" s="45">
        <v>22</v>
      </c>
      <c r="BV21" s="263"/>
      <c r="BW21" s="263"/>
      <c r="BX21" s="55">
        <v>0.60005787037037039</v>
      </c>
      <c r="BY21" s="35">
        <v>3.964120370370372E-2</v>
      </c>
      <c r="BZ21" s="35">
        <v>5.6712962962961189E-4</v>
      </c>
      <c r="CA21" s="44" t="s">
        <v>45</v>
      </c>
      <c r="CB21" s="45">
        <v>49</v>
      </c>
      <c r="CC21" s="49">
        <v>0.62638888888888888</v>
      </c>
      <c r="CD21" s="42" t="s">
        <v>44</v>
      </c>
      <c r="CE21" s="38">
        <v>0</v>
      </c>
      <c r="CF21" s="53">
        <v>0.64652777777777781</v>
      </c>
      <c r="CG21" s="61"/>
      <c r="CH21" s="55">
        <v>0.65734953703703702</v>
      </c>
      <c r="CI21" s="35">
        <v>1.0821759259259212E-2</v>
      </c>
      <c r="CJ21" s="35">
        <v>2.3148148148195713E-5</v>
      </c>
      <c r="CK21" s="44" t="s">
        <v>45</v>
      </c>
      <c r="CL21" s="45">
        <v>2</v>
      </c>
      <c r="CM21" s="55">
        <v>0.66351851851851851</v>
      </c>
      <c r="CN21" s="35">
        <v>1.6990740740740695E-2</v>
      </c>
      <c r="CO21" s="35">
        <v>1.3888888888884468E-4</v>
      </c>
      <c r="CP21" s="44" t="s">
        <v>301</v>
      </c>
      <c r="CQ21" s="45">
        <v>12</v>
      </c>
      <c r="CR21" s="85" t="s">
        <v>632</v>
      </c>
      <c r="CS21" s="38"/>
      <c r="CT21" s="85">
        <v>1.02152777777778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93.6</v>
      </c>
      <c r="DC21" s="71">
        <v>93.6</v>
      </c>
      <c r="DD21" s="72"/>
      <c r="DE21" s="43"/>
      <c r="DF21" s="43"/>
      <c r="DG21" s="39">
        <v>444.70000000000005</v>
      </c>
      <c r="DH21" s="46">
        <v>780</v>
      </c>
      <c r="DI21" s="40"/>
      <c r="DJ21" s="63">
        <v>1224.7</v>
      </c>
      <c r="DK21" s="43"/>
      <c r="DL21" s="268" t="s">
        <v>191</v>
      </c>
      <c r="DM21" s="269" t="s">
        <v>573</v>
      </c>
      <c r="DN21" s="269" t="s">
        <v>178</v>
      </c>
      <c r="DO21" s="269">
        <v>122</v>
      </c>
      <c r="DP21" s="269" t="s">
        <v>623</v>
      </c>
      <c r="DQ21" s="56"/>
      <c r="DR21" s="56"/>
      <c r="DS21" s="36"/>
      <c r="DT21" s="41"/>
      <c r="DU21" s="41"/>
      <c r="DV21" s="41">
        <v>1.08</v>
      </c>
      <c r="DW21" s="41" t="s">
        <v>197</v>
      </c>
      <c r="DX21" s="41"/>
      <c r="DY21" s="151">
        <v>200.55600000000001</v>
      </c>
      <c r="DZ21" s="41">
        <v>200.55600000000001</v>
      </c>
      <c r="EA21" s="41">
        <v>9999</v>
      </c>
      <c r="EB21" s="41">
        <v>999999</v>
      </c>
      <c r="EC21" s="41">
        <v>999999</v>
      </c>
      <c r="ED21" s="41"/>
      <c r="EE21" s="41"/>
      <c r="EF21" s="41"/>
      <c r="EG21" s="41">
        <v>11</v>
      </c>
      <c r="EH21" s="195">
        <v>0</v>
      </c>
      <c r="EI21" s="195">
        <v>780</v>
      </c>
      <c r="EJ21" s="196">
        <v>92.1</v>
      </c>
      <c r="EK21" s="195">
        <v>0</v>
      </c>
      <c r="EL21" s="195">
        <v>0</v>
      </c>
      <c r="EM21" s="195">
        <v>245</v>
      </c>
      <c r="EN21" s="195">
        <v>0</v>
      </c>
      <c r="EO21" s="195">
        <v>14</v>
      </c>
      <c r="EP21" s="195">
        <v>0</v>
      </c>
      <c r="EQ21" s="195">
        <v>93.6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B21" s="41"/>
      <c r="FC21" s="41">
        <v>11</v>
      </c>
      <c r="FD21" s="195">
        <v>0</v>
      </c>
      <c r="FE21" s="195">
        <v>780</v>
      </c>
      <c r="FF21" s="195">
        <v>872.1</v>
      </c>
      <c r="FG21" s="195">
        <v>872.1</v>
      </c>
      <c r="FH21" s="195">
        <v>872.1</v>
      </c>
      <c r="FI21" s="195">
        <v>1117.0999999999999</v>
      </c>
      <c r="FJ21" s="195">
        <v>1117.0999999999999</v>
      </c>
      <c r="FK21" s="195">
        <v>1131.0999999999999</v>
      </c>
      <c r="FL21" s="195">
        <v>1131.0999999999999</v>
      </c>
      <c r="FM21" s="195">
        <v>1224.6999999999998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26.25" thickBot="1" x14ac:dyDescent="0.25">
      <c r="A22" s="131"/>
      <c r="B22" s="34">
        <v>12</v>
      </c>
      <c r="C22" s="293">
        <v>12</v>
      </c>
      <c r="D22" s="260" t="s">
        <v>476</v>
      </c>
      <c r="E22" s="260" t="s">
        <v>477</v>
      </c>
      <c r="F22" s="260" t="s">
        <v>574</v>
      </c>
      <c r="G22" s="43">
        <v>0.3</v>
      </c>
      <c r="H22" s="47">
        <v>0.3</v>
      </c>
      <c r="I22" s="58" t="s">
        <v>44</v>
      </c>
      <c r="J22" s="52">
        <v>0</v>
      </c>
      <c r="K22" s="43">
        <v>0.38333333333333336</v>
      </c>
      <c r="L22" s="47">
        <v>0.38333333333333336</v>
      </c>
      <c r="M22" s="42" t="s">
        <v>44</v>
      </c>
      <c r="N22" s="38">
        <v>0</v>
      </c>
      <c r="O22" s="85">
        <v>0.38750000000000001</v>
      </c>
      <c r="P22" s="38"/>
      <c r="Q22" s="261"/>
      <c r="R22" s="85"/>
      <c r="S22" s="38">
        <v>0</v>
      </c>
      <c r="T22" s="85">
        <v>0.41944444444444445</v>
      </c>
      <c r="U22" s="86"/>
      <c r="V22" s="52">
        <v>0</v>
      </c>
      <c r="W22" s="85">
        <v>0.4375</v>
      </c>
      <c r="X22" s="38"/>
      <c r="Y22" s="85">
        <v>0.43888888888888888</v>
      </c>
      <c r="Z22" s="86"/>
      <c r="AA22" s="52">
        <v>0</v>
      </c>
      <c r="AB22" s="261"/>
      <c r="AC22" s="85">
        <v>0.44027777777777777</v>
      </c>
      <c r="AD22" s="38"/>
      <c r="AE22" s="85">
        <v>0.46111111111111108</v>
      </c>
      <c r="AF22" s="86"/>
      <c r="AG22" s="52">
        <v>0</v>
      </c>
      <c r="AH22" s="261"/>
      <c r="AI22" s="85">
        <v>0.46736111111111112</v>
      </c>
      <c r="AJ22" s="38"/>
      <c r="AK22" s="73">
        <v>0.47361111111111115</v>
      </c>
      <c r="AL22" s="42" t="s">
        <v>44</v>
      </c>
      <c r="AM22" s="38">
        <v>0</v>
      </c>
      <c r="AN22" s="43">
        <v>0.4826388888888889</v>
      </c>
      <c r="AO22" s="47">
        <v>0.4909722222222222</v>
      </c>
      <c r="AP22" s="70">
        <v>102.6</v>
      </c>
      <c r="AQ22" s="71">
        <v>102.6</v>
      </c>
      <c r="AR22" s="72"/>
      <c r="AS22" s="49">
        <v>0.51527777777777783</v>
      </c>
      <c r="AT22" s="42" t="s">
        <v>44</v>
      </c>
      <c r="AU22" s="280">
        <v>0</v>
      </c>
      <c r="AV22" s="72"/>
      <c r="AW22" s="49">
        <v>0.55694444444444446</v>
      </c>
      <c r="AX22" s="42" t="s">
        <v>44</v>
      </c>
      <c r="AY22" s="38">
        <v>0</v>
      </c>
      <c r="AZ22" s="53">
        <v>0.55902777777777779</v>
      </c>
      <c r="BA22" s="61"/>
      <c r="BB22" s="55">
        <v>0.56457175925925929</v>
      </c>
      <c r="BC22" s="35">
        <v>5.5439814814814969E-3</v>
      </c>
      <c r="BD22" s="35">
        <v>3.4722222222238058E-5</v>
      </c>
      <c r="BE22" s="44" t="s">
        <v>301</v>
      </c>
      <c r="BF22" s="45">
        <v>3</v>
      </c>
      <c r="BG22" s="55">
        <v>0.57152777777777775</v>
      </c>
      <c r="BH22" s="35">
        <v>1.2499999999999956E-2</v>
      </c>
      <c r="BI22" s="35">
        <v>9.1435185185189533E-4</v>
      </c>
      <c r="BJ22" s="44" t="s">
        <v>45</v>
      </c>
      <c r="BK22" s="45">
        <v>79</v>
      </c>
      <c r="BL22" s="55">
        <v>0.57541666666666669</v>
      </c>
      <c r="BM22" s="35">
        <v>1.6388888888888897E-2</v>
      </c>
      <c r="BN22" s="35">
        <v>8.7962962962962257E-4</v>
      </c>
      <c r="BO22" s="44" t="s">
        <v>45</v>
      </c>
      <c r="BP22" s="45">
        <v>76</v>
      </c>
      <c r="BQ22" s="55">
        <v>0.59062500000000007</v>
      </c>
      <c r="BR22" s="35">
        <v>3.1597222222222276E-2</v>
      </c>
      <c r="BS22" s="35">
        <v>3.5879629629623905E-4</v>
      </c>
      <c r="BT22" s="44" t="s">
        <v>45</v>
      </c>
      <c r="BU22" s="45">
        <v>31</v>
      </c>
      <c r="BV22" s="263"/>
      <c r="BW22" s="263"/>
      <c r="BX22" s="55">
        <v>0.59837962962962965</v>
      </c>
      <c r="BY22" s="35">
        <v>3.935185185185186E-2</v>
      </c>
      <c r="BZ22" s="35">
        <v>8.5648148148147196E-4</v>
      </c>
      <c r="CA22" s="44" t="s">
        <v>45</v>
      </c>
      <c r="CB22" s="45">
        <v>74</v>
      </c>
      <c r="CC22" s="49">
        <v>0.625</v>
      </c>
      <c r="CD22" s="42" t="s">
        <v>44</v>
      </c>
      <c r="CE22" s="38">
        <v>0</v>
      </c>
      <c r="CF22" s="53">
        <v>0.64583333333333337</v>
      </c>
      <c r="CG22" s="61"/>
      <c r="CH22" s="55">
        <v>0.65650462962962963</v>
      </c>
      <c r="CI22" s="35">
        <v>1.0671296296296262E-2</v>
      </c>
      <c r="CJ22" s="35">
        <v>1.7361111111114519E-4</v>
      </c>
      <c r="CK22" s="44" t="s">
        <v>45</v>
      </c>
      <c r="CL22" s="45">
        <v>15</v>
      </c>
      <c r="CM22" s="55">
        <v>0.66275462962962961</v>
      </c>
      <c r="CN22" s="35">
        <v>1.692129629629624E-2</v>
      </c>
      <c r="CO22" s="35">
        <v>6.944444444438938E-5</v>
      </c>
      <c r="CP22" s="44" t="s">
        <v>301</v>
      </c>
      <c r="CQ22" s="45">
        <v>6</v>
      </c>
      <c r="CR22" s="85"/>
      <c r="CS22" s="38">
        <v>600</v>
      </c>
      <c r="CT22" s="85">
        <v>1.0631944444444399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117</v>
      </c>
      <c r="DC22" s="71">
        <v>117</v>
      </c>
      <c r="DD22" s="72"/>
      <c r="DE22" s="43"/>
      <c r="DF22" s="43"/>
      <c r="DG22" s="39">
        <v>503.6</v>
      </c>
      <c r="DH22" s="46">
        <v>600</v>
      </c>
      <c r="DI22" s="40"/>
      <c r="DJ22" s="63">
        <v>1103.5999999999999</v>
      </c>
      <c r="DK22" s="43"/>
      <c r="DL22" s="268" t="s">
        <v>619</v>
      </c>
      <c r="DM22" s="269" t="s">
        <v>574</v>
      </c>
      <c r="DN22" s="269" t="s">
        <v>177</v>
      </c>
      <c r="DO22" s="269">
        <v>220</v>
      </c>
      <c r="DP22" s="269" t="s">
        <v>623</v>
      </c>
      <c r="DQ22" s="56"/>
      <c r="DR22" s="56"/>
      <c r="DS22" s="36"/>
      <c r="DT22" s="41"/>
      <c r="DU22" s="41"/>
      <c r="DV22" s="41">
        <v>1.1299999999999999</v>
      </c>
      <c r="DW22" s="41" t="s">
        <v>197</v>
      </c>
      <c r="DX22" s="41" t="s">
        <v>465</v>
      </c>
      <c r="DY22" s="151">
        <v>248.14799999999997</v>
      </c>
      <c r="DZ22" s="41">
        <v>248.14799999999997</v>
      </c>
      <c r="EA22" s="41">
        <v>9999</v>
      </c>
      <c r="EB22" s="41">
        <v>1103.5999999999999</v>
      </c>
      <c r="EC22" s="41">
        <v>999999</v>
      </c>
      <c r="ED22" s="41"/>
      <c r="EE22" s="41"/>
      <c r="EF22" s="41"/>
      <c r="EG22" s="41">
        <v>12</v>
      </c>
      <c r="EH22" s="195">
        <v>0</v>
      </c>
      <c r="EI22" s="195">
        <v>0</v>
      </c>
      <c r="EJ22" s="196">
        <v>102.6</v>
      </c>
      <c r="EK22" s="195">
        <v>0</v>
      </c>
      <c r="EL22" s="195">
        <v>0</v>
      </c>
      <c r="EM22" s="195">
        <v>263</v>
      </c>
      <c r="EN22" s="195">
        <v>0</v>
      </c>
      <c r="EO22" s="195">
        <v>21</v>
      </c>
      <c r="EP22" s="195">
        <v>600</v>
      </c>
      <c r="EQ22" s="195">
        <v>117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B22" s="41"/>
      <c r="FC22" s="41">
        <v>12</v>
      </c>
      <c r="FD22" s="195">
        <v>0</v>
      </c>
      <c r="FE22" s="195">
        <v>0</v>
      </c>
      <c r="FF22" s="195">
        <v>102.6</v>
      </c>
      <c r="FG22" s="195">
        <v>102.6</v>
      </c>
      <c r="FH22" s="195">
        <v>102.6</v>
      </c>
      <c r="FI22" s="195">
        <v>365.6</v>
      </c>
      <c r="FJ22" s="195">
        <v>365.6</v>
      </c>
      <c r="FK22" s="195">
        <v>386.6</v>
      </c>
      <c r="FL22" s="195">
        <v>986.6</v>
      </c>
      <c r="FM22" s="195">
        <v>1103.5999999999999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1"/>
      <c r="B23" s="34">
        <v>13</v>
      </c>
      <c r="C23" s="293">
        <v>13</v>
      </c>
      <c r="D23" s="260" t="s">
        <v>478</v>
      </c>
      <c r="E23" s="260" t="s">
        <v>479</v>
      </c>
      <c r="F23" s="260" t="s">
        <v>575</v>
      </c>
      <c r="G23" s="43">
        <v>0.30069444444444443</v>
      </c>
      <c r="H23" s="47">
        <v>0.30069444444444443</v>
      </c>
      <c r="I23" s="58" t="s">
        <v>44</v>
      </c>
      <c r="J23" s="52">
        <v>0</v>
      </c>
      <c r="K23" s="43">
        <v>0.3840277777777778</v>
      </c>
      <c r="L23" s="47">
        <v>0.3840277777777778</v>
      </c>
      <c r="M23" s="42" t="s">
        <v>44</v>
      </c>
      <c r="N23" s="38">
        <v>0</v>
      </c>
      <c r="O23" s="85">
        <v>0.38819444444444445</v>
      </c>
      <c r="P23" s="38"/>
      <c r="Q23" s="261"/>
      <c r="R23" s="85"/>
      <c r="S23" s="38">
        <v>0</v>
      </c>
      <c r="T23" s="85" t="s">
        <v>308</v>
      </c>
      <c r="U23" s="86"/>
      <c r="V23" s="52">
        <v>600</v>
      </c>
      <c r="W23" s="85"/>
      <c r="X23" s="38">
        <v>600</v>
      </c>
      <c r="Y23" s="85"/>
      <c r="Z23" s="86"/>
      <c r="AA23" s="52">
        <v>600</v>
      </c>
      <c r="AB23" s="261"/>
      <c r="AC23" s="85"/>
      <c r="AD23" s="38">
        <v>600</v>
      </c>
      <c r="AE23" s="85">
        <v>0.46111111111111108</v>
      </c>
      <c r="AF23" s="86"/>
      <c r="AG23" s="52">
        <v>0</v>
      </c>
      <c r="AH23" s="261"/>
      <c r="AI23" s="85">
        <v>0.46736111111111112</v>
      </c>
      <c r="AJ23" s="38"/>
      <c r="AK23" s="73">
        <v>0.47500000000000003</v>
      </c>
      <c r="AL23" s="42" t="s">
        <v>301</v>
      </c>
      <c r="AM23" s="38">
        <v>60</v>
      </c>
      <c r="AN23" s="43">
        <v>0.4770833333333333</v>
      </c>
      <c r="AO23" s="47">
        <v>0.49722222222222223</v>
      </c>
      <c r="AP23" s="70">
        <v>109.7</v>
      </c>
      <c r="AQ23" s="71">
        <v>109.7</v>
      </c>
      <c r="AR23" s="72"/>
      <c r="AS23" s="49">
        <v>0.51666666666666672</v>
      </c>
      <c r="AT23" s="42" t="s">
        <v>44</v>
      </c>
      <c r="AU23" s="280">
        <v>0</v>
      </c>
      <c r="AV23" s="72"/>
      <c r="AW23" s="49">
        <v>0.56111111111111112</v>
      </c>
      <c r="AX23" s="42" t="s">
        <v>44</v>
      </c>
      <c r="AY23" s="38">
        <v>0</v>
      </c>
      <c r="AZ23" s="53">
        <v>0.56319444444444444</v>
      </c>
      <c r="BA23" s="61"/>
      <c r="BB23" s="55">
        <v>0.56879629629629636</v>
      </c>
      <c r="BC23" s="35">
        <v>5.6018518518519134E-3</v>
      </c>
      <c r="BD23" s="35">
        <v>9.2592592592654482E-5</v>
      </c>
      <c r="BE23" s="44" t="s">
        <v>301</v>
      </c>
      <c r="BF23" s="45">
        <v>8</v>
      </c>
      <c r="BG23" s="55">
        <v>0.5802546296296297</v>
      </c>
      <c r="BH23" s="35">
        <v>1.7060185185185262E-2</v>
      </c>
      <c r="BI23" s="35">
        <v>3.6458333333334106E-3</v>
      </c>
      <c r="BJ23" s="44" t="s">
        <v>301</v>
      </c>
      <c r="BK23" s="45">
        <v>315</v>
      </c>
      <c r="BL23" s="55">
        <v>0.58493055555555562</v>
      </c>
      <c r="BM23" s="35">
        <v>2.1736111111111178E-2</v>
      </c>
      <c r="BN23" s="35">
        <v>4.4675925925926584E-3</v>
      </c>
      <c r="BO23" s="44" t="s">
        <v>301</v>
      </c>
      <c r="BP23" s="45">
        <v>386</v>
      </c>
      <c r="BQ23" s="55">
        <v>0.60623842592592592</v>
      </c>
      <c r="BR23" s="35">
        <v>4.3043981481481475E-2</v>
      </c>
      <c r="BS23" s="35">
        <v>1.1087962962962959E-2</v>
      </c>
      <c r="BT23" s="44" t="s">
        <v>301</v>
      </c>
      <c r="BU23" s="45">
        <v>958</v>
      </c>
      <c r="BV23" s="263"/>
      <c r="BW23" s="263"/>
      <c r="BX23" s="55">
        <v>0.59398148148148155</v>
      </c>
      <c r="BY23" s="35">
        <v>3.0787037037037113E-2</v>
      </c>
      <c r="BZ23" s="35">
        <v>9.4212962962962193E-3</v>
      </c>
      <c r="CA23" s="44" t="s">
        <v>45</v>
      </c>
      <c r="CB23" s="45">
        <v>814</v>
      </c>
      <c r="CC23" s="49">
        <v>0.63472222222222219</v>
      </c>
      <c r="CD23" s="42" t="s">
        <v>301</v>
      </c>
      <c r="CE23" s="38">
        <v>480</v>
      </c>
      <c r="CF23" s="53">
        <v>0.65138888888888891</v>
      </c>
      <c r="CG23" s="61"/>
      <c r="CH23" s="55">
        <v>0.66253472222222221</v>
      </c>
      <c r="CI23" s="35">
        <v>1.1145833333333299E-2</v>
      </c>
      <c r="CJ23" s="35">
        <v>3.0092592592589201E-4</v>
      </c>
      <c r="CK23" s="44" t="s">
        <v>301</v>
      </c>
      <c r="CL23" s="45">
        <v>26</v>
      </c>
      <c r="CM23" s="55">
        <v>0.66907407407407404</v>
      </c>
      <c r="CN23" s="35">
        <v>1.7685185185185137E-2</v>
      </c>
      <c r="CO23" s="35">
        <v>8.3333333333328666E-4</v>
      </c>
      <c r="CP23" s="44" t="s">
        <v>301</v>
      </c>
      <c r="CQ23" s="45">
        <v>72</v>
      </c>
      <c r="CR23" s="85" t="s">
        <v>632</v>
      </c>
      <c r="CS23" s="38"/>
      <c r="CT23" s="85">
        <v>1.10486111111111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119.9</v>
      </c>
      <c r="DC23" s="71">
        <v>119.9</v>
      </c>
      <c r="DD23" s="72"/>
      <c r="DE23" s="43"/>
      <c r="DF23" s="43"/>
      <c r="DG23" s="39">
        <v>2808.6</v>
      </c>
      <c r="DH23" s="46">
        <v>2940</v>
      </c>
      <c r="DI23" s="40"/>
      <c r="DJ23" s="63">
        <v>5748.6</v>
      </c>
      <c r="DK23" s="43"/>
      <c r="DL23" s="268" t="s">
        <v>191</v>
      </c>
      <c r="DM23" s="269" t="s">
        <v>575</v>
      </c>
      <c r="DN23" s="269" t="s">
        <v>179</v>
      </c>
      <c r="DO23" s="269">
        <v>80</v>
      </c>
      <c r="DP23" s="269">
        <v>0</v>
      </c>
      <c r="DQ23" s="56"/>
      <c r="DR23" s="56"/>
      <c r="DS23" s="36"/>
      <c r="DT23" s="41"/>
      <c r="DU23" s="41"/>
      <c r="DV23" s="41">
        <v>1</v>
      </c>
      <c r="DW23" s="41" t="s">
        <v>197</v>
      </c>
      <c r="DX23" s="41"/>
      <c r="DY23" s="151">
        <v>229.60000000000002</v>
      </c>
      <c r="DZ23" s="41">
        <v>229.60000000000002</v>
      </c>
      <c r="EA23" s="41">
        <v>9999</v>
      </c>
      <c r="EB23" s="41">
        <v>999999</v>
      </c>
      <c r="EC23" s="41">
        <v>5748.6</v>
      </c>
      <c r="ED23" s="41"/>
      <c r="EE23" s="41"/>
      <c r="EF23" s="41"/>
      <c r="EG23" s="41">
        <v>13</v>
      </c>
      <c r="EH23" s="195">
        <v>0</v>
      </c>
      <c r="EI23" s="195">
        <v>2460</v>
      </c>
      <c r="EJ23" s="196">
        <v>109.7</v>
      </c>
      <c r="EK23" s="195">
        <v>0</v>
      </c>
      <c r="EL23" s="195">
        <v>0</v>
      </c>
      <c r="EM23" s="195">
        <v>2481</v>
      </c>
      <c r="EN23" s="195">
        <v>480</v>
      </c>
      <c r="EO23" s="195">
        <v>98</v>
      </c>
      <c r="EP23" s="195">
        <v>0</v>
      </c>
      <c r="EQ23" s="195">
        <v>119.9</v>
      </c>
      <c r="ER23" s="195" t="e">
        <v>#REF!</v>
      </c>
      <c r="ES23" s="195" t="e">
        <v>#REF!</v>
      </c>
      <c r="ET23" s="195" t="e">
        <v>#REF!</v>
      </c>
      <c r="EU23" s="196" t="e">
        <v>#REF!</v>
      </c>
      <c r="EV23" s="195"/>
      <c r="EW23" s="195"/>
      <c r="EX23" s="195"/>
      <c r="EY23" s="195"/>
      <c r="EZ23" s="196"/>
      <c r="FA23" s="195"/>
      <c r="FB23" s="41"/>
      <c r="FC23" s="41">
        <v>13</v>
      </c>
      <c r="FD23" s="195">
        <v>0</v>
      </c>
      <c r="FE23" s="195">
        <v>2460</v>
      </c>
      <c r="FF23" s="195">
        <v>2569.6999999999998</v>
      </c>
      <c r="FG23" s="195">
        <v>2569.6999999999998</v>
      </c>
      <c r="FH23" s="195">
        <v>2569.6999999999998</v>
      </c>
      <c r="FI23" s="195">
        <v>5050.7</v>
      </c>
      <c r="FJ23" s="195">
        <v>5530.7</v>
      </c>
      <c r="FK23" s="195">
        <v>5628.7</v>
      </c>
      <c r="FL23" s="195">
        <v>5628.7</v>
      </c>
      <c r="FM23" s="195">
        <v>5748.5999999999995</v>
      </c>
      <c r="FN23" s="195" t="e">
        <v>#REF!</v>
      </c>
      <c r="FO23" s="195" t="e">
        <v>#REF!</v>
      </c>
      <c r="FP23" s="195" t="e">
        <v>#REF!</v>
      </c>
      <c r="FQ23" s="195" t="e">
        <v>#REF!</v>
      </c>
      <c r="FR23" s="195" t="e">
        <v>#REF!</v>
      </c>
      <c r="FS23" s="195" t="e">
        <v>#REF!</v>
      </c>
      <c r="FT23" s="195" t="e">
        <v>#REF!</v>
      </c>
      <c r="FU23" s="195" t="e">
        <v>#REF!</v>
      </c>
      <c r="FV23" s="195" t="e">
        <v>#REF!</v>
      </c>
    </row>
    <row r="24" spans="1:178" ht="13.5" customHeight="1" thickBot="1" x14ac:dyDescent="0.25">
      <c r="A24" s="132"/>
      <c r="B24" s="34">
        <v>14</v>
      </c>
      <c r="C24" s="293">
        <v>14</v>
      </c>
      <c r="D24" s="260" t="s">
        <v>480</v>
      </c>
      <c r="E24" s="260" t="s">
        <v>280</v>
      </c>
      <c r="F24" s="260" t="s">
        <v>576</v>
      </c>
      <c r="G24" s="43">
        <v>0.30138888888888887</v>
      </c>
      <c r="H24" s="47">
        <v>0.30138888888888887</v>
      </c>
      <c r="I24" s="58" t="s">
        <v>44</v>
      </c>
      <c r="J24" s="52">
        <v>0</v>
      </c>
      <c r="K24" s="43">
        <v>0.38472222222222224</v>
      </c>
      <c r="L24" s="47">
        <v>0.38472222222222224</v>
      </c>
      <c r="M24" s="42" t="s">
        <v>44</v>
      </c>
      <c r="N24" s="38">
        <v>0</v>
      </c>
      <c r="O24" s="85">
        <v>0.39374999999999999</v>
      </c>
      <c r="P24" s="38">
        <v>300</v>
      </c>
      <c r="Q24" s="261"/>
      <c r="R24" s="85"/>
      <c r="S24" s="38">
        <v>0</v>
      </c>
      <c r="T24" s="85" t="s">
        <v>308</v>
      </c>
      <c r="U24" s="86"/>
      <c r="V24" s="52">
        <v>600</v>
      </c>
      <c r="W24" s="85"/>
      <c r="X24" s="38">
        <v>600</v>
      </c>
      <c r="Y24" s="85"/>
      <c r="Z24" s="86"/>
      <c r="AA24" s="52">
        <v>600</v>
      </c>
      <c r="AB24" s="261"/>
      <c r="AC24" s="85"/>
      <c r="AD24" s="38">
        <v>600</v>
      </c>
      <c r="AE24" s="85">
        <v>0.45416666666666666</v>
      </c>
      <c r="AF24" s="86"/>
      <c r="AG24" s="52">
        <v>480</v>
      </c>
      <c r="AH24" s="261"/>
      <c r="AI24" s="85"/>
      <c r="AJ24" s="38">
        <v>600</v>
      </c>
      <c r="AK24" s="73">
        <v>0.47500000000000003</v>
      </c>
      <c r="AL24" s="42" t="s">
        <v>44</v>
      </c>
      <c r="AM24" s="38">
        <v>0</v>
      </c>
      <c r="AN24" s="43">
        <v>0.4777777777777778</v>
      </c>
      <c r="AO24" s="47">
        <v>0.49444444444444446</v>
      </c>
      <c r="AP24" s="70">
        <v>100.3</v>
      </c>
      <c r="AQ24" s="71">
        <v>100.3</v>
      </c>
      <c r="AR24" s="72"/>
      <c r="AS24" s="49">
        <v>0.51666666666666672</v>
      </c>
      <c r="AT24" s="42" t="s">
        <v>44</v>
      </c>
      <c r="AU24" s="280">
        <v>0</v>
      </c>
      <c r="AV24" s="72"/>
      <c r="AW24" s="49">
        <v>0.56041666666666667</v>
      </c>
      <c r="AX24" s="42" t="s">
        <v>44</v>
      </c>
      <c r="AY24" s="38">
        <v>0</v>
      </c>
      <c r="AZ24" s="53">
        <v>0.5625</v>
      </c>
      <c r="BA24" s="61"/>
      <c r="BB24" s="55">
        <v>0.56790509259259259</v>
      </c>
      <c r="BC24" s="35">
        <v>5.4050925925925863E-3</v>
      </c>
      <c r="BD24" s="35">
        <v>1.0416666666667254E-4</v>
      </c>
      <c r="BE24" s="44" t="s">
        <v>45</v>
      </c>
      <c r="BF24" s="45">
        <v>9</v>
      </c>
      <c r="BG24" s="55">
        <v>0.57501157407407411</v>
      </c>
      <c r="BH24" s="35">
        <v>1.2511574074074105E-2</v>
      </c>
      <c r="BI24" s="35">
        <v>9.0277777777774543E-4</v>
      </c>
      <c r="BJ24" s="44" t="s">
        <v>45</v>
      </c>
      <c r="BK24" s="45">
        <v>78</v>
      </c>
      <c r="BL24" s="55">
        <v>0.5791087962962963</v>
      </c>
      <c r="BM24" s="35">
        <v>1.6608796296296302E-2</v>
      </c>
      <c r="BN24" s="35">
        <v>6.597222222222178E-4</v>
      </c>
      <c r="BO24" s="44" t="s">
        <v>45</v>
      </c>
      <c r="BP24" s="45">
        <v>57</v>
      </c>
      <c r="BQ24" s="55">
        <v>0.59737268518518516</v>
      </c>
      <c r="BR24" s="35">
        <v>3.4872685185185159E-2</v>
      </c>
      <c r="BS24" s="35">
        <v>2.9166666666666438E-3</v>
      </c>
      <c r="BT24" s="44" t="s">
        <v>301</v>
      </c>
      <c r="BU24" s="45">
        <v>252</v>
      </c>
      <c r="BV24" s="263"/>
      <c r="BW24" s="263"/>
      <c r="BX24" s="55">
        <v>0.58706018518518521</v>
      </c>
      <c r="BY24" s="35">
        <v>2.4560185185185213E-2</v>
      </c>
      <c r="BZ24" s="35">
        <v>1.5648148148148119E-2</v>
      </c>
      <c r="CA24" s="44" t="s">
        <v>45</v>
      </c>
      <c r="CB24" s="45">
        <v>1652</v>
      </c>
      <c r="CC24" s="49">
        <v>0.62847222222222221</v>
      </c>
      <c r="CD24" s="42" t="s">
        <v>44</v>
      </c>
      <c r="CE24" s="38">
        <v>0</v>
      </c>
      <c r="CF24" s="53">
        <v>0.6479166666666667</v>
      </c>
      <c r="CG24" s="61"/>
      <c r="CH24" s="55">
        <v>0.65893518518518512</v>
      </c>
      <c r="CI24" s="35">
        <v>1.1018518518518428E-2</v>
      </c>
      <c r="CJ24" s="35">
        <v>1.7361111111102029E-4</v>
      </c>
      <c r="CK24" s="44" t="s">
        <v>301</v>
      </c>
      <c r="CL24" s="45">
        <v>15</v>
      </c>
      <c r="CM24" s="55">
        <v>0.66443287037037035</v>
      </c>
      <c r="CN24" s="35">
        <v>1.6516203703703658E-2</v>
      </c>
      <c r="CO24" s="35">
        <v>3.3564814814819252E-4</v>
      </c>
      <c r="CP24" s="44" t="s">
        <v>45</v>
      </c>
      <c r="CQ24" s="45">
        <v>29</v>
      </c>
      <c r="CR24" s="85"/>
      <c r="CS24" s="38">
        <v>600</v>
      </c>
      <c r="CT24" s="85">
        <v>1.14652777777778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108.8</v>
      </c>
      <c r="DC24" s="71">
        <v>108.8</v>
      </c>
      <c r="DD24" s="72">
        <v>10</v>
      </c>
      <c r="DE24" s="43"/>
      <c r="DF24" s="43"/>
      <c r="DG24" s="39">
        <v>2311.1000000000004</v>
      </c>
      <c r="DH24" s="46">
        <v>4380</v>
      </c>
      <c r="DI24" s="40"/>
      <c r="DJ24" s="63">
        <v>6691.1</v>
      </c>
      <c r="DK24" s="43"/>
      <c r="DL24" s="268" t="s">
        <v>191</v>
      </c>
      <c r="DM24" s="269" t="s">
        <v>576</v>
      </c>
      <c r="DN24" s="269" t="s">
        <v>178</v>
      </c>
      <c r="DO24" s="269">
        <v>120</v>
      </c>
      <c r="DP24" s="269">
        <v>0</v>
      </c>
      <c r="DQ24" s="56"/>
      <c r="DR24" s="56"/>
      <c r="DS24" s="36"/>
      <c r="DV24" s="41">
        <v>1.08</v>
      </c>
      <c r="DW24" s="41" t="s">
        <v>197</v>
      </c>
      <c r="DX24" s="41"/>
      <c r="DY24" s="151">
        <v>236.62800000000001</v>
      </c>
      <c r="DZ24" s="41">
        <v>236.62800000000001</v>
      </c>
      <c r="EA24" s="41">
        <v>9999</v>
      </c>
      <c r="EB24" s="41">
        <v>999999</v>
      </c>
      <c r="EC24" s="41">
        <v>999999</v>
      </c>
      <c r="EG24" s="41">
        <v>14</v>
      </c>
      <c r="EH24" s="195">
        <v>0</v>
      </c>
      <c r="EI24" s="195">
        <v>3780</v>
      </c>
      <c r="EJ24" s="196">
        <v>100.3</v>
      </c>
      <c r="EK24" s="195">
        <v>0</v>
      </c>
      <c r="EL24" s="195">
        <v>0</v>
      </c>
      <c r="EM24" s="195">
        <v>2048</v>
      </c>
      <c r="EN24" s="195">
        <v>0</v>
      </c>
      <c r="EO24" s="195">
        <v>44</v>
      </c>
      <c r="EP24" s="195">
        <v>600</v>
      </c>
      <c r="EQ24" s="195">
        <v>118.8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14</v>
      </c>
      <c r="FD24" s="195">
        <v>0</v>
      </c>
      <c r="FE24" s="195">
        <v>3780</v>
      </c>
      <c r="FF24" s="195">
        <v>3880.3</v>
      </c>
      <c r="FG24" s="195">
        <v>3880.3</v>
      </c>
      <c r="FH24" s="195">
        <v>3880.3</v>
      </c>
      <c r="FI24" s="195">
        <v>5928.3</v>
      </c>
      <c r="FJ24" s="195">
        <v>5928.3</v>
      </c>
      <c r="FK24" s="195">
        <v>5972.3</v>
      </c>
      <c r="FL24" s="195">
        <v>6572.3</v>
      </c>
      <c r="FM24" s="195">
        <v>6691.1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13.5" thickBot="1" x14ac:dyDescent="0.25">
      <c r="A25" s="132"/>
      <c r="B25" s="34">
        <v>15</v>
      </c>
      <c r="C25" s="293">
        <v>15</v>
      </c>
      <c r="D25" s="260" t="s">
        <v>147</v>
      </c>
      <c r="E25" s="260" t="s">
        <v>148</v>
      </c>
      <c r="F25" s="260" t="s">
        <v>577</v>
      </c>
      <c r="G25" s="43">
        <v>0.30208333333333331</v>
      </c>
      <c r="H25" s="47">
        <v>0.30208333333333331</v>
      </c>
      <c r="I25" s="58" t="s">
        <v>44</v>
      </c>
      <c r="J25" s="52">
        <v>0</v>
      </c>
      <c r="K25" s="43">
        <v>0.38541666666666669</v>
      </c>
      <c r="L25" s="47">
        <v>0.38541666666666669</v>
      </c>
      <c r="M25" s="42" t="s">
        <v>44</v>
      </c>
      <c r="N25" s="38">
        <v>0</v>
      </c>
      <c r="O25" s="85">
        <v>0.38611111111111113</v>
      </c>
      <c r="P25" s="38"/>
      <c r="Q25" s="261"/>
      <c r="R25" s="85"/>
      <c r="S25" s="38">
        <v>0</v>
      </c>
      <c r="T25" s="85" t="s">
        <v>308</v>
      </c>
      <c r="U25" s="86"/>
      <c r="V25" s="52">
        <v>600</v>
      </c>
      <c r="W25" s="85"/>
      <c r="X25" s="38">
        <v>600</v>
      </c>
      <c r="Y25" s="85"/>
      <c r="Z25" s="86"/>
      <c r="AA25" s="52">
        <v>600</v>
      </c>
      <c r="AB25" s="261"/>
      <c r="AC25" s="85"/>
      <c r="AD25" s="38">
        <v>600</v>
      </c>
      <c r="AE25" s="85">
        <v>0.44027777777777777</v>
      </c>
      <c r="AF25" s="86"/>
      <c r="AG25" s="52">
        <v>1740</v>
      </c>
      <c r="AH25" s="261"/>
      <c r="AI25" s="85"/>
      <c r="AJ25" s="38">
        <v>600</v>
      </c>
      <c r="AK25" s="73">
        <v>0.47569444444444442</v>
      </c>
      <c r="AL25" s="42" t="s">
        <v>44</v>
      </c>
      <c r="AM25" s="38">
        <v>0</v>
      </c>
      <c r="AN25" s="43">
        <v>0.49027777777777781</v>
      </c>
      <c r="AO25" s="47">
        <v>0.4909722222222222</v>
      </c>
      <c r="AP25" s="70">
        <v>94.6</v>
      </c>
      <c r="AQ25" s="71">
        <v>94.6</v>
      </c>
      <c r="AR25" s="72"/>
      <c r="AS25" s="49">
        <v>0.51736111111111105</v>
      </c>
      <c r="AT25" s="42" t="s">
        <v>44</v>
      </c>
      <c r="AU25" s="280">
        <v>0</v>
      </c>
      <c r="AV25" s="72"/>
      <c r="AW25" s="49">
        <v>0.55902777777777779</v>
      </c>
      <c r="AX25" s="42" t="s">
        <v>44</v>
      </c>
      <c r="AY25" s="38">
        <v>0</v>
      </c>
      <c r="AZ25" s="53">
        <v>0.56111111111111112</v>
      </c>
      <c r="BA25" s="61"/>
      <c r="BB25" s="55">
        <v>0.5663541666666666</v>
      </c>
      <c r="BC25" s="35">
        <v>5.243055555555487E-3</v>
      </c>
      <c r="BD25" s="35">
        <v>2.6620370370377192E-4</v>
      </c>
      <c r="BE25" s="44" t="s">
        <v>45</v>
      </c>
      <c r="BF25" s="45">
        <v>23</v>
      </c>
      <c r="BG25" s="55">
        <v>0.57337962962962963</v>
      </c>
      <c r="BH25" s="35">
        <v>1.2268518518518512E-2</v>
      </c>
      <c r="BI25" s="35">
        <v>1.145833333333339E-3</v>
      </c>
      <c r="BJ25" s="44" t="s">
        <v>45</v>
      </c>
      <c r="BK25" s="45">
        <v>99</v>
      </c>
      <c r="BL25" s="55">
        <v>0.57729166666666665</v>
      </c>
      <c r="BM25" s="35">
        <v>1.6180555555555531E-2</v>
      </c>
      <c r="BN25" s="35">
        <v>1.0879629629629885E-3</v>
      </c>
      <c r="BO25" s="44" t="s">
        <v>45</v>
      </c>
      <c r="BP25" s="45">
        <v>94</v>
      </c>
      <c r="BQ25" s="55">
        <v>0.59576388888888887</v>
      </c>
      <c r="BR25" s="35">
        <v>3.4652777777777755E-2</v>
      </c>
      <c r="BS25" s="35">
        <v>2.696759259259239E-3</v>
      </c>
      <c r="BT25" s="44" t="s">
        <v>301</v>
      </c>
      <c r="BU25" s="45">
        <v>233</v>
      </c>
      <c r="BV25" s="263"/>
      <c r="BW25" s="263"/>
      <c r="BX25" s="55">
        <v>0.58594907407407404</v>
      </c>
      <c r="BY25" s="35">
        <v>2.4837962962962923E-2</v>
      </c>
      <c r="BZ25" s="35">
        <v>1.5370370370370409E-2</v>
      </c>
      <c r="CA25" s="44" t="s">
        <v>45</v>
      </c>
      <c r="CB25" s="45">
        <v>1328</v>
      </c>
      <c r="CC25" s="49">
        <v>0.63611111111111118</v>
      </c>
      <c r="CD25" s="42" t="s">
        <v>301</v>
      </c>
      <c r="CE25" s="38">
        <v>780</v>
      </c>
      <c r="CF25" s="53">
        <v>0.65277777777777779</v>
      </c>
      <c r="CG25" s="61"/>
      <c r="CH25" s="55">
        <v>0.66331018518518514</v>
      </c>
      <c r="CI25" s="35">
        <v>1.0532407407407351E-2</v>
      </c>
      <c r="CJ25" s="35">
        <v>3.1250000000005579E-4</v>
      </c>
      <c r="CK25" s="44" t="s">
        <v>45</v>
      </c>
      <c r="CL25" s="45">
        <v>27</v>
      </c>
      <c r="CM25" s="55">
        <v>0.66923611111111114</v>
      </c>
      <c r="CN25" s="35">
        <v>1.6458333333333353E-2</v>
      </c>
      <c r="CO25" s="35">
        <v>3.9351851851849792E-4</v>
      </c>
      <c r="CP25" s="44" t="s">
        <v>45</v>
      </c>
      <c r="CQ25" s="45">
        <v>34</v>
      </c>
      <c r="CR25" s="85" t="s">
        <v>632</v>
      </c>
      <c r="CS25" s="38"/>
      <c r="CT25" s="85">
        <v>1.1881944444444399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94.2</v>
      </c>
      <c r="DC25" s="71">
        <v>94.2</v>
      </c>
      <c r="DD25" s="72"/>
      <c r="DE25" s="43"/>
      <c r="DF25" s="43"/>
      <c r="DG25" s="39">
        <v>2026.8</v>
      </c>
      <c r="DH25" s="46">
        <v>5520</v>
      </c>
      <c r="DI25" s="40"/>
      <c r="DJ25" s="63">
        <v>7546.8</v>
      </c>
      <c r="DK25" s="43"/>
      <c r="DL25" s="268" t="s">
        <v>191</v>
      </c>
      <c r="DM25" s="269" t="s">
        <v>577</v>
      </c>
      <c r="DN25" s="269" t="s">
        <v>177</v>
      </c>
      <c r="DO25" s="269">
        <v>143</v>
      </c>
      <c r="DP25" s="269">
        <v>0</v>
      </c>
      <c r="DQ25" s="56"/>
      <c r="DR25" s="56"/>
      <c r="DS25" s="36"/>
      <c r="DV25" s="41">
        <v>1.1299999999999999</v>
      </c>
      <c r="DW25" s="41" t="s">
        <v>197</v>
      </c>
      <c r="DX25" s="41"/>
      <c r="DY25" s="151">
        <v>213.34399999999999</v>
      </c>
      <c r="DZ25" s="41">
        <v>213.34399999999999</v>
      </c>
      <c r="EA25" s="41">
        <v>9999</v>
      </c>
      <c r="EB25" s="41">
        <v>999999</v>
      </c>
      <c r="EC25" s="41">
        <v>999999</v>
      </c>
      <c r="EG25" s="41">
        <v>15</v>
      </c>
      <c r="EH25" s="195">
        <v>0</v>
      </c>
      <c r="EI25" s="195">
        <v>4740</v>
      </c>
      <c r="EJ25" s="196">
        <v>94.6</v>
      </c>
      <c r="EK25" s="195">
        <v>0</v>
      </c>
      <c r="EL25" s="195">
        <v>0</v>
      </c>
      <c r="EM25" s="195">
        <v>1777</v>
      </c>
      <c r="EN25" s="195">
        <v>780</v>
      </c>
      <c r="EO25" s="195">
        <v>61</v>
      </c>
      <c r="EP25" s="195">
        <v>0</v>
      </c>
      <c r="EQ25" s="195">
        <v>94.2</v>
      </c>
      <c r="ER25" s="195" t="e">
        <v>#REF!</v>
      </c>
      <c r="ES25" s="195" t="s">
        <v>316</v>
      </c>
      <c r="ET25" s="195" t="e">
        <v>#REF!</v>
      </c>
      <c r="EU25" s="195" t="s">
        <v>316</v>
      </c>
      <c r="EV25" s="195"/>
      <c r="EW25" s="195"/>
      <c r="EX25" s="195"/>
      <c r="EY25" s="195"/>
      <c r="EZ25" s="196"/>
      <c r="FA25" s="195"/>
      <c r="FC25" s="41">
        <v>15</v>
      </c>
      <c r="FD25" s="195">
        <v>0</v>
      </c>
      <c r="FE25" s="195">
        <v>4740</v>
      </c>
      <c r="FF25" s="195">
        <v>4834.6000000000004</v>
      </c>
      <c r="FG25" s="195">
        <v>4834.6000000000004</v>
      </c>
      <c r="FH25" s="195">
        <v>4834.6000000000004</v>
      </c>
      <c r="FI25" s="195">
        <v>6611.6</v>
      </c>
      <c r="FJ25" s="195">
        <v>7391.6</v>
      </c>
      <c r="FK25" s="195">
        <v>7452.6</v>
      </c>
      <c r="FL25" s="195">
        <v>7452.6</v>
      </c>
      <c r="FM25" s="195">
        <v>7546.8</v>
      </c>
      <c r="FN25" s="195" t="e">
        <v>#VALUE!</v>
      </c>
      <c r="FO25" s="195" t="e">
        <v>#VALUE!</v>
      </c>
      <c r="FP25" s="195" t="e">
        <v>#VALUE!</v>
      </c>
      <c r="FQ25" s="195" t="e">
        <v>#VALUE!</v>
      </c>
      <c r="FR25" s="195" t="e">
        <v>#VALUE!</v>
      </c>
      <c r="FS25" s="195" t="e">
        <v>#VALUE!</v>
      </c>
      <c r="FT25" s="195" t="e">
        <v>#VALUE!</v>
      </c>
      <c r="FU25" s="195" t="e">
        <v>#VALUE!</v>
      </c>
      <c r="FV25" s="195" t="e">
        <v>#VALUE!</v>
      </c>
    </row>
    <row r="26" spans="1:178" ht="13.5" thickBot="1" x14ac:dyDescent="0.25">
      <c r="A26" s="132"/>
      <c r="B26" s="34">
        <v>16</v>
      </c>
      <c r="C26" s="293">
        <v>16</v>
      </c>
      <c r="D26" s="260" t="s">
        <v>109</v>
      </c>
      <c r="E26" s="260" t="s">
        <v>110</v>
      </c>
      <c r="F26" s="260" t="s">
        <v>578</v>
      </c>
      <c r="G26" s="43">
        <v>0.30277777777777776</v>
      </c>
      <c r="H26" s="47">
        <v>0.30277777777777776</v>
      </c>
      <c r="I26" s="58" t="s">
        <v>44</v>
      </c>
      <c r="J26" s="52">
        <v>0</v>
      </c>
      <c r="K26" s="43">
        <v>0.38611111111111113</v>
      </c>
      <c r="L26" s="47">
        <v>0.38611111111111113</v>
      </c>
      <c r="M26" s="42" t="s">
        <v>44</v>
      </c>
      <c r="N26" s="38">
        <v>0</v>
      </c>
      <c r="O26" s="85">
        <v>0.38680555555555557</v>
      </c>
      <c r="P26" s="38"/>
      <c r="Q26" s="261"/>
      <c r="R26" s="85"/>
      <c r="S26" s="38">
        <v>0</v>
      </c>
      <c r="T26" s="85">
        <v>0.43194444444444446</v>
      </c>
      <c r="U26" s="86"/>
      <c r="V26" s="52">
        <v>0</v>
      </c>
      <c r="W26" s="85">
        <v>0.45069444444444445</v>
      </c>
      <c r="X26" s="38"/>
      <c r="Y26" s="85">
        <v>0.4513888888888889</v>
      </c>
      <c r="Z26" s="86"/>
      <c r="AA26" s="52">
        <v>0</v>
      </c>
      <c r="AB26" s="261"/>
      <c r="AC26" s="85">
        <v>0.45347222222222222</v>
      </c>
      <c r="AD26" s="38"/>
      <c r="AE26" s="85">
        <v>0.47013888888888888</v>
      </c>
      <c r="AF26" s="86"/>
      <c r="AG26" s="52">
        <v>0</v>
      </c>
      <c r="AH26" s="261"/>
      <c r="AI26" s="85"/>
      <c r="AJ26" s="38">
        <v>600</v>
      </c>
      <c r="AK26" s="73">
        <v>0.4777777777777778</v>
      </c>
      <c r="AL26" s="42" t="s">
        <v>301</v>
      </c>
      <c r="AM26" s="38">
        <v>120</v>
      </c>
      <c r="AN26" s="43">
        <v>0.47986111111111113</v>
      </c>
      <c r="AO26" s="47">
        <v>0.48194444444444445</v>
      </c>
      <c r="AP26" s="70">
        <v>93.1</v>
      </c>
      <c r="AQ26" s="71">
        <v>93.1</v>
      </c>
      <c r="AR26" s="72"/>
      <c r="AS26" s="49">
        <v>0.51944444444444449</v>
      </c>
      <c r="AT26" s="42" t="s">
        <v>44</v>
      </c>
      <c r="AU26" s="280">
        <v>0</v>
      </c>
      <c r="AV26" s="72"/>
      <c r="AW26" s="49">
        <v>0.5625</v>
      </c>
      <c r="AX26" s="42" t="s">
        <v>44</v>
      </c>
      <c r="AY26" s="38">
        <v>0</v>
      </c>
      <c r="AZ26" s="53">
        <v>0.56527777777777777</v>
      </c>
      <c r="BA26" s="61"/>
      <c r="BB26" s="55">
        <v>0.57100694444444444</v>
      </c>
      <c r="BC26" s="35">
        <v>5.7291666666666741E-3</v>
      </c>
      <c r="BD26" s="35">
        <v>2.1990740740741518E-4</v>
      </c>
      <c r="BE26" s="44" t="s">
        <v>301</v>
      </c>
      <c r="BF26" s="45">
        <v>19</v>
      </c>
      <c r="BG26" s="55">
        <v>0.5776041666666667</v>
      </c>
      <c r="BH26" s="35">
        <v>1.2326388888888928E-2</v>
      </c>
      <c r="BI26" s="35">
        <v>1.0879629629629226E-3</v>
      </c>
      <c r="BJ26" s="44" t="s">
        <v>45</v>
      </c>
      <c r="BK26" s="45">
        <v>94</v>
      </c>
      <c r="BL26" s="55">
        <v>0.5816782407407407</v>
      </c>
      <c r="BM26" s="35">
        <v>1.6400462962962936E-2</v>
      </c>
      <c r="BN26" s="35">
        <v>8.680555555555837E-4</v>
      </c>
      <c r="BO26" s="44" t="s">
        <v>45</v>
      </c>
      <c r="BP26" s="45">
        <v>75</v>
      </c>
      <c r="BQ26" s="55">
        <v>0.59679398148148144</v>
      </c>
      <c r="BR26" s="35">
        <v>3.1516203703703671E-2</v>
      </c>
      <c r="BS26" s="35">
        <v>4.3981481481484425E-4</v>
      </c>
      <c r="BT26" s="44" t="s">
        <v>45</v>
      </c>
      <c r="BU26" s="45">
        <v>38</v>
      </c>
      <c r="BV26" s="263"/>
      <c r="BW26" s="263"/>
      <c r="BX26" s="55">
        <v>0.60531250000000003</v>
      </c>
      <c r="BY26" s="35">
        <v>4.0034722222222263E-2</v>
      </c>
      <c r="BZ26" s="35">
        <v>1.7361111111106886E-4</v>
      </c>
      <c r="CA26" s="44" t="s">
        <v>45</v>
      </c>
      <c r="CB26" s="45">
        <v>15</v>
      </c>
      <c r="CC26" s="49">
        <v>0.63124999999999998</v>
      </c>
      <c r="CD26" s="42" t="s">
        <v>44</v>
      </c>
      <c r="CE26" s="38">
        <v>0</v>
      </c>
      <c r="CF26" s="53">
        <v>0.64930555555555558</v>
      </c>
      <c r="CG26" s="61"/>
      <c r="CH26" s="55">
        <v>0.66011574074074075</v>
      </c>
      <c r="CI26" s="35">
        <v>1.0810185185185173E-2</v>
      </c>
      <c r="CJ26" s="35">
        <v>3.4722222222234589E-5</v>
      </c>
      <c r="CK26" s="44" t="s">
        <v>45</v>
      </c>
      <c r="CL26" s="45">
        <v>3</v>
      </c>
      <c r="CM26" s="55">
        <v>0.66628472222222224</v>
      </c>
      <c r="CN26" s="35">
        <v>1.6979166666666656E-2</v>
      </c>
      <c r="CO26" s="35">
        <v>1.273148148148058E-4</v>
      </c>
      <c r="CP26" s="44" t="s">
        <v>301</v>
      </c>
      <c r="CQ26" s="45">
        <v>11</v>
      </c>
      <c r="CR26" s="85" t="s">
        <v>632</v>
      </c>
      <c r="CS26" s="38"/>
      <c r="CT26" s="85">
        <v>1.22986111111111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100.7</v>
      </c>
      <c r="DC26" s="71">
        <v>100.7</v>
      </c>
      <c r="DD26" s="72"/>
      <c r="DE26" s="43"/>
      <c r="DF26" s="43"/>
      <c r="DG26" s="39">
        <v>448.8</v>
      </c>
      <c r="DH26" s="46">
        <v>720</v>
      </c>
      <c r="DI26" s="40"/>
      <c r="DJ26" s="63">
        <v>1168.8</v>
      </c>
      <c r="DK26" s="43"/>
      <c r="DL26" s="268" t="s">
        <v>190</v>
      </c>
      <c r="DM26" s="269" t="s">
        <v>578</v>
      </c>
      <c r="DN26" s="269" t="s">
        <v>178</v>
      </c>
      <c r="DO26" s="269">
        <v>77</v>
      </c>
      <c r="DP26" s="269" t="s">
        <v>183</v>
      </c>
      <c r="DQ26" s="56"/>
      <c r="DR26" s="56"/>
      <c r="DS26" s="36"/>
      <c r="DV26" s="41">
        <v>1.05</v>
      </c>
      <c r="DW26" s="41" t="s">
        <v>197</v>
      </c>
      <c r="DX26" s="41"/>
      <c r="DY26" s="151">
        <v>203.49</v>
      </c>
      <c r="DZ26" s="41">
        <v>203.49</v>
      </c>
      <c r="EA26" s="41">
        <v>9999</v>
      </c>
      <c r="EB26" s="41">
        <v>999999</v>
      </c>
      <c r="EC26" s="41">
        <v>999999</v>
      </c>
      <c r="EG26" s="41">
        <v>16</v>
      </c>
      <c r="EH26" s="195">
        <v>0</v>
      </c>
      <c r="EI26" s="195">
        <v>720</v>
      </c>
      <c r="EJ26" s="196">
        <v>93.1</v>
      </c>
      <c r="EK26" s="195">
        <v>0</v>
      </c>
      <c r="EL26" s="195">
        <v>0</v>
      </c>
      <c r="EM26" s="195">
        <v>241</v>
      </c>
      <c r="EN26" s="195">
        <v>0</v>
      </c>
      <c r="EO26" s="195">
        <v>14</v>
      </c>
      <c r="EP26" s="195">
        <v>0</v>
      </c>
      <c r="EQ26" s="195">
        <v>100.7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C26" s="41">
        <v>16</v>
      </c>
      <c r="FD26" s="195">
        <v>0</v>
      </c>
      <c r="FE26" s="195">
        <v>720</v>
      </c>
      <c r="FF26" s="195">
        <v>813.1</v>
      </c>
      <c r="FG26" s="195">
        <v>813.1</v>
      </c>
      <c r="FH26" s="195">
        <v>813.1</v>
      </c>
      <c r="FI26" s="195">
        <v>1054.0999999999999</v>
      </c>
      <c r="FJ26" s="195">
        <v>1054.0999999999999</v>
      </c>
      <c r="FK26" s="195">
        <v>1068.0999999999999</v>
      </c>
      <c r="FL26" s="195">
        <v>1068.0999999999999</v>
      </c>
      <c r="FM26" s="195">
        <v>1168.8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17</v>
      </c>
      <c r="C27" s="293">
        <v>17</v>
      </c>
      <c r="D27" s="260" t="s">
        <v>36</v>
      </c>
      <c r="E27" s="260" t="s">
        <v>37</v>
      </c>
      <c r="F27" s="260" t="s">
        <v>579</v>
      </c>
      <c r="G27" s="43">
        <v>0.3034722222222222</v>
      </c>
      <c r="H27" s="47">
        <v>0.3034722222222222</v>
      </c>
      <c r="I27" s="58" t="s">
        <v>44</v>
      </c>
      <c r="J27" s="52">
        <v>0</v>
      </c>
      <c r="K27" s="43">
        <v>0.38680555555555557</v>
      </c>
      <c r="L27" s="47">
        <v>0.38680555555555557</v>
      </c>
      <c r="M27" s="42" t="s">
        <v>44</v>
      </c>
      <c r="N27" s="38">
        <v>0</v>
      </c>
      <c r="O27" s="85">
        <v>0.38819444444444445</v>
      </c>
      <c r="P27" s="38"/>
      <c r="Q27" s="261"/>
      <c r="R27" s="85"/>
      <c r="S27" s="38">
        <v>0</v>
      </c>
      <c r="T27" s="85">
        <v>0.43263888888888885</v>
      </c>
      <c r="U27" s="86"/>
      <c r="V27" s="52">
        <v>0</v>
      </c>
      <c r="W27" s="85">
        <v>0.45555555555555555</v>
      </c>
      <c r="X27" s="38"/>
      <c r="Y27" s="85">
        <v>0.45694444444444443</v>
      </c>
      <c r="Z27" s="86"/>
      <c r="AA27" s="52">
        <v>0</v>
      </c>
      <c r="AB27" s="261"/>
      <c r="AC27" s="85">
        <v>0.4597222222222222</v>
      </c>
      <c r="AD27" s="38"/>
      <c r="AE27" s="85">
        <v>0.47986111111111113</v>
      </c>
      <c r="AF27" s="86"/>
      <c r="AG27" s="52">
        <v>0</v>
      </c>
      <c r="AH27" s="261"/>
      <c r="AI27" s="85">
        <v>0.4861111111111111</v>
      </c>
      <c r="AJ27" s="38"/>
      <c r="AK27" s="73">
        <v>0.48680555555555555</v>
      </c>
      <c r="AL27" s="42" t="s">
        <v>301</v>
      </c>
      <c r="AM27" s="38">
        <v>840</v>
      </c>
      <c r="AN27" s="43">
        <v>0.4916666666666667</v>
      </c>
      <c r="AO27" s="47">
        <v>0.51388888888888895</v>
      </c>
      <c r="AP27" s="70">
        <v>96</v>
      </c>
      <c r="AQ27" s="71">
        <v>96</v>
      </c>
      <c r="AR27" s="72"/>
      <c r="AS27" s="49">
        <v>0.52847222222222223</v>
      </c>
      <c r="AT27" s="42" t="s">
        <v>44</v>
      </c>
      <c r="AU27" s="280">
        <v>0</v>
      </c>
      <c r="AV27" s="72"/>
      <c r="AW27" s="49">
        <v>0.57013888888888886</v>
      </c>
      <c r="AX27" s="42" t="s">
        <v>44</v>
      </c>
      <c r="AY27" s="38">
        <v>0</v>
      </c>
      <c r="AZ27" s="53">
        <v>0.57222222222222219</v>
      </c>
      <c r="BA27" s="61"/>
      <c r="BB27" s="55">
        <v>0.577662037037037</v>
      </c>
      <c r="BC27" s="35">
        <v>5.439814814814814E-3</v>
      </c>
      <c r="BD27" s="35">
        <v>6.9444444444444892E-5</v>
      </c>
      <c r="BE27" s="44" t="s">
        <v>45</v>
      </c>
      <c r="BF27" s="45">
        <v>6</v>
      </c>
      <c r="BG27" s="55">
        <v>0.58562499999999995</v>
      </c>
      <c r="BH27" s="35">
        <v>1.3402777777777763E-2</v>
      </c>
      <c r="BI27" s="35">
        <v>1.1574074074087448E-5</v>
      </c>
      <c r="BJ27" s="44" t="s">
        <v>45</v>
      </c>
      <c r="BK27" s="45">
        <v>1</v>
      </c>
      <c r="BL27" s="55">
        <v>0.59024305555555556</v>
      </c>
      <c r="BM27" s="35">
        <v>1.8020833333333375E-2</v>
      </c>
      <c r="BN27" s="35">
        <v>7.5231481481485493E-4</v>
      </c>
      <c r="BO27" s="44" t="s">
        <v>301</v>
      </c>
      <c r="BP27" s="45">
        <v>65</v>
      </c>
      <c r="BQ27" s="55">
        <v>0.60750000000000004</v>
      </c>
      <c r="BR27" s="35">
        <v>3.5277777777777852E-2</v>
      </c>
      <c r="BS27" s="35">
        <v>3.3217592592593367E-3</v>
      </c>
      <c r="BT27" s="44" t="s">
        <v>301</v>
      </c>
      <c r="BU27" s="45">
        <v>287</v>
      </c>
      <c r="BV27" s="263"/>
      <c r="BW27" s="263"/>
      <c r="BX27" s="55">
        <v>0.61537037037037035</v>
      </c>
      <c r="BY27" s="35">
        <v>4.3148148148148158E-2</v>
      </c>
      <c r="BZ27" s="35">
        <v>2.9398148148148256E-3</v>
      </c>
      <c r="CA27" s="44" t="s">
        <v>301</v>
      </c>
      <c r="CB27" s="45">
        <v>254</v>
      </c>
      <c r="CC27" s="49">
        <v>0.6381944444444444</v>
      </c>
      <c r="CD27" s="42" t="s">
        <v>44</v>
      </c>
      <c r="CE27" s="38">
        <v>0</v>
      </c>
      <c r="CF27" s="53">
        <v>0.65486111111111112</v>
      </c>
      <c r="CG27" s="61"/>
      <c r="CH27" s="55">
        <v>0.66450231481481481</v>
      </c>
      <c r="CI27" s="35">
        <v>9.6412037037036935E-3</v>
      </c>
      <c r="CJ27" s="35">
        <v>1.2037037037037138E-3</v>
      </c>
      <c r="CK27" s="44" t="s">
        <v>45</v>
      </c>
      <c r="CL27" s="45">
        <v>104</v>
      </c>
      <c r="CM27" s="55">
        <v>0.67054398148148142</v>
      </c>
      <c r="CN27" s="35">
        <v>1.5682870370370305E-2</v>
      </c>
      <c r="CO27" s="35">
        <v>1.1689814814815451E-3</v>
      </c>
      <c r="CP27" s="44" t="s">
        <v>45</v>
      </c>
      <c r="CQ27" s="45">
        <v>101</v>
      </c>
      <c r="CR27" s="85" t="s">
        <v>632</v>
      </c>
      <c r="CS27" s="38"/>
      <c r="CT27" s="85">
        <v>1.27152777777778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116.8</v>
      </c>
      <c r="DC27" s="71">
        <v>116.8</v>
      </c>
      <c r="DD27" s="72"/>
      <c r="DE27" s="43"/>
      <c r="DF27" s="43"/>
      <c r="DG27" s="39">
        <v>1030.8</v>
      </c>
      <c r="DH27" s="46">
        <v>840</v>
      </c>
      <c r="DI27" s="40"/>
      <c r="DJ27" s="63">
        <v>1870.8</v>
      </c>
      <c r="DK27" s="43"/>
      <c r="DL27" s="268" t="s">
        <v>191</v>
      </c>
      <c r="DM27" s="269" t="s">
        <v>579</v>
      </c>
      <c r="DN27" s="269" t="s">
        <v>178</v>
      </c>
      <c r="DO27" s="269">
        <v>68</v>
      </c>
      <c r="DP27" s="269" t="s">
        <v>621</v>
      </c>
      <c r="DQ27" s="56"/>
      <c r="DR27" s="56"/>
      <c r="DS27" s="36"/>
      <c r="DV27" s="41">
        <v>1.05</v>
      </c>
      <c r="DW27" s="41" t="s">
        <v>197</v>
      </c>
      <c r="DX27" s="41"/>
      <c r="DY27" s="151">
        <v>223.44000000000003</v>
      </c>
      <c r="DZ27" s="41">
        <v>223.44000000000003</v>
      </c>
      <c r="EA27" s="41">
        <v>9999</v>
      </c>
      <c r="EB27" s="41">
        <v>999999</v>
      </c>
      <c r="EC27" s="41">
        <v>999999</v>
      </c>
      <c r="EG27" s="41">
        <v>17</v>
      </c>
      <c r="EH27" s="195">
        <v>0</v>
      </c>
      <c r="EI27" s="195">
        <v>840</v>
      </c>
      <c r="EJ27" s="196">
        <v>96</v>
      </c>
      <c r="EK27" s="195">
        <v>0</v>
      </c>
      <c r="EL27" s="195">
        <v>0</v>
      </c>
      <c r="EM27" s="195">
        <v>613</v>
      </c>
      <c r="EN27" s="195">
        <v>0</v>
      </c>
      <c r="EO27" s="195">
        <v>205</v>
      </c>
      <c r="EP27" s="195">
        <v>0</v>
      </c>
      <c r="EQ27" s="195">
        <v>116.8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17</v>
      </c>
      <c r="FD27" s="195">
        <v>0</v>
      </c>
      <c r="FE27" s="195">
        <v>840</v>
      </c>
      <c r="FF27" s="195">
        <v>936</v>
      </c>
      <c r="FG27" s="195">
        <v>936</v>
      </c>
      <c r="FH27" s="195">
        <v>936</v>
      </c>
      <c r="FI27" s="195">
        <v>1549</v>
      </c>
      <c r="FJ27" s="195">
        <v>1549</v>
      </c>
      <c r="FK27" s="195">
        <v>1754</v>
      </c>
      <c r="FL27" s="195">
        <v>1754</v>
      </c>
      <c r="FM27" s="195">
        <v>1870.8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18</v>
      </c>
      <c r="C28" s="293">
        <v>18</v>
      </c>
      <c r="D28" s="260" t="s">
        <v>138</v>
      </c>
      <c r="E28" s="260" t="s">
        <v>56</v>
      </c>
      <c r="F28" s="260" t="s">
        <v>578</v>
      </c>
      <c r="G28" s="43">
        <v>0.30416666666666664</v>
      </c>
      <c r="H28" s="47">
        <v>0.30416666666666664</v>
      </c>
      <c r="I28" s="58" t="s">
        <v>44</v>
      </c>
      <c r="J28" s="52">
        <v>0</v>
      </c>
      <c r="K28" s="43">
        <v>0.38750000000000001</v>
      </c>
      <c r="L28" s="47">
        <v>0.38750000000000001</v>
      </c>
      <c r="M28" s="42" t="s">
        <v>44</v>
      </c>
      <c r="N28" s="38">
        <v>0</v>
      </c>
      <c r="O28" s="85">
        <v>0.38819444444444445</v>
      </c>
      <c r="P28" s="38"/>
      <c r="Q28" s="261"/>
      <c r="R28" s="85">
        <v>0.4201388888888889</v>
      </c>
      <c r="S28" s="38">
        <v>300</v>
      </c>
      <c r="T28" s="85">
        <v>0.43402777777777773</v>
      </c>
      <c r="U28" s="86"/>
      <c r="V28" s="52">
        <v>0</v>
      </c>
      <c r="W28" s="85">
        <v>0.45277777777777778</v>
      </c>
      <c r="X28" s="38"/>
      <c r="Y28" s="85">
        <v>0.45416666666666666</v>
      </c>
      <c r="Z28" s="86"/>
      <c r="AA28" s="52">
        <v>0</v>
      </c>
      <c r="AB28" s="261"/>
      <c r="AC28" s="85">
        <v>0.45624999999999999</v>
      </c>
      <c r="AD28" s="38"/>
      <c r="AE28" s="85">
        <v>0.47638888888888892</v>
      </c>
      <c r="AF28" s="86"/>
      <c r="AG28" s="52">
        <v>0</v>
      </c>
      <c r="AH28" s="261"/>
      <c r="AI28" s="85">
        <v>0.48194444444444445</v>
      </c>
      <c r="AJ28" s="38">
        <v>300</v>
      </c>
      <c r="AK28" s="73">
        <v>0.48333333333333334</v>
      </c>
      <c r="AL28" s="42" t="s">
        <v>301</v>
      </c>
      <c r="AM28" s="38">
        <v>480</v>
      </c>
      <c r="AN28" s="43">
        <v>0.48472222222222222</v>
      </c>
      <c r="AO28" s="47">
        <v>0.50416666666666665</v>
      </c>
      <c r="AP28" s="70">
        <v>84.2</v>
      </c>
      <c r="AQ28" s="71">
        <v>84.2</v>
      </c>
      <c r="AR28" s="72"/>
      <c r="AS28" s="49">
        <v>0.52500000000000002</v>
      </c>
      <c r="AT28" s="42" t="s">
        <v>44</v>
      </c>
      <c r="AU28" s="280">
        <v>0</v>
      </c>
      <c r="AV28" s="72"/>
      <c r="AW28" s="49">
        <v>0.56666666666666665</v>
      </c>
      <c r="AX28" s="42" t="s">
        <v>44</v>
      </c>
      <c r="AY28" s="38">
        <v>0</v>
      </c>
      <c r="AZ28" s="53">
        <v>0.56874999999999998</v>
      </c>
      <c r="BA28" s="61"/>
      <c r="BB28" s="55">
        <v>0.57494212962962965</v>
      </c>
      <c r="BC28" s="35">
        <v>6.1921296296296724E-3</v>
      </c>
      <c r="BD28" s="35">
        <v>6.8287037037041351E-4</v>
      </c>
      <c r="BE28" s="44" t="s">
        <v>301</v>
      </c>
      <c r="BF28" s="45">
        <v>59</v>
      </c>
      <c r="BG28" s="55">
        <v>0.58158564814814817</v>
      </c>
      <c r="BH28" s="35">
        <v>1.2835648148148193E-2</v>
      </c>
      <c r="BI28" s="35">
        <v>5.787037037036577E-4</v>
      </c>
      <c r="BJ28" s="44" t="s">
        <v>45</v>
      </c>
      <c r="BK28" s="45">
        <v>50</v>
      </c>
      <c r="BL28" s="55">
        <v>0.58538194444444447</v>
      </c>
      <c r="BM28" s="35">
        <v>1.6631944444444491E-2</v>
      </c>
      <c r="BN28" s="35">
        <v>6.3657407407402902E-4</v>
      </c>
      <c r="BO28" s="44" t="s">
        <v>45</v>
      </c>
      <c r="BP28" s="45">
        <v>55</v>
      </c>
      <c r="BQ28" s="55">
        <v>0.60072916666666665</v>
      </c>
      <c r="BR28" s="35">
        <v>3.197916666666667E-2</v>
      </c>
      <c r="BS28" s="35">
        <v>2.314814814815408E-5</v>
      </c>
      <c r="BT28" s="44" t="s">
        <v>301</v>
      </c>
      <c r="BU28" s="45">
        <v>2</v>
      </c>
      <c r="BV28" s="263"/>
      <c r="BW28" s="263"/>
      <c r="BX28" s="55">
        <v>0.61224537037037041</v>
      </c>
      <c r="BY28" s="35">
        <v>4.3495370370370434E-2</v>
      </c>
      <c r="BZ28" s="35">
        <v>3.2870370370371021E-3</v>
      </c>
      <c r="CA28" s="44" t="s">
        <v>301</v>
      </c>
      <c r="CB28" s="45">
        <v>284</v>
      </c>
      <c r="CC28" s="49">
        <v>0.63472222222222219</v>
      </c>
      <c r="CD28" s="42" t="s">
        <v>44</v>
      </c>
      <c r="CE28" s="38">
        <v>0</v>
      </c>
      <c r="CF28" s="53">
        <v>0.65208333333333335</v>
      </c>
      <c r="CG28" s="61"/>
      <c r="CH28" s="55">
        <v>0.66263888888888889</v>
      </c>
      <c r="CI28" s="35">
        <v>1.055555555555554E-2</v>
      </c>
      <c r="CJ28" s="35">
        <v>2.8935185185186701E-4</v>
      </c>
      <c r="CK28" s="44" t="s">
        <v>45</v>
      </c>
      <c r="CL28" s="45">
        <v>25</v>
      </c>
      <c r="CM28" s="55">
        <v>0.66859953703703701</v>
      </c>
      <c r="CN28" s="35">
        <v>1.6516203703703658E-2</v>
      </c>
      <c r="CO28" s="35">
        <v>3.3564814814819252E-4</v>
      </c>
      <c r="CP28" s="44" t="s">
        <v>45</v>
      </c>
      <c r="CQ28" s="45">
        <v>29</v>
      </c>
      <c r="CR28" s="85" t="s">
        <v>632</v>
      </c>
      <c r="CS28" s="38"/>
      <c r="CT28" s="85">
        <v>1.3131944444444399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101.8</v>
      </c>
      <c r="DC28" s="71">
        <v>101.8</v>
      </c>
      <c r="DD28" s="72"/>
      <c r="DE28" s="43"/>
      <c r="DF28" s="43"/>
      <c r="DG28" s="39">
        <v>690</v>
      </c>
      <c r="DH28" s="46">
        <v>1080</v>
      </c>
      <c r="DI28" s="40"/>
      <c r="DJ28" s="63">
        <v>1770</v>
      </c>
      <c r="DK28" s="43"/>
      <c r="DL28" s="268" t="s">
        <v>192</v>
      </c>
      <c r="DM28" s="269" t="s">
        <v>578</v>
      </c>
      <c r="DN28" s="269" t="s">
        <v>178</v>
      </c>
      <c r="DO28" s="269">
        <v>76</v>
      </c>
      <c r="DP28" s="269" t="s">
        <v>294</v>
      </c>
      <c r="DQ28" s="56"/>
      <c r="DR28" s="56"/>
      <c r="DS28" s="36"/>
      <c r="DV28" s="41">
        <v>1.05</v>
      </c>
      <c r="DW28" s="41" t="s">
        <v>197</v>
      </c>
      <c r="DX28" s="41"/>
      <c r="DY28" s="151">
        <v>195.3</v>
      </c>
      <c r="DZ28" s="41">
        <v>195.3</v>
      </c>
      <c r="EA28" s="41">
        <v>9999</v>
      </c>
      <c r="EB28" s="41">
        <v>999999</v>
      </c>
      <c r="EC28" s="41">
        <v>999999</v>
      </c>
      <c r="EG28" s="41">
        <v>18</v>
      </c>
      <c r="EH28" s="195">
        <v>0</v>
      </c>
      <c r="EI28" s="195">
        <v>1080</v>
      </c>
      <c r="EJ28" s="196">
        <v>84.2</v>
      </c>
      <c r="EK28" s="195">
        <v>0</v>
      </c>
      <c r="EL28" s="195">
        <v>0</v>
      </c>
      <c r="EM28" s="195">
        <v>450</v>
      </c>
      <c r="EN28" s="195">
        <v>0</v>
      </c>
      <c r="EO28" s="195">
        <v>54</v>
      </c>
      <c r="EP28" s="195">
        <v>0</v>
      </c>
      <c r="EQ28" s="195">
        <v>101.8</v>
      </c>
      <c r="ER28" s="195" t="e">
        <v>#REF!</v>
      </c>
      <c r="ES28" s="195" t="s">
        <v>316</v>
      </c>
      <c r="ET28" s="195" t="e">
        <v>#REF!</v>
      </c>
      <c r="EU28" s="195" t="s">
        <v>316</v>
      </c>
      <c r="EV28" s="195"/>
      <c r="EW28" s="195"/>
      <c r="EX28" s="195"/>
      <c r="EY28" s="195"/>
      <c r="EZ28" s="196"/>
      <c r="FA28" s="195"/>
      <c r="FC28" s="41">
        <v>18</v>
      </c>
      <c r="FD28" s="195">
        <v>0</v>
      </c>
      <c r="FE28" s="195">
        <v>1080</v>
      </c>
      <c r="FF28" s="195">
        <v>1164.2</v>
      </c>
      <c r="FG28" s="195">
        <v>1164.2</v>
      </c>
      <c r="FH28" s="195">
        <v>1164.2</v>
      </c>
      <c r="FI28" s="195">
        <v>1614.2</v>
      </c>
      <c r="FJ28" s="195">
        <v>1614.2</v>
      </c>
      <c r="FK28" s="195">
        <v>1668.2</v>
      </c>
      <c r="FL28" s="195">
        <v>1668.2</v>
      </c>
      <c r="FM28" s="195">
        <v>1770</v>
      </c>
      <c r="FN28" s="195" t="e">
        <v>#VALUE!</v>
      </c>
      <c r="FO28" s="195" t="e">
        <v>#VALUE!</v>
      </c>
      <c r="FP28" s="195" t="e">
        <v>#VALUE!</v>
      </c>
      <c r="FQ28" s="195" t="e">
        <v>#VALUE!</v>
      </c>
      <c r="FR28" s="195" t="e">
        <v>#VALUE!</v>
      </c>
      <c r="FS28" s="195" t="e">
        <v>#VALUE!</v>
      </c>
      <c r="FT28" s="195" t="e">
        <v>#VALUE!</v>
      </c>
      <c r="FU28" s="195" t="e">
        <v>#VALUE!</v>
      </c>
      <c r="FV28" s="195" t="e">
        <v>#VALUE!</v>
      </c>
    </row>
    <row r="29" spans="1:178" ht="13.5" thickBot="1" x14ac:dyDescent="0.25">
      <c r="A29" s="132"/>
      <c r="B29" s="34">
        <v>19</v>
      </c>
      <c r="C29" s="293">
        <v>19</v>
      </c>
      <c r="D29" s="260" t="s">
        <v>53</v>
      </c>
      <c r="E29" s="260" t="s">
        <v>481</v>
      </c>
      <c r="F29" s="260" t="s">
        <v>579</v>
      </c>
      <c r="G29" s="43">
        <v>0.30486111111111108</v>
      </c>
      <c r="H29" s="47">
        <v>0.30486111111111108</v>
      </c>
      <c r="I29" s="58" t="s">
        <v>44</v>
      </c>
      <c r="J29" s="52">
        <v>0</v>
      </c>
      <c r="K29" s="43">
        <v>0.38819444444444445</v>
      </c>
      <c r="L29" s="47">
        <v>0.38819444444444445</v>
      </c>
      <c r="M29" s="42" t="s">
        <v>44</v>
      </c>
      <c r="N29" s="38">
        <v>0</v>
      </c>
      <c r="O29" s="85">
        <v>0.38958333333333334</v>
      </c>
      <c r="P29" s="38"/>
      <c r="Q29" s="261"/>
      <c r="R29" s="85"/>
      <c r="S29" s="38">
        <v>0</v>
      </c>
      <c r="T29" s="85">
        <v>0.43333333333333335</v>
      </c>
      <c r="U29" s="86"/>
      <c r="V29" s="52">
        <v>0</v>
      </c>
      <c r="W29" s="85">
        <v>0.45347222222222222</v>
      </c>
      <c r="X29" s="38"/>
      <c r="Y29" s="85">
        <v>0.4548611111111111</v>
      </c>
      <c r="Z29" s="86"/>
      <c r="AA29" s="52">
        <v>0</v>
      </c>
      <c r="AB29" s="261"/>
      <c r="AC29" s="85">
        <v>0.45624999999999999</v>
      </c>
      <c r="AD29" s="38"/>
      <c r="AE29" s="85">
        <v>0.4777777777777778</v>
      </c>
      <c r="AF29" s="86"/>
      <c r="AG29" s="52">
        <v>0</v>
      </c>
      <c r="AH29" s="261"/>
      <c r="AI29" s="85"/>
      <c r="AJ29" s="38">
        <v>600</v>
      </c>
      <c r="AK29" s="73">
        <v>0.4861111111111111</v>
      </c>
      <c r="AL29" s="42" t="s">
        <v>301</v>
      </c>
      <c r="AM29" s="38">
        <v>660</v>
      </c>
      <c r="AN29" s="43">
        <v>0.48749999999999999</v>
      </c>
      <c r="AO29" s="47">
        <v>0.50416666666666665</v>
      </c>
      <c r="AP29" s="70">
        <v>109.2</v>
      </c>
      <c r="AQ29" s="71">
        <v>109.2</v>
      </c>
      <c r="AR29" s="72"/>
      <c r="AS29" s="49">
        <v>0.52777777777777779</v>
      </c>
      <c r="AT29" s="42" t="s">
        <v>44</v>
      </c>
      <c r="AU29" s="280">
        <v>0</v>
      </c>
      <c r="AV29" s="72"/>
      <c r="AW29" s="49">
        <v>0.56944444444444442</v>
      </c>
      <c r="AX29" s="42" t="s">
        <v>44</v>
      </c>
      <c r="AY29" s="38">
        <v>0</v>
      </c>
      <c r="AZ29" s="53">
        <v>0.57152777777777775</v>
      </c>
      <c r="BA29" s="61"/>
      <c r="BB29" s="55">
        <v>0.57723379629629623</v>
      </c>
      <c r="BC29" s="35">
        <v>5.7060185185184853E-3</v>
      </c>
      <c r="BD29" s="35">
        <v>1.9675925925922641E-4</v>
      </c>
      <c r="BE29" s="44" t="s">
        <v>301</v>
      </c>
      <c r="BF29" s="45">
        <v>17</v>
      </c>
      <c r="BG29" s="55">
        <v>0.58564814814814814</v>
      </c>
      <c r="BH29" s="35">
        <v>1.4120370370370394E-2</v>
      </c>
      <c r="BI29" s="35">
        <v>7.060185185185433E-4</v>
      </c>
      <c r="BJ29" s="44" t="s">
        <v>301</v>
      </c>
      <c r="BK29" s="45">
        <v>61</v>
      </c>
      <c r="BL29" s="55">
        <v>0.59027777777777779</v>
      </c>
      <c r="BM29" s="35">
        <v>1.8750000000000044E-2</v>
      </c>
      <c r="BN29" s="35">
        <v>1.4814814814815246E-3</v>
      </c>
      <c r="BO29" s="44" t="s">
        <v>301</v>
      </c>
      <c r="BP29" s="45">
        <v>128</v>
      </c>
      <c r="BQ29" s="55">
        <v>0.60606481481481478</v>
      </c>
      <c r="BR29" s="35">
        <v>3.4537037037037033E-2</v>
      </c>
      <c r="BS29" s="35">
        <v>2.5810185185185172E-3</v>
      </c>
      <c r="BT29" s="44" t="s">
        <v>301</v>
      </c>
      <c r="BU29" s="45">
        <v>223</v>
      </c>
      <c r="BV29" s="263"/>
      <c r="BW29" s="263"/>
      <c r="BX29" s="55">
        <v>0.61579861111111112</v>
      </c>
      <c r="BY29" s="35">
        <v>4.427083333333337E-2</v>
      </c>
      <c r="BZ29" s="35">
        <v>4.0625000000000383E-3</v>
      </c>
      <c r="CA29" s="44" t="s">
        <v>301</v>
      </c>
      <c r="CB29" s="45">
        <v>351</v>
      </c>
      <c r="CC29" s="49">
        <v>0.63750000000000007</v>
      </c>
      <c r="CD29" s="42" t="s">
        <v>44</v>
      </c>
      <c r="CE29" s="38">
        <v>0</v>
      </c>
      <c r="CF29" s="53">
        <v>0.65416666666666667</v>
      </c>
      <c r="CG29" s="61"/>
      <c r="CH29" s="55">
        <v>0.66439814814814813</v>
      </c>
      <c r="CI29" s="35">
        <v>1.0231481481481453E-2</v>
      </c>
      <c r="CJ29" s="35">
        <v>6.1342592592595474E-4</v>
      </c>
      <c r="CK29" s="44" t="s">
        <v>45</v>
      </c>
      <c r="CL29" s="45">
        <v>53</v>
      </c>
      <c r="CM29" s="55">
        <v>0.67093749999999996</v>
      </c>
      <c r="CN29" s="35">
        <v>1.677083333333329E-2</v>
      </c>
      <c r="CO29" s="35">
        <v>8.1018518518560095E-5</v>
      </c>
      <c r="CP29" s="44" t="s">
        <v>45</v>
      </c>
      <c r="CQ29" s="45">
        <v>7</v>
      </c>
      <c r="CR29" s="85" t="s">
        <v>632</v>
      </c>
      <c r="CS29" s="38"/>
      <c r="CT29" s="85">
        <v>1.35486111111111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109.2</v>
      </c>
      <c r="DC29" s="71">
        <v>109.2</v>
      </c>
      <c r="DD29" s="72"/>
      <c r="DE29" s="43"/>
      <c r="DF29" s="43"/>
      <c r="DG29" s="39">
        <v>1058.4000000000001</v>
      </c>
      <c r="DH29" s="46">
        <v>1260</v>
      </c>
      <c r="DI29" s="40"/>
      <c r="DJ29" s="63">
        <v>2318.4</v>
      </c>
      <c r="DK29" s="43"/>
      <c r="DL29" s="268" t="s">
        <v>192</v>
      </c>
      <c r="DM29" s="269" t="s">
        <v>579</v>
      </c>
      <c r="DN29" s="269" t="s">
        <v>178</v>
      </c>
      <c r="DO29" s="269">
        <v>70</v>
      </c>
      <c r="DP29" s="269" t="s">
        <v>294</v>
      </c>
      <c r="DQ29" s="56"/>
      <c r="DR29" s="56"/>
      <c r="DS29" s="36"/>
      <c r="DV29" s="41">
        <v>1.05</v>
      </c>
      <c r="DW29" s="41" t="s">
        <v>197</v>
      </c>
      <c r="DX29" s="41"/>
      <c r="DY29" s="151">
        <v>229.32000000000002</v>
      </c>
      <c r="DZ29" s="41">
        <v>229.32000000000002</v>
      </c>
      <c r="EA29" s="41">
        <v>9999</v>
      </c>
      <c r="EB29" s="41">
        <v>999999</v>
      </c>
      <c r="EC29" s="41">
        <v>999999</v>
      </c>
      <c r="EG29" s="41">
        <v>19</v>
      </c>
      <c r="EH29" s="195">
        <v>0</v>
      </c>
      <c r="EI29" s="195">
        <v>1260</v>
      </c>
      <c r="EJ29" s="196">
        <v>109.2</v>
      </c>
      <c r="EK29" s="195">
        <v>0</v>
      </c>
      <c r="EL29" s="195">
        <v>0</v>
      </c>
      <c r="EM29" s="195">
        <v>780</v>
      </c>
      <c r="EN29" s="195">
        <v>0</v>
      </c>
      <c r="EO29" s="195">
        <v>60</v>
      </c>
      <c r="EP29" s="195">
        <v>0</v>
      </c>
      <c r="EQ29" s="195">
        <v>109.2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C29" s="41">
        <v>19</v>
      </c>
      <c r="FD29" s="195">
        <v>0</v>
      </c>
      <c r="FE29" s="195">
        <v>1260</v>
      </c>
      <c r="FF29" s="195">
        <v>1369.2</v>
      </c>
      <c r="FG29" s="195">
        <v>1369.2</v>
      </c>
      <c r="FH29" s="195">
        <v>1369.2</v>
      </c>
      <c r="FI29" s="195">
        <v>2149.1999999999998</v>
      </c>
      <c r="FJ29" s="195">
        <v>2149.1999999999998</v>
      </c>
      <c r="FK29" s="195">
        <v>2209.1999999999998</v>
      </c>
      <c r="FL29" s="195">
        <v>2209.1999999999998</v>
      </c>
      <c r="FM29" s="195">
        <v>2318.3999999999996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26.25" thickBot="1" x14ac:dyDescent="0.25">
      <c r="A30" s="132"/>
      <c r="B30" s="34">
        <v>20</v>
      </c>
      <c r="C30" s="293">
        <v>20</v>
      </c>
      <c r="D30" s="260" t="s">
        <v>52</v>
      </c>
      <c r="E30" s="260" t="s">
        <v>482</v>
      </c>
      <c r="F30" s="260" t="s">
        <v>580</v>
      </c>
      <c r="G30" s="43">
        <v>0.30555555555555552</v>
      </c>
      <c r="H30" s="47">
        <v>0.30555555555555552</v>
      </c>
      <c r="I30" s="58" t="s">
        <v>44</v>
      </c>
      <c r="J30" s="52">
        <v>0</v>
      </c>
      <c r="K30" s="43">
        <v>0.3888888888888889</v>
      </c>
      <c r="L30" s="47">
        <v>0.3888888888888889</v>
      </c>
      <c r="M30" s="42" t="s">
        <v>44</v>
      </c>
      <c r="N30" s="38">
        <v>0</v>
      </c>
      <c r="O30" s="85">
        <v>0.38958333333333334</v>
      </c>
      <c r="P30" s="38"/>
      <c r="Q30" s="261"/>
      <c r="R30" s="85"/>
      <c r="S30" s="38">
        <v>0</v>
      </c>
      <c r="T30" s="85">
        <v>0.42499999999999999</v>
      </c>
      <c r="U30" s="86"/>
      <c r="V30" s="52">
        <v>300</v>
      </c>
      <c r="W30" s="85">
        <v>0.47083333333333338</v>
      </c>
      <c r="X30" s="38"/>
      <c r="Y30" s="85">
        <v>0.47291666666666665</v>
      </c>
      <c r="Z30" s="86"/>
      <c r="AA30" s="52">
        <v>0</v>
      </c>
      <c r="AB30" s="261"/>
      <c r="AC30" s="85">
        <v>0.49236111111111108</v>
      </c>
      <c r="AD30" s="38"/>
      <c r="AE30" s="85" t="s">
        <v>308</v>
      </c>
      <c r="AF30" s="86"/>
      <c r="AG30" s="52">
        <v>600</v>
      </c>
      <c r="AH30" s="261"/>
      <c r="AI30" s="85"/>
      <c r="AJ30" s="38">
        <v>600</v>
      </c>
      <c r="AK30" s="73">
        <v>0.50138888888888888</v>
      </c>
      <c r="AL30" s="42" t="s">
        <v>301</v>
      </c>
      <c r="AM30" s="38">
        <v>1920</v>
      </c>
      <c r="AN30" s="43">
        <v>0.50208333333333333</v>
      </c>
      <c r="AO30" s="47">
        <v>0.54722222222222217</v>
      </c>
      <c r="AP30" s="70">
        <v>80.599999999999994</v>
      </c>
      <c r="AQ30" s="71">
        <v>80.599999999999994</v>
      </c>
      <c r="AR30" s="72">
        <v>10</v>
      </c>
      <c r="AS30" s="49">
        <v>0.54305555555555551</v>
      </c>
      <c r="AT30" s="42" t="s">
        <v>44</v>
      </c>
      <c r="AU30" s="280">
        <v>0</v>
      </c>
      <c r="AV30" s="72"/>
      <c r="AW30" s="49">
        <v>0.60347222222222219</v>
      </c>
      <c r="AX30" s="42" t="s">
        <v>44</v>
      </c>
      <c r="AY30" s="38">
        <v>0</v>
      </c>
      <c r="AZ30" s="53">
        <v>0.60555555555555551</v>
      </c>
      <c r="BA30" s="61"/>
      <c r="BB30" s="55">
        <v>0.61085648148148153</v>
      </c>
      <c r="BC30" s="35">
        <v>5.3009259259260144E-3</v>
      </c>
      <c r="BD30" s="35">
        <v>2.0833333333324447E-4</v>
      </c>
      <c r="BE30" s="44" t="s">
        <v>45</v>
      </c>
      <c r="BF30" s="45">
        <v>18</v>
      </c>
      <c r="BG30" s="55">
        <v>0.61846064814814816</v>
      </c>
      <c r="BH30" s="35">
        <v>1.2905092592592649E-2</v>
      </c>
      <c r="BI30" s="35">
        <v>5.092592592592024E-4</v>
      </c>
      <c r="BJ30" s="44" t="s">
        <v>45</v>
      </c>
      <c r="BK30" s="45">
        <v>44</v>
      </c>
      <c r="BL30" s="55">
        <v>0.62312500000000004</v>
      </c>
      <c r="BM30" s="35">
        <v>1.7569444444444526E-2</v>
      </c>
      <c r="BN30" s="35">
        <v>3.009259259260065E-4</v>
      </c>
      <c r="BO30" s="44" t="s">
        <v>301</v>
      </c>
      <c r="BP30" s="45">
        <v>26</v>
      </c>
      <c r="BQ30" s="55">
        <v>0.64928240740740739</v>
      </c>
      <c r="BR30" s="35">
        <v>4.3726851851851878E-2</v>
      </c>
      <c r="BS30" s="35">
        <v>1.1770833333333362E-2</v>
      </c>
      <c r="BT30" s="44" t="s">
        <v>301</v>
      </c>
      <c r="BU30" s="45">
        <v>1017</v>
      </c>
      <c r="BV30" s="263"/>
      <c r="BW30" s="263"/>
      <c r="BX30" s="55">
        <v>0.63339120370370372</v>
      </c>
      <c r="BY30" s="35">
        <v>2.7835648148148207E-2</v>
      </c>
      <c r="BZ30" s="35">
        <v>1.2372685185185126E-2</v>
      </c>
      <c r="CA30" s="44" t="s">
        <v>45</v>
      </c>
      <c r="CB30" s="45">
        <v>1369</v>
      </c>
      <c r="CC30" s="49">
        <v>0.69652777777777775</v>
      </c>
      <c r="CD30" s="42" t="s">
        <v>301</v>
      </c>
      <c r="CE30" s="38">
        <v>2160</v>
      </c>
      <c r="CF30" s="53">
        <v>0.69861111111111107</v>
      </c>
      <c r="CG30" s="61"/>
      <c r="CH30" s="55">
        <v>0.71149305555555553</v>
      </c>
      <c r="CI30" s="35">
        <v>1.288194444444446E-2</v>
      </c>
      <c r="CJ30" s="35">
        <v>2.0370370370370525E-3</v>
      </c>
      <c r="CK30" s="44" t="s">
        <v>301</v>
      </c>
      <c r="CL30" s="45">
        <v>176</v>
      </c>
      <c r="CM30" s="55">
        <v>0.71811342592592586</v>
      </c>
      <c r="CN30" s="35">
        <v>1.9502314814814792E-2</v>
      </c>
      <c r="CO30" s="35">
        <v>2.6504629629629413E-3</v>
      </c>
      <c r="CP30" s="44" t="s">
        <v>301</v>
      </c>
      <c r="CQ30" s="45">
        <v>229</v>
      </c>
      <c r="CR30" s="85"/>
      <c r="CS30" s="38">
        <v>600</v>
      </c>
      <c r="CT30" s="85">
        <v>1.39652777777778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126</v>
      </c>
      <c r="DC30" s="71">
        <v>126</v>
      </c>
      <c r="DD30" s="72"/>
      <c r="DE30" s="43"/>
      <c r="DF30" s="43"/>
      <c r="DG30" s="39">
        <v>3095.6</v>
      </c>
      <c r="DH30" s="46">
        <v>6180</v>
      </c>
      <c r="DI30" s="40"/>
      <c r="DJ30" s="63">
        <v>9275.6</v>
      </c>
      <c r="DK30" s="43"/>
      <c r="DL30" s="268" t="s">
        <v>192</v>
      </c>
      <c r="DM30" s="269" t="s">
        <v>580</v>
      </c>
      <c r="DN30" s="269" t="s">
        <v>178</v>
      </c>
      <c r="DO30" s="269">
        <v>60</v>
      </c>
      <c r="DP30" s="269" t="s">
        <v>294</v>
      </c>
      <c r="DQ30" s="56"/>
      <c r="DR30" s="56"/>
      <c r="DS30" s="36"/>
      <c r="DV30" s="41">
        <v>1.05</v>
      </c>
      <c r="DW30" s="41" t="s">
        <v>197</v>
      </c>
      <c r="DX30" s="41"/>
      <c r="DY30" s="151">
        <v>227.43</v>
      </c>
      <c r="DZ30" s="41">
        <v>227.43</v>
      </c>
      <c r="EA30" s="41">
        <v>9999</v>
      </c>
      <c r="EB30" s="41">
        <v>999999</v>
      </c>
      <c r="EC30" s="41">
        <v>999999</v>
      </c>
      <c r="EG30" s="41">
        <v>20</v>
      </c>
      <c r="EH30" s="195">
        <v>0</v>
      </c>
      <c r="EI30" s="195">
        <v>3420</v>
      </c>
      <c r="EJ30" s="196">
        <v>90.6</v>
      </c>
      <c r="EK30" s="195">
        <v>0</v>
      </c>
      <c r="EL30" s="195">
        <v>0</v>
      </c>
      <c r="EM30" s="195">
        <v>2474</v>
      </c>
      <c r="EN30" s="195">
        <v>2160</v>
      </c>
      <c r="EO30" s="195">
        <v>405</v>
      </c>
      <c r="EP30" s="195">
        <v>600</v>
      </c>
      <c r="EQ30" s="195">
        <v>126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20</v>
      </c>
      <c r="FD30" s="195">
        <v>0</v>
      </c>
      <c r="FE30" s="195">
        <v>3420</v>
      </c>
      <c r="FF30" s="195">
        <v>3510.6</v>
      </c>
      <c r="FG30" s="195">
        <v>3510.6</v>
      </c>
      <c r="FH30" s="195">
        <v>3510.6</v>
      </c>
      <c r="FI30" s="195">
        <v>5984.6</v>
      </c>
      <c r="FJ30" s="195">
        <v>8144.6</v>
      </c>
      <c r="FK30" s="195">
        <v>8549.6</v>
      </c>
      <c r="FL30" s="195">
        <v>9149.6</v>
      </c>
      <c r="FM30" s="195">
        <v>9275.6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2"/>
      <c r="B31" s="34">
        <v>21</v>
      </c>
      <c r="C31" s="293">
        <v>21</v>
      </c>
      <c r="D31" s="260" t="s">
        <v>152</v>
      </c>
      <c r="E31" s="260" t="s">
        <v>153</v>
      </c>
      <c r="F31" s="260" t="s">
        <v>581</v>
      </c>
      <c r="G31" s="43">
        <v>0.30624999999999997</v>
      </c>
      <c r="H31" s="47">
        <v>0.30624999999999997</v>
      </c>
      <c r="I31" s="58" t="s">
        <v>44</v>
      </c>
      <c r="J31" s="52">
        <v>0</v>
      </c>
      <c r="K31" s="43">
        <v>0.38958333333333334</v>
      </c>
      <c r="L31" s="47">
        <v>0.38958333333333334</v>
      </c>
      <c r="M31" s="42" t="s">
        <v>44</v>
      </c>
      <c r="N31" s="38">
        <v>0</v>
      </c>
      <c r="O31" s="85">
        <v>0.39027777777777778</v>
      </c>
      <c r="P31" s="38"/>
      <c r="Q31" s="261"/>
      <c r="R31" s="85"/>
      <c r="S31" s="38">
        <v>0</v>
      </c>
      <c r="T31" s="85">
        <v>0.44236111111111115</v>
      </c>
      <c r="U31" s="86"/>
      <c r="V31" s="52">
        <v>0</v>
      </c>
      <c r="W31" s="85">
        <v>0.46388888888888885</v>
      </c>
      <c r="X31" s="38"/>
      <c r="Y31" s="85">
        <v>0.46875</v>
      </c>
      <c r="Z31" s="86"/>
      <c r="AA31" s="52">
        <v>0</v>
      </c>
      <c r="AB31" s="261"/>
      <c r="AC31" s="85">
        <v>0.47083333333333338</v>
      </c>
      <c r="AD31" s="38"/>
      <c r="AE31" s="85">
        <v>0.42708333333333331</v>
      </c>
      <c r="AF31" s="86"/>
      <c r="AG31" s="52">
        <v>3240</v>
      </c>
      <c r="AH31" s="261">
        <v>300</v>
      </c>
      <c r="AI31" s="85"/>
      <c r="AJ31" s="38">
        <v>600</v>
      </c>
      <c r="AK31" s="73">
        <v>0.48055555555555557</v>
      </c>
      <c r="AL31" s="42" t="s">
        <v>301</v>
      </c>
      <c r="AM31" s="38">
        <v>60</v>
      </c>
      <c r="AN31" s="43">
        <v>0.52708333333333335</v>
      </c>
      <c r="AO31" s="47">
        <v>0.53263888888888888</v>
      </c>
      <c r="AP31" s="70">
        <v>101</v>
      </c>
      <c r="AQ31" s="71">
        <v>101</v>
      </c>
      <c r="AR31" s="72"/>
      <c r="AS31" s="49">
        <v>0.52222222222222225</v>
      </c>
      <c r="AT31" s="42" t="s">
        <v>44</v>
      </c>
      <c r="AU31" s="280">
        <v>0</v>
      </c>
      <c r="AV31" s="72"/>
      <c r="AW31" s="49">
        <v>0.58263888888888882</v>
      </c>
      <c r="AX31" s="42" t="s">
        <v>301</v>
      </c>
      <c r="AY31" s="38">
        <v>1140</v>
      </c>
      <c r="AZ31" s="53">
        <v>0.58472222222222225</v>
      </c>
      <c r="BA31" s="61"/>
      <c r="BB31" s="55">
        <v>0.58952546296296293</v>
      </c>
      <c r="BC31" s="35">
        <v>4.8032407407406774E-3</v>
      </c>
      <c r="BD31" s="35">
        <v>7.0601851851858147E-4</v>
      </c>
      <c r="BE31" s="44" t="s">
        <v>45</v>
      </c>
      <c r="BF31" s="45">
        <v>61</v>
      </c>
      <c r="BG31" s="55">
        <v>0.59687499999999993</v>
      </c>
      <c r="BH31" s="35">
        <v>1.2152777777777679E-2</v>
      </c>
      <c r="BI31" s="35">
        <v>1.2615740740741718E-3</v>
      </c>
      <c r="BJ31" s="44" t="s">
        <v>45</v>
      </c>
      <c r="BK31" s="45">
        <v>109</v>
      </c>
      <c r="BL31" s="55">
        <v>0.60034722222222225</v>
      </c>
      <c r="BM31" s="35">
        <v>1.5625E-2</v>
      </c>
      <c r="BN31" s="35">
        <v>1.6435185185185198E-3</v>
      </c>
      <c r="BO31" s="44" t="s">
        <v>45</v>
      </c>
      <c r="BP31" s="45">
        <v>142</v>
      </c>
      <c r="BQ31" s="55">
        <v>0.61517361111111113</v>
      </c>
      <c r="BR31" s="35">
        <v>3.0451388888888875E-2</v>
      </c>
      <c r="BS31" s="35">
        <v>1.5046296296296405E-3</v>
      </c>
      <c r="BT31" s="44" t="s">
        <v>45</v>
      </c>
      <c r="BU31" s="45">
        <v>130</v>
      </c>
      <c r="BV31" s="263"/>
      <c r="BW31" s="263"/>
      <c r="BX31" s="55">
        <v>0.62306712962962962</v>
      </c>
      <c r="BY31" s="35">
        <v>3.8344907407407369E-2</v>
      </c>
      <c r="BZ31" s="35">
        <v>1.8634259259259628E-3</v>
      </c>
      <c r="CA31" s="44" t="s">
        <v>45</v>
      </c>
      <c r="CB31" s="45">
        <v>161</v>
      </c>
      <c r="CC31" s="49">
        <v>0.65069444444444446</v>
      </c>
      <c r="CD31" s="42" t="s">
        <v>44</v>
      </c>
      <c r="CE31" s="38">
        <v>0</v>
      </c>
      <c r="CF31" s="53">
        <v>0.65972222222222221</v>
      </c>
      <c r="CG31" s="61"/>
      <c r="CH31" s="55">
        <v>0.67126157407407405</v>
      </c>
      <c r="CI31" s="35">
        <v>1.1539351851851842E-2</v>
      </c>
      <c r="CJ31" s="35">
        <v>6.9444444444443504E-4</v>
      </c>
      <c r="CK31" s="44" t="s">
        <v>301</v>
      </c>
      <c r="CL31" s="45">
        <v>60</v>
      </c>
      <c r="CM31" s="55">
        <v>0.67650462962962965</v>
      </c>
      <c r="CN31" s="35">
        <v>1.678240740740744E-2</v>
      </c>
      <c r="CO31" s="35">
        <v>6.9444444444410197E-5</v>
      </c>
      <c r="CP31" s="44" t="s">
        <v>45</v>
      </c>
      <c r="CQ31" s="45">
        <v>6</v>
      </c>
      <c r="CR31" s="85" t="s">
        <v>632</v>
      </c>
      <c r="CS31" s="38"/>
      <c r="CT31" s="85">
        <v>1.4381944444444399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106.2</v>
      </c>
      <c r="DC31" s="71">
        <v>106.2</v>
      </c>
      <c r="DD31" s="72"/>
      <c r="DE31" s="43"/>
      <c r="DF31" s="43"/>
      <c r="DG31" s="39">
        <v>876.2</v>
      </c>
      <c r="DH31" s="46">
        <v>5340</v>
      </c>
      <c r="DI31" s="40"/>
      <c r="DJ31" s="63">
        <v>6216.2</v>
      </c>
      <c r="DK31" s="43"/>
      <c r="DL31" s="268" t="s">
        <v>190</v>
      </c>
      <c r="DM31" s="269" t="s">
        <v>581</v>
      </c>
      <c r="DN31" s="269" t="s">
        <v>178</v>
      </c>
      <c r="DO31" s="269">
        <v>115</v>
      </c>
      <c r="DP31" s="269">
        <v>0</v>
      </c>
      <c r="DQ31" s="56"/>
      <c r="DR31" s="56"/>
      <c r="DS31" s="36"/>
      <c r="DV31" s="41">
        <v>1.08</v>
      </c>
      <c r="DW31" s="41" t="s">
        <v>197</v>
      </c>
      <c r="DX31" s="41"/>
      <c r="DY31" s="151">
        <v>223.77600000000001</v>
      </c>
      <c r="DZ31" s="41">
        <v>223.77600000000001</v>
      </c>
      <c r="EA31" s="41">
        <v>9999</v>
      </c>
      <c r="EB31" s="41">
        <v>999999</v>
      </c>
      <c r="EC31" s="41">
        <v>999999</v>
      </c>
      <c r="EG31" s="41">
        <v>21</v>
      </c>
      <c r="EH31" s="195">
        <v>0</v>
      </c>
      <c r="EI31" s="195">
        <v>4200</v>
      </c>
      <c r="EJ31" s="196">
        <v>101</v>
      </c>
      <c r="EK31" s="195">
        <v>0</v>
      </c>
      <c r="EL31" s="195">
        <v>1140</v>
      </c>
      <c r="EM31" s="195">
        <v>603</v>
      </c>
      <c r="EN31" s="195">
        <v>0</v>
      </c>
      <c r="EO31" s="195">
        <v>66</v>
      </c>
      <c r="EP31" s="195">
        <v>0</v>
      </c>
      <c r="EQ31" s="195">
        <v>106.2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C31" s="41">
        <v>21</v>
      </c>
      <c r="FD31" s="195">
        <v>0</v>
      </c>
      <c r="FE31" s="195">
        <v>4200</v>
      </c>
      <c r="FF31" s="195">
        <v>4301</v>
      </c>
      <c r="FG31" s="195">
        <v>4301</v>
      </c>
      <c r="FH31" s="195">
        <v>5441</v>
      </c>
      <c r="FI31" s="195">
        <v>6044</v>
      </c>
      <c r="FJ31" s="195">
        <v>6044</v>
      </c>
      <c r="FK31" s="195">
        <v>6110</v>
      </c>
      <c r="FL31" s="195">
        <v>6110</v>
      </c>
      <c r="FM31" s="195">
        <v>6216.2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2"/>
      <c r="B32" s="34">
        <v>22</v>
      </c>
      <c r="C32" s="293">
        <v>22</v>
      </c>
      <c r="D32" s="260" t="s">
        <v>48</v>
      </c>
      <c r="E32" s="260" t="s">
        <v>483</v>
      </c>
      <c r="F32" s="260" t="s">
        <v>582</v>
      </c>
      <c r="G32" s="43">
        <v>0.30694444444444441</v>
      </c>
      <c r="H32" s="47">
        <v>0.30694444444444441</v>
      </c>
      <c r="I32" s="58" t="s">
        <v>44</v>
      </c>
      <c r="J32" s="52">
        <v>0</v>
      </c>
      <c r="K32" s="43">
        <v>0.39027777777777778</v>
      </c>
      <c r="L32" s="47">
        <v>0.39027777777777778</v>
      </c>
      <c r="M32" s="42" t="s">
        <v>44</v>
      </c>
      <c r="N32" s="38">
        <v>0</v>
      </c>
      <c r="O32" s="85">
        <v>0.39097222222222222</v>
      </c>
      <c r="P32" s="38"/>
      <c r="Q32" s="261"/>
      <c r="R32" s="85">
        <v>0.42222222222222222</v>
      </c>
      <c r="S32" s="38">
        <v>300</v>
      </c>
      <c r="T32" s="85" t="s">
        <v>308</v>
      </c>
      <c r="U32" s="86"/>
      <c r="V32" s="52">
        <v>600</v>
      </c>
      <c r="W32" s="85"/>
      <c r="X32" s="38">
        <v>600</v>
      </c>
      <c r="Y32" s="85"/>
      <c r="Z32" s="86"/>
      <c r="AA32" s="52">
        <v>600</v>
      </c>
      <c r="AB32" s="261"/>
      <c r="AC32" s="85"/>
      <c r="AD32" s="38">
        <v>600</v>
      </c>
      <c r="AE32" s="85">
        <v>0.43472222222222223</v>
      </c>
      <c r="AF32" s="86"/>
      <c r="AG32" s="52">
        <v>2640</v>
      </c>
      <c r="AH32" s="261"/>
      <c r="AI32" s="85"/>
      <c r="AJ32" s="38">
        <v>600</v>
      </c>
      <c r="AK32" s="73" t="s">
        <v>308</v>
      </c>
      <c r="AL32" s="42" t="s">
        <v>44</v>
      </c>
      <c r="AM32" s="38">
        <v>1800</v>
      </c>
      <c r="AN32" s="43">
        <v>0.51111111111111118</v>
      </c>
      <c r="AO32" s="47">
        <v>0.51388888888888895</v>
      </c>
      <c r="AP32" s="70">
        <v>88</v>
      </c>
      <c r="AQ32" s="71">
        <v>88</v>
      </c>
      <c r="AR32" s="72"/>
      <c r="AS32" s="49" t="e">
        <v>#VALUE!</v>
      </c>
      <c r="AT32" s="42"/>
      <c r="AU32" s="280">
        <v>0</v>
      </c>
      <c r="AV32" s="72"/>
      <c r="AW32" s="49">
        <v>0.56458333333333333</v>
      </c>
      <c r="AX32" s="42"/>
      <c r="AY32" s="38">
        <v>0</v>
      </c>
      <c r="AZ32" s="53">
        <v>0.56736111111111109</v>
      </c>
      <c r="BA32" s="61"/>
      <c r="BB32" s="55">
        <v>0.57197916666666659</v>
      </c>
      <c r="BC32" s="35">
        <v>4.6180555555555003E-3</v>
      </c>
      <c r="BD32" s="35">
        <v>8.9120370370375859E-4</v>
      </c>
      <c r="BE32" s="44" t="s">
        <v>45</v>
      </c>
      <c r="BF32" s="45">
        <v>77</v>
      </c>
      <c r="BG32" s="55"/>
      <c r="BH32" s="35">
        <v>-0.56736111111111109</v>
      </c>
      <c r="BI32" s="35">
        <v>0.5807754629629629</v>
      </c>
      <c r="BJ32" s="44"/>
      <c r="BK32" s="45">
        <v>600</v>
      </c>
      <c r="BL32" s="55"/>
      <c r="BM32" s="35">
        <v>-0.56736111111111109</v>
      </c>
      <c r="BN32" s="35">
        <v>0.58462962962962961</v>
      </c>
      <c r="BO32" s="44"/>
      <c r="BP32" s="45">
        <v>600</v>
      </c>
      <c r="BQ32" s="55">
        <v>0.60591435185185183</v>
      </c>
      <c r="BR32" s="35">
        <v>3.8553240740740735E-2</v>
      </c>
      <c r="BS32" s="35">
        <v>6.5972222222222196E-3</v>
      </c>
      <c r="BT32" s="44" t="s">
        <v>301</v>
      </c>
      <c r="BU32" s="45">
        <v>870</v>
      </c>
      <c r="BV32" s="263"/>
      <c r="BW32" s="263"/>
      <c r="BX32" s="55">
        <v>0.59814814814814821</v>
      </c>
      <c r="BY32" s="35">
        <v>3.0787037037037113E-2</v>
      </c>
      <c r="BZ32" s="35">
        <v>9.4212962962962193E-3</v>
      </c>
      <c r="CA32" s="44" t="s">
        <v>45</v>
      </c>
      <c r="CB32" s="45">
        <v>1414</v>
      </c>
      <c r="CC32" s="49">
        <v>0.74375000000000002</v>
      </c>
      <c r="CD32" s="42" t="s">
        <v>301</v>
      </c>
      <c r="CE32" s="38">
        <v>2340</v>
      </c>
      <c r="CF32" s="53">
        <v>0.74652777777777779</v>
      </c>
      <c r="CG32" s="61"/>
      <c r="CH32" s="55">
        <v>0.7612268518518519</v>
      </c>
      <c r="CI32" s="35">
        <v>1.4699074074074114E-2</v>
      </c>
      <c r="CJ32" s="35">
        <v>3.8541666666667071E-3</v>
      </c>
      <c r="CK32" s="44" t="s">
        <v>301</v>
      </c>
      <c r="CL32" s="45">
        <v>333</v>
      </c>
      <c r="CM32" s="55">
        <v>0.7662268518518518</v>
      </c>
      <c r="CN32" s="35">
        <v>1.9699074074074008E-2</v>
      </c>
      <c r="CO32" s="35">
        <v>2.8472222222221573E-3</v>
      </c>
      <c r="CP32" s="44" t="s">
        <v>301</v>
      </c>
      <c r="CQ32" s="45">
        <v>246</v>
      </c>
      <c r="CR32" s="85"/>
      <c r="CS32" s="38">
        <v>600</v>
      </c>
      <c r="CT32" s="85">
        <v>1.47986111111111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99.1</v>
      </c>
      <c r="DC32" s="71">
        <v>99.1</v>
      </c>
      <c r="DD32" s="72"/>
      <c r="DE32" s="43"/>
      <c r="DF32" s="43"/>
      <c r="DG32" s="39">
        <v>4327.1000000000004</v>
      </c>
      <c r="DH32" s="46">
        <v>10680</v>
      </c>
      <c r="DI32" s="40"/>
      <c r="DJ32" s="63">
        <v>15007.1</v>
      </c>
      <c r="DK32" s="43"/>
      <c r="DL32" s="268" t="s">
        <v>191</v>
      </c>
      <c r="DM32" s="269" t="s">
        <v>582</v>
      </c>
      <c r="DN32" s="269" t="s">
        <v>178</v>
      </c>
      <c r="DO32" s="269">
        <v>123</v>
      </c>
      <c r="DP32" s="269" t="s">
        <v>621</v>
      </c>
      <c r="DQ32" s="56"/>
      <c r="DR32" s="56"/>
      <c r="DS32" s="36"/>
      <c r="DV32" s="41">
        <v>1.08</v>
      </c>
      <c r="DW32" s="41" t="s">
        <v>197</v>
      </c>
      <c r="DX32" s="41"/>
      <c r="DY32" s="151">
        <v>202.06800000000001</v>
      </c>
      <c r="DZ32" s="41">
        <v>202.06800000000001</v>
      </c>
      <c r="EA32" s="41">
        <v>9999</v>
      </c>
      <c r="EB32" s="41">
        <v>999999</v>
      </c>
      <c r="EC32" s="41">
        <v>999999</v>
      </c>
      <c r="EG32" s="41">
        <v>22</v>
      </c>
      <c r="EH32" s="195">
        <v>0</v>
      </c>
      <c r="EI32" s="195">
        <v>7740</v>
      </c>
      <c r="EJ32" s="196">
        <v>88</v>
      </c>
      <c r="EK32" s="195">
        <v>0</v>
      </c>
      <c r="EL32" s="195">
        <v>0</v>
      </c>
      <c r="EM32" s="195">
        <v>3561</v>
      </c>
      <c r="EN32" s="195">
        <v>2340</v>
      </c>
      <c r="EO32" s="195">
        <v>579</v>
      </c>
      <c r="EP32" s="195">
        <v>600</v>
      </c>
      <c r="EQ32" s="195">
        <v>99.1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22</v>
      </c>
      <c r="FD32" s="195">
        <v>0</v>
      </c>
      <c r="FE32" s="195">
        <v>7740</v>
      </c>
      <c r="FF32" s="195">
        <v>7828</v>
      </c>
      <c r="FG32" s="195">
        <v>7828</v>
      </c>
      <c r="FH32" s="195">
        <v>7828</v>
      </c>
      <c r="FI32" s="195">
        <v>11389</v>
      </c>
      <c r="FJ32" s="195">
        <v>13729</v>
      </c>
      <c r="FK32" s="195">
        <v>14308</v>
      </c>
      <c r="FL32" s="195">
        <v>14908</v>
      </c>
      <c r="FM32" s="195">
        <v>15007.1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23</v>
      </c>
      <c r="C33" s="293">
        <v>23</v>
      </c>
      <c r="D33" s="260" t="s">
        <v>484</v>
      </c>
      <c r="E33" s="260" t="s">
        <v>485</v>
      </c>
      <c r="F33" s="260" t="s">
        <v>583</v>
      </c>
      <c r="G33" s="43">
        <v>0.30763888888888885</v>
      </c>
      <c r="H33" s="47">
        <v>0.30763888888888885</v>
      </c>
      <c r="I33" s="58" t="s">
        <v>44</v>
      </c>
      <c r="J33" s="52">
        <v>0</v>
      </c>
      <c r="K33" s="43">
        <v>0.39097222222222222</v>
      </c>
      <c r="L33" s="47">
        <v>0.39097222222222222</v>
      </c>
      <c r="M33" s="42" t="s">
        <v>44</v>
      </c>
      <c r="N33" s="38">
        <v>0</v>
      </c>
      <c r="O33" s="85">
        <v>0.39166666666666666</v>
      </c>
      <c r="P33" s="38"/>
      <c r="Q33" s="261"/>
      <c r="R33" s="85"/>
      <c r="S33" s="38">
        <v>0</v>
      </c>
      <c r="T33" s="85">
        <v>0.43124999999999997</v>
      </c>
      <c r="U33" s="86"/>
      <c r="V33" s="52">
        <v>0</v>
      </c>
      <c r="W33" s="85">
        <v>0.45833333333333331</v>
      </c>
      <c r="X33" s="38"/>
      <c r="Y33" s="85">
        <v>0.4597222222222222</v>
      </c>
      <c r="Z33" s="86"/>
      <c r="AA33" s="52">
        <v>0</v>
      </c>
      <c r="AB33" s="261"/>
      <c r="AC33" s="85">
        <v>0.46180555555555558</v>
      </c>
      <c r="AD33" s="38"/>
      <c r="AE33" s="85">
        <v>0.48472222222222222</v>
      </c>
      <c r="AF33" s="86"/>
      <c r="AG33" s="52">
        <v>0</v>
      </c>
      <c r="AH33" s="261"/>
      <c r="AI33" s="85"/>
      <c r="AJ33" s="38">
        <v>600</v>
      </c>
      <c r="AK33" s="73">
        <v>0.4916666666666667</v>
      </c>
      <c r="AL33" s="42" t="s">
        <v>301</v>
      </c>
      <c r="AM33" s="38">
        <v>900</v>
      </c>
      <c r="AN33" s="43">
        <v>0.51597222222222217</v>
      </c>
      <c r="AO33" s="47">
        <v>0.51736111111111105</v>
      </c>
      <c r="AP33" s="70">
        <v>103</v>
      </c>
      <c r="AQ33" s="71">
        <v>103</v>
      </c>
      <c r="AR33" s="72"/>
      <c r="AS33" s="49">
        <v>0.53333333333333333</v>
      </c>
      <c r="AT33" s="42" t="s">
        <v>44</v>
      </c>
      <c r="AU33" s="280">
        <v>0</v>
      </c>
      <c r="AV33" s="72"/>
      <c r="AW33" s="49">
        <v>0.57500000000000007</v>
      </c>
      <c r="AX33" s="42" t="s">
        <v>44</v>
      </c>
      <c r="AY33" s="38">
        <v>0</v>
      </c>
      <c r="AZ33" s="53">
        <v>0.57708333333333328</v>
      </c>
      <c r="BA33" s="61"/>
      <c r="BB33" s="55">
        <v>0.58267361111111116</v>
      </c>
      <c r="BC33" s="35">
        <v>5.5902777777778745E-3</v>
      </c>
      <c r="BD33" s="35">
        <v>8.1018518518615606E-5</v>
      </c>
      <c r="BE33" s="44" t="s">
        <v>301</v>
      </c>
      <c r="BF33" s="45">
        <v>7</v>
      </c>
      <c r="BG33" s="55">
        <v>0.59</v>
      </c>
      <c r="BH33" s="35">
        <v>1.2916666666666687E-2</v>
      </c>
      <c r="BI33" s="35">
        <v>4.9768518518516353E-4</v>
      </c>
      <c r="BJ33" s="44" t="s">
        <v>45</v>
      </c>
      <c r="BK33" s="45">
        <v>43</v>
      </c>
      <c r="BL33" s="55">
        <v>0.59387731481481476</v>
      </c>
      <c r="BM33" s="35">
        <v>1.6793981481481479E-2</v>
      </c>
      <c r="BN33" s="35">
        <v>4.7453703703704067E-4</v>
      </c>
      <c r="BO33" s="44" t="s">
        <v>45</v>
      </c>
      <c r="BP33" s="45">
        <v>41</v>
      </c>
      <c r="BQ33" s="55">
        <v>0.61425925925925928</v>
      </c>
      <c r="BR33" s="35">
        <v>3.7175925925926001E-2</v>
      </c>
      <c r="BS33" s="35">
        <v>5.2199074074074855E-3</v>
      </c>
      <c r="BT33" s="44" t="s">
        <v>301</v>
      </c>
      <c r="BU33" s="45">
        <v>451</v>
      </c>
      <c r="BV33" s="263"/>
      <c r="BW33" s="263"/>
      <c r="BX33" s="55">
        <v>0.60258101851851853</v>
      </c>
      <c r="BY33" s="35">
        <v>2.5497685185185248E-2</v>
      </c>
      <c r="BZ33" s="35">
        <v>1.4710648148148084E-2</v>
      </c>
      <c r="CA33" s="44" t="s">
        <v>45</v>
      </c>
      <c r="CB33" s="45">
        <v>1571</v>
      </c>
      <c r="CC33" s="49">
        <v>0.6430555555555556</v>
      </c>
      <c r="CD33" s="42" t="s">
        <v>44</v>
      </c>
      <c r="CE33" s="38">
        <v>0</v>
      </c>
      <c r="CF33" s="53">
        <v>0.65763888888888888</v>
      </c>
      <c r="CG33" s="61"/>
      <c r="CH33" s="55">
        <v>0.66864583333333327</v>
      </c>
      <c r="CI33" s="35">
        <v>1.1006944444444389E-2</v>
      </c>
      <c r="CJ33" s="35">
        <v>1.6203703703698141E-4</v>
      </c>
      <c r="CK33" s="44" t="s">
        <v>301</v>
      </c>
      <c r="CL33" s="45">
        <v>14</v>
      </c>
      <c r="CM33" s="55">
        <v>0.67494212962962974</v>
      </c>
      <c r="CN33" s="35">
        <v>1.7303240740740855E-2</v>
      </c>
      <c r="CO33" s="35">
        <v>4.5138888888900455E-4</v>
      </c>
      <c r="CP33" s="44" t="s">
        <v>301</v>
      </c>
      <c r="CQ33" s="45">
        <v>39</v>
      </c>
      <c r="CR33" s="85" t="s">
        <v>632</v>
      </c>
      <c r="CS33" s="38"/>
      <c r="CT33" s="85">
        <v>1.52152777777778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119.5</v>
      </c>
      <c r="DC33" s="71">
        <v>119.5</v>
      </c>
      <c r="DD33" s="72"/>
      <c r="DE33" s="43"/>
      <c r="DF33" s="43"/>
      <c r="DG33" s="39">
        <v>2388.5</v>
      </c>
      <c r="DH33" s="46">
        <v>1500</v>
      </c>
      <c r="DI33" s="40"/>
      <c r="DJ33" s="63">
        <v>3888.5</v>
      </c>
      <c r="DK33" s="43"/>
      <c r="DL33" s="268" t="s">
        <v>192</v>
      </c>
      <c r="DM33" s="269" t="s">
        <v>583</v>
      </c>
      <c r="DN33" s="269" t="s">
        <v>179</v>
      </c>
      <c r="DO33" s="269">
        <v>72</v>
      </c>
      <c r="DP33" s="269">
        <v>0</v>
      </c>
      <c r="DQ33" s="56"/>
      <c r="DR33" s="56"/>
      <c r="DS33" s="36"/>
      <c r="DV33" s="41">
        <v>1</v>
      </c>
      <c r="DW33" s="41" t="s">
        <v>197</v>
      </c>
      <c r="DX33" s="41"/>
      <c r="DY33" s="151">
        <v>222.5</v>
      </c>
      <c r="DZ33" s="41">
        <v>222.5</v>
      </c>
      <c r="EA33" s="41">
        <v>9999</v>
      </c>
      <c r="EB33" s="41">
        <v>999999</v>
      </c>
      <c r="EC33" s="41">
        <v>3888.5</v>
      </c>
      <c r="EG33" s="41">
        <v>23</v>
      </c>
      <c r="EH33" s="195">
        <v>0</v>
      </c>
      <c r="EI33" s="195">
        <v>1500</v>
      </c>
      <c r="EJ33" s="196">
        <v>103</v>
      </c>
      <c r="EK33" s="195">
        <v>0</v>
      </c>
      <c r="EL33" s="195">
        <v>0</v>
      </c>
      <c r="EM33" s="195">
        <v>2113</v>
      </c>
      <c r="EN33" s="195">
        <v>0</v>
      </c>
      <c r="EO33" s="195">
        <v>53</v>
      </c>
      <c r="EP33" s="195">
        <v>0</v>
      </c>
      <c r="EQ33" s="195">
        <v>119.5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23</v>
      </c>
      <c r="FD33" s="195">
        <v>0</v>
      </c>
      <c r="FE33" s="195">
        <v>1500</v>
      </c>
      <c r="FF33" s="195">
        <v>1603</v>
      </c>
      <c r="FG33" s="195">
        <v>1603</v>
      </c>
      <c r="FH33" s="195">
        <v>1603</v>
      </c>
      <c r="FI33" s="195">
        <v>3716</v>
      </c>
      <c r="FJ33" s="195">
        <v>3716</v>
      </c>
      <c r="FK33" s="195">
        <v>3769</v>
      </c>
      <c r="FL33" s="195">
        <v>3769</v>
      </c>
      <c r="FM33" s="195">
        <v>3888.5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24</v>
      </c>
      <c r="C34" s="293">
        <v>24</v>
      </c>
      <c r="D34" s="260" t="s">
        <v>486</v>
      </c>
      <c r="E34" s="260" t="s">
        <v>487</v>
      </c>
      <c r="F34" s="260" t="s">
        <v>584</v>
      </c>
      <c r="G34" s="43">
        <v>0.30833333333333329</v>
      </c>
      <c r="H34" s="47">
        <v>0.30833333333333329</v>
      </c>
      <c r="I34" s="58" t="s">
        <v>44</v>
      </c>
      <c r="J34" s="52">
        <v>0</v>
      </c>
      <c r="K34" s="43">
        <v>0.39166666666666666</v>
      </c>
      <c r="L34" s="47">
        <v>0.39166666666666666</v>
      </c>
      <c r="M34" s="42" t="s">
        <v>44</v>
      </c>
      <c r="N34" s="38">
        <v>0</v>
      </c>
      <c r="O34" s="85"/>
      <c r="P34" s="38">
        <v>600</v>
      </c>
      <c r="Q34" s="261"/>
      <c r="R34" s="85">
        <v>0.42499999999999999</v>
      </c>
      <c r="S34" s="38">
        <v>300</v>
      </c>
      <c r="T34" s="85">
        <v>0.42986111111111108</v>
      </c>
      <c r="U34" s="86"/>
      <c r="V34" s="52">
        <v>0</v>
      </c>
      <c r="W34" s="85">
        <v>0.47013888888888888</v>
      </c>
      <c r="X34" s="38"/>
      <c r="Y34" s="85">
        <v>0.47291666666666665</v>
      </c>
      <c r="Z34" s="86"/>
      <c r="AA34" s="52">
        <v>0</v>
      </c>
      <c r="AB34" s="261"/>
      <c r="AC34" s="85">
        <v>0.48888888888888887</v>
      </c>
      <c r="AD34" s="38"/>
      <c r="AE34" s="85" t="s">
        <v>308</v>
      </c>
      <c r="AF34" s="86"/>
      <c r="AG34" s="52">
        <v>600</v>
      </c>
      <c r="AH34" s="261"/>
      <c r="AI34" s="85"/>
      <c r="AJ34" s="38">
        <v>600</v>
      </c>
      <c r="AK34" s="73">
        <v>0.50486111111111109</v>
      </c>
      <c r="AL34" s="42" t="s">
        <v>301</v>
      </c>
      <c r="AM34" s="38">
        <v>1980</v>
      </c>
      <c r="AN34" s="43">
        <v>0.5083333333333333</v>
      </c>
      <c r="AO34" s="47">
        <v>0.54722222222222217</v>
      </c>
      <c r="AP34" s="70">
        <v>96.2</v>
      </c>
      <c r="AQ34" s="71">
        <v>96.2</v>
      </c>
      <c r="AR34" s="72"/>
      <c r="AS34" s="49">
        <v>0.54652777777777772</v>
      </c>
      <c r="AT34" s="42" t="s">
        <v>44</v>
      </c>
      <c r="AU34" s="280">
        <v>0</v>
      </c>
      <c r="AV34" s="72"/>
      <c r="AW34" s="49">
        <v>0.60416666666666663</v>
      </c>
      <c r="AX34" s="42" t="s">
        <v>44</v>
      </c>
      <c r="AY34" s="38">
        <v>0</v>
      </c>
      <c r="AZ34" s="53">
        <v>0.6069444444444444</v>
      </c>
      <c r="BA34" s="61"/>
      <c r="BB34" s="55">
        <v>0.61236111111111113</v>
      </c>
      <c r="BC34" s="35">
        <v>5.4166666666667362E-3</v>
      </c>
      <c r="BD34" s="35">
        <v>9.2592592592522643E-5</v>
      </c>
      <c r="BE34" s="44" t="s">
        <v>45</v>
      </c>
      <c r="BF34" s="45">
        <v>8</v>
      </c>
      <c r="BG34" s="55">
        <v>0.62081018518518516</v>
      </c>
      <c r="BH34" s="35">
        <v>1.3865740740740762E-2</v>
      </c>
      <c r="BI34" s="35">
        <v>4.5138888888891088E-4</v>
      </c>
      <c r="BJ34" s="44" t="s">
        <v>301</v>
      </c>
      <c r="BK34" s="45">
        <v>39</v>
      </c>
      <c r="BL34" s="55">
        <v>0.62556712962962957</v>
      </c>
      <c r="BM34" s="35">
        <v>1.8622685185185173E-2</v>
      </c>
      <c r="BN34" s="35">
        <v>1.3541666666666528E-3</v>
      </c>
      <c r="BO34" s="44" t="s">
        <v>301</v>
      </c>
      <c r="BP34" s="45">
        <v>117</v>
      </c>
      <c r="BQ34" s="55">
        <v>0.65047453703703706</v>
      </c>
      <c r="BR34" s="35">
        <v>4.3530092592592662E-2</v>
      </c>
      <c r="BS34" s="35">
        <v>1.1574074074074146E-2</v>
      </c>
      <c r="BT34" s="44" t="s">
        <v>301</v>
      </c>
      <c r="BU34" s="45">
        <v>1000</v>
      </c>
      <c r="BV34" s="263"/>
      <c r="BW34" s="263"/>
      <c r="BX34" s="55">
        <v>0.63576388888888891</v>
      </c>
      <c r="BY34" s="35">
        <v>2.8819444444444509E-2</v>
      </c>
      <c r="BZ34" s="35">
        <v>1.1388888888888823E-2</v>
      </c>
      <c r="CA34" s="44" t="s">
        <v>45</v>
      </c>
      <c r="CB34" s="45">
        <v>1284</v>
      </c>
      <c r="CC34" s="49">
        <v>0.68125000000000002</v>
      </c>
      <c r="CD34" s="42" t="s">
        <v>301</v>
      </c>
      <c r="CE34" s="38">
        <v>720</v>
      </c>
      <c r="CF34" s="53">
        <v>0.68333333333333324</v>
      </c>
      <c r="CG34" s="61"/>
      <c r="CH34" s="55">
        <v>0.69527777777777777</v>
      </c>
      <c r="CI34" s="35">
        <v>1.1944444444444535E-2</v>
      </c>
      <c r="CJ34" s="35">
        <v>1.099537037037128E-3</v>
      </c>
      <c r="CK34" s="44" t="s">
        <v>301</v>
      </c>
      <c r="CL34" s="45">
        <v>95</v>
      </c>
      <c r="CM34" s="55">
        <v>0.70423611111111117</v>
      </c>
      <c r="CN34" s="35">
        <v>2.0902777777777937E-2</v>
      </c>
      <c r="CO34" s="35">
        <v>4.0509259259260862E-3</v>
      </c>
      <c r="CP34" s="44" t="s">
        <v>301</v>
      </c>
      <c r="CQ34" s="45">
        <v>350</v>
      </c>
      <c r="CR34" s="85" t="s">
        <v>632</v>
      </c>
      <c r="CS34" s="38">
        <v>300</v>
      </c>
      <c r="CT34" s="85">
        <v>1.5631944444444399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104.3</v>
      </c>
      <c r="DC34" s="71">
        <v>104.3</v>
      </c>
      <c r="DD34" s="72"/>
      <c r="DE34" s="43"/>
      <c r="DF34" s="43"/>
      <c r="DG34" s="39">
        <v>3093.5</v>
      </c>
      <c r="DH34" s="46">
        <v>5100</v>
      </c>
      <c r="DI34" s="40"/>
      <c r="DJ34" s="63">
        <v>8193.5</v>
      </c>
      <c r="DK34" s="43"/>
      <c r="DL34" s="268" t="s">
        <v>192</v>
      </c>
      <c r="DM34" s="269" t="s">
        <v>584</v>
      </c>
      <c r="DN34" s="269" t="s">
        <v>178</v>
      </c>
      <c r="DO34" s="269">
        <v>75</v>
      </c>
      <c r="DP34" s="269" t="s">
        <v>294</v>
      </c>
      <c r="DQ34" s="56"/>
      <c r="DR34" s="56"/>
      <c r="DS34" s="36"/>
      <c r="DV34" s="41">
        <v>1.05</v>
      </c>
      <c r="DW34" s="41" t="s">
        <v>197</v>
      </c>
      <c r="DX34" s="41"/>
      <c r="DY34" s="151">
        <v>210.52500000000001</v>
      </c>
      <c r="DZ34" s="41">
        <v>210.52500000000001</v>
      </c>
      <c r="EA34" s="41">
        <v>9999</v>
      </c>
      <c r="EB34" s="41">
        <v>999999</v>
      </c>
      <c r="EC34" s="41">
        <v>999999</v>
      </c>
      <c r="EG34" s="41">
        <v>24</v>
      </c>
      <c r="EH34" s="195">
        <v>0</v>
      </c>
      <c r="EI34" s="195">
        <v>4080</v>
      </c>
      <c r="EJ34" s="196">
        <v>96.2</v>
      </c>
      <c r="EK34" s="195">
        <v>0</v>
      </c>
      <c r="EL34" s="195">
        <v>0</v>
      </c>
      <c r="EM34" s="195">
        <v>2448</v>
      </c>
      <c r="EN34" s="195">
        <v>720</v>
      </c>
      <c r="EO34" s="195">
        <v>445</v>
      </c>
      <c r="EP34" s="195">
        <v>300</v>
      </c>
      <c r="EQ34" s="195">
        <v>104.3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24</v>
      </c>
      <c r="FD34" s="195">
        <v>0</v>
      </c>
      <c r="FE34" s="195">
        <v>4080</v>
      </c>
      <c r="FF34" s="195">
        <v>4176.2</v>
      </c>
      <c r="FG34" s="195">
        <v>4176.2</v>
      </c>
      <c r="FH34" s="195">
        <v>4176.2</v>
      </c>
      <c r="FI34" s="195">
        <v>6624.2</v>
      </c>
      <c r="FJ34" s="195">
        <v>7344.2</v>
      </c>
      <c r="FK34" s="195">
        <v>7789.2</v>
      </c>
      <c r="FL34" s="195">
        <v>8089.2</v>
      </c>
      <c r="FM34" s="195">
        <v>8193.5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25</v>
      </c>
      <c r="C35" s="293">
        <v>25</v>
      </c>
      <c r="D35" s="260" t="s">
        <v>116</v>
      </c>
      <c r="E35" s="260" t="s">
        <v>117</v>
      </c>
      <c r="F35" s="260" t="s">
        <v>568</v>
      </c>
      <c r="G35" s="43">
        <v>0.30902777777777773</v>
      </c>
      <c r="H35" s="47">
        <v>0.30902777777777773</v>
      </c>
      <c r="I35" s="58" t="s">
        <v>44</v>
      </c>
      <c r="J35" s="52">
        <v>0</v>
      </c>
      <c r="K35" s="43">
        <v>0.3923611111111111</v>
      </c>
      <c r="L35" s="47">
        <v>0.3923611111111111</v>
      </c>
      <c r="M35" s="42" t="s">
        <v>44</v>
      </c>
      <c r="N35" s="38">
        <v>0</v>
      </c>
      <c r="O35" s="85">
        <v>0.39305555555555555</v>
      </c>
      <c r="P35" s="38"/>
      <c r="Q35" s="261"/>
      <c r="R35" s="85"/>
      <c r="S35" s="38">
        <v>0</v>
      </c>
      <c r="T35" s="85">
        <v>0.42986111111111108</v>
      </c>
      <c r="U35" s="86"/>
      <c r="V35" s="52">
        <v>0</v>
      </c>
      <c r="W35" s="85">
        <v>0.46180555555555558</v>
      </c>
      <c r="X35" s="38"/>
      <c r="Y35" s="85">
        <v>0.46319444444444446</v>
      </c>
      <c r="Z35" s="86"/>
      <c r="AA35" s="52">
        <v>0</v>
      </c>
      <c r="AB35" s="261"/>
      <c r="AC35" s="85">
        <v>0.46458333333333335</v>
      </c>
      <c r="AD35" s="38"/>
      <c r="AE35" s="85">
        <v>0.48194444444444445</v>
      </c>
      <c r="AF35" s="86"/>
      <c r="AG35" s="52">
        <v>0</v>
      </c>
      <c r="AH35" s="261"/>
      <c r="AI35" s="85">
        <v>0.48819444444444443</v>
      </c>
      <c r="AJ35" s="38">
        <v>300</v>
      </c>
      <c r="AK35" s="73">
        <v>0.48958333333333331</v>
      </c>
      <c r="AL35" s="42" t="s">
        <v>301</v>
      </c>
      <c r="AM35" s="38">
        <v>600</v>
      </c>
      <c r="AN35" s="43">
        <v>0.50763888888888886</v>
      </c>
      <c r="AO35" s="47">
        <v>0.51111111111111118</v>
      </c>
      <c r="AP35" s="70">
        <v>96.4</v>
      </c>
      <c r="AQ35" s="71">
        <v>96.4</v>
      </c>
      <c r="AR35" s="72"/>
      <c r="AS35" s="49">
        <v>0.53125</v>
      </c>
      <c r="AT35" s="42" t="s">
        <v>44</v>
      </c>
      <c r="AU35" s="280">
        <v>0</v>
      </c>
      <c r="AV35" s="72"/>
      <c r="AW35" s="49">
        <v>0.57291666666666663</v>
      </c>
      <c r="AX35" s="42" t="s">
        <v>44</v>
      </c>
      <c r="AY35" s="38">
        <v>0</v>
      </c>
      <c r="AZ35" s="53">
        <v>0.57500000000000007</v>
      </c>
      <c r="BA35" s="61"/>
      <c r="BB35" s="55">
        <v>0.58052083333333326</v>
      </c>
      <c r="BC35" s="35">
        <v>5.5208333333331971E-3</v>
      </c>
      <c r="BD35" s="35">
        <v>1.1574074073938262E-5</v>
      </c>
      <c r="BE35" s="44" t="s">
        <v>301</v>
      </c>
      <c r="BF35" s="45">
        <v>1</v>
      </c>
      <c r="BG35" s="55">
        <v>0.58740740740740738</v>
      </c>
      <c r="BH35" s="35">
        <v>1.2407407407407312E-2</v>
      </c>
      <c r="BI35" s="35">
        <v>1.0069444444445394E-3</v>
      </c>
      <c r="BJ35" s="44" t="s">
        <v>45</v>
      </c>
      <c r="BK35" s="45">
        <v>87</v>
      </c>
      <c r="BL35" s="55">
        <v>0.59133101851851855</v>
      </c>
      <c r="BM35" s="35">
        <v>1.6331018518518481E-2</v>
      </c>
      <c r="BN35" s="35">
        <v>9.37500000000039E-4</v>
      </c>
      <c r="BO35" s="44" t="s">
        <v>45</v>
      </c>
      <c r="BP35" s="45">
        <v>81</v>
      </c>
      <c r="BQ35" s="55">
        <v>0.60626157407407411</v>
      </c>
      <c r="BR35" s="35">
        <v>3.1261574074074039E-2</v>
      </c>
      <c r="BS35" s="35">
        <v>6.9444444444447667E-4</v>
      </c>
      <c r="BT35" s="44" t="s">
        <v>45</v>
      </c>
      <c r="BU35" s="45">
        <v>60</v>
      </c>
      <c r="BV35" s="263"/>
      <c r="BW35" s="263"/>
      <c r="BX35" s="55">
        <v>0.61524305555555558</v>
      </c>
      <c r="BY35" s="35">
        <v>4.0243055555555518E-2</v>
      </c>
      <c r="BZ35" s="35">
        <v>3.4722222222186017E-5</v>
      </c>
      <c r="CA35" s="44" t="s">
        <v>301</v>
      </c>
      <c r="CB35" s="45">
        <v>3</v>
      </c>
      <c r="CC35" s="49">
        <v>0.64097222222222217</v>
      </c>
      <c r="CD35" s="42" t="s">
        <v>44</v>
      </c>
      <c r="CE35" s="38">
        <v>0</v>
      </c>
      <c r="CF35" s="53">
        <v>0.65694444444444444</v>
      </c>
      <c r="CG35" s="61"/>
      <c r="CH35" s="55">
        <v>0.6677777777777778</v>
      </c>
      <c r="CI35" s="35">
        <v>1.0833333333333361E-2</v>
      </c>
      <c r="CJ35" s="35">
        <v>1.1574074074045815E-5</v>
      </c>
      <c r="CK35" s="44" t="s">
        <v>45</v>
      </c>
      <c r="CL35" s="45">
        <v>1</v>
      </c>
      <c r="CM35" s="55">
        <v>0.67361111111111116</v>
      </c>
      <c r="CN35" s="35">
        <v>1.6666666666666718E-2</v>
      </c>
      <c r="CO35" s="35">
        <v>1.8518518518513202E-4</v>
      </c>
      <c r="CP35" s="44" t="s">
        <v>45</v>
      </c>
      <c r="CQ35" s="45">
        <v>16</v>
      </c>
      <c r="CR35" s="85" t="s">
        <v>632</v>
      </c>
      <c r="CS35" s="38"/>
      <c r="CT35" s="85">
        <v>1.60486111111111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92.9</v>
      </c>
      <c r="DC35" s="71">
        <v>92.9</v>
      </c>
      <c r="DD35" s="72"/>
      <c r="DE35" s="43"/>
      <c r="DF35" s="43"/>
      <c r="DG35" s="39">
        <v>438.29999999999995</v>
      </c>
      <c r="DH35" s="46">
        <v>900</v>
      </c>
      <c r="DI35" s="40"/>
      <c r="DJ35" s="63">
        <v>1338.3</v>
      </c>
      <c r="DK35" s="43"/>
      <c r="DL35" s="268" t="s">
        <v>190</v>
      </c>
      <c r="DM35" s="269" t="s">
        <v>568</v>
      </c>
      <c r="DN35" s="269" t="s">
        <v>177</v>
      </c>
      <c r="DO35" s="269">
        <v>125</v>
      </c>
      <c r="DP35" s="269" t="s">
        <v>183</v>
      </c>
      <c r="DQ35" s="56"/>
      <c r="DR35" s="56"/>
      <c r="DS35" s="36"/>
      <c r="DV35" s="41">
        <v>1.1100000000000001</v>
      </c>
      <c r="DW35" s="41" t="s">
        <v>197</v>
      </c>
      <c r="DX35" s="41"/>
      <c r="DY35" s="151">
        <v>210.12300000000002</v>
      </c>
      <c r="DZ35" s="41">
        <v>210.12300000000002</v>
      </c>
      <c r="EA35" s="41">
        <v>9999</v>
      </c>
      <c r="EB35" s="41">
        <v>999999</v>
      </c>
      <c r="EC35" s="41">
        <v>999999</v>
      </c>
      <c r="EG35" s="41">
        <v>25</v>
      </c>
      <c r="EH35" s="195">
        <v>0</v>
      </c>
      <c r="EI35" s="195">
        <v>900</v>
      </c>
      <c r="EJ35" s="196">
        <v>96.4</v>
      </c>
      <c r="EK35" s="195">
        <v>0</v>
      </c>
      <c r="EL35" s="195">
        <v>0</v>
      </c>
      <c r="EM35" s="195">
        <v>232</v>
      </c>
      <c r="EN35" s="195">
        <v>0</v>
      </c>
      <c r="EO35" s="195">
        <v>17</v>
      </c>
      <c r="EP35" s="195">
        <v>0</v>
      </c>
      <c r="EQ35" s="195">
        <v>92.9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25</v>
      </c>
      <c r="FD35" s="195">
        <v>0</v>
      </c>
      <c r="FE35" s="195">
        <v>900</v>
      </c>
      <c r="FF35" s="195">
        <v>996.4</v>
      </c>
      <c r="FG35" s="195">
        <v>996.4</v>
      </c>
      <c r="FH35" s="195">
        <v>996.4</v>
      </c>
      <c r="FI35" s="195">
        <v>1228.4000000000001</v>
      </c>
      <c r="FJ35" s="195">
        <v>1228.4000000000001</v>
      </c>
      <c r="FK35" s="195">
        <v>1245.4000000000001</v>
      </c>
      <c r="FL35" s="195">
        <v>1245.4000000000001</v>
      </c>
      <c r="FM35" s="195">
        <v>1338.3000000000002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26</v>
      </c>
      <c r="C36" s="293">
        <v>26</v>
      </c>
      <c r="D36" s="260" t="s">
        <v>488</v>
      </c>
      <c r="E36" s="260" t="s">
        <v>489</v>
      </c>
      <c r="F36" s="260" t="s">
        <v>585</v>
      </c>
      <c r="G36" s="43">
        <v>0.30972222222222218</v>
      </c>
      <c r="H36" s="47">
        <v>0.30972222222222218</v>
      </c>
      <c r="I36" s="58" t="s">
        <v>44</v>
      </c>
      <c r="J36" s="52">
        <v>0</v>
      </c>
      <c r="K36" s="43">
        <v>0.39305555555555555</v>
      </c>
      <c r="L36" s="47">
        <v>0.39305555555555555</v>
      </c>
      <c r="M36" s="42" t="s">
        <v>44</v>
      </c>
      <c r="N36" s="38">
        <v>0</v>
      </c>
      <c r="O36" s="85">
        <v>0.39374999999999999</v>
      </c>
      <c r="P36" s="38"/>
      <c r="Q36" s="261"/>
      <c r="R36" s="85"/>
      <c r="S36" s="38">
        <v>0</v>
      </c>
      <c r="T36" s="85">
        <v>0.46249999999999997</v>
      </c>
      <c r="U36" s="86"/>
      <c r="V36" s="52">
        <v>0</v>
      </c>
      <c r="W36" s="85"/>
      <c r="X36" s="38">
        <v>600</v>
      </c>
      <c r="Y36" s="85"/>
      <c r="Z36" s="86"/>
      <c r="AA36" s="52">
        <v>600</v>
      </c>
      <c r="AB36" s="261"/>
      <c r="AC36" s="85"/>
      <c r="AD36" s="38">
        <v>600</v>
      </c>
      <c r="AE36" s="85" t="s">
        <v>308</v>
      </c>
      <c r="AF36" s="86"/>
      <c r="AG36" s="52">
        <v>600</v>
      </c>
      <c r="AH36" s="261"/>
      <c r="AI36" s="85"/>
      <c r="AJ36" s="38">
        <v>600</v>
      </c>
      <c r="AK36" s="73">
        <v>0.50347222222222221</v>
      </c>
      <c r="AL36" s="42" t="s">
        <v>301</v>
      </c>
      <c r="AM36" s="38">
        <v>1740</v>
      </c>
      <c r="AN36" s="43">
        <v>0.5083333333333333</v>
      </c>
      <c r="AO36" s="47">
        <v>0.53888888888888886</v>
      </c>
      <c r="AP36" s="70">
        <v>101.4</v>
      </c>
      <c r="AQ36" s="71">
        <v>101.4</v>
      </c>
      <c r="AR36" s="72"/>
      <c r="AS36" s="49">
        <v>0.54513888888888884</v>
      </c>
      <c r="AT36" s="42" t="s">
        <v>44</v>
      </c>
      <c r="AU36" s="280">
        <v>0</v>
      </c>
      <c r="AV36" s="72"/>
      <c r="AW36" s="49">
        <v>0.62222222222222223</v>
      </c>
      <c r="AX36" s="42" t="s">
        <v>301</v>
      </c>
      <c r="AY36" s="38">
        <v>420</v>
      </c>
      <c r="AZ36" s="53">
        <v>0.62430555555555556</v>
      </c>
      <c r="BA36" s="61"/>
      <c r="BB36" s="55">
        <v>0.62986111111111109</v>
      </c>
      <c r="BC36" s="35">
        <v>5.5555555555555358E-3</v>
      </c>
      <c r="BD36" s="35">
        <v>4.6296296296276934E-5</v>
      </c>
      <c r="BE36" s="44" t="s">
        <v>301</v>
      </c>
      <c r="BF36" s="45">
        <v>4</v>
      </c>
      <c r="BG36" s="55">
        <v>0.63800925925925933</v>
      </c>
      <c r="BH36" s="35">
        <v>1.3703703703703773E-2</v>
      </c>
      <c r="BI36" s="35">
        <v>2.8935185185192253E-4</v>
      </c>
      <c r="BJ36" s="44" t="s">
        <v>301</v>
      </c>
      <c r="BK36" s="45">
        <v>25</v>
      </c>
      <c r="BL36" s="55">
        <v>0.64263888888888887</v>
      </c>
      <c r="BM36" s="35">
        <v>1.8333333333333313E-2</v>
      </c>
      <c r="BN36" s="35">
        <v>1.0648148148147928E-3</v>
      </c>
      <c r="BO36" s="44" t="s">
        <v>301</v>
      </c>
      <c r="BP36" s="45">
        <v>92</v>
      </c>
      <c r="BQ36" s="55">
        <v>0.66046296296296292</v>
      </c>
      <c r="BR36" s="35">
        <v>3.615740740740736E-2</v>
      </c>
      <c r="BS36" s="35">
        <v>4.2013888888888448E-3</v>
      </c>
      <c r="BT36" s="44" t="s">
        <v>301</v>
      </c>
      <c r="BU36" s="45">
        <v>363</v>
      </c>
      <c r="BV36" s="263"/>
      <c r="BW36" s="263"/>
      <c r="BX36" s="55">
        <v>0.67254629629629636</v>
      </c>
      <c r="BY36" s="35">
        <v>4.8240740740740806E-2</v>
      </c>
      <c r="BZ36" s="35">
        <v>8.0324074074074742E-3</v>
      </c>
      <c r="CA36" s="44" t="s">
        <v>301</v>
      </c>
      <c r="CB36" s="45">
        <v>694</v>
      </c>
      <c r="CC36" s="49">
        <v>0.69027777777777777</v>
      </c>
      <c r="CD36" s="42" t="s">
        <v>44</v>
      </c>
      <c r="CE36" s="38">
        <v>0</v>
      </c>
      <c r="CF36" s="53">
        <v>0.69374999999999998</v>
      </c>
      <c r="CG36" s="61"/>
      <c r="CH36" s="55">
        <v>0.71803240740740737</v>
      </c>
      <c r="CI36" s="35">
        <v>2.4282407407407391E-2</v>
      </c>
      <c r="CJ36" s="35">
        <v>1.3437499999999984E-2</v>
      </c>
      <c r="CK36" s="44" t="s">
        <v>301</v>
      </c>
      <c r="CL36" s="45">
        <v>1161</v>
      </c>
      <c r="CM36" s="55">
        <v>0.72600694444444447</v>
      </c>
      <c r="CN36" s="35">
        <v>3.2256944444444491E-2</v>
      </c>
      <c r="CO36" s="35">
        <v>1.540509259259264E-2</v>
      </c>
      <c r="CP36" s="44" t="s">
        <v>301</v>
      </c>
      <c r="CQ36" s="45">
        <v>1331</v>
      </c>
      <c r="CR36" s="85" t="s">
        <v>632</v>
      </c>
      <c r="CS36" s="38"/>
      <c r="CT36" s="85">
        <v>1.64652777777778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109</v>
      </c>
      <c r="DC36" s="71">
        <v>109</v>
      </c>
      <c r="DD36" s="72"/>
      <c r="DE36" s="43"/>
      <c r="DF36" s="43"/>
      <c r="DG36" s="39">
        <v>3880.4</v>
      </c>
      <c r="DH36" s="46">
        <v>5160</v>
      </c>
      <c r="DI36" s="40"/>
      <c r="DJ36" s="63">
        <v>9040.4</v>
      </c>
      <c r="DK36" s="43"/>
      <c r="DL36" s="268" t="s">
        <v>191</v>
      </c>
      <c r="DM36" s="269" t="s">
        <v>585</v>
      </c>
      <c r="DN36" s="269" t="s">
        <v>179</v>
      </c>
      <c r="DO36" s="269">
        <v>74</v>
      </c>
      <c r="DP36" s="269" t="s">
        <v>624</v>
      </c>
      <c r="DQ36" s="56"/>
      <c r="DR36" s="56"/>
      <c r="DS36" s="36"/>
      <c r="DV36" s="41">
        <v>1</v>
      </c>
      <c r="DW36" s="41" t="s">
        <v>197</v>
      </c>
      <c r="DX36" s="41"/>
      <c r="DY36" s="151">
        <v>210.4</v>
      </c>
      <c r="DZ36" s="41">
        <v>210.4</v>
      </c>
      <c r="EA36" s="41">
        <v>9999</v>
      </c>
      <c r="EB36" s="41">
        <v>999999</v>
      </c>
      <c r="EC36" s="41">
        <v>9040.4</v>
      </c>
      <c r="EG36" s="41">
        <v>26</v>
      </c>
      <c r="EH36" s="195">
        <v>0</v>
      </c>
      <c r="EI36" s="195">
        <v>4740</v>
      </c>
      <c r="EJ36" s="196">
        <v>101.4</v>
      </c>
      <c r="EK36" s="195">
        <v>0</v>
      </c>
      <c r="EL36" s="195">
        <v>420</v>
      </c>
      <c r="EM36" s="195">
        <v>1178</v>
      </c>
      <c r="EN36" s="195">
        <v>0</v>
      </c>
      <c r="EO36" s="195">
        <v>2492</v>
      </c>
      <c r="EP36" s="195">
        <v>0</v>
      </c>
      <c r="EQ36" s="195">
        <v>109</v>
      </c>
      <c r="ER36" s="195" t="e">
        <v>#REF!</v>
      </c>
      <c r="ES36" s="195" t="e">
        <v>#REF!</v>
      </c>
      <c r="ET36" s="195" t="e">
        <v>#REF!</v>
      </c>
      <c r="EU36" s="196" t="e">
        <v>#REF!</v>
      </c>
      <c r="EV36" s="195"/>
      <c r="EW36" s="195"/>
      <c r="EX36" s="195"/>
      <c r="EY36" s="195"/>
      <c r="EZ36" s="196"/>
      <c r="FA36" s="195"/>
      <c r="FC36" s="41">
        <v>26</v>
      </c>
      <c r="FD36" s="195">
        <v>0</v>
      </c>
      <c r="FE36" s="195">
        <v>4740</v>
      </c>
      <c r="FF36" s="195">
        <v>4841.3999999999996</v>
      </c>
      <c r="FG36" s="195">
        <v>4841.3999999999996</v>
      </c>
      <c r="FH36" s="195">
        <v>5261.4</v>
      </c>
      <c r="FI36" s="195">
        <v>6439.4</v>
      </c>
      <c r="FJ36" s="195">
        <v>6439.4</v>
      </c>
      <c r="FK36" s="195">
        <v>8931.4</v>
      </c>
      <c r="FL36" s="195">
        <v>8931.4</v>
      </c>
      <c r="FM36" s="195">
        <v>9040.4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2"/>
      <c r="B37" s="34">
        <v>27</v>
      </c>
      <c r="C37" s="293">
        <v>27</v>
      </c>
      <c r="D37" s="260" t="s">
        <v>490</v>
      </c>
      <c r="E37" s="260" t="s">
        <v>491</v>
      </c>
      <c r="F37" s="260" t="s">
        <v>586</v>
      </c>
      <c r="G37" s="43">
        <v>0.31041666666666662</v>
      </c>
      <c r="H37" s="47">
        <v>0.31041666666666662</v>
      </c>
      <c r="I37" s="58" t="s">
        <v>44</v>
      </c>
      <c r="J37" s="52">
        <v>0</v>
      </c>
      <c r="K37" s="43">
        <v>0.39374999999999999</v>
      </c>
      <c r="L37" s="47">
        <v>0.39374999999999999</v>
      </c>
      <c r="M37" s="42" t="s">
        <v>44</v>
      </c>
      <c r="N37" s="38">
        <v>0</v>
      </c>
      <c r="O37" s="85"/>
      <c r="P37" s="38">
        <v>600</v>
      </c>
      <c r="Q37" s="261"/>
      <c r="R37" s="85">
        <v>0.42569444444444443</v>
      </c>
      <c r="S37" s="38">
        <v>300</v>
      </c>
      <c r="T37" s="85">
        <v>0.4368055555555555</v>
      </c>
      <c r="U37" s="86"/>
      <c r="V37" s="52">
        <v>0</v>
      </c>
      <c r="W37" s="85">
        <v>0.45902777777777781</v>
      </c>
      <c r="X37" s="38"/>
      <c r="Y37" s="85">
        <v>0.4604166666666667</v>
      </c>
      <c r="Z37" s="86"/>
      <c r="AA37" s="52">
        <v>0</v>
      </c>
      <c r="AB37" s="261"/>
      <c r="AC37" s="85">
        <v>0.48402777777777778</v>
      </c>
      <c r="AD37" s="38"/>
      <c r="AE37" s="85">
        <v>0.50486111111111109</v>
      </c>
      <c r="AF37" s="86"/>
      <c r="AG37" s="52">
        <v>0</v>
      </c>
      <c r="AH37" s="261"/>
      <c r="AI37" s="85">
        <v>0.52152777777777781</v>
      </c>
      <c r="AJ37" s="38"/>
      <c r="AK37" s="73">
        <v>0.52500000000000002</v>
      </c>
      <c r="AL37" s="42" t="s">
        <v>301</v>
      </c>
      <c r="AM37" s="38">
        <v>3540</v>
      </c>
      <c r="AN37" s="43">
        <v>0.53888888888888886</v>
      </c>
      <c r="AO37" s="47">
        <v>0.54166666666666663</v>
      </c>
      <c r="AP37" s="70">
        <v>96.9</v>
      </c>
      <c r="AQ37" s="71">
        <v>96.9</v>
      </c>
      <c r="AR37" s="72"/>
      <c r="AS37" s="49">
        <v>0.56666666666666665</v>
      </c>
      <c r="AT37" s="42" t="s">
        <v>44</v>
      </c>
      <c r="AU37" s="280">
        <v>0</v>
      </c>
      <c r="AV37" s="72"/>
      <c r="AW37" s="49">
        <v>0.60416666666666663</v>
      </c>
      <c r="AX37" s="42" t="s">
        <v>45</v>
      </c>
      <c r="AY37" s="38">
        <v>360</v>
      </c>
      <c r="AZ37" s="53">
        <v>0.60763888888888895</v>
      </c>
      <c r="BA37" s="61"/>
      <c r="BB37" s="55">
        <v>0.61303240740740739</v>
      </c>
      <c r="BC37" s="35">
        <v>5.3935185185184364E-3</v>
      </c>
      <c r="BD37" s="35">
        <v>1.1574074074082244E-4</v>
      </c>
      <c r="BE37" s="44" t="s">
        <v>45</v>
      </c>
      <c r="BF37" s="45">
        <v>10</v>
      </c>
      <c r="BG37" s="55">
        <v>0.62178240740740742</v>
      </c>
      <c r="BH37" s="35">
        <v>1.4143518518518472E-2</v>
      </c>
      <c r="BI37" s="35">
        <v>7.2916666666662106E-4</v>
      </c>
      <c r="BJ37" s="44" t="s">
        <v>301</v>
      </c>
      <c r="BK37" s="45">
        <v>63</v>
      </c>
      <c r="BL37" s="55">
        <v>0.64888888888888896</v>
      </c>
      <c r="BM37" s="35">
        <v>4.1250000000000009E-2</v>
      </c>
      <c r="BN37" s="35">
        <v>2.3981481481481489E-2</v>
      </c>
      <c r="BO37" s="44" t="s">
        <v>301</v>
      </c>
      <c r="BP37" s="45">
        <v>2072</v>
      </c>
      <c r="BQ37" s="55">
        <v>0.66803240740740744</v>
      </c>
      <c r="BR37" s="35">
        <v>6.0393518518518485E-2</v>
      </c>
      <c r="BS37" s="35">
        <v>2.843749999999997E-2</v>
      </c>
      <c r="BT37" s="44" t="s">
        <v>301</v>
      </c>
      <c r="BU37" s="45">
        <v>2457</v>
      </c>
      <c r="BV37" s="263"/>
      <c r="BW37" s="263"/>
      <c r="BX37" s="55">
        <v>0.65792824074074074</v>
      </c>
      <c r="BY37" s="35">
        <v>5.0289351851851793E-2</v>
      </c>
      <c r="BZ37" s="35">
        <v>1.0081018518518461E-2</v>
      </c>
      <c r="CA37" s="44" t="s">
        <v>301</v>
      </c>
      <c r="CB37" s="45">
        <v>1171</v>
      </c>
      <c r="CC37" s="49">
        <v>0.70208333333333339</v>
      </c>
      <c r="CD37" s="42" t="s">
        <v>301</v>
      </c>
      <c r="CE37" s="38">
        <v>2460</v>
      </c>
      <c r="CF37" s="53">
        <v>0.70486111111111116</v>
      </c>
      <c r="CG37" s="61"/>
      <c r="CH37" s="55"/>
      <c r="CI37" s="35">
        <v>-0.70486111111111116</v>
      </c>
      <c r="CJ37" s="35">
        <v>0.71570601851851856</v>
      </c>
      <c r="CK37" s="44"/>
      <c r="CL37" s="45">
        <v>1800</v>
      </c>
      <c r="CM37" s="55"/>
      <c r="CN37" s="35">
        <v>-0.70486111111111116</v>
      </c>
      <c r="CO37" s="35">
        <v>0.72171296296296306</v>
      </c>
      <c r="CP37" s="44"/>
      <c r="CQ37" s="45">
        <v>1800</v>
      </c>
      <c r="CR37" s="85"/>
      <c r="CS37" s="38">
        <v>600</v>
      </c>
      <c r="CT37" s="85">
        <v>1.6881944444444399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103.4</v>
      </c>
      <c r="DC37" s="71">
        <v>103.4</v>
      </c>
      <c r="DD37" s="72"/>
      <c r="DE37" s="43"/>
      <c r="DF37" s="43"/>
      <c r="DG37" s="39">
        <v>9573.2999999999993</v>
      </c>
      <c r="DH37" s="46">
        <v>7860</v>
      </c>
      <c r="DI37" s="40"/>
      <c r="DJ37" s="63">
        <v>17433.3</v>
      </c>
      <c r="DK37" s="43"/>
      <c r="DL37" s="268" t="s">
        <v>191</v>
      </c>
      <c r="DM37" s="269" t="s">
        <v>586</v>
      </c>
      <c r="DN37" s="269" t="s">
        <v>177</v>
      </c>
      <c r="DO37" s="269">
        <v>140</v>
      </c>
      <c r="DP37" s="269">
        <v>0</v>
      </c>
      <c r="DQ37" s="56"/>
      <c r="DR37" s="56"/>
      <c r="DS37" s="36"/>
      <c r="DV37" s="41">
        <v>1.1100000000000001</v>
      </c>
      <c r="DW37" s="41" t="s">
        <v>197</v>
      </c>
      <c r="DX37" s="41"/>
      <c r="DY37" s="151">
        <v>222.33300000000003</v>
      </c>
      <c r="DZ37" s="41">
        <v>222.33300000000003</v>
      </c>
      <c r="EA37" s="41">
        <v>9999</v>
      </c>
      <c r="EB37" s="41">
        <v>999999</v>
      </c>
      <c r="EC37" s="41">
        <v>999999</v>
      </c>
      <c r="EG37" s="41">
        <v>27</v>
      </c>
      <c r="EH37" s="195">
        <v>0</v>
      </c>
      <c r="EI37" s="195">
        <v>4440</v>
      </c>
      <c r="EJ37" s="196">
        <v>96.9</v>
      </c>
      <c r="EK37" s="195">
        <v>0</v>
      </c>
      <c r="EL37" s="195">
        <v>360</v>
      </c>
      <c r="EM37" s="195">
        <v>5773</v>
      </c>
      <c r="EN37" s="195">
        <v>2460</v>
      </c>
      <c r="EO37" s="195">
        <v>3600</v>
      </c>
      <c r="EP37" s="195">
        <v>600</v>
      </c>
      <c r="EQ37" s="195">
        <v>103.4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C37" s="41">
        <v>27</v>
      </c>
      <c r="FD37" s="195">
        <v>0</v>
      </c>
      <c r="FE37" s="195">
        <v>4440</v>
      </c>
      <c r="FF37" s="195">
        <v>4536.8999999999996</v>
      </c>
      <c r="FG37" s="195">
        <v>4536.8999999999996</v>
      </c>
      <c r="FH37" s="195">
        <v>4896.8999999999996</v>
      </c>
      <c r="FI37" s="195">
        <v>10669.9</v>
      </c>
      <c r="FJ37" s="195">
        <v>13129.9</v>
      </c>
      <c r="FK37" s="195">
        <v>16729.900000000001</v>
      </c>
      <c r="FL37" s="195">
        <v>17329.900000000001</v>
      </c>
      <c r="FM37" s="195">
        <v>17433.300000000003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2"/>
      <c r="B38" s="34">
        <v>28</v>
      </c>
      <c r="C38" s="293">
        <v>28</v>
      </c>
      <c r="D38" s="260" t="s">
        <v>157</v>
      </c>
      <c r="E38" s="260" t="s">
        <v>492</v>
      </c>
      <c r="F38" s="260" t="s">
        <v>587</v>
      </c>
      <c r="G38" s="43">
        <v>0.31111111111111106</v>
      </c>
      <c r="H38" s="47">
        <v>0.31111111111111106</v>
      </c>
      <c r="I38" s="58" t="s">
        <v>44</v>
      </c>
      <c r="J38" s="52">
        <v>0</v>
      </c>
      <c r="K38" s="43">
        <v>0.39444444444444443</v>
      </c>
      <c r="L38" s="47">
        <v>0.39444444444444443</v>
      </c>
      <c r="M38" s="42" t="s">
        <v>44</v>
      </c>
      <c r="N38" s="38">
        <v>0</v>
      </c>
      <c r="O38" s="85">
        <v>0.39652777777777781</v>
      </c>
      <c r="P38" s="38"/>
      <c r="Q38" s="261">
        <v>300</v>
      </c>
      <c r="R38" s="85">
        <v>0.42986111111111108</v>
      </c>
      <c r="S38" s="38">
        <v>300</v>
      </c>
      <c r="T38" s="85">
        <v>0.4375</v>
      </c>
      <c r="U38" s="86"/>
      <c r="V38" s="52">
        <v>0</v>
      </c>
      <c r="W38" s="85">
        <v>0.4694444444444445</v>
      </c>
      <c r="X38" s="38"/>
      <c r="Y38" s="85">
        <v>0.47152777777777777</v>
      </c>
      <c r="Z38" s="86"/>
      <c r="AA38" s="52">
        <v>0</v>
      </c>
      <c r="AB38" s="261"/>
      <c r="AC38" s="85">
        <v>0.47430555555555554</v>
      </c>
      <c r="AD38" s="38"/>
      <c r="AE38" s="85">
        <v>0.50347222222222221</v>
      </c>
      <c r="AF38" s="86"/>
      <c r="AG38" s="52">
        <v>0</v>
      </c>
      <c r="AH38" s="261"/>
      <c r="AI38" s="85"/>
      <c r="AJ38" s="38">
        <v>600</v>
      </c>
      <c r="AK38" s="73">
        <v>0.51111111111111118</v>
      </c>
      <c r="AL38" s="42" t="s">
        <v>301</v>
      </c>
      <c r="AM38" s="38">
        <v>2280</v>
      </c>
      <c r="AN38" s="43">
        <v>0.54722222222222217</v>
      </c>
      <c r="AO38" s="47">
        <v>0.54861111111111105</v>
      </c>
      <c r="AP38" s="70">
        <v>100.1</v>
      </c>
      <c r="AQ38" s="71">
        <v>100.1</v>
      </c>
      <c r="AR38" s="72"/>
      <c r="AS38" s="49">
        <v>0.55277777777777781</v>
      </c>
      <c r="AT38" s="42" t="s">
        <v>44</v>
      </c>
      <c r="AU38" s="280">
        <v>0</v>
      </c>
      <c r="AV38" s="72"/>
      <c r="AW38" s="49">
        <v>0.60416666666666663</v>
      </c>
      <c r="AX38" s="42" t="s">
        <v>301</v>
      </c>
      <c r="AY38" s="38">
        <v>720</v>
      </c>
      <c r="AZ38" s="53">
        <v>0.60625000000000007</v>
      </c>
      <c r="BA38" s="61"/>
      <c r="BB38" s="55">
        <v>0.61172453703703711</v>
      </c>
      <c r="BC38" s="35">
        <v>5.4745370370370416E-3</v>
      </c>
      <c r="BD38" s="35">
        <v>3.4722222222217242E-5</v>
      </c>
      <c r="BE38" s="44" t="s">
        <v>45</v>
      </c>
      <c r="BF38" s="45">
        <v>3</v>
      </c>
      <c r="BG38" s="55">
        <v>0.61965277777777772</v>
      </c>
      <c r="BH38" s="35">
        <v>1.3402777777777652E-2</v>
      </c>
      <c r="BI38" s="35">
        <v>1.157407407419847E-5</v>
      </c>
      <c r="BJ38" s="44" t="s">
        <v>45</v>
      </c>
      <c r="BK38" s="45">
        <v>1</v>
      </c>
      <c r="BL38" s="55">
        <v>0.62559027777777776</v>
      </c>
      <c r="BM38" s="35">
        <v>1.9340277777777692E-2</v>
      </c>
      <c r="BN38" s="35">
        <v>2.0717592592591726E-3</v>
      </c>
      <c r="BO38" s="44" t="s">
        <v>301</v>
      </c>
      <c r="BP38" s="45">
        <v>179</v>
      </c>
      <c r="BQ38" s="55">
        <v>0.64700231481481485</v>
      </c>
      <c r="BR38" s="35">
        <v>4.0752314814814783E-2</v>
      </c>
      <c r="BS38" s="35">
        <v>8.7962962962962674E-3</v>
      </c>
      <c r="BT38" s="44" t="s">
        <v>301</v>
      </c>
      <c r="BU38" s="45">
        <v>760</v>
      </c>
      <c r="BV38" s="263"/>
      <c r="BW38" s="263"/>
      <c r="BX38" s="55">
        <v>0.63545138888888886</v>
      </c>
      <c r="BY38" s="35">
        <v>2.9201388888888791E-2</v>
      </c>
      <c r="BZ38" s="35">
        <v>1.1006944444444541E-2</v>
      </c>
      <c r="CA38" s="44" t="s">
        <v>45</v>
      </c>
      <c r="CB38" s="45">
        <v>1251</v>
      </c>
      <c r="CC38" s="49">
        <v>0.67152777777777783</v>
      </c>
      <c r="CD38" s="42" t="s">
        <v>45</v>
      </c>
      <c r="CE38" s="38">
        <v>60</v>
      </c>
      <c r="CF38" s="53">
        <v>0.67361111111111116</v>
      </c>
      <c r="CG38" s="61"/>
      <c r="CH38" s="55">
        <v>0.68542824074074071</v>
      </c>
      <c r="CI38" s="35">
        <v>1.1817129629629552E-2</v>
      </c>
      <c r="CJ38" s="35">
        <v>9.7222222222214522E-4</v>
      </c>
      <c r="CK38" s="44" t="s">
        <v>301</v>
      </c>
      <c r="CL38" s="45">
        <v>84</v>
      </c>
      <c r="CM38" s="55">
        <v>0.69160879629629635</v>
      </c>
      <c r="CN38" s="35">
        <v>1.7997685185185186E-2</v>
      </c>
      <c r="CO38" s="35">
        <v>1.1458333333333355E-3</v>
      </c>
      <c r="CP38" s="44" t="s">
        <v>301</v>
      </c>
      <c r="CQ38" s="45">
        <v>99</v>
      </c>
      <c r="CR38" s="85" t="s">
        <v>632</v>
      </c>
      <c r="CS38" s="38"/>
      <c r="CT38" s="85">
        <v>1.72986111111111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110.5</v>
      </c>
      <c r="DC38" s="71">
        <v>110.5</v>
      </c>
      <c r="DD38" s="72">
        <v>10</v>
      </c>
      <c r="DE38" s="43"/>
      <c r="DF38" s="43"/>
      <c r="DG38" s="39">
        <v>2597.6</v>
      </c>
      <c r="DH38" s="46">
        <v>4260</v>
      </c>
      <c r="DI38" s="40"/>
      <c r="DJ38" s="63">
        <v>6857.6</v>
      </c>
      <c r="DK38" s="43"/>
      <c r="DL38" s="268" t="s">
        <v>190</v>
      </c>
      <c r="DM38" s="269" t="s">
        <v>587</v>
      </c>
      <c r="DN38" s="269" t="s">
        <v>178</v>
      </c>
      <c r="DO38" s="269">
        <v>201</v>
      </c>
      <c r="DP38" s="269">
        <v>0</v>
      </c>
      <c r="DQ38" s="56"/>
      <c r="DR38" s="56"/>
      <c r="DS38" s="36"/>
      <c r="DV38" s="41">
        <v>1.1100000000000001</v>
      </c>
      <c r="DW38" s="41" t="s">
        <v>197</v>
      </c>
      <c r="DX38" s="41"/>
      <c r="DY38" s="151">
        <v>244.86600000000001</v>
      </c>
      <c r="DZ38" s="41">
        <v>244.86600000000001</v>
      </c>
      <c r="EA38" s="41">
        <v>9999</v>
      </c>
      <c r="EB38" s="41">
        <v>999999</v>
      </c>
      <c r="EC38" s="41">
        <v>999999</v>
      </c>
      <c r="EG38" s="41">
        <v>28</v>
      </c>
      <c r="EH38" s="195">
        <v>0</v>
      </c>
      <c r="EI38" s="195">
        <v>3480</v>
      </c>
      <c r="EJ38" s="196">
        <v>100.1</v>
      </c>
      <c r="EK38" s="195">
        <v>0</v>
      </c>
      <c r="EL38" s="195">
        <v>720</v>
      </c>
      <c r="EM38" s="195">
        <v>2194</v>
      </c>
      <c r="EN38" s="195">
        <v>60</v>
      </c>
      <c r="EO38" s="195">
        <v>183</v>
      </c>
      <c r="EP38" s="195">
        <v>0</v>
      </c>
      <c r="EQ38" s="195">
        <v>120.5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C38" s="41">
        <v>28</v>
      </c>
      <c r="FD38" s="195">
        <v>0</v>
      </c>
      <c r="FE38" s="195">
        <v>3480</v>
      </c>
      <c r="FF38" s="195">
        <v>3580.1</v>
      </c>
      <c r="FG38" s="195">
        <v>3580.1</v>
      </c>
      <c r="FH38" s="195">
        <v>4300.1000000000004</v>
      </c>
      <c r="FI38" s="195">
        <v>6494.1</v>
      </c>
      <c r="FJ38" s="195">
        <v>6554.1</v>
      </c>
      <c r="FK38" s="195">
        <v>6737.1</v>
      </c>
      <c r="FL38" s="195">
        <v>6737.1</v>
      </c>
      <c r="FM38" s="195">
        <v>6857.6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13.5" thickBot="1" x14ac:dyDescent="0.25">
      <c r="A39" s="132"/>
      <c r="B39" s="34">
        <v>29</v>
      </c>
      <c r="C39" s="293">
        <v>29</v>
      </c>
      <c r="D39" s="260" t="s">
        <v>493</v>
      </c>
      <c r="E39" s="260" t="s">
        <v>494</v>
      </c>
      <c r="F39" s="260" t="s">
        <v>588</v>
      </c>
      <c r="G39" s="43">
        <v>0.3118055555555555</v>
      </c>
      <c r="H39" s="47">
        <v>0.3118055555555555</v>
      </c>
      <c r="I39" s="58" t="s">
        <v>44</v>
      </c>
      <c r="J39" s="52">
        <v>0</v>
      </c>
      <c r="K39" s="43">
        <v>0.39513888888888887</v>
      </c>
      <c r="L39" s="47">
        <v>0.39513888888888887</v>
      </c>
      <c r="M39" s="42" t="s">
        <v>44</v>
      </c>
      <c r="N39" s="38">
        <v>0</v>
      </c>
      <c r="O39" s="85">
        <v>0.39583333333333331</v>
      </c>
      <c r="P39" s="38"/>
      <c r="Q39" s="261"/>
      <c r="R39" s="85"/>
      <c r="S39" s="38">
        <v>0</v>
      </c>
      <c r="T39" s="85" t="s">
        <v>308</v>
      </c>
      <c r="U39" s="86"/>
      <c r="V39" s="52">
        <v>600</v>
      </c>
      <c r="W39" s="85"/>
      <c r="X39" s="38">
        <v>600</v>
      </c>
      <c r="Y39" s="85"/>
      <c r="Z39" s="86"/>
      <c r="AA39" s="52">
        <v>600</v>
      </c>
      <c r="AB39" s="261"/>
      <c r="AC39" s="85"/>
      <c r="AD39" s="38">
        <v>600</v>
      </c>
      <c r="AE39" s="85">
        <v>0.46597222222222223</v>
      </c>
      <c r="AF39" s="86"/>
      <c r="AG39" s="52">
        <v>360</v>
      </c>
      <c r="AH39" s="261"/>
      <c r="AI39" s="85"/>
      <c r="AJ39" s="38">
        <v>600</v>
      </c>
      <c r="AK39" s="73">
        <v>0.48194444444444445</v>
      </c>
      <c r="AL39" s="42" t="s">
        <v>45</v>
      </c>
      <c r="AM39" s="38">
        <v>300</v>
      </c>
      <c r="AN39" s="43">
        <v>0.48472222222222222</v>
      </c>
      <c r="AO39" s="47">
        <v>0.49722222222222223</v>
      </c>
      <c r="AP39" s="70">
        <v>112</v>
      </c>
      <c r="AQ39" s="71">
        <v>112</v>
      </c>
      <c r="AR39" s="72"/>
      <c r="AS39" s="49">
        <v>0.52361111111111114</v>
      </c>
      <c r="AT39" s="42" t="s">
        <v>44</v>
      </c>
      <c r="AU39" s="280">
        <v>0</v>
      </c>
      <c r="AV39" s="72"/>
      <c r="AW39" s="49">
        <v>0.56805555555555554</v>
      </c>
      <c r="AX39" s="42" t="s">
        <v>44</v>
      </c>
      <c r="AY39" s="38">
        <v>0</v>
      </c>
      <c r="AZ39" s="53">
        <v>0.57013888888888886</v>
      </c>
      <c r="BA39" s="61"/>
      <c r="BB39" s="55">
        <v>0.57622685185185185</v>
      </c>
      <c r="BC39" s="35">
        <v>6.0879629629629894E-3</v>
      </c>
      <c r="BD39" s="35">
        <v>5.7870370370373056E-4</v>
      </c>
      <c r="BE39" s="44" t="s">
        <v>301</v>
      </c>
      <c r="BF39" s="45">
        <v>50</v>
      </c>
      <c r="BG39" s="55">
        <v>0.5849537037037037</v>
      </c>
      <c r="BH39" s="35">
        <v>1.4814814814814836E-2</v>
      </c>
      <c r="BI39" s="35">
        <v>1.4004629629629853E-3</v>
      </c>
      <c r="BJ39" s="44" t="s">
        <v>301</v>
      </c>
      <c r="BK39" s="45">
        <v>121</v>
      </c>
      <c r="BL39" s="55">
        <v>0.5898958333333334</v>
      </c>
      <c r="BM39" s="35">
        <v>1.9756944444444535E-2</v>
      </c>
      <c r="BN39" s="35">
        <v>2.4884259259260154E-3</v>
      </c>
      <c r="BO39" s="44" t="s">
        <v>301</v>
      </c>
      <c r="BP39" s="45">
        <v>215</v>
      </c>
      <c r="BQ39" s="55">
        <v>0.6115046296296297</v>
      </c>
      <c r="BR39" s="35">
        <v>4.1365740740740842E-2</v>
      </c>
      <c r="BS39" s="35">
        <v>9.4097222222223262E-3</v>
      </c>
      <c r="BT39" s="44" t="s">
        <v>301</v>
      </c>
      <c r="BU39" s="45">
        <v>813</v>
      </c>
      <c r="BV39" s="263"/>
      <c r="BW39" s="263"/>
      <c r="BX39" s="55">
        <v>0.62079861111111112</v>
      </c>
      <c r="BY39" s="35">
        <v>5.0659722222222259E-2</v>
      </c>
      <c r="BZ39" s="35">
        <v>1.0451388888888927E-2</v>
      </c>
      <c r="CA39" s="44" t="s">
        <v>301</v>
      </c>
      <c r="CB39" s="45">
        <v>903</v>
      </c>
      <c r="CC39" s="49">
        <v>0.63680555555555551</v>
      </c>
      <c r="CD39" s="42" t="s">
        <v>301</v>
      </c>
      <c r="CE39" s="38">
        <v>60</v>
      </c>
      <c r="CF39" s="53">
        <v>0.65347222222222223</v>
      </c>
      <c r="CG39" s="61"/>
      <c r="CH39" s="55">
        <v>0.66472222222222221</v>
      </c>
      <c r="CI39" s="35">
        <v>1.1249999999999982E-2</v>
      </c>
      <c r="CJ39" s="35">
        <v>4.0509259259257496E-4</v>
      </c>
      <c r="CK39" s="44" t="s">
        <v>301</v>
      </c>
      <c r="CL39" s="45">
        <v>35</v>
      </c>
      <c r="CM39" s="55">
        <v>0.67118055555555556</v>
      </c>
      <c r="CN39" s="35">
        <v>1.7708333333333326E-2</v>
      </c>
      <c r="CO39" s="35">
        <v>8.5648148148147543E-4</v>
      </c>
      <c r="CP39" s="44" t="s">
        <v>301</v>
      </c>
      <c r="CQ39" s="45">
        <v>74</v>
      </c>
      <c r="CR39" s="85"/>
      <c r="CS39" s="38">
        <v>600</v>
      </c>
      <c r="CT39" s="85">
        <v>1.77152777777778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138.5</v>
      </c>
      <c r="DC39" s="71">
        <v>138.5</v>
      </c>
      <c r="DD39" s="72">
        <v>10</v>
      </c>
      <c r="DE39" s="43"/>
      <c r="DF39" s="43"/>
      <c r="DG39" s="39">
        <v>2471.5</v>
      </c>
      <c r="DH39" s="46">
        <v>4320</v>
      </c>
      <c r="DI39" s="40"/>
      <c r="DJ39" s="63">
        <v>6791.5</v>
      </c>
      <c r="DK39" s="43"/>
      <c r="DL39" s="268" t="s">
        <v>192</v>
      </c>
      <c r="DM39" s="269" t="s">
        <v>588</v>
      </c>
      <c r="DN39" s="269" t="s">
        <v>179</v>
      </c>
      <c r="DO39" s="269">
        <v>75</v>
      </c>
      <c r="DP39" s="269" t="s">
        <v>622</v>
      </c>
      <c r="DQ39" s="56"/>
      <c r="DR39" s="56"/>
      <c r="DS39" s="36"/>
      <c r="DV39" s="41">
        <v>1</v>
      </c>
      <c r="DW39" s="41" t="s">
        <v>197</v>
      </c>
      <c r="DX39" s="41"/>
      <c r="DY39" s="151">
        <v>260.5</v>
      </c>
      <c r="DZ39" s="41">
        <v>260.5</v>
      </c>
      <c r="EA39" s="41">
        <v>9999</v>
      </c>
      <c r="EB39" s="41">
        <v>999999</v>
      </c>
      <c r="EC39" s="41">
        <v>6791.5</v>
      </c>
      <c r="EG39" s="41">
        <v>29</v>
      </c>
      <c r="EH39" s="195">
        <v>0</v>
      </c>
      <c r="EI39" s="195">
        <v>3660</v>
      </c>
      <c r="EJ39" s="196">
        <v>112</v>
      </c>
      <c r="EK39" s="195">
        <v>0</v>
      </c>
      <c r="EL39" s="195">
        <v>0</v>
      </c>
      <c r="EM39" s="195">
        <v>2102</v>
      </c>
      <c r="EN39" s="195">
        <v>60</v>
      </c>
      <c r="EO39" s="195">
        <v>109</v>
      </c>
      <c r="EP39" s="195">
        <v>600</v>
      </c>
      <c r="EQ39" s="195">
        <v>148.5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C39" s="41">
        <v>29</v>
      </c>
      <c r="FD39" s="195">
        <v>0</v>
      </c>
      <c r="FE39" s="195">
        <v>3660</v>
      </c>
      <c r="FF39" s="195">
        <v>3772</v>
      </c>
      <c r="FG39" s="195">
        <v>3772</v>
      </c>
      <c r="FH39" s="195">
        <v>3772</v>
      </c>
      <c r="FI39" s="195">
        <v>5874</v>
      </c>
      <c r="FJ39" s="195">
        <v>5934</v>
      </c>
      <c r="FK39" s="195">
        <v>6043</v>
      </c>
      <c r="FL39" s="195">
        <v>6643</v>
      </c>
      <c r="FM39" s="195">
        <v>6791.5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13.5" thickBot="1" x14ac:dyDescent="0.25">
      <c r="A40" s="132"/>
      <c r="B40" s="34">
        <v>31</v>
      </c>
      <c r="C40" s="293">
        <v>31</v>
      </c>
      <c r="D40" s="260" t="s">
        <v>497</v>
      </c>
      <c r="E40" s="260" t="s">
        <v>264</v>
      </c>
      <c r="F40" s="260" t="s">
        <v>590</v>
      </c>
      <c r="G40" s="43">
        <v>0.31319444444444439</v>
      </c>
      <c r="H40" s="47">
        <v>0.31319444444444439</v>
      </c>
      <c r="I40" s="58" t="s">
        <v>44</v>
      </c>
      <c r="J40" s="52">
        <v>0</v>
      </c>
      <c r="K40" s="43">
        <v>0.39652777777777776</v>
      </c>
      <c r="L40" s="47">
        <v>0.39652777777777776</v>
      </c>
      <c r="M40" s="42" t="s">
        <v>44</v>
      </c>
      <c r="N40" s="38">
        <v>0</v>
      </c>
      <c r="O40" s="85">
        <v>0.39861111111111108</v>
      </c>
      <c r="P40" s="38"/>
      <c r="Q40" s="261"/>
      <c r="R40" s="85"/>
      <c r="S40" s="38">
        <v>0</v>
      </c>
      <c r="T40" s="85">
        <v>0.44166666666666665</v>
      </c>
      <c r="U40" s="86"/>
      <c r="V40" s="52">
        <v>0</v>
      </c>
      <c r="W40" s="85">
        <v>0.46527777777777773</v>
      </c>
      <c r="X40" s="38"/>
      <c r="Y40" s="85">
        <v>0.46736111111111112</v>
      </c>
      <c r="Z40" s="86"/>
      <c r="AA40" s="52">
        <v>0</v>
      </c>
      <c r="AB40" s="261"/>
      <c r="AC40" s="85">
        <v>0.4694444444444445</v>
      </c>
      <c r="AD40" s="38"/>
      <c r="AE40" s="85">
        <v>0.48888888888888887</v>
      </c>
      <c r="AF40" s="86"/>
      <c r="AG40" s="52">
        <v>0</v>
      </c>
      <c r="AH40" s="261"/>
      <c r="AI40" s="85">
        <v>0.49583333333333335</v>
      </c>
      <c r="AJ40" s="38"/>
      <c r="AK40" s="73">
        <v>0.49791666666666662</v>
      </c>
      <c r="AL40" s="42" t="s">
        <v>301</v>
      </c>
      <c r="AM40" s="38">
        <v>960</v>
      </c>
      <c r="AN40" s="43">
        <v>0.51736111111111105</v>
      </c>
      <c r="AO40" s="47">
        <v>0.52916666666666667</v>
      </c>
      <c r="AP40" s="70">
        <v>96.8</v>
      </c>
      <c r="AQ40" s="71">
        <v>96.8</v>
      </c>
      <c r="AR40" s="72"/>
      <c r="AS40" s="49">
        <v>0.5395833333333333</v>
      </c>
      <c r="AT40" s="42" t="s">
        <v>44</v>
      </c>
      <c r="AU40" s="280">
        <v>0</v>
      </c>
      <c r="AV40" s="72"/>
      <c r="AW40" s="49">
        <v>0.58333333333333337</v>
      </c>
      <c r="AX40" s="42" t="s">
        <v>44</v>
      </c>
      <c r="AY40" s="38">
        <v>0</v>
      </c>
      <c r="AZ40" s="53">
        <v>0.58680555555555558</v>
      </c>
      <c r="BA40" s="61"/>
      <c r="BB40" s="55">
        <v>0.59221064814814817</v>
      </c>
      <c r="BC40" s="35">
        <v>5.4050925925925863E-3</v>
      </c>
      <c r="BD40" s="35">
        <v>1.0416666666667254E-4</v>
      </c>
      <c r="BE40" s="44" t="s">
        <v>45</v>
      </c>
      <c r="BF40" s="45">
        <v>9</v>
      </c>
      <c r="BG40" s="55">
        <v>0.60064814814814815</v>
      </c>
      <c r="BH40" s="35">
        <v>1.3842592592592573E-2</v>
      </c>
      <c r="BI40" s="35">
        <v>4.282407407407221E-4</v>
      </c>
      <c r="BJ40" s="44" t="s">
        <v>301</v>
      </c>
      <c r="BK40" s="45">
        <v>37</v>
      </c>
      <c r="BL40" s="55">
        <v>0.60498842592592594</v>
      </c>
      <c r="BM40" s="35">
        <v>1.8182870370370363E-2</v>
      </c>
      <c r="BN40" s="35">
        <v>9.1435185185184328E-4</v>
      </c>
      <c r="BO40" s="44" t="s">
        <v>301</v>
      </c>
      <c r="BP40" s="45">
        <v>79</v>
      </c>
      <c r="BQ40" s="55">
        <v>0.6225694444444444</v>
      </c>
      <c r="BR40" s="35">
        <v>3.5763888888888817E-2</v>
      </c>
      <c r="BS40" s="35">
        <v>3.8078703703703018E-3</v>
      </c>
      <c r="BT40" s="44" t="s">
        <v>301</v>
      </c>
      <c r="BU40" s="45">
        <v>329</v>
      </c>
      <c r="BV40" s="263"/>
      <c r="BW40" s="263"/>
      <c r="BX40" s="55">
        <v>0.6320486111111111</v>
      </c>
      <c r="BY40" s="35">
        <v>4.5243055555555522E-2</v>
      </c>
      <c r="BZ40" s="35">
        <v>5.0347222222221905E-3</v>
      </c>
      <c r="CA40" s="44" t="s">
        <v>301</v>
      </c>
      <c r="CB40" s="45">
        <v>435</v>
      </c>
      <c r="CC40" s="49">
        <v>0.65277777777777779</v>
      </c>
      <c r="CD40" s="42" t="s">
        <v>44</v>
      </c>
      <c r="CE40" s="38">
        <v>0</v>
      </c>
      <c r="CF40" s="53">
        <v>0.66249999999999998</v>
      </c>
      <c r="CG40" s="61"/>
      <c r="CH40" s="55">
        <v>0.67409722222222224</v>
      </c>
      <c r="CI40" s="35">
        <v>1.1597222222222259E-2</v>
      </c>
      <c r="CJ40" s="35">
        <v>7.5231481481485146E-4</v>
      </c>
      <c r="CK40" s="44" t="s">
        <v>301</v>
      </c>
      <c r="CL40" s="45">
        <v>65</v>
      </c>
      <c r="CM40" s="55">
        <v>0.68146990740740743</v>
      </c>
      <c r="CN40" s="35">
        <v>1.8969907407407449E-2</v>
      </c>
      <c r="CO40" s="35">
        <v>2.1180555555555987E-3</v>
      </c>
      <c r="CP40" s="44" t="s">
        <v>301</v>
      </c>
      <c r="CQ40" s="45">
        <v>183</v>
      </c>
      <c r="CR40" s="85" t="s">
        <v>632</v>
      </c>
      <c r="CS40" s="38"/>
      <c r="CT40" s="85">
        <v>1.85486111111111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113.3</v>
      </c>
      <c r="DC40" s="71">
        <v>113.3</v>
      </c>
      <c r="DD40" s="72"/>
      <c r="DE40" s="43"/>
      <c r="DF40" s="43"/>
      <c r="DG40" s="39">
        <v>1347.1</v>
      </c>
      <c r="DH40" s="46">
        <v>960</v>
      </c>
      <c r="DI40" s="40"/>
      <c r="DJ40" s="63">
        <v>2307.1</v>
      </c>
      <c r="DK40" s="43"/>
      <c r="DL40" s="268" t="s">
        <v>191</v>
      </c>
      <c r="DM40" s="269" t="s">
        <v>590</v>
      </c>
      <c r="DN40" s="269" t="s">
        <v>179</v>
      </c>
      <c r="DO40" s="269">
        <v>64</v>
      </c>
      <c r="DP40" s="269" t="s">
        <v>622</v>
      </c>
      <c r="DQ40" s="56"/>
      <c r="DR40" s="56"/>
      <c r="DS40" s="36"/>
      <c r="DV40" s="41">
        <v>1</v>
      </c>
      <c r="DW40" s="41" t="s">
        <v>197</v>
      </c>
      <c r="DX40" s="41"/>
      <c r="DY40" s="151">
        <v>210.1</v>
      </c>
      <c r="DZ40" s="41">
        <v>210.1</v>
      </c>
      <c r="EA40" s="41">
        <v>9999</v>
      </c>
      <c r="EB40" s="41">
        <v>999999</v>
      </c>
      <c r="EC40" s="41">
        <v>2307.1</v>
      </c>
      <c r="EG40" s="41">
        <v>31</v>
      </c>
      <c r="EH40" s="195">
        <v>0</v>
      </c>
      <c r="EI40" s="195">
        <v>960</v>
      </c>
      <c r="EJ40" s="196">
        <v>96.8</v>
      </c>
      <c r="EK40" s="195">
        <v>0</v>
      </c>
      <c r="EL40" s="195">
        <v>0</v>
      </c>
      <c r="EM40" s="195">
        <v>889</v>
      </c>
      <c r="EN40" s="195">
        <v>0</v>
      </c>
      <c r="EO40" s="195">
        <v>248</v>
      </c>
      <c r="EP40" s="195">
        <v>0</v>
      </c>
      <c r="EQ40" s="195">
        <v>113.3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31</v>
      </c>
      <c r="FD40" s="195">
        <v>0</v>
      </c>
      <c r="FE40" s="195">
        <v>960</v>
      </c>
      <c r="FF40" s="195">
        <v>1056.8</v>
      </c>
      <c r="FG40" s="195">
        <v>1056.8</v>
      </c>
      <c r="FH40" s="195">
        <v>1056.8</v>
      </c>
      <c r="FI40" s="195">
        <v>1945.8</v>
      </c>
      <c r="FJ40" s="195">
        <v>1945.8</v>
      </c>
      <c r="FK40" s="195">
        <v>2193.8000000000002</v>
      </c>
      <c r="FL40" s="195">
        <v>2193.8000000000002</v>
      </c>
      <c r="FM40" s="195">
        <v>2307.1000000000004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13.5" thickBot="1" x14ac:dyDescent="0.25">
      <c r="A41" s="132"/>
      <c r="B41" s="34">
        <v>32</v>
      </c>
      <c r="C41" s="293">
        <v>32</v>
      </c>
      <c r="D41" s="260" t="s">
        <v>498</v>
      </c>
      <c r="E41" s="260" t="s">
        <v>499</v>
      </c>
      <c r="F41" s="260" t="s">
        <v>591</v>
      </c>
      <c r="G41" s="43">
        <v>0.31388888888888883</v>
      </c>
      <c r="H41" s="47">
        <v>0.31527777777777777</v>
      </c>
      <c r="I41" s="58" t="s">
        <v>301</v>
      </c>
      <c r="J41" s="52">
        <v>120</v>
      </c>
      <c r="K41" s="43">
        <v>0.3972222222222222</v>
      </c>
      <c r="L41" s="47">
        <v>0.3972222222222222</v>
      </c>
      <c r="M41" s="42" t="s">
        <v>44</v>
      </c>
      <c r="N41" s="38">
        <v>0</v>
      </c>
      <c r="O41" s="85">
        <v>0.39861111111111108</v>
      </c>
      <c r="P41" s="38"/>
      <c r="Q41" s="261"/>
      <c r="R41" s="85"/>
      <c r="S41" s="38">
        <v>0</v>
      </c>
      <c r="T41" s="85">
        <v>0.44513888888888892</v>
      </c>
      <c r="U41" s="86"/>
      <c r="V41" s="52">
        <v>0</v>
      </c>
      <c r="W41" s="85">
        <v>0.46527777777777773</v>
      </c>
      <c r="X41" s="38"/>
      <c r="Y41" s="85">
        <v>0.46736111111111112</v>
      </c>
      <c r="Z41" s="86"/>
      <c r="AA41" s="52">
        <v>0</v>
      </c>
      <c r="AB41" s="261"/>
      <c r="AC41" s="85">
        <v>0.47013888888888888</v>
      </c>
      <c r="AD41" s="38"/>
      <c r="AE41" s="85">
        <v>0.48958333333333331</v>
      </c>
      <c r="AF41" s="86"/>
      <c r="AG41" s="52">
        <v>0</v>
      </c>
      <c r="AH41" s="261"/>
      <c r="AI41" s="85">
        <v>0.49583333333333335</v>
      </c>
      <c r="AJ41" s="38"/>
      <c r="AK41" s="73">
        <v>0.49791666666666662</v>
      </c>
      <c r="AL41" s="42" t="s">
        <v>301</v>
      </c>
      <c r="AM41" s="38">
        <v>900</v>
      </c>
      <c r="AN41" s="43">
        <v>0.51666666666666672</v>
      </c>
      <c r="AO41" s="47">
        <v>0.51736111111111105</v>
      </c>
      <c r="AP41" s="70">
        <v>113.1</v>
      </c>
      <c r="AQ41" s="71">
        <v>113.1</v>
      </c>
      <c r="AR41" s="72"/>
      <c r="AS41" s="49">
        <v>0.5395833333333333</v>
      </c>
      <c r="AT41" s="42" t="s">
        <v>44</v>
      </c>
      <c r="AU41" s="280">
        <v>0</v>
      </c>
      <c r="AV41" s="72"/>
      <c r="AW41" s="49">
        <v>0.58402777777777781</v>
      </c>
      <c r="AX41" s="42" t="s">
        <v>301</v>
      </c>
      <c r="AY41" s="38">
        <v>180</v>
      </c>
      <c r="AZ41" s="53">
        <v>0.58750000000000002</v>
      </c>
      <c r="BA41" s="61"/>
      <c r="BB41" s="55">
        <v>0.59281249999999996</v>
      </c>
      <c r="BC41" s="35">
        <v>5.3124999999999423E-3</v>
      </c>
      <c r="BD41" s="35">
        <v>1.9675925925931662E-4</v>
      </c>
      <c r="BE41" s="44" t="s">
        <v>45</v>
      </c>
      <c r="BF41" s="45">
        <v>17</v>
      </c>
      <c r="BG41" s="55">
        <v>0.60111111111111104</v>
      </c>
      <c r="BH41" s="35">
        <v>1.3611111111111018E-2</v>
      </c>
      <c r="BI41" s="35">
        <v>1.9675925925916743E-4</v>
      </c>
      <c r="BJ41" s="44" t="s">
        <v>301</v>
      </c>
      <c r="BK41" s="45">
        <v>17</v>
      </c>
      <c r="BL41" s="55">
        <v>0.60549768518518521</v>
      </c>
      <c r="BM41" s="35">
        <v>1.7997685185185186E-2</v>
      </c>
      <c r="BN41" s="35">
        <v>7.2916666666666616E-4</v>
      </c>
      <c r="BO41" s="44" t="s">
        <v>301</v>
      </c>
      <c r="BP41" s="45">
        <v>63</v>
      </c>
      <c r="BQ41" s="55">
        <v>0.62650462962962961</v>
      </c>
      <c r="BR41" s="35">
        <v>3.9004629629629584E-2</v>
      </c>
      <c r="BS41" s="35">
        <v>7.048611111111068E-3</v>
      </c>
      <c r="BT41" s="44" t="s">
        <v>301</v>
      </c>
      <c r="BU41" s="45">
        <v>609</v>
      </c>
      <c r="BV41" s="263"/>
      <c r="BW41" s="263"/>
      <c r="BX41" s="55">
        <v>0.6152199074074074</v>
      </c>
      <c r="BY41" s="35">
        <v>2.7719907407407374E-2</v>
      </c>
      <c r="BZ41" s="35">
        <v>1.2488425925925958E-2</v>
      </c>
      <c r="CA41" s="44" t="s">
        <v>45</v>
      </c>
      <c r="CB41" s="45">
        <v>1379</v>
      </c>
      <c r="CC41" s="49">
        <v>0.6645833333333333</v>
      </c>
      <c r="CD41" s="42" t="s">
        <v>301</v>
      </c>
      <c r="CE41" s="38">
        <v>960</v>
      </c>
      <c r="CF41" s="53">
        <v>0.66736111111111107</v>
      </c>
      <c r="CG41" s="61"/>
      <c r="CH41" s="55">
        <v>0.67935185185185187</v>
      </c>
      <c r="CI41" s="35">
        <v>1.1990740740740802E-2</v>
      </c>
      <c r="CJ41" s="35">
        <v>1.1458333333333945E-3</v>
      </c>
      <c r="CK41" s="44" t="s">
        <v>301</v>
      </c>
      <c r="CL41" s="45">
        <v>99</v>
      </c>
      <c r="CM41" s="55">
        <v>0.68640046296296298</v>
      </c>
      <c r="CN41" s="35">
        <v>1.9039351851851904E-2</v>
      </c>
      <c r="CO41" s="35">
        <v>2.187500000000054E-3</v>
      </c>
      <c r="CP41" s="44" t="s">
        <v>301</v>
      </c>
      <c r="CQ41" s="45">
        <v>189</v>
      </c>
      <c r="CR41" s="85" t="s">
        <v>632</v>
      </c>
      <c r="CS41" s="38"/>
      <c r="CT41" s="85">
        <v>1.89652777777778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128.80000000000001</v>
      </c>
      <c r="DC41" s="71">
        <v>128.80000000000001</v>
      </c>
      <c r="DD41" s="72"/>
      <c r="DE41" s="43"/>
      <c r="DF41" s="43"/>
      <c r="DG41" s="39">
        <v>2614.9</v>
      </c>
      <c r="DH41" s="46">
        <v>2160</v>
      </c>
      <c r="DI41" s="40"/>
      <c r="DJ41" s="63">
        <v>4774.8999999999996</v>
      </c>
      <c r="DK41" s="43"/>
      <c r="DL41" s="268" t="s">
        <v>191</v>
      </c>
      <c r="DM41" s="269" t="s">
        <v>591</v>
      </c>
      <c r="DN41" s="269" t="s">
        <v>179</v>
      </c>
      <c r="DO41" s="269">
        <v>64</v>
      </c>
      <c r="DP41" s="269" t="s">
        <v>622</v>
      </c>
      <c r="DQ41" s="56"/>
      <c r="DR41" s="56"/>
      <c r="DS41" s="36"/>
      <c r="DV41" s="41">
        <v>1</v>
      </c>
      <c r="DW41" s="41" t="s">
        <v>197</v>
      </c>
      <c r="DX41" s="41"/>
      <c r="DY41" s="151">
        <v>241.9</v>
      </c>
      <c r="DZ41" s="41">
        <v>241.9</v>
      </c>
      <c r="EA41" s="41">
        <v>9999</v>
      </c>
      <c r="EB41" s="41">
        <v>999999</v>
      </c>
      <c r="EC41" s="41">
        <v>4774.8999999999996</v>
      </c>
      <c r="EG41" s="41">
        <v>32</v>
      </c>
      <c r="EH41" s="195">
        <v>120</v>
      </c>
      <c r="EI41" s="195">
        <v>900</v>
      </c>
      <c r="EJ41" s="196">
        <v>113.1</v>
      </c>
      <c r="EK41" s="195">
        <v>0</v>
      </c>
      <c r="EL41" s="195">
        <v>180</v>
      </c>
      <c r="EM41" s="195">
        <v>2085</v>
      </c>
      <c r="EN41" s="195">
        <v>960</v>
      </c>
      <c r="EO41" s="195">
        <v>288</v>
      </c>
      <c r="EP41" s="195">
        <v>0</v>
      </c>
      <c r="EQ41" s="195">
        <v>128.80000000000001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32</v>
      </c>
      <c r="FD41" s="195">
        <v>120</v>
      </c>
      <c r="FE41" s="195">
        <v>1020</v>
      </c>
      <c r="FF41" s="195">
        <v>1133.0999999999999</v>
      </c>
      <c r="FG41" s="195">
        <v>1133.0999999999999</v>
      </c>
      <c r="FH41" s="195">
        <v>1313.1</v>
      </c>
      <c r="FI41" s="195">
        <v>3398.1</v>
      </c>
      <c r="FJ41" s="195">
        <v>4358.1000000000004</v>
      </c>
      <c r="FK41" s="195">
        <v>4646.1000000000004</v>
      </c>
      <c r="FL41" s="195">
        <v>4646.1000000000004</v>
      </c>
      <c r="FM41" s="195">
        <v>4774.9000000000005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33</v>
      </c>
      <c r="C42" s="293">
        <v>33</v>
      </c>
      <c r="D42" s="260" t="s">
        <v>500</v>
      </c>
      <c r="E42" s="260" t="s">
        <v>501</v>
      </c>
      <c r="F42" s="260" t="s">
        <v>592</v>
      </c>
      <c r="G42" s="43">
        <v>0.31458333333333327</v>
      </c>
      <c r="H42" s="47">
        <v>0.31458333333333327</v>
      </c>
      <c r="I42" s="58" t="s">
        <v>44</v>
      </c>
      <c r="J42" s="391">
        <v>0</v>
      </c>
      <c r="K42" s="43">
        <v>0.39791666666666664</v>
      </c>
      <c r="L42" s="47">
        <v>0.39791666666666664</v>
      </c>
      <c r="M42" s="42" t="s">
        <v>44</v>
      </c>
      <c r="N42" s="38">
        <v>0</v>
      </c>
      <c r="O42" s="85">
        <v>0.39861111111111108</v>
      </c>
      <c r="P42" s="38"/>
      <c r="Q42" s="261"/>
      <c r="R42" s="85"/>
      <c r="S42" s="38">
        <v>0</v>
      </c>
      <c r="T42" s="85">
        <v>0.44166666666666665</v>
      </c>
      <c r="U42" s="86"/>
      <c r="V42" s="52">
        <v>0</v>
      </c>
      <c r="W42" s="85">
        <v>0.46527777777777773</v>
      </c>
      <c r="X42" s="38"/>
      <c r="Y42" s="85">
        <v>0.46736111111111112</v>
      </c>
      <c r="Z42" s="86"/>
      <c r="AA42" s="52">
        <v>0</v>
      </c>
      <c r="AB42" s="261"/>
      <c r="AC42" s="85">
        <v>0.4694444444444445</v>
      </c>
      <c r="AD42" s="38"/>
      <c r="AE42" s="85">
        <v>0.48888888888888887</v>
      </c>
      <c r="AF42" s="86"/>
      <c r="AG42" s="52">
        <v>0</v>
      </c>
      <c r="AH42" s="261"/>
      <c r="AI42" s="85"/>
      <c r="AJ42" s="38">
        <v>600</v>
      </c>
      <c r="AK42" s="73">
        <v>0.49791666666666662</v>
      </c>
      <c r="AL42" s="42" t="s">
        <v>301</v>
      </c>
      <c r="AM42" s="38">
        <v>840</v>
      </c>
      <c r="AN42" s="43">
        <v>0.51736111111111105</v>
      </c>
      <c r="AO42" s="47">
        <v>0.52916666666666667</v>
      </c>
      <c r="AP42" s="70">
        <v>107.5</v>
      </c>
      <c r="AQ42" s="71">
        <v>107.5</v>
      </c>
      <c r="AR42" s="72"/>
      <c r="AS42" s="49">
        <v>0.5395833333333333</v>
      </c>
      <c r="AT42" s="42" t="s">
        <v>44</v>
      </c>
      <c r="AU42" s="280">
        <v>0</v>
      </c>
      <c r="AV42" s="72"/>
      <c r="AW42" s="49">
        <v>0.58402777777777781</v>
      </c>
      <c r="AX42" s="42" t="s">
        <v>44</v>
      </c>
      <c r="AY42" s="38">
        <v>0</v>
      </c>
      <c r="AZ42" s="53">
        <v>0.58819444444444446</v>
      </c>
      <c r="BA42" s="61"/>
      <c r="BB42" s="55">
        <v>0.59349537037037037</v>
      </c>
      <c r="BC42" s="35">
        <v>5.3009259259259034E-3</v>
      </c>
      <c r="BD42" s="35">
        <v>2.0833333333335549E-4</v>
      </c>
      <c r="BE42" s="44" t="s">
        <v>45</v>
      </c>
      <c r="BF42" s="45">
        <v>18</v>
      </c>
      <c r="BG42" s="55">
        <v>0.60130787037037037</v>
      </c>
      <c r="BH42" s="35">
        <v>1.3113425925925903E-2</v>
      </c>
      <c r="BI42" s="35">
        <v>3.0092592592594752E-4</v>
      </c>
      <c r="BJ42" s="44" t="s">
        <v>45</v>
      </c>
      <c r="BK42" s="45">
        <v>26</v>
      </c>
      <c r="BL42" s="55">
        <v>0.60909722222222229</v>
      </c>
      <c r="BM42" s="35">
        <v>2.0902777777777826E-2</v>
      </c>
      <c r="BN42" s="35">
        <v>3.6342592592593058E-3</v>
      </c>
      <c r="BO42" s="44" t="s">
        <v>301</v>
      </c>
      <c r="BP42" s="45">
        <v>314</v>
      </c>
      <c r="BQ42" s="55">
        <v>0.62385416666666671</v>
      </c>
      <c r="BR42" s="35">
        <v>3.5659722222222245E-2</v>
      </c>
      <c r="BS42" s="35">
        <v>3.7037037037037299E-3</v>
      </c>
      <c r="BT42" s="44" t="s">
        <v>301</v>
      </c>
      <c r="BU42" s="45">
        <v>320</v>
      </c>
      <c r="BV42" s="263"/>
      <c r="BW42" s="263"/>
      <c r="BX42" s="55">
        <v>0.63305555555555559</v>
      </c>
      <c r="BY42" s="35">
        <v>4.4861111111111129E-2</v>
      </c>
      <c r="BZ42" s="35">
        <v>4.6527777777777973E-3</v>
      </c>
      <c r="CA42" s="44" t="s">
        <v>301</v>
      </c>
      <c r="CB42" s="45">
        <v>402</v>
      </c>
      <c r="CC42" s="49">
        <v>0.65416666666666667</v>
      </c>
      <c r="CD42" s="42" t="s">
        <v>44</v>
      </c>
      <c r="CE42" s="38">
        <v>0</v>
      </c>
      <c r="CF42" s="53">
        <v>0.66180555555555554</v>
      </c>
      <c r="CG42" s="61"/>
      <c r="CH42" s="55">
        <v>0.67262731481481486</v>
      </c>
      <c r="CI42" s="35">
        <v>1.0821759259259323E-2</v>
      </c>
      <c r="CJ42" s="35">
        <v>2.3148148148084691E-5</v>
      </c>
      <c r="CK42" s="44" t="s">
        <v>45</v>
      </c>
      <c r="CL42" s="45">
        <v>2</v>
      </c>
      <c r="CM42" s="55">
        <v>0.68009259259259258</v>
      </c>
      <c r="CN42" s="35">
        <v>1.8287037037037046E-2</v>
      </c>
      <c r="CO42" s="35">
        <v>1.4351851851851956E-3</v>
      </c>
      <c r="CP42" s="44" t="s">
        <v>301</v>
      </c>
      <c r="CQ42" s="45">
        <v>124</v>
      </c>
      <c r="CR42" s="85" t="s">
        <v>632</v>
      </c>
      <c r="CS42" s="38"/>
      <c r="CT42" s="85">
        <v>1.9381944444444399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128</v>
      </c>
      <c r="DC42" s="71">
        <v>128</v>
      </c>
      <c r="DD42" s="72"/>
      <c r="DE42" s="43"/>
      <c r="DF42" s="43"/>
      <c r="DG42" s="39">
        <v>1441.5</v>
      </c>
      <c r="DH42" s="46">
        <v>1440</v>
      </c>
      <c r="DI42" s="40"/>
      <c r="DJ42" s="63">
        <v>2881.5</v>
      </c>
      <c r="DK42" s="43"/>
      <c r="DL42" s="268" t="s">
        <v>191</v>
      </c>
      <c r="DM42" s="269" t="s">
        <v>592</v>
      </c>
      <c r="DN42" s="269" t="s">
        <v>179</v>
      </c>
      <c r="DO42" s="269">
        <v>80</v>
      </c>
      <c r="DP42" s="269" t="s">
        <v>622</v>
      </c>
      <c r="DQ42" s="56"/>
      <c r="DR42" s="56"/>
      <c r="DS42" s="36"/>
      <c r="DV42" s="41">
        <v>1</v>
      </c>
      <c r="DW42" s="41" t="s">
        <v>197</v>
      </c>
      <c r="DX42" s="41"/>
      <c r="DY42" s="151">
        <v>235.5</v>
      </c>
      <c r="DZ42" s="41">
        <v>235.5</v>
      </c>
      <c r="EA42" s="41">
        <v>9999</v>
      </c>
      <c r="EB42" s="41">
        <v>999999</v>
      </c>
      <c r="EC42" s="41">
        <v>2881.5</v>
      </c>
      <c r="EG42" s="41">
        <v>33</v>
      </c>
      <c r="EH42" s="195">
        <v>0</v>
      </c>
      <c r="EI42" s="195">
        <v>1440</v>
      </c>
      <c r="EJ42" s="196">
        <v>107.5</v>
      </c>
      <c r="EK42" s="195">
        <v>0</v>
      </c>
      <c r="EL42" s="195">
        <v>0</v>
      </c>
      <c r="EM42" s="195">
        <v>1080</v>
      </c>
      <c r="EN42" s="195">
        <v>0</v>
      </c>
      <c r="EO42" s="195">
        <v>126</v>
      </c>
      <c r="EP42" s="195">
        <v>0</v>
      </c>
      <c r="EQ42" s="195">
        <v>128</v>
      </c>
      <c r="ER42" s="195" t="e">
        <v>#REF!</v>
      </c>
      <c r="ES42" s="195" t="e">
        <v>#REF!</v>
      </c>
      <c r="ET42" s="195" t="e">
        <v>#REF!</v>
      </c>
      <c r="EU42" s="196" t="e">
        <v>#REF!</v>
      </c>
      <c r="EV42" s="195"/>
      <c r="EW42" s="195"/>
      <c r="EX42" s="195"/>
      <c r="EY42" s="195"/>
      <c r="EZ42" s="196"/>
      <c r="FA42" s="195"/>
      <c r="FC42" s="41">
        <v>33</v>
      </c>
      <c r="FD42" s="195">
        <v>0</v>
      </c>
      <c r="FE42" s="195">
        <v>1440</v>
      </c>
      <c r="FF42" s="195">
        <v>1547.5</v>
      </c>
      <c r="FG42" s="195">
        <v>1547.5</v>
      </c>
      <c r="FH42" s="195">
        <v>1547.5</v>
      </c>
      <c r="FI42" s="195">
        <v>2627.5</v>
      </c>
      <c r="FJ42" s="195">
        <v>2627.5</v>
      </c>
      <c r="FK42" s="195">
        <v>2753.5</v>
      </c>
      <c r="FL42" s="195">
        <v>2753.5</v>
      </c>
      <c r="FM42" s="195">
        <v>2881.5</v>
      </c>
      <c r="FN42" s="195" t="e">
        <v>#REF!</v>
      </c>
      <c r="FO42" s="195" t="e">
        <v>#REF!</v>
      </c>
      <c r="FP42" s="195" t="e">
        <v>#REF!</v>
      </c>
      <c r="FQ42" s="195" t="e">
        <v>#REF!</v>
      </c>
      <c r="FR42" s="195" t="e">
        <v>#REF!</v>
      </c>
      <c r="FS42" s="195" t="e">
        <v>#REF!</v>
      </c>
      <c r="FT42" s="195" t="e">
        <v>#REF!</v>
      </c>
      <c r="FU42" s="195" t="e">
        <v>#REF!</v>
      </c>
      <c r="FV42" s="195" t="e">
        <v>#REF!</v>
      </c>
    </row>
    <row r="43" spans="1:178" ht="13.5" thickBot="1" x14ac:dyDescent="0.25">
      <c r="A43" s="132"/>
      <c r="B43" s="34">
        <v>34</v>
      </c>
      <c r="C43" s="293">
        <v>34</v>
      </c>
      <c r="D43" s="260" t="s">
        <v>502</v>
      </c>
      <c r="E43" s="260" t="s">
        <v>503</v>
      </c>
      <c r="F43" s="260" t="s">
        <v>572</v>
      </c>
      <c r="G43" s="43">
        <v>0.31527777777777771</v>
      </c>
      <c r="H43" s="47">
        <v>0.31527777777777771</v>
      </c>
      <c r="I43" s="58" t="s">
        <v>44</v>
      </c>
      <c r="J43" s="52">
        <v>0</v>
      </c>
      <c r="K43" s="43">
        <v>0.39861111111111108</v>
      </c>
      <c r="L43" s="47">
        <v>0.39861111111111108</v>
      </c>
      <c r="M43" s="42" t="s">
        <v>44</v>
      </c>
      <c r="N43" s="38">
        <v>0</v>
      </c>
      <c r="O43" s="85">
        <v>0.39930555555555558</v>
      </c>
      <c r="P43" s="38"/>
      <c r="Q43" s="261"/>
      <c r="R43" s="85">
        <v>0.45347222222222222</v>
      </c>
      <c r="S43" s="38">
        <v>300</v>
      </c>
      <c r="T43" s="85">
        <v>0.47083333333333338</v>
      </c>
      <c r="U43" s="86"/>
      <c r="V43" s="52">
        <v>0</v>
      </c>
      <c r="W43" s="85"/>
      <c r="X43" s="38">
        <v>600</v>
      </c>
      <c r="Y43" s="85"/>
      <c r="Z43" s="86"/>
      <c r="AA43" s="52">
        <v>600</v>
      </c>
      <c r="AB43" s="261"/>
      <c r="AC43" s="85"/>
      <c r="AD43" s="38">
        <v>600</v>
      </c>
      <c r="AE43" s="85" t="s">
        <v>308</v>
      </c>
      <c r="AF43" s="86"/>
      <c r="AG43" s="52">
        <v>600</v>
      </c>
      <c r="AH43" s="261"/>
      <c r="AI43" s="85"/>
      <c r="AJ43" s="38">
        <v>600</v>
      </c>
      <c r="AK43" s="73">
        <v>0.49305555555555558</v>
      </c>
      <c r="AL43" s="42" t="s">
        <v>301</v>
      </c>
      <c r="AM43" s="38">
        <v>360</v>
      </c>
      <c r="AN43" s="43">
        <v>0.49444444444444446</v>
      </c>
      <c r="AO43" s="47">
        <v>0.52083333333333337</v>
      </c>
      <c r="AP43" s="70">
        <v>106</v>
      </c>
      <c r="AQ43" s="71">
        <v>106</v>
      </c>
      <c r="AR43" s="72">
        <v>10</v>
      </c>
      <c r="AS43" s="49">
        <v>0.53472222222222221</v>
      </c>
      <c r="AT43" s="42" t="s">
        <v>44</v>
      </c>
      <c r="AU43" s="280">
        <v>0</v>
      </c>
      <c r="AV43" s="72"/>
      <c r="AW43" s="49">
        <v>0.59861111111111109</v>
      </c>
      <c r="AX43" s="42" t="s">
        <v>44</v>
      </c>
      <c r="AY43" s="38">
        <v>0</v>
      </c>
      <c r="AZ43" s="53">
        <v>0.60069444444444442</v>
      </c>
      <c r="BA43" s="61"/>
      <c r="BB43" s="55">
        <v>0.60620370370370369</v>
      </c>
      <c r="BC43" s="35">
        <v>5.5092592592592693E-3</v>
      </c>
      <c r="BD43" s="35">
        <v>1.0408340855860843E-17</v>
      </c>
      <c r="BE43" s="44" t="s">
        <v>44</v>
      </c>
      <c r="BF43" s="45">
        <v>0</v>
      </c>
      <c r="BG43" s="55">
        <v>0.61373842592592587</v>
      </c>
      <c r="BH43" s="35">
        <v>1.3043981481481448E-2</v>
      </c>
      <c r="BI43" s="35">
        <v>3.7037037037040282E-4</v>
      </c>
      <c r="BJ43" s="44" t="s">
        <v>45</v>
      </c>
      <c r="BK43" s="45">
        <v>32</v>
      </c>
      <c r="BL43" s="55">
        <v>0.61793981481481486</v>
      </c>
      <c r="BM43" s="35">
        <v>1.7245370370370439E-2</v>
      </c>
      <c r="BN43" s="35">
        <v>2.3148148148081221E-5</v>
      </c>
      <c r="BO43" s="44" t="s">
        <v>45</v>
      </c>
      <c r="BP43" s="45">
        <v>2</v>
      </c>
      <c r="BQ43" s="55">
        <v>0.63633101851851859</v>
      </c>
      <c r="BR43" s="35">
        <v>3.5636574074074168E-2</v>
      </c>
      <c r="BS43" s="35">
        <v>3.6805555555556521E-3</v>
      </c>
      <c r="BT43" s="44" t="s">
        <v>301</v>
      </c>
      <c r="BU43" s="45">
        <v>318</v>
      </c>
      <c r="BV43" s="263"/>
      <c r="BW43" s="263"/>
      <c r="BX43" s="55">
        <v>0.62685185185185188</v>
      </c>
      <c r="BY43" s="35">
        <v>2.6157407407407463E-2</v>
      </c>
      <c r="BZ43" s="35">
        <v>1.405092592592587E-2</v>
      </c>
      <c r="CA43" s="44" t="s">
        <v>45</v>
      </c>
      <c r="CB43" s="45">
        <v>1514</v>
      </c>
      <c r="CC43" s="49">
        <v>0.66527777777777775</v>
      </c>
      <c r="CD43" s="42" t="s">
        <v>45</v>
      </c>
      <c r="CE43" s="38">
        <v>120</v>
      </c>
      <c r="CF43" s="53">
        <v>0.66805555555555562</v>
      </c>
      <c r="CG43" s="61"/>
      <c r="CH43" s="55">
        <v>0.679224537037037</v>
      </c>
      <c r="CI43" s="35">
        <v>1.1168981481481377E-2</v>
      </c>
      <c r="CJ43" s="35">
        <v>3.2407407407396976E-4</v>
      </c>
      <c r="CK43" s="44" t="s">
        <v>301</v>
      </c>
      <c r="CL43" s="45">
        <v>28</v>
      </c>
      <c r="CM43" s="55">
        <v>0.6850694444444444</v>
      </c>
      <c r="CN43" s="35">
        <v>1.7013888888888773E-2</v>
      </c>
      <c r="CO43" s="35">
        <v>1.6203703703692243E-4</v>
      </c>
      <c r="CP43" s="44" t="s">
        <v>301</v>
      </c>
      <c r="CQ43" s="45">
        <v>14</v>
      </c>
      <c r="CR43" s="85" t="s">
        <v>632</v>
      </c>
      <c r="CS43" s="38"/>
      <c r="CT43" s="85">
        <v>1.97986111111111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109.7</v>
      </c>
      <c r="DC43" s="71">
        <v>109.7</v>
      </c>
      <c r="DD43" s="72"/>
      <c r="DE43" s="43"/>
      <c r="DF43" s="43"/>
      <c r="DG43" s="39">
        <v>2133.6999999999998</v>
      </c>
      <c r="DH43" s="46">
        <v>3780</v>
      </c>
      <c r="DI43" s="40"/>
      <c r="DJ43" s="63">
        <v>5913.7</v>
      </c>
      <c r="DK43" s="43"/>
      <c r="DL43" s="268" t="s">
        <v>192</v>
      </c>
      <c r="DM43" s="269" t="s">
        <v>572</v>
      </c>
      <c r="DN43" s="269" t="s">
        <v>178</v>
      </c>
      <c r="DO43" s="269">
        <v>87</v>
      </c>
      <c r="DP43" s="269">
        <v>0</v>
      </c>
      <c r="DQ43" s="56"/>
      <c r="DR43" s="56"/>
      <c r="DS43" s="36"/>
      <c r="DV43" s="41">
        <v>1.05</v>
      </c>
      <c r="DW43" s="41" t="s">
        <v>197</v>
      </c>
      <c r="DX43" s="41"/>
      <c r="DY43" s="151">
        <v>236.98499999999999</v>
      </c>
      <c r="DZ43" s="41">
        <v>236.98499999999999</v>
      </c>
      <c r="EA43" s="41">
        <v>9999</v>
      </c>
      <c r="EB43" s="41">
        <v>999999</v>
      </c>
      <c r="EC43" s="41">
        <v>999999</v>
      </c>
      <c r="EG43" s="41">
        <v>34</v>
      </c>
      <c r="EH43" s="195">
        <v>0</v>
      </c>
      <c r="EI43" s="195">
        <v>3660</v>
      </c>
      <c r="EJ43" s="196">
        <v>116</v>
      </c>
      <c r="EK43" s="195">
        <v>0</v>
      </c>
      <c r="EL43" s="195">
        <v>0</v>
      </c>
      <c r="EM43" s="195">
        <v>1866</v>
      </c>
      <c r="EN43" s="195">
        <v>120</v>
      </c>
      <c r="EO43" s="195">
        <v>42</v>
      </c>
      <c r="EP43" s="195">
        <v>0</v>
      </c>
      <c r="EQ43" s="195">
        <v>109.7</v>
      </c>
      <c r="ER43" s="195" t="e">
        <v>#REF!</v>
      </c>
      <c r="ES43" s="195" t="e">
        <v>#REF!</v>
      </c>
      <c r="ET43" s="195" t="e">
        <v>#REF!</v>
      </c>
      <c r="EU43" s="196" t="e">
        <v>#REF!</v>
      </c>
      <c r="EV43" s="195"/>
      <c r="EW43" s="195"/>
      <c r="EX43" s="195"/>
      <c r="EY43" s="195"/>
      <c r="EZ43" s="196"/>
      <c r="FA43" s="195"/>
      <c r="FC43" s="41">
        <v>34</v>
      </c>
      <c r="FD43" s="195">
        <v>0</v>
      </c>
      <c r="FE43" s="195">
        <v>3660</v>
      </c>
      <c r="FF43" s="195">
        <v>3776</v>
      </c>
      <c r="FG43" s="195">
        <v>3776</v>
      </c>
      <c r="FH43" s="195">
        <v>3776</v>
      </c>
      <c r="FI43" s="195">
        <v>5642</v>
      </c>
      <c r="FJ43" s="195">
        <v>5762</v>
      </c>
      <c r="FK43" s="195">
        <v>5804</v>
      </c>
      <c r="FL43" s="195">
        <v>5804</v>
      </c>
      <c r="FM43" s="195">
        <v>5913.7</v>
      </c>
      <c r="FN43" s="195" t="e">
        <v>#REF!</v>
      </c>
      <c r="FO43" s="195" t="e">
        <v>#REF!</v>
      </c>
      <c r="FP43" s="195" t="e">
        <v>#REF!</v>
      </c>
      <c r="FQ43" s="195" t="e">
        <v>#REF!</v>
      </c>
      <c r="FR43" s="195" t="e">
        <v>#REF!</v>
      </c>
      <c r="FS43" s="195" t="e">
        <v>#REF!</v>
      </c>
      <c r="FT43" s="195" t="e">
        <v>#REF!</v>
      </c>
      <c r="FU43" s="195" t="e">
        <v>#REF!</v>
      </c>
      <c r="FV43" s="195" t="e">
        <v>#REF!</v>
      </c>
    </row>
    <row r="44" spans="1:178" ht="13.5" thickBot="1" x14ac:dyDescent="0.25">
      <c r="A44" s="132"/>
      <c r="B44" s="34">
        <v>35</v>
      </c>
      <c r="C44" s="293">
        <v>35</v>
      </c>
      <c r="D44" s="260" t="s">
        <v>504</v>
      </c>
      <c r="E44" s="260" t="s">
        <v>505</v>
      </c>
      <c r="F44" s="260" t="s">
        <v>589</v>
      </c>
      <c r="G44" s="43">
        <v>0.31597222222222215</v>
      </c>
      <c r="H44" s="47">
        <v>0.31597222222222215</v>
      </c>
      <c r="I44" s="58" t="s">
        <v>44</v>
      </c>
      <c r="J44" s="52">
        <v>0</v>
      </c>
      <c r="K44" s="43">
        <v>0.39930555555555552</v>
      </c>
      <c r="L44" s="47">
        <v>0.39930555555555552</v>
      </c>
      <c r="M44" s="42" t="s">
        <v>44</v>
      </c>
      <c r="N44" s="38">
        <v>0</v>
      </c>
      <c r="O44" s="85">
        <v>0.39999999999999997</v>
      </c>
      <c r="P44" s="38"/>
      <c r="Q44" s="261"/>
      <c r="R44" s="85">
        <v>0.4375</v>
      </c>
      <c r="S44" s="38">
        <v>300</v>
      </c>
      <c r="T44" s="85">
        <v>0.46597222222222223</v>
      </c>
      <c r="U44" s="86"/>
      <c r="V44" s="52">
        <v>0</v>
      </c>
      <c r="W44" s="85">
        <v>0.49305555555555558</v>
      </c>
      <c r="X44" s="38"/>
      <c r="Y44" s="85">
        <v>0.49444444444444446</v>
      </c>
      <c r="Z44" s="86"/>
      <c r="AA44" s="52">
        <v>0</v>
      </c>
      <c r="AB44" s="261"/>
      <c r="AC44" s="85">
        <v>0.49583333333333335</v>
      </c>
      <c r="AD44" s="38"/>
      <c r="AE44" s="85">
        <v>0.52500000000000002</v>
      </c>
      <c r="AF44" s="86"/>
      <c r="AG44" s="52">
        <v>0</v>
      </c>
      <c r="AH44" s="261"/>
      <c r="AI44" s="85">
        <v>0.53194444444444444</v>
      </c>
      <c r="AJ44" s="38"/>
      <c r="AK44" s="73">
        <v>0.53402777777777777</v>
      </c>
      <c r="AL44" s="42" t="s">
        <v>301</v>
      </c>
      <c r="AM44" s="38">
        <v>240</v>
      </c>
      <c r="AN44" s="43">
        <v>0.5805555555555556</v>
      </c>
      <c r="AO44" s="47">
        <v>0.58263888888888882</v>
      </c>
      <c r="AP44" s="70">
        <v>114</v>
      </c>
      <c r="AQ44" s="71">
        <v>114</v>
      </c>
      <c r="AR44" s="72"/>
      <c r="AS44" s="49">
        <v>0.5756944444444444</v>
      </c>
      <c r="AT44" s="42" t="s">
        <v>44</v>
      </c>
      <c r="AU44" s="280">
        <v>0</v>
      </c>
      <c r="AV44" s="72"/>
      <c r="AW44" s="49">
        <v>0.63402777777777775</v>
      </c>
      <c r="AX44" s="42" t="s">
        <v>301</v>
      </c>
      <c r="AY44" s="38">
        <v>1260</v>
      </c>
      <c r="AZ44" s="53">
        <v>0.63750000000000007</v>
      </c>
      <c r="BA44" s="61"/>
      <c r="BB44" s="55">
        <v>0.64619212962962969</v>
      </c>
      <c r="BC44" s="35">
        <v>8.6921296296296191E-3</v>
      </c>
      <c r="BD44" s="35">
        <v>3.1828703703703602E-3</v>
      </c>
      <c r="BE44" s="44" t="s">
        <v>301</v>
      </c>
      <c r="BF44" s="45">
        <v>275</v>
      </c>
      <c r="BG44" s="55">
        <v>0.6537384259259259</v>
      </c>
      <c r="BH44" s="35">
        <v>1.6238425925925837E-2</v>
      </c>
      <c r="BI44" s="35">
        <v>2.8240740740739859E-3</v>
      </c>
      <c r="BJ44" s="44" t="s">
        <v>301</v>
      </c>
      <c r="BK44" s="45">
        <v>244</v>
      </c>
      <c r="BL44" s="55">
        <v>0.6584606481481482</v>
      </c>
      <c r="BM44" s="35">
        <v>2.0960648148148131E-2</v>
      </c>
      <c r="BN44" s="35">
        <v>3.6921296296296112E-3</v>
      </c>
      <c r="BO44" s="44" t="s">
        <v>301</v>
      </c>
      <c r="BP44" s="45">
        <v>319</v>
      </c>
      <c r="BQ44" s="55"/>
      <c r="BR44" s="35">
        <v>-0.63750000000000007</v>
      </c>
      <c r="BS44" s="35">
        <v>0.66945601851851855</v>
      </c>
      <c r="BT44" s="44"/>
      <c r="BU44" s="45">
        <v>600</v>
      </c>
      <c r="BV44" s="263"/>
      <c r="BW44" s="263"/>
      <c r="BX44" s="55">
        <v>0.66859953703703701</v>
      </c>
      <c r="BY44" s="35">
        <v>3.109953703703694E-2</v>
      </c>
      <c r="BZ44" s="35">
        <v>9.1087962962963925E-3</v>
      </c>
      <c r="CA44" s="44" t="s">
        <v>45</v>
      </c>
      <c r="CB44" s="45">
        <v>1087</v>
      </c>
      <c r="CC44" s="49">
        <v>0.7090277777777777</v>
      </c>
      <c r="CD44" s="42" t="s">
        <v>301</v>
      </c>
      <c r="CE44" s="38">
        <v>480</v>
      </c>
      <c r="CF44" s="53">
        <v>0.71111111111111114</v>
      </c>
      <c r="CG44" s="61"/>
      <c r="CH44" s="55">
        <v>0.72256944444444438</v>
      </c>
      <c r="CI44" s="35">
        <v>1.1458333333333237E-2</v>
      </c>
      <c r="CJ44" s="35">
        <v>6.1342592592582984E-4</v>
      </c>
      <c r="CK44" s="44" t="s">
        <v>301</v>
      </c>
      <c r="CL44" s="45">
        <v>53</v>
      </c>
      <c r="CM44" s="55">
        <v>0.72900462962962964</v>
      </c>
      <c r="CN44" s="35">
        <v>1.7893518518518503E-2</v>
      </c>
      <c r="CO44" s="35">
        <v>1.0416666666666526E-3</v>
      </c>
      <c r="CP44" s="44" t="s">
        <v>301</v>
      </c>
      <c r="CQ44" s="45">
        <v>90</v>
      </c>
      <c r="CR44" s="85"/>
      <c r="CS44" s="38">
        <v>600</v>
      </c>
      <c r="CT44" s="85">
        <v>2.0215277777777798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122.3</v>
      </c>
      <c r="DC44" s="71">
        <v>122.3</v>
      </c>
      <c r="DD44" s="72"/>
      <c r="DE44" s="43"/>
      <c r="DF44" s="43"/>
      <c r="DG44" s="39">
        <v>2904.3</v>
      </c>
      <c r="DH44" s="46">
        <v>2880</v>
      </c>
      <c r="DI44" s="40"/>
      <c r="DJ44" s="63">
        <v>5784.3</v>
      </c>
      <c r="DK44" s="43"/>
      <c r="DL44" s="268" t="s">
        <v>191</v>
      </c>
      <c r="DM44" s="269" t="s">
        <v>589</v>
      </c>
      <c r="DN44" s="269" t="s">
        <v>178</v>
      </c>
      <c r="DO44" s="269">
        <v>125</v>
      </c>
      <c r="DP44" s="269" t="s">
        <v>624</v>
      </c>
      <c r="DQ44" s="56"/>
      <c r="DR44" s="56"/>
      <c r="DS44" s="36"/>
      <c r="DV44" s="41">
        <v>1.08</v>
      </c>
      <c r="DW44" s="41" t="s">
        <v>197</v>
      </c>
      <c r="DX44" s="41"/>
      <c r="DY44" s="151">
        <v>255.20400000000004</v>
      </c>
      <c r="DZ44" s="41">
        <v>255.20400000000004</v>
      </c>
      <c r="EA44" s="41">
        <v>9999</v>
      </c>
      <c r="EB44" s="41">
        <v>999999</v>
      </c>
      <c r="EC44" s="41">
        <v>999999</v>
      </c>
      <c r="EG44" s="41">
        <v>35</v>
      </c>
      <c r="EH44" s="195">
        <v>0</v>
      </c>
      <c r="EI44" s="195">
        <v>540</v>
      </c>
      <c r="EJ44" s="196">
        <v>114</v>
      </c>
      <c r="EK44" s="195">
        <v>0</v>
      </c>
      <c r="EL44" s="195">
        <v>1260</v>
      </c>
      <c r="EM44" s="195">
        <v>2525</v>
      </c>
      <c r="EN44" s="195">
        <v>480</v>
      </c>
      <c r="EO44" s="195">
        <v>143</v>
      </c>
      <c r="EP44" s="195">
        <v>600</v>
      </c>
      <c r="EQ44" s="195">
        <v>122.3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35</v>
      </c>
      <c r="FD44" s="195">
        <v>0</v>
      </c>
      <c r="FE44" s="195">
        <v>540</v>
      </c>
      <c r="FF44" s="195">
        <v>654</v>
      </c>
      <c r="FG44" s="195">
        <v>654</v>
      </c>
      <c r="FH44" s="195">
        <v>1914</v>
      </c>
      <c r="FI44" s="195">
        <v>4439</v>
      </c>
      <c r="FJ44" s="195">
        <v>4919</v>
      </c>
      <c r="FK44" s="195">
        <v>5062</v>
      </c>
      <c r="FL44" s="195">
        <v>5662</v>
      </c>
      <c r="FM44" s="195">
        <v>5784.3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38</v>
      </c>
      <c r="C45" s="293">
        <v>38</v>
      </c>
      <c r="D45" s="260" t="s">
        <v>102</v>
      </c>
      <c r="E45" s="260" t="s">
        <v>103</v>
      </c>
      <c r="F45" s="260" t="s">
        <v>578</v>
      </c>
      <c r="G45" s="43">
        <v>0.31805555555555548</v>
      </c>
      <c r="H45" s="47">
        <v>0.31805555555555548</v>
      </c>
      <c r="I45" s="58" t="s">
        <v>44</v>
      </c>
      <c r="J45" s="52">
        <v>0</v>
      </c>
      <c r="K45" s="43">
        <v>0.40138888888888885</v>
      </c>
      <c r="L45" s="47">
        <v>0.40138888888888885</v>
      </c>
      <c r="M45" s="42" t="s">
        <v>44</v>
      </c>
      <c r="N45" s="38">
        <v>0</v>
      </c>
      <c r="O45" s="85">
        <v>0.40208333333333335</v>
      </c>
      <c r="P45" s="38"/>
      <c r="Q45" s="261"/>
      <c r="R45" s="85"/>
      <c r="S45" s="38">
        <v>0</v>
      </c>
      <c r="T45" s="85" t="s">
        <v>308</v>
      </c>
      <c r="U45" s="86"/>
      <c r="V45" s="52">
        <v>600</v>
      </c>
      <c r="W45" s="85"/>
      <c r="X45" s="38">
        <v>600</v>
      </c>
      <c r="Y45" s="85"/>
      <c r="Z45" s="86"/>
      <c r="AA45" s="52">
        <v>600</v>
      </c>
      <c r="AB45" s="261"/>
      <c r="AC45" s="85"/>
      <c r="AD45" s="38">
        <v>600</v>
      </c>
      <c r="AE45" s="85">
        <v>0.45416666666666666</v>
      </c>
      <c r="AF45" s="86"/>
      <c r="AG45" s="52">
        <v>1920</v>
      </c>
      <c r="AH45" s="261"/>
      <c r="AI45" s="85"/>
      <c r="AJ45" s="38">
        <v>600</v>
      </c>
      <c r="AK45" s="73">
        <v>0.50069444444444444</v>
      </c>
      <c r="AL45" s="42" t="s">
        <v>301</v>
      </c>
      <c r="AM45" s="38">
        <v>780</v>
      </c>
      <c r="AN45" s="43">
        <v>0.53194444444444444</v>
      </c>
      <c r="AO45" s="47">
        <v>0.53541666666666665</v>
      </c>
      <c r="AP45" s="70">
        <v>92</v>
      </c>
      <c r="AQ45" s="71">
        <v>92</v>
      </c>
      <c r="AR45" s="72">
        <v>10</v>
      </c>
      <c r="AS45" s="49">
        <v>0.54236111111111107</v>
      </c>
      <c r="AT45" s="42" t="s">
        <v>44</v>
      </c>
      <c r="AU45" s="280">
        <v>0</v>
      </c>
      <c r="AV45" s="72"/>
      <c r="AW45" s="49">
        <v>0.58472222222222225</v>
      </c>
      <c r="AX45" s="42" t="s">
        <v>44</v>
      </c>
      <c r="AY45" s="38">
        <v>0</v>
      </c>
      <c r="AZ45" s="53">
        <v>0.58958333333333335</v>
      </c>
      <c r="BA45" s="61"/>
      <c r="BB45" s="55">
        <v>0.59509259259259262</v>
      </c>
      <c r="BC45" s="35">
        <v>5.5092592592592693E-3</v>
      </c>
      <c r="BD45" s="35">
        <v>1.0408340855860843E-17</v>
      </c>
      <c r="BE45" s="44" t="s">
        <v>44</v>
      </c>
      <c r="BF45" s="45">
        <v>0</v>
      </c>
      <c r="BG45" s="55">
        <v>0.60222222222222221</v>
      </c>
      <c r="BH45" s="35">
        <v>1.2638888888888866E-2</v>
      </c>
      <c r="BI45" s="35">
        <v>7.7546296296298473E-4</v>
      </c>
      <c r="BJ45" s="44" t="s">
        <v>45</v>
      </c>
      <c r="BK45" s="45">
        <v>67</v>
      </c>
      <c r="BL45" s="55">
        <v>0.60578703703703707</v>
      </c>
      <c r="BM45" s="35">
        <v>1.620370370370372E-2</v>
      </c>
      <c r="BN45" s="35">
        <v>1.0648148148147997E-3</v>
      </c>
      <c r="BO45" s="44" t="s">
        <v>45</v>
      </c>
      <c r="BP45" s="45">
        <v>92</v>
      </c>
      <c r="BQ45" s="55">
        <v>0.62254629629629632</v>
      </c>
      <c r="BR45" s="35">
        <v>3.2962962962962972E-2</v>
      </c>
      <c r="BS45" s="35">
        <v>1.0069444444444561E-3</v>
      </c>
      <c r="BT45" s="44" t="s">
        <v>301</v>
      </c>
      <c r="BU45" s="45">
        <v>87</v>
      </c>
      <c r="BV45" s="263"/>
      <c r="BW45" s="263"/>
      <c r="BX45" s="55">
        <v>0.63118055555555552</v>
      </c>
      <c r="BY45" s="35">
        <v>4.1597222222222174E-2</v>
      </c>
      <c r="BZ45" s="35">
        <v>1.3888888888888423E-3</v>
      </c>
      <c r="CA45" s="44" t="s">
        <v>301</v>
      </c>
      <c r="CB45" s="45">
        <v>120</v>
      </c>
      <c r="CC45" s="49">
        <v>0.65555555555555556</v>
      </c>
      <c r="CD45" s="42" t="s">
        <v>44</v>
      </c>
      <c r="CE45" s="38">
        <v>0</v>
      </c>
      <c r="CF45" s="53">
        <v>0.66319444444444442</v>
      </c>
      <c r="CG45" s="61"/>
      <c r="CH45" s="55">
        <v>0.6740624999999999</v>
      </c>
      <c r="CI45" s="35">
        <v>1.0868055555555478E-2</v>
      </c>
      <c r="CJ45" s="35">
        <v>2.3148148148070813E-5</v>
      </c>
      <c r="CK45" s="44" t="s">
        <v>301</v>
      </c>
      <c r="CL45" s="45">
        <v>2</v>
      </c>
      <c r="CM45" s="55">
        <v>0.68070601851851853</v>
      </c>
      <c r="CN45" s="35">
        <v>1.751157407407411E-2</v>
      </c>
      <c r="CO45" s="35">
        <v>6.5972222222225943E-4</v>
      </c>
      <c r="CP45" s="44" t="s">
        <v>301</v>
      </c>
      <c r="CQ45" s="45">
        <v>57</v>
      </c>
      <c r="CR45" s="85" t="s">
        <v>632</v>
      </c>
      <c r="CS45" s="38"/>
      <c r="CT45" s="85">
        <v>2.1465277777777798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100</v>
      </c>
      <c r="DC45" s="71">
        <v>100</v>
      </c>
      <c r="DD45" s="72"/>
      <c r="DE45" s="43"/>
      <c r="DF45" s="43"/>
      <c r="DG45" s="39">
        <v>627</v>
      </c>
      <c r="DH45" s="46">
        <v>5700</v>
      </c>
      <c r="DI45" s="40"/>
      <c r="DJ45" s="63">
        <v>6327</v>
      </c>
      <c r="DK45" s="43"/>
      <c r="DL45" s="268" t="s">
        <v>190</v>
      </c>
      <c r="DM45" s="269" t="s">
        <v>578</v>
      </c>
      <c r="DN45" s="269" t="s">
        <v>178</v>
      </c>
      <c r="DO45" s="269">
        <v>80</v>
      </c>
      <c r="DP45" s="269" t="s">
        <v>183</v>
      </c>
      <c r="DQ45" s="56"/>
      <c r="DR45" s="56"/>
      <c r="DS45" s="36"/>
      <c r="DV45" s="41">
        <v>1.05</v>
      </c>
      <c r="DW45" s="41" t="s">
        <v>197</v>
      </c>
      <c r="DX45" s="41"/>
      <c r="DY45" s="151">
        <v>212.10000000000002</v>
      </c>
      <c r="DZ45" s="41">
        <v>212.10000000000002</v>
      </c>
      <c r="EA45" s="41">
        <v>9999</v>
      </c>
      <c r="EB45" s="41">
        <v>999999</v>
      </c>
      <c r="EC45" s="41">
        <v>999999</v>
      </c>
      <c r="EG45" s="41">
        <v>38</v>
      </c>
      <c r="EH45" s="195">
        <v>0</v>
      </c>
      <c r="EI45" s="195">
        <v>5700</v>
      </c>
      <c r="EJ45" s="196">
        <v>102</v>
      </c>
      <c r="EK45" s="195">
        <v>0</v>
      </c>
      <c r="EL45" s="195">
        <v>0</v>
      </c>
      <c r="EM45" s="195">
        <v>366</v>
      </c>
      <c r="EN45" s="195">
        <v>0</v>
      </c>
      <c r="EO45" s="195">
        <v>59</v>
      </c>
      <c r="EP45" s="195">
        <v>0</v>
      </c>
      <c r="EQ45" s="195">
        <v>100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38</v>
      </c>
      <c r="FD45" s="195">
        <v>0</v>
      </c>
      <c r="FE45" s="195">
        <v>5700</v>
      </c>
      <c r="FF45" s="195">
        <v>5802</v>
      </c>
      <c r="FG45" s="195">
        <v>5802</v>
      </c>
      <c r="FH45" s="195">
        <v>5802</v>
      </c>
      <c r="FI45" s="195">
        <v>6168</v>
      </c>
      <c r="FJ45" s="195">
        <v>6168</v>
      </c>
      <c r="FK45" s="195">
        <v>6227</v>
      </c>
      <c r="FL45" s="195">
        <v>6227</v>
      </c>
      <c r="FM45" s="195">
        <v>6327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40</v>
      </c>
      <c r="C46" s="293">
        <v>40</v>
      </c>
      <c r="D46" s="260" t="s">
        <v>509</v>
      </c>
      <c r="E46" s="260" t="s">
        <v>510</v>
      </c>
      <c r="F46" s="260" t="s">
        <v>594</v>
      </c>
      <c r="G46" s="43">
        <v>0.31944444444444436</v>
      </c>
      <c r="H46" s="47">
        <v>0.31944444444444436</v>
      </c>
      <c r="I46" s="58" t="s">
        <v>44</v>
      </c>
      <c r="J46" s="52">
        <v>0</v>
      </c>
      <c r="K46" s="43">
        <v>0.40277777777777773</v>
      </c>
      <c r="L46" s="47">
        <v>0.40277777777777773</v>
      </c>
      <c r="M46" s="42" t="s">
        <v>44</v>
      </c>
      <c r="N46" s="38">
        <v>0</v>
      </c>
      <c r="O46" s="85"/>
      <c r="P46" s="38">
        <v>600</v>
      </c>
      <c r="Q46" s="261"/>
      <c r="R46" s="85">
        <v>0.44236111111111115</v>
      </c>
      <c r="S46" s="38">
        <v>300</v>
      </c>
      <c r="T46" s="85">
        <v>0.48819444444444443</v>
      </c>
      <c r="U46" s="86"/>
      <c r="V46" s="52">
        <v>0</v>
      </c>
      <c r="W46" s="85"/>
      <c r="X46" s="38">
        <v>600</v>
      </c>
      <c r="Y46" s="85"/>
      <c r="Z46" s="86"/>
      <c r="AA46" s="52">
        <v>600</v>
      </c>
      <c r="AB46" s="261"/>
      <c r="AC46" s="85"/>
      <c r="AD46" s="38">
        <v>600</v>
      </c>
      <c r="AE46" s="85">
        <v>0.4548611111111111</v>
      </c>
      <c r="AF46" s="86"/>
      <c r="AG46" s="52">
        <v>1980</v>
      </c>
      <c r="AH46" s="261">
        <v>600</v>
      </c>
      <c r="AI46" s="85"/>
      <c r="AJ46" s="38">
        <v>600</v>
      </c>
      <c r="AK46" s="73">
        <v>0.51180555555555551</v>
      </c>
      <c r="AL46" s="42" t="s">
        <v>301</v>
      </c>
      <c r="AM46" s="38">
        <v>1620</v>
      </c>
      <c r="AN46" s="43">
        <v>0.53472222222222221</v>
      </c>
      <c r="AO46" s="47">
        <v>0.57430555555555551</v>
      </c>
      <c r="AP46" s="70">
        <v>93.4</v>
      </c>
      <c r="AQ46" s="71">
        <v>93.4</v>
      </c>
      <c r="AR46" s="72"/>
      <c r="AS46" s="49">
        <v>0.55347222222222214</v>
      </c>
      <c r="AT46" s="42" t="s">
        <v>44</v>
      </c>
      <c r="AU46" s="280">
        <v>0</v>
      </c>
      <c r="AV46" s="72"/>
      <c r="AW46" s="49">
        <v>0.61736111111111114</v>
      </c>
      <c r="AX46" s="42" t="s">
        <v>44</v>
      </c>
      <c r="AY46" s="38">
        <v>0</v>
      </c>
      <c r="AZ46" s="53">
        <v>0.62013888888888891</v>
      </c>
      <c r="BA46" s="61"/>
      <c r="BB46" s="55">
        <v>0.62519675925925922</v>
      </c>
      <c r="BC46" s="35">
        <v>5.0578703703703098E-3</v>
      </c>
      <c r="BD46" s="35">
        <v>4.5138888888894904E-4</v>
      </c>
      <c r="BE46" s="44" t="s">
        <v>45</v>
      </c>
      <c r="BF46" s="45">
        <v>39</v>
      </c>
      <c r="BG46" s="55">
        <v>0.63443287037037044</v>
      </c>
      <c r="BH46" s="35">
        <v>1.4293981481481532E-2</v>
      </c>
      <c r="BI46" s="35">
        <v>8.7962962962968155E-4</v>
      </c>
      <c r="BJ46" s="44" t="s">
        <v>301</v>
      </c>
      <c r="BK46" s="45">
        <v>76</v>
      </c>
      <c r="BL46" s="55">
        <v>0.64618055555555554</v>
      </c>
      <c r="BM46" s="35">
        <v>2.604166666666663E-2</v>
      </c>
      <c r="BN46" s="35">
        <v>8.7731481481481098E-3</v>
      </c>
      <c r="BO46" s="44" t="s">
        <v>301</v>
      </c>
      <c r="BP46" s="45">
        <v>758</v>
      </c>
      <c r="BQ46" s="55">
        <v>0.66728009259259258</v>
      </c>
      <c r="BR46" s="35">
        <v>4.7141203703703671E-2</v>
      </c>
      <c r="BS46" s="35">
        <v>1.5185185185185156E-2</v>
      </c>
      <c r="BT46" s="44" t="s">
        <v>301</v>
      </c>
      <c r="BU46" s="45">
        <v>1312</v>
      </c>
      <c r="BV46" s="263"/>
      <c r="BW46" s="263"/>
      <c r="BX46" s="55">
        <v>0.65625</v>
      </c>
      <c r="BY46" s="35">
        <v>3.6111111111111094E-2</v>
      </c>
      <c r="BZ46" s="35">
        <v>4.0972222222222382E-3</v>
      </c>
      <c r="CA46" s="44" t="s">
        <v>45</v>
      </c>
      <c r="CB46" s="45">
        <v>654</v>
      </c>
      <c r="CC46" s="49">
        <v>0.7270833333333333</v>
      </c>
      <c r="CD46" s="42" t="s">
        <v>301</v>
      </c>
      <c r="CE46" s="38">
        <v>3540</v>
      </c>
      <c r="CF46" s="53">
        <v>0.72986111111111107</v>
      </c>
      <c r="CG46" s="61"/>
      <c r="CH46" s="55">
        <v>0.74276620370370372</v>
      </c>
      <c r="CI46" s="35">
        <v>1.2905092592592649E-2</v>
      </c>
      <c r="CJ46" s="35">
        <v>2.0601851851852412E-3</v>
      </c>
      <c r="CK46" s="44" t="s">
        <v>301</v>
      </c>
      <c r="CL46" s="45">
        <v>178</v>
      </c>
      <c r="CM46" s="55">
        <v>0.75125000000000008</v>
      </c>
      <c r="CN46" s="35">
        <v>2.1388888888889013E-2</v>
      </c>
      <c r="CO46" s="35">
        <v>4.5370370370371622E-3</v>
      </c>
      <c r="CP46" s="44" t="s">
        <v>301</v>
      </c>
      <c r="CQ46" s="45">
        <v>392</v>
      </c>
      <c r="CR46" s="85"/>
      <c r="CS46" s="38">
        <v>600</v>
      </c>
      <c r="CT46" s="85">
        <v>2.2298611111111102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111.3</v>
      </c>
      <c r="DC46" s="71">
        <v>111.3</v>
      </c>
      <c r="DD46" s="72">
        <v>330</v>
      </c>
      <c r="DE46" s="43"/>
      <c r="DF46" s="43"/>
      <c r="DG46" s="39">
        <v>3943.7000000000003</v>
      </c>
      <c r="DH46" s="46">
        <v>11640</v>
      </c>
      <c r="DI46" s="40"/>
      <c r="DJ46" s="63">
        <v>15583.7</v>
      </c>
      <c r="DK46" s="43"/>
      <c r="DL46" s="268" t="s">
        <v>192</v>
      </c>
      <c r="DM46" s="269" t="s">
        <v>594</v>
      </c>
      <c r="DN46" s="269" t="s">
        <v>178</v>
      </c>
      <c r="DO46" s="269">
        <v>112</v>
      </c>
      <c r="DP46" s="269" t="s">
        <v>294</v>
      </c>
      <c r="DQ46" s="56"/>
      <c r="DR46" s="56"/>
      <c r="DS46" s="36"/>
      <c r="DV46" s="41">
        <v>1.08</v>
      </c>
      <c r="DW46" s="41" t="s">
        <v>197</v>
      </c>
      <c r="DX46" s="41"/>
      <c r="DY46" s="151">
        <v>577.47600000000011</v>
      </c>
      <c r="DZ46" s="41">
        <v>577.47600000000011</v>
      </c>
      <c r="EA46" s="41">
        <v>9999</v>
      </c>
      <c r="EB46" s="41">
        <v>999999</v>
      </c>
      <c r="EC46" s="41">
        <v>999999</v>
      </c>
      <c r="EG46" s="41">
        <v>40</v>
      </c>
      <c r="EH46" s="195">
        <v>0</v>
      </c>
      <c r="EI46" s="195">
        <v>7500</v>
      </c>
      <c r="EJ46" s="196">
        <v>93.4</v>
      </c>
      <c r="EK46" s="195">
        <v>0</v>
      </c>
      <c r="EL46" s="195">
        <v>0</v>
      </c>
      <c r="EM46" s="195">
        <v>2839</v>
      </c>
      <c r="EN46" s="195">
        <v>3540</v>
      </c>
      <c r="EO46" s="195">
        <v>570</v>
      </c>
      <c r="EP46" s="195">
        <v>600</v>
      </c>
      <c r="EQ46" s="195">
        <v>441.3</v>
      </c>
      <c r="ER46" s="195" t="e">
        <v>#REF!</v>
      </c>
      <c r="ES46" s="195" t="e">
        <v>#REF!</v>
      </c>
      <c r="ET46" s="195" t="e">
        <v>#REF!</v>
      </c>
      <c r="EU46" s="196" t="e">
        <v>#REF!</v>
      </c>
      <c r="EV46" s="195"/>
      <c r="EW46" s="195"/>
      <c r="EX46" s="195"/>
      <c r="EY46" s="195"/>
      <c r="EZ46" s="196"/>
      <c r="FA46" s="195"/>
      <c r="FC46" s="41">
        <v>40</v>
      </c>
      <c r="FD46" s="195">
        <v>0</v>
      </c>
      <c r="FE46" s="195">
        <v>7500</v>
      </c>
      <c r="FF46" s="195">
        <v>7593.4</v>
      </c>
      <c r="FG46" s="195">
        <v>7593.4</v>
      </c>
      <c r="FH46" s="195">
        <v>7593.4</v>
      </c>
      <c r="FI46" s="195">
        <v>10432.4</v>
      </c>
      <c r="FJ46" s="195">
        <v>13972.4</v>
      </c>
      <c r="FK46" s="195">
        <v>14542.4</v>
      </c>
      <c r="FL46" s="195">
        <v>15142.4</v>
      </c>
      <c r="FM46" s="195">
        <v>15583.699999999999</v>
      </c>
      <c r="FN46" s="195" t="e">
        <v>#REF!</v>
      </c>
      <c r="FO46" s="195" t="e">
        <v>#REF!</v>
      </c>
      <c r="FP46" s="195" t="e">
        <v>#REF!</v>
      </c>
      <c r="FQ46" s="195" t="e">
        <v>#REF!</v>
      </c>
      <c r="FR46" s="195" t="e">
        <v>#REF!</v>
      </c>
      <c r="FS46" s="195" t="e">
        <v>#REF!</v>
      </c>
      <c r="FT46" s="195" t="e">
        <v>#REF!</v>
      </c>
      <c r="FU46" s="195" t="e">
        <v>#REF!</v>
      </c>
      <c r="FV46" s="195" t="e">
        <v>#REF!</v>
      </c>
    </row>
    <row r="47" spans="1:178" ht="15" customHeight="1" thickBot="1" x14ac:dyDescent="0.25">
      <c r="A47" s="132"/>
      <c r="B47" s="34">
        <v>41</v>
      </c>
      <c r="C47" s="293">
        <v>41</v>
      </c>
      <c r="D47" s="260" t="s">
        <v>146</v>
      </c>
      <c r="E47" s="260" t="s">
        <v>511</v>
      </c>
      <c r="F47" s="260" t="s">
        <v>595</v>
      </c>
      <c r="G47" s="43">
        <v>0.32013888888888881</v>
      </c>
      <c r="H47" s="47">
        <v>0.32013888888888881</v>
      </c>
      <c r="I47" s="58" t="s">
        <v>44</v>
      </c>
      <c r="J47" s="52">
        <v>0</v>
      </c>
      <c r="K47" s="43">
        <v>0.40347222222222218</v>
      </c>
      <c r="L47" s="47">
        <v>0.40347222222222218</v>
      </c>
      <c r="M47" s="42" t="s">
        <v>44</v>
      </c>
      <c r="N47" s="38">
        <v>0</v>
      </c>
      <c r="O47" s="85"/>
      <c r="P47" s="38">
        <v>600</v>
      </c>
      <c r="Q47" s="261"/>
      <c r="R47" s="85">
        <v>0.43263888888888885</v>
      </c>
      <c r="S47" s="38">
        <v>300</v>
      </c>
      <c r="T47" s="85">
        <v>0.44305555555555554</v>
      </c>
      <c r="U47" s="86"/>
      <c r="V47" s="52">
        <v>0</v>
      </c>
      <c r="W47" s="85"/>
      <c r="X47" s="38">
        <v>600</v>
      </c>
      <c r="Y47" s="85"/>
      <c r="Z47" s="86"/>
      <c r="AA47" s="52">
        <v>600</v>
      </c>
      <c r="AB47" s="261"/>
      <c r="AC47" s="85"/>
      <c r="AD47" s="38">
        <v>600</v>
      </c>
      <c r="AE47" s="85">
        <v>0.44791666666666669</v>
      </c>
      <c r="AF47" s="86"/>
      <c r="AG47" s="52">
        <v>2640</v>
      </c>
      <c r="AH47" s="261"/>
      <c r="AI47" s="85"/>
      <c r="AJ47" s="38">
        <v>600</v>
      </c>
      <c r="AK47" s="73">
        <v>0.49374999999999997</v>
      </c>
      <c r="AL47" s="42" t="s">
        <v>44</v>
      </c>
      <c r="AM47" s="38">
        <v>0</v>
      </c>
      <c r="AN47" s="43">
        <v>0.49861111111111112</v>
      </c>
      <c r="AO47" s="47">
        <v>0.51111111111111118</v>
      </c>
      <c r="AP47" s="70">
        <v>90.7</v>
      </c>
      <c r="AQ47" s="71">
        <v>90.7</v>
      </c>
      <c r="AR47" s="72"/>
      <c r="AS47" s="49">
        <v>0.53541666666666665</v>
      </c>
      <c r="AT47" s="42" t="s">
        <v>44</v>
      </c>
      <c r="AU47" s="280">
        <v>0</v>
      </c>
      <c r="AV47" s="72"/>
      <c r="AW47" s="49">
        <v>0.58888888888888891</v>
      </c>
      <c r="AX47" s="42" t="s">
        <v>44</v>
      </c>
      <c r="AY47" s="38">
        <v>0</v>
      </c>
      <c r="AZ47" s="53">
        <v>0.59166666666666667</v>
      </c>
      <c r="BA47" s="61"/>
      <c r="BB47" s="55">
        <v>0.59693287037037035</v>
      </c>
      <c r="BC47" s="35">
        <v>5.2662037037036757E-3</v>
      </c>
      <c r="BD47" s="35">
        <v>2.4305555555558314E-4</v>
      </c>
      <c r="BE47" s="44" t="s">
        <v>45</v>
      </c>
      <c r="BF47" s="45">
        <v>21</v>
      </c>
      <c r="BG47" s="55">
        <v>0.60550925925925925</v>
      </c>
      <c r="BH47" s="35">
        <v>1.3842592592592573E-2</v>
      </c>
      <c r="BI47" s="35">
        <v>4.282407407407221E-4</v>
      </c>
      <c r="BJ47" s="44" t="s">
        <v>301</v>
      </c>
      <c r="BK47" s="45">
        <v>37</v>
      </c>
      <c r="BL47" s="55"/>
      <c r="BM47" s="35">
        <v>-0.59166666666666667</v>
      </c>
      <c r="BN47" s="35">
        <v>0.60893518518518519</v>
      </c>
      <c r="BO47" s="44"/>
      <c r="BP47" s="45">
        <v>600</v>
      </c>
      <c r="BQ47" s="55">
        <v>0.65180555555555553</v>
      </c>
      <c r="BR47" s="35">
        <v>6.0138888888888853E-2</v>
      </c>
      <c r="BS47" s="35">
        <v>2.8182870370370337E-2</v>
      </c>
      <c r="BT47" s="44" t="s">
        <v>301</v>
      </c>
      <c r="BU47" s="45">
        <v>2435</v>
      </c>
      <c r="BV47" s="263"/>
      <c r="BW47" s="263"/>
      <c r="BX47" s="55">
        <v>0.63917824074074081</v>
      </c>
      <c r="BY47" s="35">
        <v>4.7511574074074137E-2</v>
      </c>
      <c r="BZ47" s="35">
        <v>7.3032407407408045E-3</v>
      </c>
      <c r="CA47" s="44" t="s">
        <v>301</v>
      </c>
      <c r="CB47" s="45">
        <v>931</v>
      </c>
      <c r="CC47" s="49"/>
      <c r="CD47" s="42" t="s">
        <v>44</v>
      </c>
      <c r="CE47" s="38">
        <v>1800</v>
      </c>
      <c r="CF47" s="53"/>
      <c r="CG47" s="61"/>
      <c r="CH47" s="55"/>
      <c r="CI47" s="35">
        <v>0</v>
      </c>
      <c r="CJ47" s="35">
        <v>1.0844907407407407E-2</v>
      </c>
      <c r="CK47" s="44" t="s">
        <v>44</v>
      </c>
      <c r="CL47" s="45"/>
      <c r="CM47" s="55"/>
      <c r="CN47" s="35">
        <v>0</v>
      </c>
      <c r="CO47" s="35">
        <v>1.6851851851851851E-2</v>
      </c>
      <c r="CP47" s="44"/>
      <c r="CQ47" s="45">
        <v>1800</v>
      </c>
      <c r="CR47" s="85"/>
      <c r="CS47" s="38">
        <v>600</v>
      </c>
      <c r="CT47" s="85">
        <v>2.2715277777777798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101.7</v>
      </c>
      <c r="DC47" s="71">
        <v>101.7</v>
      </c>
      <c r="DD47" s="72">
        <v>10</v>
      </c>
      <c r="DE47" s="43"/>
      <c r="DF47" s="43"/>
      <c r="DG47" s="39">
        <v>6026.4</v>
      </c>
      <c r="DH47" s="46">
        <v>8340</v>
      </c>
      <c r="DI47" s="40"/>
      <c r="DJ47" s="63">
        <v>14366.4</v>
      </c>
      <c r="DK47" s="43"/>
      <c r="DL47" s="268" t="s">
        <v>191</v>
      </c>
      <c r="DM47" s="269" t="s">
        <v>595</v>
      </c>
      <c r="DN47" s="269" t="s">
        <v>178</v>
      </c>
      <c r="DO47" s="269">
        <v>97</v>
      </c>
      <c r="DP47" s="269">
        <v>0</v>
      </c>
      <c r="DQ47" s="56"/>
      <c r="DR47" s="56"/>
      <c r="DS47" s="36"/>
      <c r="DV47" s="41">
        <v>1.05</v>
      </c>
      <c r="DW47" s="41" t="s">
        <v>197</v>
      </c>
      <c r="DX47" s="41"/>
      <c r="DY47" s="151">
        <v>212.52</v>
      </c>
      <c r="DZ47" s="41">
        <v>212.52</v>
      </c>
      <c r="EA47" s="41">
        <v>9999</v>
      </c>
      <c r="EB47" s="41">
        <v>999999</v>
      </c>
      <c r="EC47" s="41">
        <v>999999</v>
      </c>
      <c r="EG47" s="41">
        <v>41</v>
      </c>
      <c r="EH47" s="195">
        <v>0</v>
      </c>
      <c r="EI47" s="195">
        <v>5940</v>
      </c>
      <c r="EJ47" s="196">
        <v>90.7</v>
      </c>
      <c r="EK47" s="195">
        <v>0</v>
      </c>
      <c r="EL47" s="195">
        <v>0</v>
      </c>
      <c r="EM47" s="195">
        <v>4024</v>
      </c>
      <c r="EN47" s="195">
        <v>1800</v>
      </c>
      <c r="EO47" s="195">
        <v>1800</v>
      </c>
      <c r="EP47" s="195">
        <v>600</v>
      </c>
      <c r="EQ47" s="195">
        <v>111.7</v>
      </c>
      <c r="ER47" s="195" t="e">
        <v>#REF!</v>
      </c>
      <c r="ES47" s="195" t="e">
        <v>#REF!</v>
      </c>
      <c r="ET47" s="195" t="e">
        <v>#REF!</v>
      </c>
      <c r="EU47" s="196" t="e">
        <v>#REF!</v>
      </c>
      <c r="EV47" s="195"/>
      <c r="EW47" s="195"/>
      <c r="EX47" s="195"/>
      <c r="EY47" s="195"/>
      <c r="EZ47" s="196"/>
      <c r="FA47" s="195"/>
      <c r="FC47" s="41">
        <v>41</v>
      </c>
      <c r="FD47" s="195">
        <v>0</v>
      </c>
      <c r="FE47" s="195">
        <v>5940</v>
      </c>
      <c r="FF47" s="195">
        <v>6030.7</v>
      </c>
      <c r="FG47" s="195">
        <v>6030.7</v>
      </c>
      <c r="FH47" s="195">
        <v>6030.7</v>
      </c>
      <c r="FI47" s="195">
        <v>10054.700000000001</v>
      </c>
      <c r="FJ47" s="195">
        <v>11854.7</v>
      </c>
      <c r="FK47" s="195">
        <v>13654.7</v>
      </c>
      <c r="FL47" s="195">
        <v>14254.7</v>
      </c>
      <c r="FM47" s="195">
        <v>14366.400000000001</v>
      </c>
      <c r="FN47" s="195" t="e">
        <v>#REF!</v>
      </c>
      <c r="FO47" s="195" t="e">
        <v>#REF!</v>
      </c>
      <c r="FP47" s="195" t="e">
        <v>#REF!</v>
      </c>
      <c r="FQ47" s="195" t="e">
        <v>#REF!</v>
      </c>
      <c r="FR47" s="195" t="e">
        <v>#REF!</v>
      </c>
      <c r="FS47" s="195" t="e">
        <v>#REF!</v>
      </c>
      <c r="FT47" s="195" t="e">
        <v>#REF!</v>
      </c>
      <c r="FU47" s="195" t="e">
        <v>#REF!</v>
      </c>
      <c r="FV47" s="195" t="e">
        <v>#REF!</v>
      </c>
    </row>
    <row r="48" spans="1:178" ht="14.25" customHeight="1" thickBot="1" x14ac:dyDescent="0.25">
      <c r="A48" s="132"/>
      <c r="B48" s="34">
        <v>42</v>
      </c>
      <c r="C48" s="293">
        <v>42</v>
      </c>
      <c r="D48" s="260" t="s">
        <v>512</v>
      </c>
      <c r="E48" s="260" t="s">
        <v>513</v>
      </c>
      <c r="F48" s="260" t="s">
        <v>570</v>
      </c>
      <c r="G48" s="43">
        <v>0.32083333333333325</v>
      </c>
      <c r="H48" s="47">
        <v>0.32083333333333325</v>
      </c>
      <c r="I48" s="58" t="s">
        <v>44</v>
      </c>
      <c r="J48" s="52">
        <v>0</v>
      </c>
      <c r="K48" s="43">
        <v>0.40416666666666662</v>
      </c>
      <c r="L48" s="47">
        <v>0.40416666666666662</v>
      </c>
      <c r="M48" s="42" t="s">
        <v>44</v>
      </c>
      <c r="N48" s="38">
        <v>0</v>
      </c>
      <c r="O48" s="85">
        <v>0.40486111111111112</v>
      </c>
      <c r="P48" s="38"/>
      <c r="Q48" s="261"/>
      <c r="R48" s="85">
        <v>0.43888888888888888</v>
      </c>
      <c r="S48" s="38">
        <v>300</v>
      </c>
      <c r="T48" s="85">
        <v>0.47013888888888888</v>
      </c>
      <c r="U48" s="86"/>
      <c r="V48" s="52">
        <v>0</v>
      </c>
      <c r="W48" s="85"/>
      <c r="X48" s="38">
        <v>600</v>
      </c>
      <c r="Y48" s="85"/>
      <c r="Z48" s="86"/>
      <c r="AA48" s="52">
        <v>600</v>
      </c>
      <c r="AB48" s="261"/>
      <c r="AC48" s="85">
        <v>0.49652777777777773</v>
      </c>
      <c r="AD48" s="38"/>
      <c r="AE48" s="85">
        <v>0.45208333333333334</v>
      </c>
      <c r="AF48" s="86"/>
      <c r="AG48" s="52">
        <v>2340</v>
      </c>
      <c r="AH48" s="261">
        <v>300</v>
      </c>
      <c r="AI48" s="85">
        <v>0.52777777777777779</v>
      </c>
      <c r="AJ48" s="38"/>
      <c r="AK48" s="73" t="s">
        <v>308</v>
      </c>
      <c r="AL48" s="42" t="s">
        <v>44</v>
      </c>
      <c r="AM48" s="38">
        <v>1800</v>
      </c>
      <c r="AN48" s="43">
        <v>0.58611111111111114</v>
      </c>
      <c r="AO48" s="47">
        <v>0.58819444444444446</v>
      </c>
      <c r="AP48" s="70">
        <v>109.6</v>
      </c>
      <c r="AQ48" s="71">
        <v>109.6</v>
      </c>
      <c r="AR48" s="72"/>
      <c r="AS48" s="49" t="e">
        <v>#VALUE!</v>
      </c>
      <c r="AT48" s="42"/>
      <c r="AU48" s="280">
        <v>0</v>
      </c>
      <c r="AV48" s="72"/>
      <c r="AW48" s="49">
        <v>0.63194444444444442</v>
      </c>
      <c r="AX48" s="42"/>
      <c r="AY48" s="38">
        <v>0</v>
      </c>
      <c r="AZ48" s="53">
        <v>0.6333333333333333</v>
      </c>
      <c r="BA48" s="61"/>
      <c r="BB48" s="55">
        <v>0.638738425925926</v>
      </c>
      <c r="BC48" s="35">
        <v>5.4050925925926974E-3</v>
      </c>
      <c r="BD48" s="35">
        <v>1.0416666666656152E-4</v>
      </c>
      <c r="BE48" s="44" t="s">
        <v>45</v>
      </c>
      <c r="BF48" s="45">
        <v>9</v>
      </c>
      <c r="BG48" s="55">
        <v>0.64604166666666674</v>
      </c>
      <c r="BH48" s="35">
        <v>1.2708333333333433E-2</v>
      </c>
      <c r="BI48" s="35">
        <v>7.060185185184184E-4</v>
      </c>
      <c r="BJ48" s="44" t="s">
        <v>45</v>
      </c>
      <c r="BK48" s="45">
        <v>61</v>
      </c>
      <c r="BL48" s="55">
        <v>0.65099537037037036</v>
      </c>
      <c r="BM48" s="35">
        <v>1.7662037037037059E-2</v>
      </c>
      <c r="BN48" s="35">
        <v>3.9351851851853956E-4</v>
      </c>
      <c r="BO48" s="44" t="s">
        <v>301</v>
      </c>
      <c r="BP48" s="45">
        <v>34</v>
      </c>
      <c r="BQ48" s="55">
        <v>0.66806712962962955</v>
      </c>
      <c r="BR48" s="35">
        <v>3.4733796296296249E-2</v>
      </c>
      <c r="BS48" s="35">
        <v>2.7777777777777332E-3</v>
      </c>
      <c r="BT48" s="44" t="s">
        <v>301</v>
      </c>
      <c r="BU48" s="45">
        <v>240</v>
      </c>
      <c r="BV48" s="263"/>
      <c r="BW48" s="263"/>
      <c r="BX48" s="55">
        <v>0.67931712962962953</v>
      </c>
      <c r="BY48" s="35">
        <v>4.5983796296296231E-2</v>
      </c>
      <c r="BZ48" s="35">
        <v>5.775462962962899E-3</v>
      </c>
      <c r="CA48" s="44" t="s">
        <v>301</v>
      </c>
      <c r="CB48" s="45">
        <v>499</v>
      </c>
      <c r="CC48" s="49">
        <v>0.69791666666666663</v>
      </c>
      <c r="CD48" s="42" t="s">
        <v>45</v>
      </c>
      <c r="CE48" s="38">
        <v>120</v>
      </c>
      <c r="CF48" s="53">
        <v>0.7006944444444444</v>
      </c>
      <c r="CG48" s="61"/>
      <c r="CH48" s="55">
        <v>0.71165509259259263</v>
      </c>
      <c r="CI48" s="35">
        <v>1.0960648148148233E-2</v>
      </c>
      <c r="CJ48" s="35">
        <v>1.1574074074082591E-4</v>
      </c>
      <c r="CK48" s="44" t="s">
        <v>301</v>
      </c>
      <c r="CL48" s="45">
        <v>10</v>
      </c>
      <c r="CM48" s="55">
        <v>0.71765046296296298</v>
      </c>
      <c r="CN48" s="35">
        <v>1.6956018518518579E-2</v>
      </c>
      <c r="CO48" s="35">
        <v>1.0416666666672805E-4</v>
      </c>
      <c r="CP48" s="44" t="s">
        <v>301</v>
      </c>
      <c r="CQ48" s="45">
        <v>9</v>
      </c>
      <c r="CR48" s="85"/>
      <c r="CS48" s="38">
        <v>600</v>
      </c>
      <c r="CT48" s="85">
        <v>2.3131944444444401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112.1</v>
      </c>
      <c r="DC48" s="71">
        <v>112.1</v>
      </c>
      <c r="DD48" s="72"/>
      <c r="DE48" s="43"/>
      <c r="DF48" s="43"/>
      <c r="DG48" s="39">
        <v>1083.7</v>
      </c>
      <c r="DH48" s="46">
        <v>6660</v>
      </c>
      <c r="DI48" s="40"/>
      <c r="DJ48" s="63">
        <v>7743.7</v>
      </c>
      <c r="DK48" s="43"/>
      <c r="DL48" s="268" t="s">
        <v>191</v>
      </c>
      <c r="DM48" s="269" t="s">
        <v>570</v>
      </c>
      <c r="DN48" s="269" t="s">
        <v>177</v>
      </c>
      <c r="DO48" s="269">
        <v>230</v>
      </c>
      <c r="DP48" s="269">
        <v>0</v>
      </c>
      <c r="DQ48" s="56"/>
      <c r="DR48" s="56"/>
      <c r="DS48" s="36"/>
      <c r="DV48" s="41">
        <v>1.1299999999999999</v>
      </c>
      <c r="DW48" s="41" t="s">
        <v>197</v>
      </c>
      <c r="DX48" s="41"/>
      <c r="DY48" s="151">
        <v>250.52099999999996</v>
      </c>
      <c r="DZ48" s="41">
        <v>250.52099999999996</v>
      </c>
      <c r="EA48" s="41">
        <v>9999</v>
      </c>
      <c r="EB48" s="41">
        <v>999999</v>
      </c>
      <c r="EC48" s="41">
        <v>999999</v>
      </c>
      <c r="EG48" s="41">
        <v>42</v>
      </c>
      <c r="EH48" s="195">
        <v>0</v>
      </c>
      <c r="EI48" s="195">
        <v>5940</v>
      </c>
      <c r="EJ48" s="196">
        <v>109.6</v>
      </c>
      <c r="EK48" s="195">
        <v>0</v>
      </c>
      <c r="EL48" s="195">
        <v>0</v>
      </c>
      <c r="EM48" s="195">
        <v>843</v>
      </c>
      <c r="EN48" s="195">
        <v>120</v>
      </c>
      <c r="EO48" s="195">
        <v>19</v>
      </c>
      <c r="EP48" s="195">
        <v>600</v>
      </c>
      <c r="EQ48" s="195">
        <v>112.1</v>
      </c>
      <c r="ER48" s="195" t="e">
        <v>#REF!</v>
      </c>
      <c r="ES48" s="195" t="e">
        <v>#REF!</v>
      </c>
      <c r="ET48" s="195" t="e">
        <v>#REF!</v>
      </c>
      <c r="EU48" s="196" t="e">
        <v>#REF!</v>
      </c>
      <c r="EV48" s="195"/>
      <c r="EW48" s="195"/>
      <c r="EX48" s="195"/>
      <c r="EY48" s="195"/>
      <c r="EZ48" s="196"/>
      <c r="FA48" s="195"/>
      <c r="FC48" s="41">
        <v>42</v>
      </c>
      <c r="FD48" s="195">
        <v>0</v>
      </c>
      <c r="FE48" s="195">
        <v>5940</v>
      </c>
      <c r="FF48" s="195">
        <v>6049.6</v>
      </c>
      <c r="FG48" s="195">
        <v>6049.6</v>
      </c>
      <c r="FH48" s="195">
        <v>6049.6</v>
      </c>
      <c r="FI48" s="195">
        <v>6892.6</v>
      </c>
      <c r="FJ48" s="195">
        <v>7012.6</v>
      </c>
      <c r="FK48" s="195">
        <v>7031.6</v>
      </c>
      <c r="FL48" s="195">
        <v>7631.6</v>
      </c>
      <c r="FM48" s="195">
        <v>7743.7000000000007</v>
      </c>
      <c r="FN48" s="195" t="e">
        <v>#REF!</v>
      </c>
      <c r="FO48" s="195" t="e">
        <v>#REF!</v>
      </c>
      <c r="FP48" s="195" t="e">
        <v>#REF!</v>
      </c>
      <c r="FQ48" s="195" t="e">
        <v>#REF!</v>
      </c>
      <c r="FR48" s="195" t="e">
        <v>#REF!</v>
      </c>
      <c r="FS48" s="195" t="e">
        <v>#REF!</v>
      </c>
      <c r="FT48" s="195" t="e">
        <v>#REF!</v>
      </c>
      <c r="FU48" s="195" t="e">
        <v>#REF!</v>
      </c>
      <c r="FV48" s="195" t="e">
        <v>#REF!</v>
      </c>
    </row>
    <row r="49" spans="1:178" ht="26.25" thickBot="1" x14ac:dyDescent="0.25">
      <c r="A49" s="132"/>
      <c r="B49" s="34">
        <v>43</v>
      </c>
      <c r="C49" s="293">
        <v>43</v>
      </c>
      <c r="D49" s="260" t="s">
        <v>60</v>
      </c>
      <c r="E49" s="260" t="s">
        <v>51</v>
      </c>
      <c r="F49" s="260" t="s">
        <v>596</v>
      </c>
      <c r="G49" s="43">
        <v>0.32152777777777769</v>
      </c>
      <c r="H49" s="47">
        <v>0.32152777777777769</v>
      </c>
      <c r="I49" s="58" t="s">
        <v>44</v>
      </c>
      <c r="J49" s="52">
        <v>0</v>
      </c>
      <c r="K49" s="43">
        <v>0.40486111111111106</v>
      </c>
      <c r="L49" s="47">
        <v>0.40486111111111106</v>
      </c>
      <c r="M49" s="42" t="s">
        <v>44</v>
      </c>
      <c r="N49" s="38">
        <v>0</v>
      </c>
      <c r="O49" s="85">
        <v>0.4055555555555555</v>
      </c>
      <c r="P49" s="38">
        <v>300</v>
      </c>
      <c r="Q49" s="261"/>
      <c r="R49" s="85"/>
      <c r="S49" s="38">
        <v>0</v>
      </c>
      <c r="T49" s="85" t="s">
        <v>308</v>
      </c>
      <c r="U49" s="86"/>
      <c r="V49" s="52">
        <v>600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>
        <v>0.46180555555555558</v>
      </c>
      <c r="AF49" s="86"/>
      <c r="AG49" s="52">
        <v>1560</v>
      </c>
      <c r="AH49" s="261"/>
      <c r="AI49" s="85"/>
      <c r="AJ49" s="38">
        <v>600</v>
      </c>
      <c r="AK49" s="73">
        <v>0.4993055555555555</v>
      </c>
      <c r="AL49" s="42" t="s">
        <v>301</v>
      </c>
      <c r="AM49" s="38">
        <v>360</v>
      </c>
      <c r="AN49" s="43">
        <v>0.50347222222222221</v>
      </c>
      <c r="AO49" s="47">
        <v>0.5444444444444444</v>
      </c>
      <c r="AP49" s="70">
        <v>97.7</v>
      </c>
      <c r="AQ49" s="71">
        <v>97.7</v>
      </c>
      <c r="AR49" s="72"/>
      <c r="AS49" s="49">
        <v>0.54097222222222219</v>
      </c>
      <c r="AT49" s="42" t="s">
        <v>44</v>
      </c>
      <c r="AU49" s="280">
        <v>0</v>
      </c>
      <c r="AV49" s="72"/>
      <c r="AW49" s="49">
        <v>0.59861111111111109</v>
      </c>
      <c r="AX49" s="42" t="s">
        <v>44</v>
      </c>
      <c r="AY49" s="38">
        <v>0</v>
      </c>
      <c r="AZ49" s="53">
        <v>0.6020833333333333</v>
      </c>
      <c r="BA49" s="61"/>
      <c r="BB49" s="55">
        <v>0.60746527777777781</v>
      </c>
      <c r="BC49" s="35">
        <v>5.3819444444445086E-3</v>
      </c>
      <c r="BD49" s="35">
        <v>1.2731481481475029E-4</v>
      </c>
      <c r="BE49" s="44" t="s">
        <v>45</v>
      </c>
      <c r="BF49" s="45">
        <v>11</v>
      </c>
      <c r="BG49" s="55">
        <v>0.61494212962962969</v>
      </c>
      <c r="BH49" s="35">
        <v>1.2858796296296382E-2</v>
      </c>
      <c r="BI49" s="35">
        <v>5.5555555555546893E-4</v>
      </c>
      <c r="BJ49" s="44" t="s">
        <v>45</v>
      </c>
      <c r="BK49" s="45">
        <v>48</v>
      </c>
      <c r="BL49" s="55">
        <v>0.6194560185185185</v>
      </c>
      <c r="BM49" s="35">
        <v>1.7372685185185199E-2</v>
      </c>
      <c r="BN49" s="35">
        <v>1.0416666666667948E-4</v>
      </c>
      <c r="BO49" s="44" t="s">
        <v>301</v>
      </c>
      <c r="BP49" s="45">
        <v>9</v>
      </c>
      <c r="BQ49" s="55">
        <v>0.6363657407407407</v>
      </c>
      <c r="BR49" s="35">
        <v>3.42824074074074E-2</v>
      </c>
      <c r="BS49" s="35">
        <v>2.3263888888888848E-3</v>
      </c>
      <c r="BT49" s="44" t="s">
        <v>301</v>
      </c>
      <c r="BU49" s="45">
        <v>201</v>
      </c>
      <c r="BV49" s="263"/>
      <c r="BW49" s="263"/>
      <c r="BX49" s="55">
        <v>0.64665509259259257</v>
      </c>
      <c r="BY49" s="35">
        <v>4.4571759259259269E-2</v>
      </c>
      <c r="BZ49" s="35">
        <v>4.3634259259259373E-3</v>
      </c>
      <c r="CA49" s="44" t="s">
        <v>301</v>
      </c>
      <c r="CB49" s="45">
        <v>377</v>
      </c>
      <c r="CC49" s="49">
        <v>0.66666666666666663</v>
      </c>
      <c r="CD49" s="42" t="s">
        <v>45</v>
      </c>
      <c r="CE49" s="38">
        <v>120</v>
      </c>
      <c r="CF49" s="53">
        <v>0.66875000000000007</v>
      </c>
      <c r="CG49" s="61"/>
      <c r="CH49" s="55">
        <v>0.67969907407407415</v>
      </c>
      <c r="CI49" s="35">
        <v>1.0949074074074083E-2</v>
      </c>
      <c r="CJ49" s="35">
        <v>1.0416666666667601E-4</v>
      </c>
      <c r="CK49" s="44" t="s">
        <v>301</v>
      </c>
      <c r="CL49" s="45">
        <v>9</v>
      </c>
      <c r="CM49" s="55">
        <v>0.75109953703703702</v>
      </c>
      <c r="CN49" s="35">
        <v>8.2349537037036957E-2</v>
      </c>
      <c r="CO49" s="35">
        <v>6.5497685185185103E-2</v>
      </c>
      <c r="CP49" s="44" t="s">
        <v>301</v>
      </c>
      <c r="CQ49" s="45">
        <v>5659</v>
      </c>
      <c r="CR49" s="85" t="s">
        <v>632</v>
      </c>
      <c r="CS49" s="38"/>
      <c r="CT49" s="85">
        <v>2.3548611111111102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112.5</v>
      </c>
      <c r="DC49" s="71">
        <v>112.5</v>
      </c>
      <c r="DD49" s="72"/>
      <c r="DE49" s="43"/>
      <c r="DF49" s="43"/>
      <c r="DG49" s="39">
        <v>6524.2</v>
      </c>
      <c r="DH49" s="46">
        <v>5340</v>
      </c>
      <c r="DI49" s="40"/>
      <c r="DJ49" s="63">
        <v>11864.2</v>
      </c>
      <c r="DK49" s="43"/>
      <c r="DL49" s="268" t="s">
        <v>192</v>
      </c>
      <c r="DM49" s="269" t="s">
        <v>596</v>
      </c>
      <c r="DN49" s="269" t="s">
        <v>178</v>
      </c>
      <c r="DO49" s="269">
        <v>143</v>
      </c>
      <c r="DP49" s="269" t="s">
        <v>293</v>
      </c>
      <c r="DQ49" s="56"/>
      <c r="DR49" s="56"/>
      <c r="DS49" s="36"/>
      <c r="DV49" s="41">
        <v>1.08</v>
      </c>
      <c r="DW49" s="41" t="s">
        <v>197</v>
      </c>
      <c r="DX49" s="41"/>
      <c r="DY49" s="151">
        <v>227.01599999999999</v>
      </c>
      <c r="DZ49" s="41">
        <v>227.01599999999999</v>
      </c>
      <c r="EA49" s="41">
        <v>9999</v>
      </c>
      <c r="EB49" s="41">
        <v>999999</v>
      </c>
      <c r="EC49" s="41">
        <v>999999</v>
      </c>
      <c r="EG49" s="41">
        <v>43</v>
      </c>
      <c r="EH49" s="195">
        <v>0</v>
      </c>
      <c r="EI49" s="195">
        <v>5220</v>
      </c>
      <c r="EJ49" s="196">
        <v>97.7</v>
      </c>
      <c r="EK49" s="195">
        <v>0</v>
      </c>
      <c r="EL49" s="195">
        <v>0</v>
      </c>
      <c r="EM49" s="195">
        <v>646</v>
      </c>
      <c r="EN49" s="195">
        <v>120</v>
      </c>
      <c r="EO49" s="195">
        <v>5668</v>
      </c>
      <c r="EP49" s="195">
        <v>0</v>
      </c>
      <c r="EQ49" s="195">
        <v>112.5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C49" s="41">
        <v>43</v>
      </c>
      <c r="FD49" s="195">
        <v>0</v>
      </c>
      <c r="FE49" s="195">
        <v>5220</v>
      </c>
      <c r="FF49" s="195">
        <v>5317.7</v>
      </c>
      <c r="FG49" s="195">
        <v>5317.7</v>
      </c>
      <c r="FH49" s="195">
        <v>5317.7</v>
      </c>
      <c r="FI49" s="195">
        <v>5963.7</v>
      </c>
      <c r="FJ49" s="195">
        <v>6083.7</v>
      </c>
      <c r="FK49" s="195">
        <v>11751.7</v>
      </c>
      <c r="FL49" s="195">
        <v>11751.7</v>
      </c>
      <c r="FM49" s="195">
        <v>11864.2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26.25" thickBot="1" x14ac:dyDescent="0.25">
      <c r="A50" s="132"/>
      <c r="B50" s="34">
        <v>44</v>
      </c>
      <c r="C50" s="293">
        <v>44</v>
      </c>
      <c r="D50" s="260" t="s">
        <v>255</v>
      </c>
      <c r="E50" s="260" t="s">
        <v>514</v>
      </c>
      <c r="F50" s="260" t="s">
        <v>597</v>
      </c>
      <c r="G50" s="43">
        <v>0.32222222222222213</v>
      </c>
      <c r="H50" s="47">
        <v>0.32222222222222213</v>
      </c>
      <c r="I50" s="58" t="s">
        <v>44</v>
      </c>
      <c r="J50" s="52">
        <v>0</v>
      </c>
      <c r="K50" s="43">
        <v>0.4055555555555555</v>
      </c>
      <c r="L50" s="47">
        <v>0.4055555555555555</v>
      </c>
      <c r="M50" s="42" t="s">
        <v>44</v>
      </c>
      <c r="N50" s="38">
        <v>0</v>
      </c>
      <c r="O50" s="85">
        <v>0.40625</v>
      </c>
      <c r="P50" s="38"/>
      <c r="Q50" s="261"/>
      <c r="R50" s="85"/>
      <c r="S50" s="38">
        <v>0</v>
      </c>
      <c r="T50" s="85">
        <v>0.46319444444444446</v>
      </c>
      <c r="U50" s="86"/>
      <c r="V50" s="52">
        <v>0</v>
      </c>
      <c r="W50" s="85">
        <v>0.49236111111111108</v>
      </c>
      <c r="X50" s="38"/>
      <c r="Y50" s="85">
        <v>0.49305555555555558</v>
      </c>
      <c r="Z50" s="86"/>
      <c r="AA50" s="52">
        <v>0</v>
      </c>
      <c r="AB50" s="261"/>
      <c r="AC50" s="85">
        <v>0.49513888888888885</v>
      </c>
      <c r="AD50" s="38"/>
      <c r="AE50" s="85">
        <v>0.44861111111111113</v>
      </c>
      <c r="AF50" s="86"/>
      <c r="AG50" s="52">
        <v>2760</v>
      </c>
      <c r="AH50" s="261">
        <v>300</v>
      </c>
      <c r="AI50" s="85"/>
      <c r="AJ50" s="38">
        <v>600</v>
      </c>
      <c r="AK50" s="73">
        <v>0.5229166666666667</v>
      </c>
      <c r="AL50" s="42" t="s">
        <v>301</v>
      </c>
      <c r="AM50" s="38">
        <v>2340</v>
      </c>
      <c r="AN50" s="43">
        <v>0.56874999999999998</v>
      </c>
      <c r="AO50" s="47">
        <v>0.5708333333333333</v>
      </c>
      <c r="AP50" s="70">
        <v>98.6</v>
      </c>
      <c r="AQ50" s="71">
        <v>98.6</v>
      </c>
      <c r="AR50" s="72"/>
      <c r="AS50" s="49">
        <v>0.56458333333333333</v>
      </c>
      <c r="AT50" s="42" t="s">
        <v>44</v>
      </c>
      <c r="AU50" s="280">
        <v>0</v>
      </c>
      <c r="AV50" s="72"/>
      <c r="AW50" s="49">
        <v>0.65416666666666667</v>
      </c>
      <c r="AX50" s="42" t="s">
        <v>301</v>
      </c>
      <c r="AY50" s="38">
        <v>3960</v>
      </c>
      <c r="AZ50" s="53">
        <v>0.65555555555555556</v>
      </c>
      <c r="BA50" s="61"/>
      <c r="BB50" s="55">
        <v>0.66104166666666664</v>
      </c>
      <c r="BC50" s="35">
        <v>5.4861111111110805E-3</v>
      </c>
      <c r="BD50" s="35">
        <v>2.3148148148178366E-5</v>
      </c>
      <c r="BE50" s="44" t="s">
        <v>45</v>
      </c>
      <c r="BF50" s="45">
        <v>2</v>
      </c>
      <c r="BG50" s="55">
        <v>0.66824074074074069</v>
      </c>
      <c r="BH50" s="35">
        <v>1.2685185185185133E-2</v>
      </c>
      <c r="BI50" s="35">
        <v>7.291666666667182E-4</v>
      </c>
      <c r="BJ50" s="44" t="s">
        <v>45</v>
      </c>
      <c r="BK50" s="45">
        <v>63</v>
      </c>
      <c r="BL50" s="55">
        <v>0.6728587962962963</v>
      </c>
      <c r="BM50" s="35">
        <v>1.7303240740740744E-2</v>
      </c>
      <c r="BN50" s="35">
        <v>3.4722222222224181E-5</v>
      </c>
      <c r="BO50" s="44" t="s">
        <v>301</v>
      </c>
      <c r="BP50" s="45">
        <v>3</v>
      </c>
      <c r="BQ50" s="55">
        <v>0.69259259259259265</v>
      </c>
      <c r="BR50" s="35">
        <v>3.703703703703709E-2</v>
      </c>
      <c r="BS50" s="35">
        <v>5.0810185185185749E-3</v>
      </c>
      <c r="BT50" s="44" t="s">
        <v>301</v>
      </c>
      <c r="BU50" s="45">
        <v>439</v>
      </c>
      <c r="BV50" s="263"/>
      <c r="BW50" s="263"/>
      <c r="BX50" s="55">
        <v>0.68245370370370362</v>
      </c>
      <c r="BY50" s="35">
        <v>2.689814814814806E-2</v>
      </c>
      <c r="BZ50" s="35">
        <v>1.3310185185185272E-2</v>
      </c>
      <c r="CA50" s="44" t="s">
        <v>45</v>
      </c>
      <c r="CB50" s="45">
        <v>1450</v>
      </c>
      <c r="CC50" s="49">
        <v>0.72152777777777777</v>
      </c>
      <c r="CD50" s="42" t="s">
        <v>44</v>
      </c>
      <c r="CE50" s="38">
        <v>0</v>
      </c>
      <c r="CF50" s="53">
        <v>0.72361111111111109</v>
      </c>
      <c r="CG50" s="61"/>
      <c r="CH50" s="55">
        <v>0.73724537037037041</v>
      </c>
      <c r="CI50" s="35">
        <v>1.3634259259259318E-2</v>
      </c>
      <c r="CJ50" s="35">
        <v>2.7893518518519109E-3</v>
      </c>
      <c r="CK50" s="44" t="s">
        <v>301</v>
      </c>
      <c r="CL50" s="45">
        <v>241</v>
      </c>
      <c r="CM50" s="55">
        <v>0.74396990740740743</v>
      </c>
      <c r="CN50" s="35">
        <v>2.0358796296296333E-2</v>
      </c>
      <c r="CO50" s="35">
        <v>3.5069444444444826E-3</v>
      </c>
      <c r="CP50" s="44" t="s">
        <v>301</v>
      </c>
      <c r="CQ50" s="45">
        <v>303</v>
      </c>
      <c r="CR50" s="85"/>
      <c r="CS50" s="38">
        <v>600</v>
      </c>
      <c r="CT50" s="85">
        <v>2.3965277777777798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107.6</v>
      </c>
      <c r="DC50" s="71">
        <v>107.6</v>
      </c>
      <c r="DD50" s="72"/>
      <c r="DE50" s="43"/>
      <c r="DF50" s="43"/>
      <c r="DG50" s="39">
        <v>2707.2</v>
      </c>
      <c r="DH50" s="46">
        <v>10560</v>
      </c>
      <c r="DI50" s="40"/>
      <c r="DJ50" s="63">
        <v>13267.2</v>
      </c>
      <c r="DK50" s="43"/>
      <c r="DL50" s="268" t="s">
        <v>190</v>
      </c>
      <c r="DM50" s="269" t="s">
        <v>597</v>
      </c>
      <c r="DN50" s="269" t="s">
        <v>178</v>
      </c>
      <c r="DO50" s="269">
        <v>98</v>
      </c>
      <c r="DP50" s="269">
        <v>0</v>
      </c>
      <c r="DQ50" s="56"/>
      <c r="DR50" s="56"/>
      <c r="DS50" s="36"/>
      <c r="DV50" s="41">
        <v>1.05</v>
      </c>
      <c r="DW50" s="41" t="s">
        <v>197</v>
      </c>
      <c r="DX50" s="41"/>
      <c r="DY50" s="151">
        <v>216.51</v>
      </c>
      <c r="DZ50" s="41">
        <v>216.51</v>
      </c>
      <c r="EA50" s="41">
        <v>9999</v>
      </c>
      <c r="EB50" s="41">
        <v>999999</v>
      </c>
      <c r="EC50" s="41">
        <v>999999</v>
      </c>
      <c r="EG50" s="41">
        <v>44</v>
      </c>
      <c r="EH50" s="195">
        <v>0</v>
      </c>
      <c r="EI50" s="195">
        <v>6000</v>
      </c>
      <c r="EJ50" s="196">
        <v>98.6</v>
      </c>
      <c r="EK50" s="195">
        <v>0</v>
      </c>
      <c r="EL50" s="195">
        <v>3960</v>
      </c>
      <c r="EM50" s="195">
        <v>1957</v>
      </c>
      <c r="EN50" s="195">
        <v>0</v>
      </c>
      <c r="EO50" s="195">
        <v>544</v>
      </c>
      <c r="EP50" s="195">
        <v>600</v>
      </c>
      <c r="EQ50" s="195">
        <v>107.6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44</v>
      </c>
      <c r="FD50" s="195">
        <v>0</v>
      </c>
      <c r="FE50" s="195">
        <v>6000</v>
      </c>
      <c r="FF50" s="195">
        <v>6098.6</v>
      </c>
      <c r="FG50" s="195">
        <v>6098.6</v>
      </c>
      <c r="FH50" s="195">
        <v>10058.6</v>
      </c>
      <c r="FI50" s="195">
        <v>12015.6</v>
      </c>
      <c r="FJ50" s="195">
        <v>12015.6</v>
      </c>
      <c r="FK50" s="195">
        <v>12559.6</v>
      </c>
      <c r="FL50" s="195">
        <v>13159.6</v>
      </c>
      <c r="FM50" s="195">
        <v>13267.2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45</v>
      </c>
      <c r="C51" s="293">
        <v>45</v>
      </c>
      <c r="D51" s="260" t="s">
        <v>515</v>
      </c>
      <c r="E51" s="260" t="s">
        <v>516</v>
      </c>
      <c r="F51" s="260" t="s">
        <v>598</v>
      </c>
      <c r="G51" s="43">
        <v>0.32291666666666657</v>
      </c>
      <c r="H51" s="47">
        <v>0.32291666666666657</v>
      </c>
      <c r="I51" s="58" t="s">
        <v>44</v>
      </c>
      <c r="J51" s="52">
        <v>0</v>
      </c>
      <c r="K51" s="43">
        <v>0.40624999999999994</v>
      </c>
      <c r="L51" s="47">
        <v>0.40624999999999994</v>
      </c>
      <c r="M51" s="42" t="s">
        <v>44</v>
      </c>
      <c r="N51" s="38">
        <v>0</v>
      </c>
      <c r="O51" s="85">
        <v>0.4069444444444445</v>
      </c>
      <c r="P51" s="38"/>
      <c r="Q51" s="261"/>
      <c r="R51" s="85"/>
      <c r="S51" s="38">
        <v>0</v>
      </c>
      <c r="T51" s="85">
        <v>0.4513888888888889</v>
      </c>
      <c r="U51" s="86"/>
      <c r="V51" s="52">
        <v>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 t="s">
        <v>308</v>
      </c>
      <c r="AF51" s="86"/>
      <c r="AG51" s="52">
        <v>600</v>
      </c>
      <c r="AH51" s="261"/>
      <c r="AI51" s="85"/>
      <c r="AJ51" s="38">
        <v>600</v>
      </c>
      <c r="AK51" s="73">
        <v>0.49652777777777773</v>
      </c>
      <c r="AL51" s="42" t="s">
        <v>44</v>
      </c>
      <c r="AM51" s="38">
        <v>0</v>
      </c>
      <c r="AN51" s="43">
        <v>0.50277777777777777</v>
      </c>
      <c r="AO51" s="47">
        <v>0.5229166666666667</v>
      </c>
      <c r="AP51" s="70">
        <v>100</v>
      </c>
      <c r="AQ51" s="71">
        <v>100</v>
      </c>
      <c r="AR51" s="72"/>
      <c r="AS51" s="49">
        <v>0.53819444444444442</v>
      </c>
      <c r="AT51" s="42" t="s">
        <v>44</v>
      </c>
      <c r="AU51" s="280">
        <v>0</v>
      </c>
      <c r="AV51" s="72"/>
      <c r="AW51" s="49">
        <v>0.58402777777777781</v>
      </c>
      <c r="AX51" s="42" t="s">
        <v>44</v>
      </c>
      <c r="AY51" s="38">
        <v>0</v>
      </c>
      <c r="AZ51" s="53">
        <v>0.58888888888888891</v>
      </c>
      <c r="BA51" s="61"/>
      <c r="BB51" s="55">
        <v>0.59401620370370367</v>
      </c>
      <c r="BC51" s="35">
        <v>5.1273148148147651E-3</v>
      </c>
      <c r="BD51" s="35">
        <v>3.8194444444449374E-4</v>
      </c>
      <c r="BE51" s="44" t="s">
        <v>45</v>
      </c>
      <c r="BF51" s="45">
        <v>33</v>
      </c>
      <c r="BG51" s="55">
        <v>0.60141203703703705</v>
      </c>
      <c r="BH51" s="35">
        <v>1.2523148148148144E-2</v>
      </c>
      <c r="BI51" s="35">
        <v>8.9120370370370655E-4</v>
      </c>
      <c r="BJ51" s="44" t="s">
        <v>45</v>
      </c>
      <c r="BK51" s="45">
        <v>77</v>
      </c>
      <c r="BL51" s="55">
        <v>0.60553240740740744</v>
      </c>
      <c r="BM51" s="35">
        <v>1.664351851851853E-2</v>
      </c>
      <c r="BN51" s="35">
        <v>6.2499999999999015E-4</v>
      </c>
      <c r="BO51" s="44" t="s">
        <v>45</v>
      </c>
      <c r="BP51" s="45">
        <v>54</v>
      </c>
      <c r="BQ51" s="55">
        <v>0.62693287037037038</v>
      </c>
      <c r="BR51" s="35">
        <v>3.804398148148147E-2</v>
      </c>
      <c r="BS51" s="35">
        <v>6.0879629629629547E-3</v>
      </c>
      <c r="BT51" s="44" t="s">
        <v>301</v>
      </c>
      <c r="BU51" s="45">
        <v>526</v>
      </c>
      <c r="BV51" s="263"/>
      <c r="BW51" s="263"/>
      <c r="BX51" s="55">
        <v>0.61523148148148155</v>
      </c>
      <c r="BY51" s="35">
        <v>2.634259259259264E-2</v>
      </c>
      <c r="BZ51" s="35">
        <v>1.3865740740740692E-2</v>
      </c>
      <c r="CA51" s="44" t="s">
        <v>45</v>
      </c>
      <c r="CB51" s="45">
        <v>1498</v>
      </c>
      <c r="CC51" s="49">
        <v>0.68680555555555556</v>
      </c>
      <c r="CD51" s="42" t="s">
        <v>301</v>
      </c>
      <c r="CE51" s="38">
        <v>2760</v>
      </c>
      <c r="CF51" s="53">
        <v>0.68888888888888899</v>
      </c>
      <c r="CG51" s="61"/>
      <c r="CH51" s="55">
        <v>0.69980324074074074</v>
      </c>
      <c r="CI51" s="35">
        <v>1.0914351851851745E-2</v>
      </c>
      <c r="CJ51" s="35">
        <v>6.9444444444337339E-5</v>
      </c>
      <c r="CK51" s="44" t="s">
        <v>301</v>
      </c>
      <c r="CL51" s="45">
        <v>6</v>
      </c>
      <c r="CM51" s="55">
        <v>0.7071412037037037</v>
      </c>
      <c r="CN51" s="35">
        <v>1.8252314814814707E-2</v>
      </c>
      <c r="CO51" s="35">
        <v>1.4004629629628569E-3</v>
      </c>
      <c r="CP51" s="44" t="s">
        <v>301</v>
      </c>
      <c r="CQ51" s="45">
        <v>121</v>
      </c>
      <c r="CR51" s="85"/>
      <c r="CS51" s="38">
        <v>600</v>
      </c>
      <c r="CT51" s="85">
        <v>2.4381944444444401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115.3</v>
      </c>
      <c r="DC51" s="71">
        <v>115.3</v>
      </c>
      <c r="DD51" s="72"/>
      <c r="DE51" s="43"/>
      <c r="DF51" s="43"/>
      <c r="DG51" s="39">
        <v>2530.3000000000002</v>
      </c>
      <c r="DH51" s="46">
        <v>6360</v>
      </c>
      <c r="DI51" s="40"/>
      <c r="DJ51" s="63">
        <v>8890.2999999999993</v>
      </c>
      <c r="DK51" s="43"/>
      <c r="DL51" s="268" t="s">
        <v>191</v>
      </c>
      <c r="DM51" s="269" t="s">
        <v>598</v>
      </c>
      <c r="DN51" s="269" t="s">
        <v>177</v>
      </c>
      <c r="DO51" s="269">
        <v>113</v>
      </c>
      <c r="DP51" s="269" t="s">
        <v>624</v>
      </c>
      <c r="DQ51" s="56"/>
      <c r="DR51" s="56"/>
      <c r="DS51" s="36"/>
      <c r="DV51" s="41">
        <v>1.1100000000000001</v>
      </c>
      <c r="DW51" s="41" t="s">
        <v>197</v>
      </c>
      <c r="DX51" s="41"/>
      <c r="DY51" s="151">
        <v>238.98300000000003</v>
      </c>
      <c r="DZ51" s="41">
        <v>238.98300000000003</v>
      </c>
      <c r="EA51" s="41">
        <v>9999</v>
      </c>
      <c r="EB51" s="41">
        <v>999999</v>
      </c>
      <c r="EC51" s="41">
        <v>999999</v>
      </c>
      <c r="EG51" s="41">
        <v>45</v>
      </c>
      <c r="EH51" s="195">
        <v>0</v>
      </c>
      <c r="EI51" s="195">
        <v>3000</v>
      </c>
      <c r="EJ51" s="196">
        <v>100</v>
      </c>
      <c r="EK51" s="195">
        <v>0</v>
      </c>
      <c r="EL51" s="195">
        <v>0</v>
      </c>
      <c r="EM51" s="195">
        <v>2188</v>
      </c>
      <c r="EN51" s="195">
        <v>2760</v>
      </c>
      <c r="EO51" s="195">
        <v>127</v>
      </c>
      <c r="EP51" s="195">
        <v>600</v>
      </c>
      <c r="EQ51" s="195">
        <v>115.3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45</v>
      </c>
      <c r="FD51" s="195">
        <v>0</v>
      </c>
      <c r="FE51" s="195">
        <v>3000</v>
      </c>
      <c r="FF51" s="195">
        <v>3100</v>
      </c>
      <c r="FG51" s="195">
        <v>3100</v>
      </c>
      <c r="FH51" s="195">
        <v>3100</v>
      </c>
      <c r="FI51" s="195">
        <v>5288</v>
      </c>
      <c r="FJ51" s="195">
        <v>8048</v>
      </c>
      <c r="FK51" s="195">
        <v>8175</v>
      </c>
      <c r="FL51" s="195">
        <v>8775</v>
      </c>
      <c r="FM51" s="195">
        <v>8890.2999999999993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46</v>
      </c>
      <c r="C52" s="293">
        <v>46</v>
      </c>
      <c r="D52" s="260" t="s">
        <v>517</v>
      </c>
      <c r="E52" s="260" t="s">
        <v>518</v>
      </c>
      <c r="F52" s="260" t="s">
        <v>582</v>
      </c>
      <c r="G52" s="43">
        <v>0.32361111111111102</v>
      </c>
      <c r="H52" s="47">
        <v>0.32361111111111102</v>
      </c>
      <c r="I52" s="58" t="s">
        <v>44</v>
      </c>
      <c r="J52" s="52">
        <v>0</v>
      </c>
      <c r="K52" s="43">
        <v>0.40694444444444439</v>
      </c>
      <c r="L52" s="47">
        <v>0.40694444444444439</v>
      </c>
      <c r="M52" s="42" t="s">
        <v>44</v>
      </c>
      <c r="N52" s="38">
        <v>0</v>
      </c>
      <c r="O52" s="85"/>
      <c r="P52" s="38">
        <v>600</v>
      </c>
      <c r="Q52" s="261"/>
      <c r="R52" s="85"/>
      <c r="S52" s="38">
        <v>0</v>
      </c>
      <c r="T52" s="85">
        <v>0.46736111111111112</v>
      </c>
      <c r="U52" s="86"/>
      <c r="V52" s="52">
        <v>0</v>
      </c>
      <c r="W52" s="85"/>
      <c r="X52" s="38">
        <v>600</v>
      </c>
      <c r="Y52" s="85"/>
      <c r="Z52" s="86"/>
      <c r="AA52" s="52">
        <v>600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0.49722222222222223</v>
      </c>
      <c r="AL52" s="42" t="s">
        <v>44</v>
      </c>
      <c r="AM52" s="38">
        <v>0</v>
      </c>
      <c r="AN52" s="43">
        <v>0.51458333333333328</v>
      </c>
      <c r="AO52" s="47">
        <v>0.52083333333333337</v>
      </c>
      <c r="AP52" s="70">
        <v>97.6</v>
      </c>
      <c r="AQ52" s="71">
        <v>97.6</v>
      </c>
      <c r="AR52" s="72"/>
      <c r="AS52" s="49">
        <v>0.53888888888888886</v>
      </c>
      <c r="AT52" s="42" t="s">
        <v>44</v>
      </c>
      <c r="AU52" s="280">
        <v>0</v>
      </c>
      <c r="AV52" s="72"/>
      <c r="AW52" s="49">
        <v>0.5805555555555556</v>
      </c>
      <c r="AX52" s="42" t="s">
        <v>44</v>
      </c>
      <c r="AY52" s="38">
        <v>0</v>
      </c>
      <c r="AZ52" s="53">
        <v>0.58263888888888882</v>
      </c>
      <c r="BA52" s="61"/>
      <c r="BB52" s="55">
        <v>0.58848379629629632</v>
      </c>
      <c r="BC52" s="35">
        <v>5.8449074074075069E-3</v>
      </c>
      <c r="BD52" s="35">
        <v>3.3564814814824803E-4</v>
      </c>
      <c r="BE52" s="44" t="s">
        <v>301</v>
      </c>
      <c r="BF52" s="45">
        <v>29</v>
      </c>
      <c r="BG52" s="55">
        <v>0.59686342592592589</v>
      </c>
      <c r="BH52" s="35">
        <v>1.4224537037037077E-2</v>
      </c>
      <c r="BI52" s="35">
        <v>8.1018518518522625E-4</v>
      </c>
      <c r="BJ52" s="44" t="s">
        <v>301</v>
      </c>
      <c r="BK52" s="45">
        <v>70</v>
      </c>
      <c r="BL52" s="55">
        <v>0.60070601851851857</v>
      </c>
      <c r="BM52" s="35">
        <v>1.8067129629629752E-2</v>
      </c>
      <c r="BN52" s="35">
        <v>7.9861111111123248E-4</v>
      </c>
      <c r="BO52" s="44" t="s">
        <v>301</v>
      </c>
      <c r="BP52" s="45">
        <v>69</v>
      </c>
      <c r="BQ52" s="55">
        <v>0.62130787037037039</v>
      </c>
      <c r="BR52" s="35">
        <v>3.8668981481481568E-2</v>
      </c>
      <c r="BS52" s="35">
        <v>6.7129629629630524E-3</v>
      </c>
      <c r="BT52" s="44" t="s">
        <v>301</v>
      </c>
      <c r="BU52" s="45">
        <v>580</v>
      </c>
      <c r="BV52" s="263"/>
      <c r="BW52" s="263"/>
      <c r="BX52" s="55">
        <v>0.60884259259259255</v>
      </c>
      <c r="BY52" s="35">
        <v>2.6203703703703729E-2</v>
      </c>
      <c r="BZ52" s="35">
        <v>1.4004629629629603E-2</v>
      </c>
      <c r="CA52" s="44" t="s">
        <v>45</v>
      </c>
      <c r="CB52" s="45">
        <v>1510</v>
      </c>
      <c r="CC52" s="49">
        <v>0.65277777777777779</v>
      </c>
      <c r="CD52" s="42" t="s">
        <v>301</v>
      </c>
      <c r="CE52" s="38">
        <v>360</v>
      </c>
      <c r="CF52" s="53">
        <v>0.66111111111111109</v>
      </c>
      <c r="CG52" s="61"/>
      <c r="CH52" s="55">
        <v>0.6713541666666667</v>
      </c>
      <c r="CI52" s="35">
        <v>1.0243055555555602E-2</v>
      </c>
      <c r="CJ52" s="35">
        <v>6.0185185185180484E-4</v>
      </c>
      <c r="CK52" s="44" t="s">
        <v>45</v>
      </c>
      <c r="CL52" s="45">
        <v>52</v>
      </c>
      <c r="CM52" s="55">
        <v>0.67729166666666663</v>
      </c>
      <c r="CN52" s="35">
        <v>1.6180555555555531E-2</v>
      </c>
      <c r="CO52" s="35">
        <v>6.7129629629631912E-4</v>
      </c>
      <c r="CP52" s="44" t="s">
        <v>45</v>
      </c>
      <c r="CQ52" s="45">
        <v>58</v>
      </c>
      <c r="CR52" s="85" t="s">
        <v>632</v>
      </c>
      <c r="CS52" s="38"/>
      <c r="CT52" s="85">
        <v>2.4798611111111102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113.2</v>
      </c>
      <c r="DC52" s="71">
        <v>113.2</v>
      </c>
      <c r="DD52" s="72"/>
      <c r="DE52" s="43"/>
      <c r="DF52" s="43"/>
      <c r="DG52" s="39">
        <v>2578.7999999999997</v>
      </c>
      <c r="DH52" s="46">
        <v>3960</v>
      </c>
      <c r="DI52" s="40"/>
      <c r="DJ52" s="63">
        <v>6538.7999999999993</v>
      </c>
      <c r="DK52" s="43"/>
      <c r="DL52" s="268" t="s">
        <v>192</v>
      </c>
      <c r="DM52" s="269" t="s">
        <v>582</v>
      </c>
      <c r="DN52" s="269" t="s">
        <v>178</v>
      </c>
      <c r="DO52" s="269">
        <v>123</v>
      </c>
      <c r="DP52" s="269">
        <v>0</v>
      </c>
      <c r="DQ52" s="56"/>
      <c r="DR52" s="56"/>
      <c r="DS52" s="36"/>
      <c r="DV52" s="41">
        <v>1.08</v>
      </c>
      <c r="DW52" s="41" t="s">
        <v>197</v>
      </c>
      <c r="DX52" s="41"/>
      <c r="DY52" s="151">
        <v>227.66400000000002</v>
      </c>
      <c r="DZ52" s="41">
        <v>227.66400000000002</v>
      </c>
      <c r="EA52" s="41">
        <v>9999</v>
      </c>
      <c r="EB52" s="41">
        <v>999999</v>
      </c>
      <c r="EC52" s="41">
        <v>999999</v>
      </c>
      <c r="EG52" s="41">
        <v>46</v>
      </c>
      <c r="EH52" s="195">
        <v>0</v>
      </c>
      <c r="EI52" s="195">
        <v>3600</v>
      </c>
      <c r="EJ52" s="196">
        <v>97.6</v>
      </c>
      <c r="EK52" s="195">
        <v>0</v>
      </c>
      <c r="EL52" s="195">
        <v>0</v>
      </c>
      <c r="EM52" s="195">
        <v>2258</v>
      </c>
      <c r="EN52" s="195">
        <v>360</v>
      </c>
      <c r="EO52" s="195">
        <v>110</v>
      </c>
      <c r="EP52" s="195">
        <v>0</v>
      </c>
      <c r="EQ52" s="195">
        <v>113.2</v>
      </c>
      <c r="ER52" s="195" t="e">
        <v>#REF!</v>
      </c>
      <c r="ES52" s="195" t="e">
        <v>#REF!</v>
      </c>
      <c r="ET52" s="195" t="e">
        <v>#REF!</v>
      </c>
      <c r="EU52" s="196" t="e">
        <v>#REF!</v>
      </c>
      <c r="EV52" s="195"/>
      <c r="EW52" s="195"/>
      <c r="EX52" s="195"/>
      <c r="EY52" s="195"/>
      <c r="EZ52" s="196"/>
      <c r="FA52" s="195"/>
      <c r="FC52" s="41">
        <v>46</v>
      </c>
      <c r="FD52" s="195">
        <v>0</v>
      </c>
      <c r="FE52" s="195">
        <v>3600</v>
      </c>
      <c r="FF52" s="195">
        <v>3697.6</v>
      </c>
      <c r="FG52" s="195">
        <v>3697.6</v>
      </c>
      <c r="FH52" s="195">
        <v>3697.6</v>
      </c>
      <c r="FI52" s="195">
        <v>5955.6</v>
      </c>
      <c r="FJ52" s="195">
        <v>6315.6</v>
      </c>
      <c r="FK52" s="195">
        <v>6425.6</v>
      </c>
      <c r="FL52" s="195">
        <v>6425.6</v>
      </c>
      <c r="FM52" s="195">
        <v>6538.8</v>
      </c>
      <c r="FN52" s="195" t="e">
        <v>#REF!</v>
      </c>
      <c r="FO52" s="195" t="e">
        <v>#REF!</v>
      </c>
      <c r="FP52" s="195" t="e">
        <v>#REF!</v>
      </c>
      <c r="FQ52" s="195" t="e">
        <v>#REF!</v>
      </c>
      <c r="FR52" s="195" t="e">
        <v>#REF!</v>
      </c>
      <c r="FS52" s="195" t="e">
        <v>#REF!</v>
      </c>
      <c r="FT52" s="195" t="e">
        <v>#REF!</v>
      </c>
      <c r="FU52" s="195" t="e">
        <v>#REF!</v>
      </c>
      <c r="FV52" s="195" t="e">
        <v>#REF!</v>
      </c>
    </row>
    <row r="53" spans="1:178" ht="15.75" customHeight="1" thickBot="1" x14ac:dyDescent="0.25">
      <c r="A53" s="132"/>
      <c r="B53" s="34">
        <v>47</v>
      </c>
      <c r="C53" s="293">
        <v>47</v>
      </c>
      <c r="D53" s="260" t="s">
        <v>519</v>
      </c>
      <c r="E53" s="260" t="s">
        <v>520</v>
      </c>
      <c r="F53" s="260" t="s">
        <v>599</v>
      </c>
      <c r="G53" s="43">
        <v>0.32430555555555546</v>
      </c>
      <c r="H53" s="47">
        <v>0.32430555555555546</v>
      </c>
      <c r="I53" s="58" t="s">
        <v>44</v>
      </c>
      <c r="J53" s="52">
        <v>0</v>
      </c>
      <c r="K53" s="43">
        <v>0.40763888888888883</v>
      </c>
      <c r="L53" s="47">
        <v>0.40763888888888883</v>
      </c>
      <c r="M53" s="42" t="s">
        <v>44</v>
      </c>
      <c r="N53" s="38">
        <v>0</v>
      </c>
      <c r="O53" s="85"/>
      <c r="P53" s="38">
        <v>600</v>
      </c>
      <c r="Q53" s="261"/>
      <c r="R53" s="85"/>
      <c r="S53" s="38">
        <v>0</v>
      </c>
      <c r="T53" s="85" t="s">
        <v>308</v>
      </c>
      <c r="U53" s="86"/>
      <c r="V53" s="52">
        <v>600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>
        <v>0.44861111111111113</v>
      </c>
      <c r="AF53" s="86"/>
      <c r="AG53" s="52">
        <v>2940</v>
      </c>
      <c r="AH53" s="261"/>
      <c r="AI53" s="85"/>
      <c r="AJ53" s="38">
        <v>600</v>
      </c>
      <c r="AK53" s="73">
        <v>0.49722222222222223</v>
      </c>
      <c r="AL53" s="42" t="s">
        <v>45</v>
      </c>
      <c r="AM53" s="38">
        <v>60</v>
      </c>
      <c r="AN53" s="43">
        <v>0.52777777777777779</v>
      </c>
      <c r="AO53" s="47">
        <v>0.53888888888888886</v>
      </c>
      <c r="AP53" s="70">
        <v>112.3</v>
      </c>
      <c r="AQ53" s="71">
        <v>112.3</v>
      </c>
      <c r="AR53" s="72"/>
      <c r="AS53" s="49">
        <v>0.53888888888888886</v>
      </c>
      <c r="AT53" s="42" t="s">
        <v>44</v>
      </c>
      <c r="AU53" s="280">
        <v>0</v>
      </c>
      <c r="AV53" s="72"/>
      <c r="AW53" s="49">
        <v>0.62222222222222223</v>
      </c>
      <c r="AX53" s="42" t="s">
        <v>301</v>
      </c>
      <c r="AY53" s="38">
        <v>2640</v>
      </c>
      <c r="AZ53" s="53">
        <v>0.625</v>
      </c>
      <c r="BA53" s="61"/>
      <c r="BB53" s="55">
        <v>0.63078703703703709</v>
      </c>
      <c r="BC53" s="35">
        <v>5.7870370370370905E-3</v>
      </c>
      <c r="BD53" s="35">
        <v>2.7777777777783161E-4</v>
      </c>
      <c r="BE53" s="44" t="s">
        <v>301</v>
      </c>
      <c r="BF53" s="45">
        <v>24</v>
      </c>
      <c r="BG53" s="55">
        <v>0.63928240740740738</v>
      </c>
      <c r="BH53" s="35">
        <v>1.4282407407407383E-2</v>
      </c>
      <c r="BI53" s="35">
        <v>8.6805555555553165E-4</v>
      </c>
      <c r="BJ53" s="44" t="s">
        <v>301</v>
      </c>
      <c r="BK53" s="45">
        <v>75</v>
      </c>
      <c r="BL53" s="55">
        <v>0.64471064814814816</v>
      </c>
      <c r="BM53" s="35">
        <v>1.9710648148148158E-2</v>
      </c>
      <c r="BN53" s="35">
        <v>2.4421296296296378E-3</v>
      </c>
      <c r="BO53" s="44" t="s">
        <v>301</v>
      </c>
      <c r="BP53" s="45">
        <v>211</v>
      </c>
      <c r="BQ53" s="55">
        <v>0.66800925925925936</v>
      </c>
      <c r="BR53" s="35">
        <v>4.3009259259259358E-2</v>
      </c>
      <c r="BS53" s="35">
        <v>1.1053240740740843E-2</v>
      </c>
      <c r="BT53" s="44" t="s">
        <v>301</v>
      </c>
      <c r="BU53" s="45">
        <v>955</v>
      </c>
      <c r="BV53" s="263"/>
      <c r="BW53" s="263"/>
      <c r="BX53" s="55">
        <v>0.65505787037037033</v>
      </c>
      <c r="BY53" s="35">
        <v>3.0057870370370332E-2</v>
      </c>
      <c r="BZ53" s="35">
        <v>1.0150462962963E-2</v>
      </c>
      <c r="CA53" s="44" t="s">
        <v>45</v>
      </c>
      <c r="CB53" s="45">
        <v>1177</v>
      </c>
      <c r="CC53" s="49">
        <v>0.70000000000000007</v>
      </c>
      <c r="CD53" s="42" t="s">
        <v>301</v>
      </c>
      <c r="CE53" s="38">
        <v>780</v>
      </c>
      <c r="CF53" s="53">
        <v>0.70416666666666661</v>
      </c>
      <c r="CG53" s="61"/>
      <c r="CH53" s="55">
        <v>0.71819444444444447</v>
      </c>
      <c r="CI53" s="35">
        <v>1.4027777777777861E-2</v>
      </c>
      <c r="CJ53" s="35">
        <v>3.1828703703704539E-3</v>
      </c>
      <c r="CK53" s="44" t="s">
        <v>301</v>
      </c>
      <c r="CL53" s="45">
        <v>275</v>
      </c>
      <c r="CM53" s="55">
        <v>0.72633101851851845</v>
      </c>
      <c r="CN53" s="35">
        <v>2.2164351851851838E-2</v>
      </c>
      <c r="CO53" s="35">
        <v>5.3124999999999874E-3</v>
      </c>
      <c r="CP53" s="44" t="s">
        <v>301</v>
      </c>
      <c r="CQ53" s="45">
        <v>459</v>
      </c>
      <c r="CR53" s="85"/>
      <c r="CS53" s="38">
        <v>600</v>
      </c>
      <c r="CT53" s="85">
        <v>2.5215277777777798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154.6</v>
      </c>
      <c r="DC53" s="71">
        <v>154.6</v>
      </c>
      <c r="DD53" s="72">
        <v>300</v>
      </c>
      <c r="DE53" s="43"/>
      <c r="DF53" s="43"/>
      <c r="DG53" s="39">
        <v>3742.9</v>
      </c>
      <c r="DH53" s="46">
        <v>10620</v>
      </c>
      <c r="DI53" s="40"/>
      <c r="DJ53" s="63">
        <v>14362.9</v>
      </c>
      <c r="DK53" s="43"/>
      <c r="DL53" s="268" t="s">
        <v>190</v>
      </c>
      <c r="DM53" s="269" t="s">
        <v>599</v>
      </c>
      <c r="DN53" s="269" t="s">
        <v>179</v>
      </c>
      <c r="DO53" s="269">
        <v>75</v>
      </c>
      <c r="DP53" s="269">
        <v>0</v>
      </c>
      <c r="DQ53" s="56"/>
      <c r="DR53" s="56"/>
      <c r="DS53" s="36"/>
      <c r="DV53" s="41">
        <v>1</v>
      </c>
      <c r="DW53" s="41" t="s">
        <v>197</v>
      </c>
      <c r="DX53" s="41"/>
      <c r="DY53" s="151">
        <v>566.9</v>
      </c>
      <c r="DZ53" s="41">
        <v>566.9</v>
      </c>
      <c r="EA53" s="41">
        <v>9999</v>
      </c>
      <c r="EB53" s="41">
        <v>999999</v>
      </c>
      <c r="EC53" s="41">
        <v>14362.9</v>
      </c>
      <c r="EG53" s="41">
        <v>47</v>
      </c>
      <c r="EH53" s="195">
        <v>0</v>
      </c>
      <c r="EI53" s="195">
        <v>6600</v>
      </c>
      <c r="EJ53" s="196">
        <v>112.3</v>
      </c>
      <c r="EK53" s="195">
        <v>0</v>
      </c>
      <c r="EL53" s="195">
        <v>2640</v>
      </c>
      <c r="EM53" s="195">
        <v>2442</v>
      </c>
      <c r="EN53" s="195">
        <v>780</v>
      </c>
      <c r="EO53" s="195">
        <v>734</v>
      </c>
      <c r="EP53" s="195">
        <v>600</v>
      </c>
      <c r="EQ53" s="195">
        <v>454.6</v>
      </c>
      <c r="ER53" s="195" t="e">
        <v>#REF!</v>
      </c>
      <c r="ES53" s="195" t="e">
        <v>#REF!</v>
      </c>
      <c r="ET53" s="195" t="e">
        <v>#REF!</v>
      </c>
      <c r="EU53" s="196" t="e">
        <v>#REF!</v>
      </c>
      <c r="EV53" s="195"/>
      <c r="EW53" s="195"/>
      <c r="EX53" s="195"/>
      <c r="EY53" s="195"/>
      <c r="EZ53" s="196"/>
      <c r="FA53" s="195"/>
      <c r="FC53" s="41">
        <v>47</v>
      </c>
      <c r="FD53" s="195">
        <v>0</v>
      </c>
      <c r="FE53" s="195">
        <v>6600</v>
      </c>
      <c r="FF53" s="195">
        <v>6712.3</v>
      </c>
      <c r="FG53" s="195">
        <v>6712.3</v>
      </c>
      <c r="FH53" s="195">
        <v>9352.2999999999993</v>
      </c>
      <c r="FI53" s="195">
        <v>11794.3</v>
      </c>
      <c r="FJ53" s="195">
        <v>12574.3</v>
      </c>
      <c r="FK53" s="195">
        <v>13308.3</v>
      </c>
      <c r="FL53" s="195">
        <v>13908.3</v>
      </c>
      <c r="FM53" s="195">
        <v>14362.9</v>
      </c>
      <c r="FN53" s="195" t="e">
        <v>#REF!</v>
      </c>
      <c r="FO53" s="195" t="e">
        <v>#REF!</v>
      </c>
      <c r="FP53" s="195" t="e">
        <v>#REF!</v>
      </c>
      <c r="FQ53" s="195" t="e">
        <v>#REF!</v>
      </c>
      <c r="FR53" s="195" t="e">
        <v>#REF!</v>
      </c>
      <c r="FS53" s="195" t="e">
        <v>#REF!</v>
      </c>
      <c r="FT53" s="195" t="e">
        <v>#REF!</v>
      </c>
      <c r="FU53" s="195" t="e">
        <v>#REF!</v>
      </c>
      <c r="FV53" s="195" t="e">
        <v>#REF!</v>
      </c>
    </row>
    <row r="54" spans="1:178" ht="13.5" thickBot="1" x14ac:dyDescent="0.25">
      <c r="A54" s="132"/>
      <c r="B54" s="34">
        <v>48</v>
      </c>
      <c r="C54" s="293">
        <v>48</v>
      </c>
      <c r="D54" s="260" t="s">
        <v>521</v>
      </c>
      <c r="E54" s="260" t="s">
        <v>522</v>
      </c>
      <c r="F54" s="260" t="s">
        <v>600</v>
      </c>
      <c r="G54" s="43">
        <v>0.3249999999999999</v>
      </c>
      <c r="H54" s="47">
        <v>0.3249999999999999</v>
      </c>
      <c r="I54" s="58" t="s">
        <v>44</v>
      </c>
      <c r="J54" s="52">
        <v>0</v>
      </c>
      <c r="K54" s="43">
        <v>0.40833333333333327</v>
      </c>
      <c r="L54" s="47">
        <v>0.40833333333333327</v>
      </c>
      <c r="M54" s="42" t="s">
        <v>44</v>
      </c>
      <c r="N54" s="38">
        <v>0</v>
      </c>
      <c r="O54" s="85"/>
      <c r="P54" s="38">
        <v>600</v>
      </c>
      <c r="Q54" s="261"/>
      <c r="R54" s="85">
        <v>0.4375</v>
      </c>
      <c r="S54" s="38">
        <v>300</v>
      </c>
      <c r="T54" s="85">
        <v>0.44236111111111115</v>
      </c>
      <c r="U54" s="86"/>
      <c r="V54" s="52">
        <v>0</v>
      </c>
      <c r="W54" s="85">
        <v>0.4694444444444445</v>
      </c>
      <c r="X54" s="38"/>
      <c r="Y54" s="85">
        <v>0.47013888888888888</v>
      </c>
      <c r="Z54" s="86"/>
      <c r="AA54" s="52">
        <v>0</v>
      </c>
      <c r="AB54" s="261"/>
      <c r="AC54" s="85"/>
      <c r="AD54" s="38">
        <v>600</v>
      </c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0.49861111111111112</v>
      </c>
      <c r="AL54" s="42" t="s">
        <v>44</v>
      </c>
      <c r="AM54" s="38">
        <v>0</v>
      </c>
      <c r="AN54" s="43">
        <v>0.4993055555555555</v>
      </c>
      <c r="AO54" s="47">
        <v>0.5229166666666667</v>
      </c>
      <c r="AP54" s="70">
        <v>100.6</v>
      </c>
      <c r="AQ54" s="71">
        <v>100.6</v>
      </c>
      <c r="AR54" s="72"/>
      <c r="AS54" s="49">
        <v>0.54027777777777775</v>
      </c>
      <c r="AT54" s="42" t="s">
        <v>44</v>
      </c>
      <c r="AU54" s="280">
        <v>0</v>
      </c>
      <c r="AV54" s="72"/>
      <c r="AW54" s="49">
        <v>0.59791666666666665</v>
      </c>
      <c r="AX54" s="42" t="s">
        <v>44</v>
      </c>
      <c r="AY54" s="38">
        <v>0</v>
      </c>
      <c r="AZ54" s="53">
        <v>0.6</v>
      </c>
      <c r="BA54" s="61"/>
      <c r="BB54" s="55">
        <v>0.60521990740740739</v>
      </c>
      <c r="BC54" s="35">
        <v>5.2199074074074092E-3</v>
      </c>
      <c r="BD54" s="35">
        <v>2.8935185185184967E-4</v>
      </c>
      <c r="BE54" s="44" t="s">
        <v>45</v>
      </c>
      <c r="BF54" s="45">
        <v>25</v>
      </c>
      <c r="BG54" s="55">
        <v>0.61267361111111118</v>
      </c>
      <c r="BH54" s="35">
        <v>1.2673611111111205E-2</v>
      </c>
      <c r="BI54" s="35">
        <v>7.4074074074064605E-4</v>
      </c>
      <c r="BJ54" s="44" t="s">
        <v>45</v>
      </c>
      <c r="BK54" s="45">
        <v>64</v>
      </c>
      <c r="BL54" s="55">
        <v>0.61711805555555554</v>
      </c>
      <c r="BM54" s="35">
        <v>1.7118055555555567E-2</v>
      </c>
      <c r="BN54" s="35">
        <v>1.5046296296295295E-4</v>
      </c>
      <c r="BO54" s="44" t="s">
        <v>45</v>
      </c>
      <c r="BP54" s="45">
        <v>13</v>
      </c>
      <c r="BQ54" s="55">
        <v>0.63629629629629625</v>
      </c>
      <c r="BR54" s="35">
        <v>3.6296296296296271E-2</v>
      </c>
      <c r="BS54" s="35">
        <v>4.3402777777777554E-3</v>
      </c>
      <c r="BT54" s="44" t="s">
        <v>301</v>
      </c>
      <c r="BU54" s="45">
        <v>375</v>
      </c>
      <c r="BV54" s="263"/>
      <c r="BW54" s="263"/>
      <c r="BX54" s="55">
        <v>0.62572916666666667</v>
      </c>
      <c r="BY54" s="35">
        <v>2.5729166666666692E-2</v>
      </c>
      <c r="BZ54" s="35">
        <v>1.447916666666664E-2</v>
      </c>
      <c r="CA54" s="44" t="s">
        <v>45</v>
      </c>
      <c r="CB54" s="45">
        <v>1551</v>
      </c>
      <c r="CC54" s="49">
        <v>0.71388888888888891</v>
      </c>
      <c r="CD54" s="42" t="s">
        <v>301</v>
      </c>
      <c r="CE54" s="38">
        <v>540</v>
      </c>
      <c r="CF54" s="53">
        <v>0.71597222222222223</v>
      </c>
      <c r="CG54" s="61"/>
      <c r="CH54" s="55">
        <v>0.72725694444444444</v>
      </c>
      <c r="CI54" s="35">
        <v>1.128472222222221E-2</v>
      </c>
      <c r="CJ54" s="35">
        <v>4.3981481481480261E-4</v>
      </c>
      <c r="CK54" s="44" t="s">
        <v>301</v>
      </c>
      <c r="CL54" s="45">
        <v>38</v>
      </c>
      <c r="CM54" s="55">
        <v>0.73460648148148155</v>
      </c>
      <c r="CN54" s="35">
        <v>1.8634259259259323E-2</v>
      </c>
      <c r="CO54" s="35">
        <v>1.7824074074074721E-3</v>
      </c>
      <c r="CP54" s="44" t="s">
        <v>301</v>
      </c>
      <c r="CQ54" s="45">
        <v>154</v>
      </c>
      <c r="CR54" s="85" t="s">
        <v>632</v>
      </c>
      <c r="CS54" s="38"/>
      <c r="CT54" s="85">
        <v>2.5631944444444401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>
        <v>105.2</v>
      </c>
      <c r="DC54" s="71">
        <v>105.2</v>
      </c>
      <c r="DD54" s="72"/>
      <c r="DE54" s="43"/>
      <c r="DF54" s="43"/>
      <c r="DG54" s="39">
        <v>2425.7999999999997</v>
      </c>
      <c r="DH54" s="46">
        <v>3240</v>
      </c>
      <c r="DI54" s="40"/>
      <c r="DJ54" s="63">
        <v>5665.7999999999993</v>
      </c>
      <c r="DK54" s="43"/>
      <c r="DL54" s="268" t="s">
        <v>190</v>
      </c>
      <c r="DM54" s="269" t="s">
        <v>600</v>
      </c>
      <c r="DN54" s="269" t="s">
        <v>177</v>
      </c>
      <c r="DO54" s="269">
        <v>174</v>
      </c>
      <c r="DP54" s="269">
        <v>0</v>
      </c>
      <c r="DQ54" s="56"/>
      <c r="DR54" s="56"/>
      <c r="DS54" s="36"/>
      <c r="DV54" s="41">
        <v>1.1299999999999999</v>
      </c>
      <c r="DW54" s="41" t="s">
        <v>197</v>
      </c>
      <c r="DX54" s="41"/>
      <c r="DY54" s="401">
        <v>232.554</v>
      </c>
      <c r="DZ54" s="36">
        <v>232.554</v>
      </c>
      <c r="EA54" s="41">
        <v>9999</v>
      </c>
      <c r="EB54" s="36">
        <v>999999</v>
      </c>
      <c r="EC54" s="36">
        <v>999999</v>
      </c>
      <c r="EG54" s="41">
        <v>48</v>
      </c>
      <c r="EH54" s="402">
        <v>0</v>
      </c>
      <c r="EI54" s="402">
        <v>2700</v>
      </c>
      <c r="EJ54" s="403">
        <v>100.6</v>
      </c>
      <c r="EK54" s="402">
        <v>0</v>
      </c>
      <c r="EL54" s="402">
        <v>0</v>
      </c>
      <c r="EM54" s="402">
        <v>2028</v>
      </c>
      <c r="EN54" s="402">
        <v>540</v>
      </c>
      <c r="EO54" s="402">
        <v>192</v>
      </c>
      <c r="EP54" s="402">
        <v>0</v>
      </c>
      <c r="EQ54" s="402">
        <v>105.2</v>
      </c>
      <c r="ER54" s="195" t="e">
        <v>#REF!</v>
      </c>
      <c r="ES54" s="196" t="s">
        <v>316</v>
      </c>
      <c r="ET54" s="195" t="e">
        <v>#REF!</v>
      </c>
      <c r="EU54" s="196" t="s">
        <v>316</v>
      </c>
      <c r="EV54" s="195"/>
      <c r="EW54" s="195"/>
      <c r="EX54" s="195"/>
      <c r="EY54" s="195"/>
      <c r="EZ54" s="196"/>
      <c r="FA54" s="195"/>
      <c r="FC54" s="41">
        <v>48</v>
      </c>
      <c r="FD54" s="195">
        <v>0</v>
      </c>
      <c r="FE54" s="402">
        <v>2700</v>
      </c>
      <c r="FF54" s="402">
        <v>2800.6</v>
      </c>
      <c r="FG54" s="402">
        <v>2800.6</v>
      </c>
      <c r="FH54" s="402">
        <v>2800.6</v>
      </c>
      <c r="FI54" s="402">
        <v>4828.6000000000004</v>
      </c>
      <c r="FJ54" s="402">
        <v>5368.6</v>
      </c>
      <c r="FK54" s="402">
        <v>5560.6</v>
      </c>
      <c r="FL54" s="402">
        <v>5560.6</v>
      </c>
      <c r="FM54" s="402">
        <v>5665.8</v>
      </c>
      <c r="FN54" s="195" t="e">
        <v>#VALUE!</v>
      </c>
      <c r="FO54" s="195" t="e">
        <v>#VALUE!</v>
      </c>
      <c r="FP54" s="195" t="e">
        <v>#VALUE!</v>
      </c>
      <c r="FQ54" s="195" t="e">
        <v>#VALUE!</v>
      </c>
      <c r="FR54" s="195" t="e">
        <v>#VALUE!</v>
      </c>
      <c r="FS54" s="195" t="e">
        <v>#VALUE!</v>
      </c>
      <c r="FT54" s="195" t="e">
        <v>#VALUE!</v>
      </c>
      <c r="FU54" s="195" t="e">
        <v>#VALUE!</v>
      </c>
      <c r="FV54" s="195" t="e">
        <v>#VALUE!</v>
      </c>
    </row>
    <row r="55" spans="1:178" ht="14.25" customHeight="1" thickBot="1" x14ac:dyDescent="0.25">
      <c r="A55" s="132"/>
      <c r="B55" s="34">
        <v>49</v>
      </c>
      <c r="C55" s="293">
        <v>49</v>
      </c>
      <c r="D55" s="260" t="s">
        <v>523</v>
      </c>
      <c r="E55" s="260" t="s">
        <v>137</v>
      </c>
      <c r="F55" s="260" t="s">
        <v>601</v>
      </c>
      <c r="G55" s="43">
        <v>0.32569444444444434</v>
      </c>
      <c r="H55" s="47">
        <v>0.32569444444444434</v>
      </c>
      <c r="I55" s="58" t="s">
        <v>44</v>
      </c>
      <c r="J55" s="52">
        <v>0</v>
      </c>
      <c r="K55" s="43">
        <v>0.40902777777777771</v>
      </c>
      <c r="L55" s="47">
        <v>0.40902777777777771</v>
      </c>
      <c r="M55" s="42" t="s">
        <v>44</v>
      </c>
      <c r="N55" s="38">
        <v>0</v>
      </c>
      <c r="O55" s="85">
        <v>0.41597222222222219</v>
      </c>
      <c r="P55" s="38"/>
      <c r="Q55" s="261"/>
      <c r="R55" s="85"/>
      <c r="S55" s="38">
        <v>0</v>
      </c>
      <c r="T55" s="85" t="s">
        <v>308</v>
      </c>
      <c r="U55" s="86"/>
      <c r="V55" s="52">
        <v>600</v>
      </c>
      <c r="W55" s="85"/>
      <c r="X55" s="38">
        <v>600</v>
      </c>
      <c r="Y55" s="85"/>
      <c r="Z55" s="86"/>
      <c r="AA55" s="52">
        <v>600</v>
      </c>
      <c r="AB55" s="261"/>
      <c r="AC55" s="85"/>
      <c r="AD55" s="38">
        <v>600</v>
      </c>
      <c r="AE55" s="85">
        <v>0.45347222222222222</v>
      </c>
      <c r="AF55" s="86"/>
      <c r="AG55" s="52">
        <v>2640</v>
      </c>
      <c r="AH55" s="261"/>
      <c r="AI55" s="85"/>
      <c r="AJ55" s="38">
        <v>600</v>
      </c>
      <c r="AK55" s="73">
        <v>0.4993055555555555</v>
      </c>
      <c r="AL55" s="42" t="s">
        <v>44</v>
      </c>
      <c r="AM55" s="38">
        <v>0</v>
      </c>
      <c r="AN55" s="43">
        <v>0.52708333333333335</v>
      </c>
      <c r="AO55" s="47">
        <v>0.53263888888888888</v>
      </c>
      <c r="AP55" s="70">
        <v>89.3</v>
      </c>
      <c r="AQ55" s="71">
        <v>89.3</v>
      </c>
      <c r="AR55" s="72"/>
      <c r="AS55" s="49">
        <v>0.54097222222222219</v>
      </c>
      <c r="AT55" s="42" t="s">
        <v>44</v>
      </c>
      <c r="AU55" s="280">
        <v>0</v>
      </c>
      <c r="AV55" s="72"/>
      <c r="AW55" s="49">
        <v>0.58263888888888882</v>
      </c>
      <c r="AX55" s="42" t="s">
        <v>44</v>
      </c>
      <c r="AY55" s="38">
        <v>0</v>
      </c>
      <c r="AZ55" s="53">
        <v>0.5854166666666667</v>
      </c>
      <c r="BA55" s="61"/>
      <c r="BB55" s="55">
        <v>0.5910185185185185</v>
      </c>
      <c r="BC55" s="35">
        <v>5.6018518518518023E-3</v>
      </c>
      <c r="BD55" s="35">
        <v>9.259259259254346E-5</v>
      </c>
      <c r="BE55" s="44" t="s">
        <v>301</v>
      </c>
      <c r="BF55" s="45">
        <v>8</v>
      </c>
      <c r="BG55" s="55">
        <v>0.59878472222222223</v>
      </c>
      <c r="BH55" s="35">
        <v>1.3368055555555536E-2</v>
      </c>
      <c r="BI55" s="35">
        <v>4.6296296296315098E-5</v>
      </c>
      <c r="BJ55" s="44" t="s">
        <v>45</v>
      </c>
      <c r="BK55" s="45">
        <v>4</v>
      </c>
      <c r="BL55" s="55">
        <v>0.60337962962962965</v>
      </c>
      <c r="BM55" s="35">
        <v>1.7962962962962958E-2</v>
      </c>
      <c r="BN55" s="35">
        <v>6.9444444444443851E-4</v>
      </c>
      <c r="BO55" s="44" t="s">
        <v>301</v>
      </c>
      <c r="BP55" s="45">
        <v>60</v>
      </c>
      <c r="BQ55" s="55">
        <v>0.62252314814814813</v>
      </c>
      <c r="BR55" s="35">
        <v>3.7106481481481435E-2</v>
      </c>
      <c r="BS55" s="35">
        <v>5.1504629629629192E-3</v>
      </c>
      <c r="BT55" s="44" t="s">
        <v>301</v>
      </c>
      <c r="BU55" s="45">
        <v>445</v>
      </c>
      <c r="BV55" s="263"/>
      <c r="BW55" s="263"/>
      <c r="BX55" s="55">
        <v>0.61275462962962968</v>
      </c>
      <c r="BY55" s="35">
        <v>2.7337962962962981E-2</v>
      </c>
      <c r="BZ55" s="35">
        <v>1.2870370370370351E-2</v>
      </c>
      <c r="CA55" s="44" t="s">
        <v>45</v>
      </c>
      <c r="CB55" s="45">
        <v>1412</v>
      </c>
      <c r="CC55" s="49">
        <v>0.65625</v>
      </c>
      <c r="CD55" s="42" t="s">
        <v>301</v>
      </c>
      <c r="CE55" s="38">
        <v>420</v>
      </c>
      <c r="CF55" s="53">
        <v>0.66388888888888886</v>
      </c>
      <c r="CG55" s="61"/>
      <c r="CH55" s="55">
        <v>0.67775462962962962</v>
      </c>
      <c r="CI55" s="35">
        <v>1.3865740740740762E-2</v>
      </c>
      <c r="CJ55" s="35">
        <v>3.0208333333333545E-3</v>
      </c>
      <c r="CK55" s="44" t="s">
        <v>301</v>
      </c>
      <c r="CL55" s="45">
        <v>261</v>
      </c>
      <c r="CM55" s="55">
        <v>0.68422453703703701</v>
      </c>
      <c r="CN55" s="35">
        <v>2.0335648148148144E-2</v>
      </c>
      <c r="CO55" s="35">
        <v>3.4837962962962939E-3</v>
      </c>
      <c r="CP55" s="44" t="s">
        <v>301</v>
      </c>
      <c r="CQ55" s="45">
        <v>301</v>
      </c>
      <c r="CR55" s="85" t="s">
        <v>632</v>
      </c>
      <c r="CS55" s="38">
        <v>300</v>
      </c>
      <c r="CT55" s="85">
        <v>2.6048611111111102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106.6</v>
      </c>
      <c r="DC55" s="71">
        <v>106.6</v>
      </c>
      <c r="DD55" s="72">
        <v>10</v>
      </c>
      <c r="DE55" s="43"/>
      <c r="DF55" s="43"/>
      <c r="DG55" s="39">
        <v>2696.9</v>
      </c>
      <c r="DH55" s="46">
        <v>6360</v>
      </c>
      <c r="DI55" s="40"/>
      <c r="DJ55" s="63">
        <v>9056.9</v>
      </c>
      <c r="DK55" s="43"/>
      <c r="DL55" s="268" t="s">
        <v>191</v>
      </c>
      <c r="DM55" s="269" t="s">
        <v>601</v>
      </c>
      <c r="DN55" s="269" t="s">
        <v>178</v>
      </c>
      <c r="DO55" s="269">
        <v>98</v>
      </c>
      <c r="DP55" s="269">
        <v>0</v>
      </c>
      <c r="DQ55" s="56"/>
      <c r="DR55" s="56"/>
      <c r="DS55" s="36"/>
      <c r="DV55" s="41">
        <v>1.05</v>
      </c>
      <c r="DW55" s="41" t="s">
        <v>197</v>
      </c>
      <c r="DX55" s="41"/>
      <c r="DY55" s="401">
        <v>216.19499999999999</v>
      </c>
      <c r="DZ55" s="36">
        <v>216.19499999999999</v>
      </c>
      <c r="EA55" s="41">
        <v>9999</v>
      </c>
      <c r="EB55" s="36">
        <v>999999</v>
      </c>
      <c r="EC55" s="36">
        <v>999999</v>
      </c>
      <c r="EG55" s="41">
        <v>49</v>
      </c>
      <c r="EH55" s="402">
        <v>0</v>
      </c>
      <c r="EI55" s="402">
        <v>5640</v>
      </c>
      <c r="EJ55" s="403">
        <v>89.3</v>
      </c>
      <c r="EK55" s="402">
        <v>0</v>
      </c>
      <c r="EL55" s="402">
        <v>0</v>
      </c>
      <c r="EM55" s="402">
        <v>1929</v>
      </c>
      <c r="EN55" s="402">
        <v>420</v>
      </c>
      <c r="EO55" s="402">
        <v>562</v>
      </c>
      <c r="EP55" s="402">
        <v>300</v>
      </c>
      <c r="EQ55" s="402">
        <v>116.6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49</v>
      </c>
      <c r="FD55" s="195">
        <v>0</v>
      </c>
      <c r="FE55" s="402">
        <v>5640</v>
      </c>
      <c r="FF55" s="402">
        <v>5729.3</v>
      </c>
      <c r="FG55" s="402">
        <v>5729.3</v>
      </c>
      <c r="FH55" s="402">
        <v>5729.3</v>
      </c>
      <c r="FI55" s="402">
        <v>7658.3</v>
      </c>
      <c r="FJ55" s="402">
        <v>8078.3</v>
      </c>
      <c r="FK55" s="402">
        <v>8640.2999999999993</v>
      </c>
      <c r="FL55" s="402">
        <v>8940.2999999999993</v>
      </c>
      <c r="FM55" s="402">
        <v>9056.9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52</v>
      </c>
      <c r="C56" s="293">
        <v>53</v>
      </c>
      <c r="D56" s="260" t="s">
        <v>528</v>
      </c>
      <c r="E56" s="260" t="s">
        <v>529</v>
      </c>
      <c r="F56" s="260" t="s">
        <v>582</v>
      </c>
      <c r="G56" s="43">
        <v>0.32777777777777767</v>
      </c>
      <c r="H56" s="47">
        <v>0.32777777777777767</v>
      </c>
      <c r="I56" s="58" t="s">
        <v>44</v>
      </c>
      <c r="J56" s="52">
        <v>0</v>
      </c>
      <c r="K56" s="43">
        <v>0.41111111111111104</v>
      </c>
      <c r="L56" s="47">
        <v>0.41111111111111104</v>
      </c>
      <c r="M56" s="42" t="s">
        <v>44</v>
      </c>
      <c r="N56" s="38">
        <v>0</v>
      </c>
      <c r="O56" s="85">
        <v>0.41250000000000003</v>
      </c>
      <c r="P56" s="38"/>
      <c r="Q56" s="261"/>
      <c r="R56" s="85">
        <v>0.47916666666666669</v>
      </c>
      <c r="S56" s="38">
        <v>300</v>
      </c>
      <c r="T56" s="85" t="s">
        <v>308</v>
      </c>
      <c r="U56" s="86"/>
      <c r="V56" s="52">
        <v>600</v>
      </c>
      <c r="W56" s="85"/>
      <c r="X56" s="38">
        <v>600</v>
      </c>
      <c r="Y56" s="85"/>
      <c r="Z56" s="86"/>
      <c r="AA56" s="52">
        <v>600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0.52847222222222223</v>
      </c>
      <c r="AL56" s="42" t="s">
        <v>301</v>
      </c>
      <c r="AM56" s="38">
        <v>2340</v>
      </c>
      <c r="AN56" s="43">
        <v>0.57430555555555551</v>
      </c>
      <c r="AO56" s="47">
        <v>0.57708333333333328</v>
      </c>
      <c r="AP56" s="70">
        <v>115.3</v>
      </c>
      <c r="AQ56" s="71">
        <v>115.3</v>
      </c>
      <c r="AR56" s="72"/>
      <c r="AS56" s="49">
        <v>0.57013888888888886</v>
      </c>
      <c r="AT56" s="42" t="s">
        <v>44</v>
      </c>
      <c r="AU56" s="280">
        <v>0</v>
      </c>
      <c r="AV56" s="72"/>
      <c r="AW56" s="49">
        <v>0.6381944444444444</v>
      </c>
      <c r="AX56" s="42" t="s">
        <v>301</v>
      </c>
      <c r="AY56" s="38">
        <v>2040</v>
      </c>
      <c r="AZ56" s="53">
        <v>0.64027777777777783</v>
      </c>
      <c r="BA56" s="61"/>
      <c r="BB56" s="55">
        <v>0.64651620370370366</v>
      </c>
      <c r="BC56" s="35">
        <v>6.2384259259258279E-3</v>
      </c>
      <c r="BD56" s="35">
        <v>7.2916666666656901E-4</v>
      </c>
      <c r="BE56" s="44" t="s">
        <v>301</v>
      </c>
      <c r="BF56" s="45">
        <v>63</v>
      </c>
      <c r="BG56" s="55">
        <v>0.65547453703703706</v>
      </c>
      <c r="BH56" s="35">
        <v>1.5196759259259229E-2</v>
      </c>
      <c r="BI56" s="35">
        <v>1.7824074074073784E-3</v>
      </c>
      <c r="BJ56" s="44" t="s">
        <v>301</v>
      </c>
      <c r="BK56" s="45">
        <v>154</v>
      </c>
      <c r="BL56" s="55">
        <v>0.66118055555555555</v>
      </c>
      <c r="BM56" s="35">
        <v>2.0902777777777715E-2</v>
      </c>
      <c r="BN56" s="35">
        <v>3.6342592592591948E-3</v>
      </c>
      <c r="BO56" s="44" t="s">
        <v>301</v>
      </c>
      <c r="BP56" s="45">
        <v>314</v>
      </c>
      <c r="BQ56" s="55">
        <v>0.68521990740740746</v>
      </c>
      <c r="BR56" s="35">
        <v>4.4942129629629624E-2</v>
      </c>
      <c r="BS56" s="35">
        <v>1.2986111111111108E-2</v>
      </c>
      <c r="BT56" s="44" t="s">
        <v>301</v>
      </c>
      <c r="BU56" s="45">
        <v>1122</v>
      </c>
      <c r="BV56" s="263"/>
      <c r="BW56" s="263"/>
      <c r="BX56" s="55">
        <v>0.67222222222222217</v>
      </c>
      <c r="BY56" s="35">
        <v>3.1944444444444331E-2</v>
      </c>
      <c r="BZ56" s="35">
        <v>8.2638888888890011E-3</v>
      </c>
      <c r="CA56" s="44" t="s">
        <v>45</v>
      </c>
      <c r="CB56" s="45">
        <v>1014</v>
      </c>
      <c r="CC56" s="49">
        <v>0.75</v>
      </c>
      <c r="CD56" s="42" t="s">
        <v>301</v>
      </c>
      <c r="CE56" s="38">
        <v>180</v>
      </c>
      <c r="CF56" s="53"/>
      <c r="CG56" s="61"/>
      <c r="CH56" s="55"/>
      <c r="CI56" s="35">
        <v>0</v>
      </c>
      <c r="CJ56" s="35">
        <v>1.0844907407407407E-2</v>
      </c>
      <c r="CK56" s="44" t="s">
        <v>44</v>
      </c>
      <c r="CL56" s="45"/>
      <c r="CM56" s="55"/>
      <c r="CN56" s="35">
        <v>0</v>
      </c>
      <c r="CO56" s="35">
        <v>1.6851851851851851E-2</v>
      </c>
      <c r="CP56" s="44"/>
      <c r="CQ56" s="45">
        <v>1800</v>
      </c>
      <c r="CR56" s="85"/>
      <c r="CS56" s="38">
        <v>600</v>
      </c>
      <c r="CT56" s="85">
        <v>2.7298611111111102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/>
      <c r="DC56" s="71">
        <v>1800</v>
      </c>
      <c r="DD56" s="72"/>
      <c r="DE56" s="43"/>
      <c r="DF56" s="43"/>
      <c r="DG56" s="39">
        <v>6382.3</v>
      </c>
      <c r="DH56" s="46">
        <v>9060</v>
      </c>
      <c r="DI56" s="40"/>
      <c r="DJ56" s="63">
        <v>15442.3</v>
      </c>
      <c r="DK56" s="43"/>
      <c r="DL56" s="268" t="s">
        <v>192</v>
      </c>
      <c r="DM56" s="269" t="s">
        <v>582</v>
      </c>
      <c r="DN56" s="269" t="s">
        <v>178</v>
      </c>
      <c r="DO56" s="269">
        <v>114</v>
      </c>
      <c r="DP56" s="269">
        <v>0</v>
      </c>
      <c r="DQ56" s="56"/>
      <c r="DR56" s="56"/>
      <c r="DS56" s="36"/>
      <c r="DV56" s="41">
        <v>1.08</v>
      </c>
      <c r="DW56" s="41" t="s">
        <v>197</v>
      </c>
      <c r="DX56" s="41"/>
      <c r="DY56" s="151">
        <v>2068.5239999999999</v>
      </c>
      <c r="DZ56" s="41">
        <v>2068.5239999999999</v>
      </c>
      <c r="EA56" s="41">
        <v>9999</v>
      </c>
      <c r="EB56" s="41">
        <v>999999</v>
      </c>
      <c r="EC56" s="41">
        <v>999999</v>
      </c>
      <c r="EG56" s="41">
        <v>53</v>
      </c>
      <c r="EH56" s="195">
        <v>0</v>
      </c>
      <c r="EI56" s="195">
        <v>6240</v>
      </c>
      <c r="EJ56" s="196">
        <v>115.3</v>
      </c>
      <c r="EK56" s="195">
        <v>0</v>
      </c>
      <c r="EL56" s="195">
        <v>2040</v>
      </c>
      <c r="EM56" s="195">
        <v>2667</v>
      </c>
      <c r="EN56" s="195">
        <v>180</v>
      </c>
      <c r="EO56" s="195">
        <v>1800</v>
      </c>
      <c r="EP56" s="195">
        <v>600</v>
      </c>
      <c r="EQ56" s="195">
        <v>1800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C56" s="41">
        <v>53</v>
      </c>
      <c r="FD56" s="195">
        <v>0</v>
      </c>
      <c r="FE56" s="195">
        <v>6240</v>
      </c>
      <c r="FF56" s="195">
        <v>6355.3</v>
      </c>
      <c r="FG56" s="195">
        <v>6355.3</v>
      </c>
      <c r="FH56" s="195">
        <v>8395.2999999999993</v>
      </c>
      <c r="FI56" s="195">
        <v>11062.3</v>
      </c>
      <c r="FJ56" s="195">
        <v>11242.3</v>
      </c>
      <c r="FK56" s="195">
        <v>13042.3</v>
      </c>
      <c r="FL56" s="195">
        <v>13642.3</v>
      </c>
      <c r="FM56" s="195">
        <v>15442.3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2"/>
      <c r="B57" s="34">
        <v>53</v>
      </c>
      <c r="C57" s="293">
        <v>54</v>
      </c>
      <c r="D57" s="260" t="s">
        <v>49</v>
      </c>
      <c r="E57" s="260" t="s">
        <v>57</v>
      </c>
      <c r="F57" s="260" t="s">
        <v>603</v>
      </c>
      <c r="G57" s="43">
        <v>0.32847222222222211</v>
      </c>
      <c r="H57" s="47">
        <v>0.32847222222222211</v>
      </c>
      <c r="I57" s="58" t="s">
        <v>44</v>
      </c>
      <c r="J57" s="52">
        <v>0</v>
      </c>
      <c r="K57" s="43">
        <v>0.41180555555555548</v>
      </c>
      <c r="L57" s="47">
        <v>0.41180555555555548</v>
      </c>
      <c r="M57" s="42" t="s">
        <v>44</v>
      </c>
      <c r="N57" s="38">
        <v>0</v>
      </c>
      <c r="O57" s="85">
        <v>0.41319444444444442</v>
      </c>
      <c r="P57" s="38"/>
      <c r="Q57" s="261"/>
      <c r="R57" s="85"/>
      <c r="S57" s="38">
        <v>0</v>
      </c>
      <c r="T57" s="85">
        <v>0.4513888888888889</v>
      </c>
      <c r="U57" s="86"/>
      <c r="V57" s="52">
        <v>0</v>
      </c>
      <c r="W57" s="85">
        <v>0.4694444444444445</v>
      </c>
      <c r="X57" s="38"/>
      <c r="Y57" s="85">
        <v>0.47013888888888888</v>
      </c>
      <c r="Z57" s="86"/>
      <c r="AA57" s="52">
        <v>0</v>
      </c>
      <c r="AB57" s="261"/>
      <c r="AC57" s="85"/>
      <c r="AD57" s="38">
        <v>600</v>
      </c>
      <c r="AE57" s="85" t="s">
        <v>308</v>
      </c>
      <c r="AF57" s="86"/>
      <c r="AG57" s="52">
        <v>600</v>
      </c>
      <c r="AH57" s="261"/>
      <c r="AI57" s="85"/>
      <c r="AJ57" s="38">
        <v>600</v>
      </c>
      <c r="AK57" s="73">
        <v>0.52152777777777781</v>
      </c>
      <c r="AL57" s="42" t="s">
        <v>301</v>
      </c>
      <c r="AM57" s="38">
        <v>1680</v>
      </c>
      <c r="AN57" s="43">
        <v>0.52500000000000002</v>
      </c>
      <c r="AO57" s="47">
        <v>0.56805555555555554</v>
      </c>
      <c r="AP57" s="70">
        <v>94.5</v>
      </c>
      <c r="AQ57" s="71">
        <v>94.5</v>
      </c>
      <c r="AR57" s="72"/>
      <c r="AS57" s="49">
        <v>0.56319444444444444</v>
      </c>
      <c r="AT57" s="42" t="s">
        <v>44</v>
      </c>
      <c r="AU57" s="280">
        <v>0</v>
      </c>
      <c r="AV57" s="72"/>
      <c r="AW57" s="49">
        <v>0.61805555555555558</v>
      </c>
      <c r="AX57" s="42" t="s">
        <v>44</v>
      </c>
      <c r="AY57" s="38">
        <v>0</v>
      </c>
      <c r="AZ57" s="53">
        <v>0.62083333333333335</v>
      </c>
      <c r="BA57" s="61"/>
      <c r="BB57" s="55">
        <v>0.62634259259259262</v>
      </c>
      <c r="BC57" s="35">
        <v>5.5092592592592693E-3</v>
      </c>
      <c r="BD57" s="35">
        <v>1.0408340855860843E-17</v>
      </c>
      <c r="BE57" s="44" t="s">
        <v>44</v>
      </c>
      <c r="BF57" s="45">
        <v>0</v>
      </c>
      <c r="BG57" s="55">
        <v>0.63424768518518515</v>
      </c>
      <c r="BH57" s="35">
        <v>1.3414351851851802E-2</v>
      </c>
      <c r="BI57" s="35">
        <v>4.8572257327350599E-17</v>
      </c>
      <c r="BJ57" s="44" t="s">
        <v>44</v>
      </c>
      <c r="BK57" s="45">
        <v>0</v>
      </c>
      <c r="BL57" s="55">
        <v>0.64493055555555556</v>
      </c>
      <c r="BM57" s="35">
        <v>2.4097222222222214E-2</v>
      </c>
      <c r="BN57" s="35">
        <v>6.8287037037036945E-3</v>
      </c>
      <c r="BO57" s="44" t="s">
        <v>301</v>
      </c>
      <c r="BP57" s="45">
        <v>590</v>
      </c>
      <c r="BQ57" s="55">
        <v>0.66057870370370375</v>
      </c>
      <c r="BR57" s="35">
        <v>3.9745370370370403E-2</v>
      </c>
      <c r="BS57" s="35">
        <v>7.7893518518518876E-3</v>
      </c>
      <c r="BT57" s="44" t="s">
        <v>301</v>
      </c>
      <c r="BU57" s="45">
        <v>673</v>
      </c>
      <c r="BV57" s="263"/>
      <c r="BW57" s="263"/>
      <c r="BX57" s="55">
        <v>0.67256944444444444</v>
      </c>
      <c r="BY57" s="35">
        <v>5.1736111111111094E-2</v>
      </c>
      <c r="BZ57" s="35">
        <v>1.1527777777777762E-2</v>
      </c>
      <c r="CA57" s="44" t="s">
        <v>301</v>
      </c>
      <c r="CB57" s="45">
        <v>996</v>
      </c>
      <c r="CC57" s="49">
        <v>0.68958333333333333</v>
      </c>
      <c r="CD57" s="42" t="s">
        <v>301</v>
      </c>
      <c r="CE57" s="38">
        <v>240</v>
      </c>
      <c r="CF57" s="53">
        <v>0.69166666666666676</v>
      </c>
      <c r="CG57" s="61"/>
      <c r="CH57" s="55">
        <v>0.70253472222222213</v>
      </c>
      <c r="CI57" s="35">
        <v>1.0868055555555367E-2</v>
      </c>
      <c r="CJ57" s="35">
        <v>2.3148148147959791E-5</v>
      </c>
      <c r="CK57" s="44" t="s">
        <v>301</v>
      </c>
      <c r="CL57" s="45">
        <v>2</v>
      </c>
      <c r="CM57" s="55">
        <v>0.70865740740740746</v>
      </c>
      <c r="CN57" s="35">
        <v>1.6990740740740695E-2</v>
      </c>
      <c r="CO57" s="35">
        <v>1.3888888888884468E-4</v>
      </c>
      <c r="CP57" s="44" t="s">
        <v>301</v>
      </c>
      <c r="CQ57" s="45">
        <v>12</v>
      </c>
      <c r="CR57" s="85" t="s">
        <v>632</v>
      </c>
      <c r="CS57" s="38">
        <v>300</v>
      </c>
      <c r="CT57" s="85">
        <v>2.7715277777777798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108.5</v>
      </c>
      <c r="DC57" s="71">
        <v>108.5</v>
      </c>
      <c r="DD57" s="72"/>
      <c r="DE57" s="43"/>
      <c r="DF57" s="43"/>
      <c r="DG57" s="39">
        <v>2476</v>
      </c>
      <c r="DH57" s="46">
        <v>4020</v>
      </c>
      <c r="DI57" s="40"/>
      <c r="DJ57" s="63">
        <v>6496</v>
      </c>
      <c r="DK57" s="43"/>
      <c r="DL57" s="268" t="s">
        <v>191</v>
      </c>
      <c r="DM57" s="269" t="s">
        <v>603</v>
      </c>
      <c r="DN57" s="269" t="s">
        <v>178</v>
      </c>
      <c r="DO57" s="269">
        <v>101</v>
      </c>
      <c r="DP57" s="269" t="s">
        <v>621</v>
      </c>
      <c r="DQ57" s="56"/>
      <c r="DR57" s="56"/>
      <c r="DS57" s="36"/>
      <c r="DV57" s="41">
        <v>1.08</v>
      </c>
      <c r="DW57" s="41" t="s">
        <v>197</v>
      </c>
      <c r="DX57" s="41"/>
      <c r="DY57" s="151">
        <v>219.24</v>
      </c>
      <c r="DZ57" s="41">
        <v>219.24</v>
      </c>
      <c r="EA57" s="41">
        <v>9999</v>
      </c>
      <c r="EB57" s="41">
        <v>999999</v>
      </c>
      <c r="EC57" s="41">
        <v>999999</v>
      </c>
      <c r="EG57" s="41">
        <v>54</v>
      </c>
      <c r="EH57" s="195">
        <v>0</v>
      </c>
      <c r="EI57" s="195">
        <v>3480</v>
      </c>
      <c r="EJ57" s="196">
        <v>94.5</v>
      </c>
      <c r="EK57" s="195">
        <v>0</v>
      </c>
      <c r="EL57" s="195">
        <v>0</v>
      </c>
      <c r="EM57" s="195">
        <v>2259</v>
      </c>
      <c r="EN57" s="195">
        <v>240</v>
      </c>
      <c r="EO57" s="195">
        <v>14</v>
      </c>
      <c r="EP57" s="195">
        <v>300</v>
      </c>
      <c r="EQ57" s="195">
        <v>108.5</v>
      </c>
      <c r="ER57" s="195" t="e">
        <v>#REF!</v>
      </c>
      <c r="ES57" s="195" t="e">
        <v>#REF!</v>
      </c>
      <c r="ET57" s="195" t="e">
        <v>#REF!</v>
      </c>
      <c r="EU57" s="196" t="e">
        <v>#REF!</v>
      </c>
      <c r="EV57" s="195"/>
      <c r="EW57" s="195"/>
      <c r="EX57" s="195"/>
      <c r="EY57" s="195"/>
      <c r="EZ57" s="196"/>
      <c r="FA57" s="195"/>
      <c r="FC57" s="41">
        <v>54</v>
      </c>
      <c r="FD57" s="195">
        <v>0</v>
      </c>
      <c r="FE57" s="195">
        <v>3480</v>
      </c>
      <c r="FF57" s="195">
        <v>3574.5</v>
      </c>
      <c r="FG57" s="195">
        <v>3574.5</v>
      </c>
      <c r="FH57" s="195">
        <v>3574.5</v>
      </c>
      <c r="FI57" s="195">
        <v>5833.5</v>
      </c>
      <c r="FJ57" s="195">
        <v>6073.5</v>
      </c>
      <c r="FK57" s="195">
        <v>6087.5</v>
      </c>
      <c r="FL57" s="195">
        <v>6387.5</v>
      </c>
      <c r="FM57" s="195">
        <v>6496</v>
      </c>
      <c r="FN57" s="195" t="e">
        <v>#REF!</v>
      </c>
      <c r="FO57" s="195" t="e">
        <v>#REF!</v>
      </c>
      <c r="FP57" s="195" t="e">
        <v>#REF!</v>
      </c>
      <c r="FQ57" s="195" t="e">
        <v>#REF!</v>
      </c>
      <c r="FR57" s="195" t="e">
        <v>#REF!</v>
      </c>
      <c r="FS57" s="195" t="e">
        <v>#REF!</v>
      </c>
      <c r="FT57" s="195" t="e">
        <v>#REF!</v>
      </c>
      <c r="FU57" s="195" t="e">
        <v>#REF!</v>
      </c>
      <c r="FV57" s="195" t="e">
        <v>#REF!</v>
      </c>
    </row>
    <row r="58" spans="1:178" ht="13.5" thickBot="1" x14ac:dyDescent="0.25">
      <c r="A58" s="132"/>
      <c r="B58" s="34">
        <v>54</v>
      </c>
      <c r="C58" s="293">
        <v>55</v>
      </c>
      <c r="D58" s="260" t="s">
        <v>530</v>
      </c>
      <c r="E58" s="260" t="s">
        <v>531</v>
      </c>
      <c r="F58" s="260" t="s">
        <v>604</v>
      </c>
      <c r="G58" s="43">
        <v>0.32916666666666655</v>
      </c>
      <c r="H58" s="47">
        <v>0.32916666666666655</v>
      </c>
      <c r="I58" s="58" t="s">
        <v>44</v>
      </c>
      <c r="J58" s="52">
        <v>0</v>
      </c>
      <c r="K58" s="43">
        <v>0.41249999999999992</v>
      </c>
      <c r="L58" s="47">
        <v>0.41249999999999992</v>
      </c>
      <c r="M58" s="42" t="s">
        <v>44</v>
      </c>
      <c r="N58" s="38">
        <v>0</v>
      </c>
      <c r="O58" s="85">
        <v>0.41597222222222219</v>
      </c>
      <c r="P58" s="38"/>
      <c r="Q58" s="261">
        <v>300</v>
      </c>
      <c r="R58" s="85"/>
      <c r="S58" s="38">
        <v>0</v>
      </c>
      <c r="T58" s="85">
        <v>0.46388888888888885</v>
      </c>
      <c r="U58" s="86"/>
      <c r="V58" s="52">
        <v>0</v>
      </c>
      <c r="W58" s="85"/>
      <c r="X58" s="38">
        <v>600</v>
      </c>
      <c r="Y58" s="85"/>
      <c r="Z58" s="86"/>
      <c r="AA58" s="52">
        <v>600</v>
      </c>
      <c r="AB58" s="261"/>
      <c r="AC58" s="85"/>
      <c r="AD58" s="38">
        <v>600</v>
      </c>
      <c r="AE58" s="85" t="s">
        <v>308</v>
      </c>
      <c r="AF58" s="86"/>
      <c r="AG58" s="52">
        <v>600</v>
      </c>
      <c r="AH58" s="261"/>
      <c r="AI58" s="85"/>
      <c r="AJ58" s="38">
        <v>600</v>
      </c>
      <c r="AK58" s="73">
        <v>0.50277777777777777</v>
      </c>
      <c r="AL58" s="42" t="s">
        <v>44</v>
      </c>
      <c r="AM58" s="38">
        <v>0</v>
      </c>
      <c r="AN58" s="43">
        <v>0.52777777777777779</v>
      </c>
      <c r="AO58" s="47">
        <v>0.5444444444444444</v>
      </c>
      <c r="AP58" s="70">
        <v>95</v>
      </c>
      <c r="AQ58" s="71">
        <v>95</v>
      </c>
      <c r="AR58" s="72"/>
      <c r="AS58" s="49">
        <v>0.5444444444444444</v>
      </c>
      <c r="AT58" s="42" t="s">
        <v>44</v>
      </c>
      <c r="AU58" s="280">
        <v>0</v>
      </c>
      <c r="AV58" s="72"/>
      <c r="AW58" s="49">
        <v>0.60277777777777775</v>
      </c>
      <c r="AX58" s="42" t="s">
        <v>44</v>
      </c>
      <c r="AY58" s="38">
        <v>0</v>
      </c>
      <c r="AZ58" s="53">
        <v>0.60416666666666663</v>
      </c>
      <c r="BA58" s="61"/>
      <c r="BB58" s="55">
        <v>0.60971064814814813</v>
      </c>
      <c r="BC58" s="35">
        <v>5.5439814814814969E-3</v>
      </c>
      <c r="BD58" s="35">
        <v>3.4722222222238058E-5</v>
      </c>
      <c r="BE58" s="44" t="s">
        <v>301</v>
      </c>
      <c r="BF58" s="45">
        <v>3</v>
      </c>
      <c r="BG58" s="55">
        <v>0.6208217592592592</v>
      </c>
      <c r="BH58" s="35">
        <v>1.6655092592592569E-2</v>
      </c>
      <c r="BI58" s="35">
        <v>3.2407407407407177E-3</v>
      </c>
      <c r="BJ58" s="44" t="s">
        <v>301</v>
      </c>
      <c r="BK58" s="45">
        <v>280</v>
      </c>
      <c r="BL58" s="55">
        <v>0.62613425925925925</v>
      </c>
      <c r="BM58" s="35">
        <v>2.1967592592592622E-2</v>
      </c>
      <c r="BN58" s="35">
        <v>4.699074074074102E-3</v>
      </c>
      <c r="BO58" s="44" t="s">
        <v>301</v>
      </c>
      <c r="BP58" s="45">
        <v>406</v>
      </c>
      <c r="BQ58" s="55">
        <v>0.64541666666666664</v>
      </c>
      <c r="BR58" s="35">
        <v>4.1250000000000009E-2</v>
      </c>
      <c r="BS58" s="35">
        <v>9.2939814814814933E-3</v>
      </c>
      <c r="BT58" s="44" t="s">
        <v>301</v>
      </c>
      <c r="BU58" s="45">
        <v>803</v>
      </c>
      <c r="BV58" s="263"/>
      <c r="BW58" s="263"/>
      <c r="BX58" s="55">
        <v>0.63561342592592596</v>
      </c>
      <c r="BY58" s="35">
        <v>3.1446759259259327E-2</v>
      </c>
      <c r="BZ58" s="35">
        <v>8.761574074074005E-3</v>
      </c>
      <c r="CA58" s="44" t="s">
        <v>45</v>
      </c>
      <c r="CB58" s="45">
        <v>1057</v>
      </c>
      <c r="CC58" s="49">
        <v>0.69791666666666663</v>
      </c>
      <c r="CD58" s="42" t="s">
        <v>301</v>
      </c>
      <c r="CE58" s="38">
        <v>2400</v>
      </c>
      <c r="CF58" s="53">
        <v>0.70208333333333339</v>
      </c>
      <c r="CG58" s="61"/>
      <c r="CH58" s="55">
        <v>0.71262731481481489</v>
      </c>
      <c r="CI58" s="35">
        <v>1.0543981481481501E-2</v>
      </c>
      <c r="CJ58" s="35">
        <v>3.0092592592590589E-4</v>
      </c>
      <c r="CK58" s="44" t="s">
        <v>45</v>
      </c>
      <c r="CL58" s="45">
        <v>26</v>
      </c>
      <c r="CM58" s="55">
        <v>0.71965277777777781</v>
      </c>
      <c r="CN58" s="35">
        <v>1.7569444444444415E-2</v>
      </c>
      <c r="CO58" s="35">
        <v>7.1759259259256483E-4</v>
      </c>
      <c r="CP58" s="44" t="s">
        <v>301</v>
      </c>
      <c r="CQ58" s="45">
        <v>62</v>
      </c>
      <c r="CR58" s="85"/>
      <c r="CS58" s="38">
        <v>600</v>
      </c>
      <c r="CT58" s="85">
        <v>2.8131944444444401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116.6</v>
      </c>
      <c r="DC58" s="71">
        <v>116.6</v>
      </c>
      <c r="DD58" s="72"/>
      <c r="DE58" s="43"/>
      <c r="DF58" s="43"/>
      <c r="DG58" s="39">
        <v>2848.6</v>
      </c>
      <c r="DH58" s="46">
        <v>6300</v>
      </c>
      <c r="DI58" s="40"/>
      <c r="DJ58" s="63">
        <v>9148.6</v>
      </c>
      <c r="DK58" s="43"/>
      <c r="DL58" s="268" t="s">
        <v>190</v>
      </c>
      <c r="DM58" s="269" t="s">
        <v>604</v>
      </c>
      <c r="DN58" s="269" t="s">
        <v>178</v>
      </c>
      <c r="DO58" s="269">
        <v>87</v>
      </c>
      <c r="DP58" s="269" t="s">
        <v>293</v>
      </c>
      <c r="DQ58" s="56"/>
      <c r="DR58" s="56"/>
      <c r="DS58" s="36"/>
      <c r="DV58" s="41">
        <v>1.05</v>
      </c>
      <c r="DW58" s="41" t="s">
        <v>197</v>
      </c>
      <c r="DX58" s="41"/>
      <c r="DY58" s="151">
        <v>222.18</v>
      </c>
      <c r="DZ58" s="41">
        <v>222.18</v>
      </c>
      <c r="EA58" s="41">
        <v>9999</v>
      </c>
      <c r="EB58" s="41">
        <v>999999</v>
      </c>
      <c r="EC58" s="41">
        <v>999999</v>
      </c>
      <c r="EG58" s="41">
        <v>55</v>
      </c>
      <c r="EH58" s="195">
        <v>0</v>
      </c>
      <c r="EI58" s="195">
        <v>3300</v>
      </c>
      <c r="EJ58" s="196">
        <v>95</v>
      </c>
      <c r="EK58" s="195">
        <v>0</v>
      </c>
      <c r="EL58" s="195">
        <v>0</v>
      </c>
      <c r="EM58" s="195">
        <v>2549</v>
      </c>
      <c r="EN58" s="195">
        <v>2400</v>
      </c>
      <c r="EO58" s="195">
        <v>88</v>
      </c>
      <c r="EP58" s="195">
        <v>600</v>
      </c>
      <c r="EQ58" s="195">
        <v>116.6</v>
      </c>
      <c r="ER58" s="195" t="e">
        <v>#REF!</v>
      </c>
      <c r="ES58" s="195" t="e">
        <v>#REF!</v>
      </c>
      <c r="ET58" s="195" t="e">
        <v>#REF!</v>
      </c>
      <c r="EU58" s="196" t="e">
        <v>#REF!</v>
      </c>
      <c r="EV58" s="195"/>
      <c r="EW58" s="195"/>
      <c r="EX58" s="195"/>
      <c r="EY58" s="195"/>
      <c r="EZ58" s="196"/>
      <c r="FA58" s="195"/>
      <c r="FC58" s="41">
        <v>55</v>
      </c>
      <c r="FD58" s="195">
        <v>0</v>
      </c>
      <c r="FE58" s="195">
        <v>3300</v>
      </c>
      <c r="FF58" s="195">
        <v>3395</v>
      </c>
      <c r="FG58" s="195">
        <v>3395</v>
      </c>
      <c r="FH58" s="195">
        <v>3395</v>
      </c>
      <c r="FI58" s="195">
        <v>5944</v>
      </c>
      <c r="FJ58" s="195">
        <v>8344</v>
      </c>
      <c r="FK58" s="195">
        <v>8432</v>
      </c>
      <c r="FL58" s="195">
        <v>9032</v>
      </c>
      <c r="FM58" s="195">
        <v>9148.6</v>
      </c>
      <c r="FN58" s="195" t="e">
        <v>#REF!</v>
      </c>
      <c r="FO58" s="195" t="e">
        <v>#REF!</v>
      </c>
      <c r="FP58" s="195" t="e">
        <v>#REF!</v>
      </c>
      <c r="FQ58" s="195" t="e">
        <v>#REF!</v>
      </c>
      <c r="FR58" s="195" t="e">
        <v>#REF!</v>
      </c>
      <c r="FS58" s="195" t="e">
        <v>#REF!</v>
      </c>
      <c r="FT58" s="195" t="e">
        <v>#REF!</v>
      </c>
      <c r="FU58" s="195" t="e">
        <v>#REF!</v>
      </c>
      <c r="FV58" s="195" t="e">
        <v>#REF!</v>
      </c>
    </row>
    <row r="59" spans="1:178" ht="13.5" thickBot="1" x14ac:dyDescent="0.25">
      <c r="A59" s="132"/>
      <c r="B59" s="34">
        <v>55</v>
      </c>
      <c r="C59" s="293">
        <v>60</v>
      </c>
      <c r="D59" s="260" t="s">
        <v>532</v>
      </c>
      <c r="E59" s="260" t="s">
        <v>533</v>
      </c>
      <c r="F59" s="260" t="s">
        <v>605</v>
      </c>
      <c r="G59" s="43">
        <v>0.32986111111111099</v>
      </c>
      <c r="H59" s="47">
        <v>0.32986111111111099</v>
      </c>
      <c r="I59" s="58" t="s">
        <v>44</v>
      </c>
      <c r="J59" s="52">
        <v>0</v>
      </c>
      <c r="K59" s="43">
        <v>0.41319444444444436</v>
      </c>
      <c r="L59" s="47">
        <v>0.41319444444444436</v>
      </c>
      <c r="M59" s="42" t="s">
        <v>44</v>
      </c>
      <c r="N59" s="38">
        <v>0</v>
      </c>
      <c r="O59" s="85"/>
      <c r="P59" s="38">
        <v>600</v>
      </c>
      <c r="Q59" s="261"/>
      <c r="R59" s="85"/>
      <c r="S59" s="38">
        <v>0</v>
      </c>
      <c r="T59" s="85" t="s">
        <v>308</v>
      </c>
      <c r="U59" s="86"/>
      <c r="V59" s="52">
        <v>600</v>
      </c>
      <c r="W59" s="85"/>
      <c r="X59" s="38">
        <v>600</v>
      </c>
      <c r="Y59" s="85"/>
      <c r="Z59" s="86"/>
      <c r="AA59" s="52">
        <v>600</v>
      </c>
      <c r="AB59" s="261"/>
      <c r="AC59" s="85"/>
      <c r="AD59" s="38">
        <v>600</v>
      </c>
      <c r="AE59" s="85">
        <v>0.49513888888888885</v>
      </c>
      <c r="AF59" s="86"/>
      <c r="AG59" s="52">
        <v>0</v>
      </c>
      <c r="AH59" s="261">
        <v>600</v>
      </c>
      <c r="AI59" s="85"/>
      <c r="AJ59" s="38">
        <v>600</v>
      </c>
      <c r="AK59" s="73">
        <v>0.54791666666666672</v>
      </c>
      <c r="AL59" s="42" t="s">
        <v>301</v>
      </c>
      <c r="AM59" s="38">
        <v>3840</v>
      </c>
      <c r="AN59" s="43">
        <v>0.55486111111111114</v>
      </c>
      <c r="AO59" s="47">
        <v>0.5625</v>
      </c>
      <c r="AP59" s="70">
        <v>101.7</v>
      </c>
      <c r="AQ59" s="71">
        <v>101.7</v>
      </c>
      <c r="AR59" s="72"/>
      <c r="AS59" s="49">
        <v>0.58958333333333335</v>
      </c>
      <c r="AT59" s="42" t="s">
        <v>44</v>
      </c>
      <c r="AU59" s="280">
        <v>0</v>
      </c>
      <c r="AV59" s="72"/>
      <c r="AW59" s="49" t="s">
        <v>308</v>
      </c>
      <c r="AX59" s="42" t="s">
        <v>301</v>
      </c>
      <c r="AY59" s="38">
        <v>1800</v>
      </c>
      <c r="AZ59" s="53"/>
      <c r="BA59" s="61"/>
      <c r="BB59" s="55">
        <v>0.67163194444444452</v>
      </c>
      <c r="BC59" s="35">
        <v>0.67163194444444452</v>
      </c>
      <c r="BD59" s="35">
        <v>0.66612268518518525</v>
      </c>
      <c r="BE59" s="44"/>
      <c r="BF59" s="45"/>
      <c r="BG59" s="55"/>
      <c r="BH59" s="35">
        <v>0</v>
      </c>
      <c r="BI59" s="35">
        <v>1.3414351851851851E-2</v>
      </c>
      <c r="BJ59" s="44"/>
      <c r="BK59" s="45"/>
      <c r="BL59" s="55"/>
      <c r="BM59" s="35">
        <v>0</v>
      </c>
      <c r="BN59" s="35">
        <v>1.726851851851852E-2</v>
      </c>
      <c r="BO59" s="44"/>
      <c r="BP59" s="45"/>
      <c r="BQ59" s="55">
        <v>0.7101736111111111</v>
      </c>
      <c r="BR59" s="35">
        <v>0.7101736111111111</v>
      </c>
      <c r="BS59" s="35">
        <v>0.67821759259259262</v>
      </c>
      <c r="BT59" s="44"/>
      <c r="BU59" s="45"/>
      <c r="BV59" s="263"/>
      <c r="BW59" s="263"/>
      <c r="BX59" s="55">
        <v>0.69967592592592587</v>
      </c>
      <c r="BY59" s="35">
        <v>0.69967592592592587</v>
      </c>
      <c r="BZ59" s="35">
        <v>0.65946759259259258</v>
      </c>
      <c r="CA59" s="44"/>
      <c r="CB59" s="45">
        <v>1800</v>
      </c>
      <c r="CC59" s="49"/>
      <c r="CD59" s="42" t="s">
        <v>44</v>
      </c>
      <c r="CE59" s="38">
        <v>1800</v>
      </c>
      <c r="CF59" s="53">
        <v>0.75555555555555554</v>
      </c>
      <c r="CG59" s="61"/>
      <c r="CH59" s="55">
        <v>0.76819444444444451</v>
      </c>
      <c r="CI59" s="35">
        <v>1.2638888888888977E-2</v>
      </c>
      <c r="CJ59" s="35">
        <v>1.7939814814815699E-3</v>
      </c>
      <c r="CK59" s="44" t="s">
        <v>301</v>
      </c>
      <c r="CL59" s="45">
        <v>155</v>
      </c>
      <c r="CM59" s="55">
        <v>0.77633101851851849</v>
      </c>
      <c r="CN59" s="35">
        <v>2.0775462962962954E-2</v>
      </c>
      <c r="CO59" s="35">
        <v>3.9236111111111034E-3</v>
      </c>
      <c r="CP59" s="44" t="s">
        <v>301</v>
      </c>
      <c r="CQ59" s="45">
        <v>339</v>
      </c>
      <c r="CR59" s="85"/>
      <c r="CS59" s="38">
        <v>600</v>
      </c>
      <c r="CT59" s="85">
        <v>2.8548611111111102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120.5</v>
      </c>
      <c r="DC59" s="71">
        <v>120.5</v>
      </c>
      <c r="DD59" s="72"/>
      <c r="DE59" s="43"/>
      <c r="DF59" s="43"/>
      <c r="DG59" s="39">
        <v>2516.1999999999998</v>
      </c>
      <c r="DH59" s="46">
        <v>12240</v>
      </c>
      <c r="DI59" s="40"/>
      <c r="DJ59" s="63">
        <v>14756.2</v>
      </c>
      <c r="DK59" s="43"/>
      <c r="DL59" s="268" t="s">
        <v>191</v>
      </c>
      <c r="DM59" s="269" t="s">
        <v>605</v>
      </c>
      <c r="DN59" s="269" t="s">
        <v>178</v>
      </c>
      <c r="DO59" s="269">
        <v>108</v>
      </c>
      <c r="DP59" s="269">
        <v>0</v>
      </c>
      <c r="DQ59" s="56"/>
      <c r="DR59" s="56"/>
      <c r="DS59" s="36"/>
      <c r="DV59" s="41">
        <v>1.08</v>
      </c>
      <c r="DW59" s="41" t="s">
        <v>197</v>
      </c>
      <c r="DX59" s="41"/>
      <c r="DY59" s="151">
        <v>239.976</v>
      </c>
      <c r="DZ59" s="41">
        <v>239.976</v>
      </c>
      <c r="EA59" s="41">
        <v>9999</v>
      </c>
      <c r="EB59" s="41">
        <v>999999</v>
      </c>
      <c r="EC59" s="41">
        <v>999999</v>
      </c>
      <c r="EG59" s="41">
        <v>60</v>
      </c>
      <c r="EH59" s="195">
        <v>0</v>
      </c>
      <c r="EI59" s="195">
        <v>8040</v>
      </c>
      <c r="EJ59" s="196">
        <v>101.7</v>
      </c>
      <c r="EK59" s="195">
        <v>0</v>
      </c>
      <c r="EL59" s="195">
        <v>1800</v>
      </c>
      <c r="EM59" s="195">
        <v>1800</v>
      </c>
      <c r="EN59" s="195">
        <v>1800</v>
      </c>
      <c r="EO59" s="195">
        <v>494</v>
      </c>
      <c r="EP59" s="195">
        <v>600</v>
      </c>
      <c r="EQ59" s="195">
        <v>120.5</v>
      </c>
      <c r="ER59" s="195" t="e">
        <v>#REF!</v>
      </c>
      <c r="ES59" s="196" t="s">
        <v>316</v>
      </c>
      <c r="ET59" s="195" t="e">
        <v>#REF!</v>
      </c>
      <c r="EU59" s="196" t="s">
        <v>316</v>
      </c>
      <c r="EV59" s="195"/>
      <c r="EW59" s="195"/>
      <c r="EX59" s="195"/>
      <c r="EY59" s="195"/>
      <c r="EZ59" s="196"/>
      <c r="FA59" s="195"/>
      <c r="FC59" s="41">
        <v>60</v>
      </c>
      <c r="FD59" s="195">
        <v>0</v>
      </c>
      <c r="FE59" s="195">
        <v>8040</v>
      </c>
      <c r="FF59" s="195">
        <v>8141.7</v>
      </c>
      <c r="FG59" s="195">
        <v>8141.7</v>
      </c>
      <c r="FH59" s="195">
        <v>9941.7000000000007</v>
      </c>
      <c r="FI59" s="195">
        <v>11741.7</v>
      </c>
      <c r="FJ59" s="195">
        <v>13541.7</v>
      </c>
      <c r="FK59" s="195">
        <v>14035.7</v>
      </c>
      <c r="FL59" s="195">
        <v>14635.7</v>
      </c>
      <c r="FM59" s="195">
        <v>14756.2</v>
      </c>
      <c r="FN59" s="195" t="e">
        <v>#VALUE!</v>
      </c>
      <c r="FO59" s="195" t="e">
        <v>#VALUE!</v>
      </c>
      <c r="FP59" s="195" t="e">
        <v>#VALUE!</v>
      </c>
      <c r="FQ59" s="195" t="e">
        <v>#VALUE!</v>
      </c>
      <c r="FR59" s="195" t="e">
        <v>#VALUE!</v>
      </c>
      <c r="FS59" s="195" t="e">
        <v>#VALUE!</v>
      </c>
      <c r="FT59" s="195" t="e">
        <v>#VALUE!</v>
      </c>
      <c r="FU59" s="195" t="e">
        <v>#VALUE!</v>
      </c>
      <c r="FV59" s="195" t="e">
        <v>#VALUE!</v>
      </c>
    </row>
    <row r="60" spans="1:178" ht="13.5" thickBot="1" x14ac:dyDescent="0.25">
      <c r="A60" s="132"/>
      <c r="B60" s="34">
        <v>56</v>
      </c>
      <c r="C60" s="293">
        <v>61</v>
      </c>
      <c r="D60" s="260" t="s">
        <v>534</v>
      </c>
      <c r="E60" s="260" t="s">
        <v>535</v>
      </c>
      <c r="F60" s="260" t="s">
        <v>606</v>
      </c>
      <c r="G60" s="43">
        <v>0.33055555555555544</v>
      </c>
      <c r="H60" s="47">
        <v>0.33055555555555544</v>
      </c>
      <c r="I60" s="58" t="s">
        <v>44</v>
      </c>
      <c r="J60" s="52">
        <v>0</v>
      </c>
      <c r="K60" s="43">
        <v>0.41388888888888881</v>
      </c>
      <c r="L60" s="47">
        <v>0.41388888888888881</v>
      </c>
      <c r="M60" s="42" t="s">
        <v>44</v>
      </c>
      <c r="N60" s="38">
        <v>0</v>
      </c>
      <c r="O60" s="85"/>
      <c r="P60" s="38">
        <v>600</v>
      </c>
      <c r="Q60" s="261"/>
      <c r="R60" s="85">
        <v>0.44861111111111113</v>
      </c>
      <c r="S60" s="38">
        <v>300</v>
      </c>
      <c r="T60" s="85">
        <v>0.4548611111111111</v>
      </c>
      <c r="U60" s="86"/>
      <c r="V60" s="52">
        <v>0</v>
      </c>
      <c r="W60" s="85">
        <v>0.47361111111111115</v>
      </c>
      <c r="X60" s="38"/>
      <c r="Y60" s="85">
        <v>0.47500000000000003</v>
      </c>
      <c r="Z60" s="86"/>
      <c r="AA60" s="52">
        <v>0</v>
      </c>
      <c r="AB60" s="261"/>
      <c r="AC60" s="85"/>
      <c r="AD60" s="38">
        <v>600</v>
      </c>
      <c r="AE60" s="85" t="s">
        <v>308</v>
      </c>
      <c r="AF60" s="86"/>
      <c r="AG60" s="52">
        <v>600</v>
      </c>
      <c r="AH60" s="261"/>
      <c r="AI60" s="85"/>
      <c r="AJ60" s="38">
        <v>600</v>
      </c>
      <c r="AK60" s="73">
        <v>0.51180555555555551</v>
      </c>
      <c r="AL60" s="42" t="s">
        <v>301</v>
      </c>
      <c r="AM60" s="38">
        <v>660</v>
      </c>
      <c r="AN60" s="43">
        <v>0.52500000000000002</v>
      </c>
      <c r="AO60" s="47">
        <v>0.55972222222222223</v>
      </c>
      <c r="AP60" s="70">
        <v>98</v>
      </c>
      <c r="AQ60" s="71">
        <v>98</v>
      </c>
      <c r="AR60" s="72"/>
      <c r="AS60" s="49">
        <v>0.55347222222222214</v>
      </c>
      <c r="AT60" s="42" t="s">
        <v>44</v>
      </c>
      <c r="AU60" s="280">
        <v>0</v>
      </c>
      <c r="AV60" s="72"/>
      <c r="AW60" s="49">
        <v>0.61597222222222225</v>
      </c>
      <c r="AX60" s="42" t="s">
        <v>44</v>
      </c>
      <c r="AY60" s="38">
        <v>0</v>
      </c>
      <c r="AZ60" s="53">
        <v>0.61875000000000002</v>
      </c>
      <c r="BA60" s="61"/>
      <c r="BB60" s="55">
        <v>0.62446759259259255</v>
      </c>
      <c r="BC60" s="35">
        <v>5.7175925925925242E-3</v>
      </c>
      <c r="BD60" s="35">
        <v>2.0833333333326529E-4</v>
      </c>
      <c r="BE60" s="44" t="s">
        <v>301</v>
      </c>
      <c r="BF60" s="45">
        <v>18</v>
      </c>
      <c r="BG60" s="55">
        <v>0.63339120370370372</v>
      </c>
      <c r="BH60" s="35">
        <v>1.4641203703703698E-2</v>
      </c>
      <c r="BI60" s="35">
        <v>1.226851851851847E-3</v>
      </c>
      <c r="BJ60" s="44" t="s">
        <v>301</v>
      </c>
      <c r="BK60" s="45">
        <v>106</v>
      </c>
      <c r="BL60" s="55">
        <v>0.63848379629629626</v>
      </c>
      <c r="BM60" s="35">
        <v>1.9733796296296235E-2</v>
      </c>
      <c r="BN60" s="35">
        <v>2.4652777777777156E-3</v>
      </c>
      <c r="BO60" s="44" t="s">
        <v>301</v>
      </c>
      <c r="BP60" s="45">
        <v>213</v>
      </c>
      <c r="BQ60" s="55">
        <v>0.66196759259259264</v>
      </c>
      <c r="BR60" s="35">
        <v>4.3217592592592613E-2</v>
      </c>
      <c r="BS60" s="35">
        <v>1.1261574074074097E-2</v>
      </c>
      <c r="BT60" s="44" t="s">
        <v>301</v>
      </c>
      <c r="BU60" s="45">
        <v>973</v>
      </c>
      <c r="BV60" s="263"/>
      <c r="BW60" s="263"/>
      <c r="BX60" s="55">
        <v>0.64697916666666666</v>
      </c>
      <c r="BY60" s="35">
        <v>2.8229166666666639E-2</v>
      </c>
      <c r="BZ60" s="35">
        <v>1.1979166666666693E-2</v>
      </c>
      <c r="CA60" s="44" t="s">
        <v>45</v>
      </c>
      <c r="CB60" s="45">
        <v>1035</v>
      </c>
      <c r="CC60" s="49">
        <v>0.6972222222222223</v>
      </c>
      <c r="CD60" s="42" t="s">
        <v>301</v>
      </c>
      <c r="CE60" s="38">
        <v>1080</v>
      </c>
      <c r="CF60" s="53">
        <v>0.70000000000000007</v>
      </c>
      <c r="CG60" s="61"/>
      <c r="CH60" s="55">
        <v>0.71171296296296294</v>
      </c>
      <c r="CI60" s="35">
        <v>1.171296296296287E-2</v>
      </c>
      <c r="CJ60" s="35">
        <v>8.6805555555546227E-4</v>
      </c>
      <c r="CK60" s="44" t="s">
        <v>301</v>
      </c>
      <c r="CL60" s="45">
        <v>75</v>
      </c>
      <c r="CM60" s="55">
        <v>0.71800925925925929</v>
      </c>
      <c r="CN60" s="35">
        <v>1.8009259259259225E-2</v>
      </c>
      <c r="CO60" s="35">
        <v>1.1574074074073744E-3</v>
      </c>
      <c r="CP60" s="44" t="s">
        <v>301</v>
      </c>
      <c r="CQ60" s="45">
        <v>100</v>
      </c>
      <c r="CR60" s="85"/>
      <c r="CS60" s="38">
        <v>600</v>
      </c>
      <c r="CT60" s="85">
        <v>2.8965277777777798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106.4</v>
      </c>
      <c r="DC60" s="71">
        <v>106.4</v>
      </c>
      <c r="DD60" s="72"/>
      <c r="DE60" s="43"/>
      <c r="DF60" s="43"/>
      <c r="DG60" s="39">
        <v>2724.4</v>
      </c>
      <c r="DH60" s="46">
        <v>5040</v>
      </c>
      <c r="DI60" s="40"/>
      <c r="DJ60" s="63">
        <v>7764.4</v>
      </c>
      <c r="DK60" s="43"/>
      <c r="DL60" s="268" t="s">
        <v>192</v>
      </c>
      <c r="DM60" s="269" t="s">
        <v>606</v>
      </c>
      <c r="DN60" s="269" t="s">
        <v>178</v>
      </c>
      <c r="DO60" s="269">
        <v>82</v>
      </c>
      <c r="DP60" s="269" t="s">
        <v>620</v>
      </c>
      <c r="DQ60" s="56"/>
      <c r="DR60" s="56"/>
      <c r="DS60" s="36"/>
      <c r="DV60" s="41">
        <v>1.05</v>
      </c>
      <c r="DW60" s="41" t="s">
        <v>197</v>
      </c>
      <c r="DX60" s="41"/>
      <c r="DY60" s="151">
        <v>214.62</v>
      </c>
      <c r="DZ60" s="41">
        <v>214.62</v>
      </c>
      <c r="EA60" s="41">
        <v>9999</v>
      </c>
      <c r="EB60" s="41">
        <v>999999</v>
      </c>
      <c r="EC60" s="41">
        <v>999999</v>
      </c>
      <c r="EG60" s="41">
        <v>61</v>
      </c>
      <c r="EH60" s="195">
        <v>0</v>
      </c>
      <c r="EI60" s="195">
        <v>3360</v>
      </c>
      <c r="EJ60" s="196">
        <v>98</v>
      </c>
      <c r="EK60" s="195">
        <v>0</v>
      </c>
      <c r="EL60" s="195">
        <v>0</v>
      </c>
      <c r="EM60" s="195">
        <v>2345</v>
      </c>
      <c r="EN60" s="195">
        <v>1080</v>
      </c>
      <c r="EO60" s="195">
        <v>175</v>
      </c>
      <c r="EP60" s="195">
        <v>600</v>
      </c>
      <c r="EQ60" s="195">
        <v>106.4</v>
      </c>
      <c r="ER60" s="195" t="e">
        <v>#REF!</v>
      </c>
      <c r="ES60" s="195" t="e">
        <v>#REF!</v>
      </c>
      <c r="ET60" s="195" t="e">
        <v>#REF!</v>
      </c>
      <c r="EU60" s="196" t="s">
        <v>316</v>
      </c>
      <c r="EV60" s="195"/>
      <c r="EW60" s="195"/>
      <c r="EX60" s="195"/>
      <c r="EY60" s="195"/>
      <c r="EZ60" s="196"/>
      <c r="FA60" s="195"/>
      <c r="FC60" s="41">
        <v>61</v>
      </c>
      <c r="FD60" s="195">
        <v>0</v>
      </c>
      <c r="FE60" s="195">
        <v>3360</v>
      </c>
      <c r="FF60" s="195">
        <v>3458</v>
      </c>
      <c r="FG60" s="195">
        <v>3458</v>
      </c>
      <c r="FH60" s="195">
        <v>3458</v>
      </c>
      <c r="FI60" s="195">
        <v>5803</v>
      </c>
      <c r="FJ60" s="195">
        <v>6883</v>
      </c>
      <c r="FK60" s="195">
        <v>7058</v>
      </c>
      <c r="FL60" s="195">
        <v>7658</v>
      </c>
      <c r="FM60" s="195">
        <v>7764.4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26.25" thickBot="1" x14ac:dyDescent="0.25">
      <c r="A61" s="132"/>
      <c r="B61" s="34">
        <v>57</v>
      </c>
      <c r="C61" s="293">
        <v>62</v>
      </c>
      <c r="D61" s="260" t="s">
        <v>242</v>
      </c>
      <c r="E61" s="260" t="s">
        <v>96</v>
      </c>
      <c r="F61" s="260" t="s">
        <v>570</v>
      </c>
      <c r="G61" s="43">
        <v>0.33124999999999988</v>
      </c>
      <c r="H61" s="47">
        <v>0.33124999999999988</v>
      </c>
      <c r="I61" s="58" t="s">
        <v>44</v>
      </c>
      <c r="J61" s="52">
        <v>0</v>
      </c>
      <c r="K61" s="43">
        <v>0.41458333333333325</v>
      </c>
      <c r="L61" s="47">
        <v>0.41458333333333325</v>
      </c>
      <c r="M61" s="42" t="s">
        <v>44</v>
      </c>
      <c r="N61" s="38">
        <v>0</v>
      </c>
      <c r="O61" s="85">
        <v>0.41666666666666669</v>
      </c>
      <c r="P61" s="38"/>
      <c r="Q61" s="261"/>
      <c r="R61" s="85"/>
      <c r="S61" s="38">
        <v>0</v>
      </c>
      <c r="T61" s="85">
        <v>0.45555555555555555</v>
      </c>
      <c r="U61" s="86"/>
      <c r="V61" s="52">
        <v>0</v>
      </c>
      <c r="W61" s="85">
        <v>0.47430555555555554</v>
      </c>
      <c r="X61" s="38"/>
      <c r="Y61" s="85">
        <v>0.47569444444444442</v>
      </c>
      <c r="Z61" s="86"/>
      <c r="AA61" s="52">
        <v>0</v>
      </c>
      <c r="AB61" s="261"/>
      <c r="AC61" s="85">
        <v>0.4777777777777778</v>
      </c>
      <c r="AD61" s="38"/>
      <c r="AE61" s="85">
        <v>0.50416666666666665</v>
      </c>
      <c r="AF61" s="86"/>
      <c r="AG61" s="52">
        <v>0</v>
      </c>
      <c r="AH61" s="261"/>
      <c r="AI61" s="85">
        <v>0.50972222222222219</v>
      </c>
      <c r="AJ61" s="38"/>
      <c r="AK61" s="73">
        <v>0.51041666666666663</v>
      </c>
      <c r="AL61" s="42" t="s">
        <v>301</v>
      </c>
      <c r="AM61" s="38">
        <v>480</v>
      </c>
      <c r="AN61" s="43">
        <v>0.5229166666666667</v>
      </c>
      <c r="AO61" s="47">
        <v>0.52638888888888891</v>
      </c>
      <c r="AP61" s="70">
        <v>96.8</v>
      </c>
      <c r="AQ61" s="71">
        <v>96.8</v>
      </c>
      <c r="AR61" s="72"/>
      <c r="AS61" s="49">
        <v>0.55208333333333326</v>
      </c>
      <c r="AT61" s="42" t="s">
        <v>44</v>
      </c>
      <c r="AU61" s="280">
        <v>0</v>
      </c>
      <c r="AV61" s="72"/>
      <c r="AW61" s="49">
        <v>0.59791666666666665</v>
      </c>
      <c r="AX61" s="42" t="s">
        <v>301</v>
      </c>
      <c r="AY61" s="38">
        <v>60</v>
      </c>
      <c r="AZ61" s="53">
        <v>0.60138888888888886</v>
      </c>
      <c r="BA61" s="61"/>
      <c r="BB61" s="55">
        <v>0.60652777777777778</v>
      </c>
      <c r="BC61" s="35">
        <v>5.138888888888915E-3</v>
      </c>
      <c r="BD61" s="35">
        <v>3.7037037037034384E-4</v>
      </c>
      <c r="BE61" s="44" t="s">
        <v>45</v>
      </c>
      <c r="BF61" s="45">
        <v>32</v>
      </c>
      <c r="BG61" s="55">
        <v>0.61375000000000002</v>
      </c>
      <c r="BH61" s="35">
        <v>1.2361111111111156E-2</v>
      </c>
      <c r="BI61" s="35">
        <v>1.0532407407406949E-3</v>
      </c>
      <c r="BJ61" s="44" t="s">
        <v>45</v>
      </c>
      <c r="BK61" s="45">
        <v>91</v>
      </c>
      <c r="BL61" s="55">
        <v>0.61792824074074071</v>
      </c>
      <c r="BM61" s="35">
        <v>1.6539351851851847E-2</v>
      </c>
      <c r="BN61" s="35">
        <v>7.291666666666731E-4</v>
      </c>
      <c r="BO61" s="44" t="s">
        <v>45</v>
      </c>
      <c r="BP61" s="45">
        <v>63</v>
      </c>
      <c r="BQ61" s="55">
        <v>0.63521990740740741</v>
      </c>
      <c r="BR61" s="35">
        <v>3.3831018518518552E-2</v>
      </c>
      <c r="BS61" s="35">
        <v>1.8750000000000364E-3</v>
      </c>
      <c r="BT61" s="44" t="s">
        <v>301</v>
      </c>
      <c r="BU61" s="45">
        <v>162</v>
      </c>
      <c r="BV61" s="263"/>
      <c r="BW61" s="263"/>
      <c r="BX61" s="55">
        <v>0.62642361111111111</v>
      </c>
      <c r="BY61" s="35">
        <v>2.503472222222225E-2</v>
      </c>
      <c r="BZ61" s="35">
        <v>1.5173611111111082E-2</v>
      </c>
      <c r="CA61" s="44" t="s">
        <v>45</v>
      </c>
      <c r="CB61" s="45">
        <v>1611</v>
      </c>
      <c r="CC61" s="49">
        <v>0.66736111111111107</v>
      </c>
      <c r="CD61" s="42" t="s">
        <v>44</v>
      </c>
      <c r="CE61" s="38">
        <v>0</v>
      </c>
      <c r="CF61" s="53">
        <v>0.6694444444444444</v>
      </c>
      <c r="CG61" s="61"/>
      <c r="CH61" s="55">
        <v>0.68012731481481481</v>
      </c>
      <c r="CI61" s="35">
        <v>1.0682870370370412E-2</v>
      </c>
      <c r="CJ61" s="35">
        <v>1.6203703703699529E-4</v>
      </c>
      <c r="CK61" s="44" t="s">
        <v>45</v>
      </c>
      <c r="CL61" s="45">
        <v>14</v>
      </c>
      <c r="CM61" s="55">
        <v>0.68884259259259262</v>
      </c>
      <c r="CN61" s="35">
        <v>1.939814814814822E-2</v>
      </c>
      <c r="CO61" s="35">
        <v>2.5462962962963694E-3</v>
      </c>
      <c r="CP61" s="44" t="s">
        <v>301</v>
      </c>
      <c r="CQ61" s="45">
        <v>220</v>
      </c>
      <c r="CR61" s="85" t="s">
        <v>632</v>
      </c>
      <c r="CS61" s="38"/>
      <c r="CT61" s="85">
        <v>2.9381944444444401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108.4</v>
      </c>
      <c r="DC61" s="71">
        <v>108.4</v>
      </c>
      <c r="DD61" s="72">
        <v>10</v>
      </c>
      <c r="DE61" s="43"/>
      <c r="DF61" s="43"/>
      <c r="DG61" s="39">
        <v>2408.2000000000003</v>
      </c>
      <c r="DH61" s="46">
        <v>540</v>
      </c>
      <c r="DI61" s="40"/>
      <c r="DJ61" s="63">
        <v>2948.2000000000003</v>
      </c>
      <c r="DK61" s="43"/>
      <c r="DL61" s="268" t="s">
        <v>190</v>
      </c>
      <c r="DM61" s="269" t="s">
        <v>570</v>
      </c>
      <c r="DN61" s="269" t="s">
        <v>177</v>
      </c>
      <c r="DO61" s="269">
        <v>158</v>
      </c>
      <c r="DP61" s="269" t="s">
        <v>633</v>
      </c>
      <c r="DQ61" s="56"/>
      <c r="DR61" s="56"/>
      <c r="DS61" s="36"/>
      <c r="DV61" s="41">
        <v>1.1299999999999999</v>
      </c>
      <c r="DW61" s="41" t="s">
        <v>197</v>
      </c>
      <c r="DX61" s="41"/>
      <c r="DY61" s="151">
        <v>243.17599999999996</v>
      </c>
      <c r="DZ61" s="41">
        <v>243.17599999999996</v>
      </c>
      <c r="EA61" s="41">
        <v>9999</v>
      </c>
      <c r="EB61" s="41">
        <v>999999</v>
      </c>
      <c r="EC61" s="41">
        <v>999999</v>
      </c>
      <c r="EG61" s="41">
        <v>62</v>
      </c>
      <c r="EH61" s="195">
        <v>0</v>
      </c>
      <c r="EI61" s="195">
        <v>480</v>
      </c>
      <c r="EJ61" s="196">
        <v>96.8</v>
      </c>
      <c r="EK61" s="195">
        <v>0</v>
      </c>
      <c r="EL61" s="195">
        <v>60</v>
      </c>
      <c r="EM61" s="195">
        <v>1959</v>
      </c>
      <c r="EN61" s="195">
        <v>0</v>
      </c>
      <c r="EO61" s="195">
        <v>234</v>
      </c>
      <c r="EP61" s="195">
        <v>0</v>
      </c>
      <c r="EQ61" s="195">
        <v>118.4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62</v>
      </c>
      <c r="FD61" s="195">
        <v>0</v>
      </c>
      <c r="FE61" s="195">
        <v>480</v>
      </c>
      <c r="FF61" s="195">
        <v>576.79999999999995</v>
      </c>
      <c r="FG61" s="195">
        <v>576.79999999999995</v>
      </c>
      <c r="FH61" s="195">
        <v>636.79999999999995</v>
      </c>
      <c r="FI61" s="195">
        <v>2595.8000000000002</v>
      </c>
      <c r="FJ61" s="195">
        <v>2595.8000000000002</v>
      </c>
      <c r="FK61" s="195">
        <v>2829.8</v>
      </c>
      <c r="FL61" s="195">
        <v>2829.8</v>
      </c>
      <c r="FM61" s="195">
        <v>2948.2000000000003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58</v>
      </c>
      <c r="C62" s="293">
        <v>66</v>
      </c>
      <c r="D62" s="260" t="s">
        <v>263</v>
      </c>
      <c r="E62" s="260" t="s">
        <v>290</v>
      </c>
      <c r="F62" s="260" t="s">
        <v>578</v>
      </c>
      <c r="G62" s="43">
        <v>0.33194444444444432</v>
      </c>
      <c r="H62" s="47">
        <v>0.33194444444444432</v>
      </c>
      <c r="I62" s="58" t="s">
        <v>44</v>
      </c>
      <c r="J62" s="52">
        <v>0</v>
      </c>
      <c r="K62" s="43">
        <v>0.41527777777777769</v>
      </c>
      <c r="L62" s="47">
        <v>0.41527777777777769</v>
      </c>
      <c r="M62" s="42" t="s">
        <v>44</v>
      </c>
      <c r="N62" s="38">
        <v>0</v>
      </c>
      <c r="O62" s="85">
        <v>0.41944444444444445</v>
      </c>
      <c r="P62" s="38"/>
      <c r="Q62" s="261"/>
      <c r="R62" s="85">
        <v>0.45347222222222222</v>
      </c>
      <c r="S62" s="38">
        <v>300</v>
      </c>
      <c r="T62" s="85">
        <v>0.46875</v>
      </c>
      <c r="U62" s="86"/>
      <c r="V62" s="52">
        <v>0</v>
      </c>
      <c r="W62" s="85"/>
      <c r="X62" s="38">
        <v>600</v>
      </c>
      <c r="Y62" s="85"/>
      <c r="Z62" s="86"/>
      <c r="AA62" s="52">
        <v>600</v>
      </c>
      <c r="AB62" s="261"/>
      <c r="AC62" s="85"/>
      <c r="AD62" s="38">
        <v>600</v>
      </c>
      <c r="AE62" s="85" t="s">
        <v>308</v>
      </c>
      <c r="AF62" s="86"/>
      <c r="AG62" s="52">
        <v>600</v>
      </c>
      <c r="AH62" s="261"/>
      <c r="AI62" s="85"/>
      <c r="AJ62" s="38">
        <v>600</v>
      </c>
      <c r="AK62" s="73">
        <v>0.50486111111111109</v>
      </c>
      <c r="AL62" s="42" t="s">
        <v>45</v>
      </c>
      <c r="AM62" s="38">
        <v>60</v>
      </c>
      <c r="AN62" s="43">
        <v>0.50763888888888886</v>
      </c>
      <c r="AO62" s="47">
        <v>0.53541666666666665</v>
      </c>
      <c r="AP62" s="70">
        <v>102</v>
      </c>
      <c r="AQ62" s="71">
        <v>102</v>
      </c>
      <c r="AR62" s="72"/>
      <c r="AS62" s="49">
        <v>0.54652777777777772</v>
      </c>
      <c r="AT62" s="42" t="s">
        <v>44</v>
      </c>
      <c r="AU62" s="280">
        <v>0</v>
      </c>
      <c r="AV62" s="72"/>
      <c r="AW62" s="49">
        <v>0.58333333333333337</v>
      </c>
      <c r="AX62" s="42" t="s">
        <v>45</v>
      </c>
      <c r="AY62" s="38">
        <v>420</v>
      </c>
      <c r="AZ62" s="53">
        <v>0.58611111111111114</v>
      </c>
      <c r="BA62" s="61"/>
      <c r="BB62" s="55">
        <v>0.59201388888888895</v>
      </c>
      <c r="BC62" s="35">
        <v>5.9027777777778123E-3</v>
      </c>
      <c r="BD62" s="35">
        <v>3.9351851851855343E-4</v>
      </c>
      <c r="BE62" s="44" t="s">
        <v>301</v>
      </c>
      <c r="BF62" s="45">
        <v>34</v>
      </c>
      <c r="BG62" s="55">
        <v>0.59969907407407408</v>
      </c>
      <c r="BH62" s="35">
        <v>1.3587962962962941E-2</v>
      </c>
      <c r="BI62" s="35">
        <v>1.7361111111108968E-4</v>
      </c>
      <c r="BJ62" s="44" t="s">
        <v>301</v>
      </c>
      <c r="BK62" s="45">
        <v>15</v>
      </c>
      <c r="BL62" s="55">
        <v>0.60427083333333331</v>
      </c>
      <c r="BM62" s="35">
        <v>1.8159722222222174E-2</v>
      </c>
      <c r="BN62" s="35">
        <v>8.9120370370365451E-4</v>
      </c>
      <c r="BO62" s="44" t="s">
        <v>301</v>
      </c>
      <c r="BP62" s="45">
        <v>77</v>
      </c>
      <c r="BQ62" s="55">
        <v>0.62258101851851855</v>
      </c>
      <c r="BR62" s="35">
        <v>3.6469907407407409E-2</v>
      </c>
      <c r="BS62" s="35">
        <v>4.5138888888888937E-3</v>
      </c>
      <c r="BT62" s="44" t="s">
        <v>301</v>
      </c>
      <c r="BU62" s="45">
        <v>390</v>
      </c>
      <c r="BV62" s="263"/>
      <c r="BW62" s="263"/>
      <c r="BX62" s="55">
        <v>0.61305555555555558</v>
      </c>
      <c r="BY62" s="35">
        <v>2.6944444444444438E-2</v>
      </c>
      <c r="BZ62" s="35">
        <v>1.3263888888888895E-2</v>
      </c>
      <c r="CA62" s="44" t="s">
        <v>45</v>
      </c>
      <c r="CB62" s="45">
        <v>1446</v>
      </c>
      <c r="CC62" s="49">
        <v>0.64930555555555558</v>
      </c>
      <c r="CD62" s="42" t="s">
        <v>45</v>
      </c>
      <c r="CE62" s="38">
        <v>240</v>
      </c>
      <c r="CF62" s="53">
        <v>0.65902777777777777</v>
      </c>
      <c r="CG62" s="61"/>
      <c r="CH62" s="55">
        <v>0.66913194444444446</v>
      </c>
      <c r="CI62" s="35">
        <v>1.0104166666666692E-2</v>
      </c>
      <c r="CJ62" s="35">
        <v>7.4074074074071544E-4</v>
      </c>
      <c r="CK62" s="44" t="s">
        <v>45</v>
      </c>
      <c r="CL62" s="45">
        <v>64</v>
      </c>
      <c r="CM62" s="55">
        <v>0.67545138888888889</v>
      </c>
      <c r="CN62" s="35">
        <v>1.6423611111111125E-2</v>
      </c>
      <c r="CO62" s="35">
        <v>4.2824074074072557E-4</v>
      </c>
      <c r="CP62" s="44" t="s">
        <v>45</v>
      </c>
      <c r="CQ62" s="45">
        <v>37</v>
      </c>
      <c r="CR62" s="85" t="s">
        <v>632</v>
      </c>
      <c r="CS62" s="38"/>
      <c r="CT62" s="85">
        <v>2.9798611111111102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110.5</v>
      </c>
      <c r="DC62" s="71">
        <v>110.5</v>
      </c>
      <c r="DD62" s="72">
        <v>300</v>
      </c>
      <c r="DE62" s="43"/>
      <c r="DF62" s="43"/>
      <c r="DG62" s="39">
        <v>2575.5</v>
      </c>
      <c r="DH62" s="46">
        <v>4020</v>
      </c>
      <c r="DI62" s="40"/>
      <c r="DJ62" s="63">
        <v>6595.5</v>
      </c>
      <c r="DK62" s="43"/>
      <c r="DL62" s="268" t="s">
        <v>192</v>
      </c>
      <c r="DM62" s="269" t="s">
        <v>578</v>
      </c>
      <c r="DN62" s="269" t="s">
        <v>178</v>
      </c>
      <c r="DO62" s="269">
        <v>77</v>
      </c>
      <c r="DP62" s="269">
        <v>0</v>
      </c>
      <c r="DQ62" s="56"/>
      <c r="DR62" s="56"/>
      <c r="DS62" s="36"/>
      <c r="DV62" s="41">
        <v>1.05</v>
      </c>
      <c r="DW62" s="41" t="s">
        <v>197</v>
      </c>
      <c r="DX62" s="41"/>
      <c r="DY62" s="151">
        <v>538.125</v>
      </c>
      <c r="DZ62" s="41">
        <v>538.125</v>
      </c>
      <c r="EA62" s="41">
        <v>9999</v>
      </c>
      <c r="EB62" s="41">
        <v>999999</v>
      </c>
      <c r="EC62" s="41">
        <v>999999</v>
      </c>
      <c r="EG62" s="41">
        <v>66</v>
      </c>
      <c r="EH62" s="195">
        <v>0</v>
      </c>
      <c r="EI62" s="195">
        <v>3360</v>
      </c>
      <c r="EJ62" s="196">
        <v>102</v>
      </c>
      <c r="EK62" s="195">
        <v>0</v>
      </c>
      <c r="EL62" s="195">
        <v>420</v>
      </c>
      <c r="EM62" s="195">
        <v>1962</v>
      </c>
      <c r="EN62" s="195">
        <v>240</v>
      </c>
      <c r="EO62" s="195">
        <v>101</v>
      </c>
      <c r="EP62" s="195">
        <v>0</v>
      </c>
      <c r="EQ62" s="195">
        <v>410.5</v>
      </c>
      <c r="ER62" s="195" t="e">
        <v>#REF!</v>
      </c>
      <c r="ES62" s="195" t="e">
        <v>#REF!</v>
      </c>
      <c r="ET62" s="195" t="e">
        <v>#REF!</v>
      </c>
      <c r="EU62" s="196" t="s">
        <v>316</v>
      </c>
      <c r="EV62" s="195"/>
      <c r="EW62" s="195"/>
      <c r="EX62" s="195"/>
      <c r="EY62" s="195"/>
      <c r="EZ62" s="196"/>
      <c r="FA62" s="195"/>
      <c r="FC62" s="41">
        <v>66</v>
      </c>
      <c r="FD62" s="195">
        <v>0</v>
      </c>
      <c r="FE62" s="195">
        <v>3360</v>
      </c>
      <c r="FF62" s="195">
        <v>3462</v>
      </c>
      <c r="FG62" s="195">
        <v>3462</v>
      </c>
      <c r="FH62" s="195">
        <v>3882</v>
      </c>
      <c r="FI62" s="195">
        <v>5844</v>
      </c>
      <c r="FJ62" s="195">
        <v>6084</v>
      </c>
      <c r="FK62" s="195">
        <v>6185</v>
      </c>
      <c r="FL62" s="195">
        <v>6185</v>
      </c>
      <c r="FM62" s="195">
        <v>6595.5</v>
      </c>
      <c r="FN62" s="195" t="e">
        <v>#REF!</v>
      </c>
      <c r="FO62" s="195" t="e">
        <v>#REF!</v>
      </c>
      <c r="FP62" s="195" t="e">
        <v>#REF!</v>
      </c>
      <c r="FQ62" s="195" t="e">
        <v>#REF!</v>
      </c>
      <c r="FR62" s="195" t="e">
        <v>#REF!</v>
      </c>
      <c r="FS62" s="195" t="e">
        <v>#REF!</v>
      </c>
      <c r="FT62" s="195" t="e">
        <v>#REF!</v>
      </c>
      <c r="FU62" s="195" t="e">
        <v>#REF!</v>
      </c>
      <c r="FV62" s="195" t="e">
        <v>#REF!</v>
      </c>
    </row>
    <row r="63" spans="1:178" ht="12.75" customHeight="1" thickBot="1" x14ac:dyDescent="0.25">
      <c r="A63" s="133"/>
      <c r="B63" s="34">
        <v>59</v>
      </c>
      <c r="C63" s="293">
        <v>68</v>
      </c>
      <c r="D63" s="260" t="s">
        <v>536</v>
      </c>
      <c r="E63" s="260" t="s">
        <v>168</v>
      </c>
      <c r="F63" s="260" t="s">
        <v>607</v>
      </c>
      <c r="G63" s="43">
        <v>0.33263888888888876</v>
      </c>
      <c r="H63" s="47">
        <v>0.33263888888888876</v>
      </c>
      <c r="I63" s="58" t="s">
        <v>44</v>
      </c>
      <c r="J63" s="52">
        <v>0</v>
      </c>
      <c r="K63" s="43">
        <v>0.41597222222222213</v>
      </c>
      <c r="L63" s="47">
        <v>0.41597222222222213</v>
      </c>
      <c r="M63" s="42" t="s">
        <v>44</v>
      </c>
      <c r="N63" s="38">
        <v>0</v>
      </c>
      <c r="O63" s="85">
        <v>0.41666666666666669</v>
      </c>
      <c r="P63" s="38"/>
      <c r="Q63" s="261"/>
      <c r="R63" s="85">
        <v>0.45</v>
      </c>
      <c r="S63" s="38">
        <v>300</v>
      </c>
      <c r="T63" s="85">
        <v>0.45555555555555555</v>
      </c>
      <c r="U63" s="86"/>
      <c r="V63" s="52">
        <v>0</v>
      </c>
      <c r="W63" s="85">
        <v>0.4826388888888889</v>
      </c>
      <c r="X63" s="38"/>
      <c r="Y63" s="85">
        <v>0.49305555555555558</v>
      </c>
      <c r="Z63" s="86"/>
      <c r="AA63" s="52">
        <v>0</v>
      </c>
      <c r="AB63" s="261"/>
      <c r="AC63" s="85">
        <v>0.49513888888888885</v>
      </c>
      <c r="AD63" s="38"/>
      <c r="AE63" s="85">
        <v>0.51597222222222217</v>
      </c>
      <c r="AF63" s="86"/>
      <c r="AG63" s="52">
        <v>0</v>
      </c>
      <c r="AH63" s="261"/>
      <c r="AI63" s="85"/>
      <c r="AJ63" s="38">
        <v>600</v>
      </c>
      <c r="AK63" s="73">
        <v>0.52222222222222225</v>
      </c>
      <c r="AL63" s="42" t="s">
        <v>301</v>
      </c>
      <c r="AM63" s="38">
        <v>1380</v>
      </c>
      <c r="AN63" s="43">
        <v>0.54027777777777775</v>
      </c>
      <c r="AO63" s="47">
        <v>0.54166666666666663</v>
      </c>
      <c r="AP63" s="70">
        <v>101.8</v>
      </c>
      <c r="AQ63" s="71">
        <v>101.8</v>
      </c>
      <c r="AR63" s="72"/>
      <c r="AS63" s="49">
        <v>0.56388888888888888</v>
      </c>
      <c r="AT63" s="42" t="s">
        <v>44</v>
      </c>
      <c r="AU63" s="280">
        <v>0</v>
      </c>
      <c r="AV63" s="72"/>
      <c r="AW63" s="49">
        <v>0.59513888888888888</v>
      </c>
      <c r="AX63" s="42" t="s">
        <v>45</v>
      </c>
      <c r="AY63" s="38">
        <v>900</v>
      </c>
      <c r="AZ63" s="53">
        <v>0.59652777777777777</v>
      </c>
      <c r="BA63" s="61"/>
      <c r="BB63" s="55">
        <v>0.60209490740740745</v>
      </c>
      <c r="BC63" s="35">
        <v>5.5671296296296857E-3</v>
      </c>
      <c r="BD63" s="35">
        <v>5.7870370370426832E-5</v>
      </c>
      <c r="BE63" s="44" t="s">
        <v>301</v>
      </c>
      <c r="BF63" s="45">
        <v>5</v>
      </c>
      <c r="BG63" s="55">
        <v>0.60968750000000005</v>
      </c>
      <c r="BH63" s="35">
        <v>1.3159722222222281E-2</v>
      </c>
      <c r="BI63" s="35">
        <v>2.5462962962956998E-4</v>
      </c>
      <c r="BJ63" s="44" t="s">
        <v>45</v>
      </c>
      <c r="BK63" s="45">
        <v>22</v>
      </c>
      <c r="BL63" s="55">
        <v>0.61427083333333332</v>
      </c>
      <c r="BM63" s="35">
        <v>1.7743055555555554E-2</v>
      </c>
      <c r="BN63" s="35">
        <v>4.7453703703703373E-4</v>
      </c>
      <c r="BO63" s="44" t="s">
        <v>301</v>
      </c>
      <c r="BP63" s="45">
        <v>41</v>
      </c>
      <c r="BQ63" s="55">
        <v>0.66054398148148141</v>
      </c>
      <c r="BR63" s="35">
        <v>6.4016203703703645E-2</v>
      </c>
      <c r="BS63" s="35">
        <v>3.2060185185185129E-2</v>
      </c>
      <c r="BT63" s="44" t="s">
        <v>301</v>
      </c>
      <c r="BU63" s="45">
        <v>3070</v>
      </c>
      <c r="BV63" s="263"/>
      <c r="BW63" s="263"/>
      <c r="BX63" s="55">
        <v>0.62458333333333338</v>
      </c>
      <c r="BY63" s="35">
        <v>2.8055555555555611E-2</v>
      </c>
      <c r="BZ63" s="35">
        <v>1.2152777777777721E-2</v>
      </c>
      <c r="CA63" s="44" t="s">
        <v>45</v>
      </c>
      <c r="CB63" s="45">
        <v>1350</v>
      </c>
      <c r="CC63" s="49">
        <v>0.7055555555555556</v>
      </c>
      <c r="CD63" s="42" t="s">
        <v>301</v>
      </c>
      <c r="CE63" s="38">
        <v>120</v>
      </c>
      <c r="CF63" s="53">
        <v>0.70763888888888893</v>
      </c>
      <c r="CG63" s="61"/>
      <c r="CH63" s="55">
        <v>0.71930555555555553</v>
      </c>
      <c r="CI63" s="35">
        <v>1.1666666666666603E-2</v>
      </c>
      <c r="CJ63" s="35">
        <v>8.2175925925919574E-4</v>
      </c>
      <c r="CK63" s="44" t="s">
        <v>301</v>
      </c>
      <c r="CL63" s="45">
        <v>71</v>
      </c>
      <c r="CM63" s="55">
        <v>0.72636574074074067</v>
      </c>
      <c r="CN63" s="35">
        <v>1.8726851851851745E-2</v>
      </c>
      <c r="CO63" s="35">
        <v>1.8749999999998941E-3</v>
      </c>
      <c r="CP63" s="44" t="s">
        <v>301</v>
      </c>
      <c r="CQ63" s="45">
        <v>162</v>
      </c>
      <c r="CR63" s="85" t="s">
        <v>632</v>
      </c>
      <c r="CS63" s="38">
        <v>300</v>
      </c>
      <c r="CT63" s="85">
        <v>3.0215277777777798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109</v>
      </c>
      <c r="DC63" s="71">
        <v>109</v>
      </c>
      <c r="DD63" s="72"/>
      <c r="DE63" s="43"/>
      <c r="DF63" s="43"/>
      <c r="DG63" s="39">
        <v>4931.8</v>
      </c>
      <c r="DH63" s="46">
        <v>3600</v>
      </c>
      <c r="DI63" s="40"/>
      <c r="DJ63" s="63">
        <v>8531.7999999999993</v>
      </c>
      <c r="DK63" s="43"/>
      <c r="DL63" s="268" t="s">
        <v>190</v>
      </c>
      <c r="DM63" s="269" t="s">
        <v>607</v>
      </c>
      <c r="DN63" s="269" t="s">
        <v>177</v>
      </c>
      <c r="DO63" s="269">
        <v>125</v>
      </c>
      <c r="DP63" s="269">
        <v>0</v>
      </c>
      <c r="DQ63" s="56"/>
      <c r="DR63" s="56"/>
      <c r="DS63" s="36"/>
      <c r="DV63" s="41">
        <v>1.1100000000000001</v>
      </c>
      <c r="DW63" s="41" t="s">
        <v>197</v>
      </c>
      <c r="DX63" s="41"/>
      <c r="DY63" s="151">
        <v>233.98800000000003</v>
      </c>
      <c r="DZ63" s="41">
        <v>233.98800000000003</v>
      </c>
      <c r="EA63" s="41">
        <v>9999</v>
      </c>
      <c r="EB63" s="41">
        <v>999999</v>
      </c>
      <c r="EC63" s="41">
        <v>999999</v>
      </c>
      <c r="EG63" s="41">
        <v>68</v>
      </c>
      <c r="EH63" s="195">
        <v>0</v>
      </c>
      <c r="EI63" s="195">
        <v>2280</v>
      </c>
      <c r="EJ63" s="196">
        <v>101.8</v>
      </c>
      <c r="EK63" s="195">
        <v>0</v>
      </c>
      <c r="EL63" s="195">
        <v>900</v>
      </c>
      <c r="EM63" s="195">
        <v>4488</v>
      </c>
      <c r="EN63" s="195">
        <v>120</v>
      </c>
      <c r="EO63" s="195">
        <v>233</v>
      </c>
      <c r="EP63" s="195">
        <v>300</v>
      </c>
      <c r="EQ63" s="195">
        <v>109</v>
      </c>
      <c r="ER63" s="195" t="e">
        <v>#REF!</v>
      </c>
      <c r="ES63" s="195" t="e">
        <v>#REF!</v>
      </c>
      <c r="ET63" s="195" t="e">
        <v>#REF!</v>
      </c>
      <c r="EU63" s="196" t="e">
        <v>#REF!</v>
      </c>
      <c r="EV63" s="195"/>
      <c r="EW63" s="195"/>
      <c r="EX63" s="195"/>
      <c r="EY63" s="195"/>
      <c r="EZ63" s="196"/>
      <c r="FA63" s="195"/>
      <c r="FC63" s="41">
        <v>68</v>
      </c>
      <c r="FD63" s="195">
        <v>0</v>
      </c>
      <c r="FE63" s="195">
        <v>2280</v>
      </c>
      <c r="FF63" s="195">
        <v>2381.8000000000002</v>
      </c>
      <c r="FG63" s="195">
        <v>2381.8000000000002</v>
      </c>
      <c r="FH63" s="195">
        <v>3281.8</v>
      </c>
      <c r="FI63" s="195">
        <v>7769.8</v>
      </c>
      <c r="FJ63" s="195">
        <v>7889.8</v>
      </c>
      <c r="FK63" s="195">
        <v>8122.8</v>
      </c>
      <c r="FL63" s="195">
        <v>8422.7999999999993</v>
      </c>
      <c r="FM63" s="195">
        <v>8531.7999999999993</v>
      </c>
      <c r="FN63" s="195" t="e">
        <v>#REF!</v>
      </c>
      <c r="FO63" s="195" t="e">
        <v>#REF!</v>
      </c>
      <c r="FP63" s="195" t="e">
        <v>#REF!</v>
      </c>
      <c r="FQ63" s="195" t="e">
        <v>#REF!</v>
      </c>
      <c r="FR63" s="195" t="e">
        <v>#REF!</v>
      </c>
      <c r="FS63" s="195" t="e">
        <v>#REF!</v>
      </c>
      <c r="FT63" s="195" t="e">
        <v>#REF!</v>
      </c>
      <c r="FU63" s="195" t="e">
        <v>#REF!</v>
      </c>
      <c r="FV63" s="195" t="e">
        <v>#REF!</v>
      </c>
    </row>
    <row r="64" spans="1:178" ht="13.5" thickBot="1" x14ac:dyDescent="0.25">
      <c r="B64" s="34">
        <v>60</v>
      </c>
      <c r="C64" s="293">
        <v>69</v>
      </c>
      <c r="D64" s="260" t="s">
        <v>537</v>
      </c>
      <c r="E64" s="260" t="s">
        <v>265</v>
      </c>
      <c r="F64" s="260" t="s">
        <v>608</v>
      </c>
      <c r="G64" s="43">
        <v>0.3333333333333332</v>
      </c>
      <c r="H64" s="47">
        <v>0.3333333333333332</v>
      </c>
      <c r="I64" s="58" t="s">
        <v>44</v>
      </c>
      <c r="J64" s="52">
        <v>0</v>
      </c>
      <c r="K64" s="43">
        <v>0.41666666666666657</v>
      </c>
      <c r="L64" s="47">
        <v>0.41666666666666657</v>
      </c>
      <c r="M64" s="42" t="s">
        <v>44</v>
      </c>
      <c r="N64" s="38">
        <v>0</v>
      </c>
      <c r="O64" s="85">
        <v>0.41736111111111113</v>
      </c>
      <c r="P64" s="38"/>
      <c r="Q64" s="261"/>
      <c r="R64" s="85"/>
      <c r="S64" s="38">
        <v>0</v>
      </c>
      <c r="T64" s="85">
        <v>0.4548611111111111</v>
      </c>
      <c r="U64" s="86"/>
      <c r="V64" s="52">
        <v>0</v>
      </c>
      <c r="W64" s="85">
        <v>0.47430555555555554</v>
      </c>
      <c r="X64" s="38"/>
      <c r="Y64" s="85">
        <v>0.47569444444444442</v>
      </c>
      <c r="Z64" s="86"/>
      <c r="AA64" s="52">
        <v>0</v>
      </c>
      <c r="AB64" s="261"/>
      <c r="AC64" s="85">
        <v>0.4777777777777778</v>
      </c>
      <c r="AD64" s="38"/>
      <c r="AE64" s="85">
        <v>0.5</v>
      </c>
      <c r="AF64" s="86"/>
      <c r="AG64" s="52">
        <v>0</v>
      </c>
      <c r="AH64" s="261"/>
      <c r="AI64" s="85"/>
      <c r="AJ64" s="38">
        <v>600</v>
      </c>
      <c r="AK64" s="73">
        <v>0.51111111111111118</v>
      </c>
      <c r="AL64" s="42" t="s">
        <v>301</v>
      </c>
      <c r="AM64" s="38">
        <v>360</v>
      </c>
      <c r="AN64" s="43">
        <v>0.51458333333333328</v>
      </c>
      <c r="AO64" s="47">
        <v>0.55694444444444446</v>
      </c>
      <c r="AP64" s="70">
        <v>94</v>
      </c>
      <c r="AQ64" s="71">
        <v>94</v>
      </c>
      <c r="AR64" s="72">
        <v>10</v>
      </c>
      <c r="AS64" s="49">
        <v>0.55277777777777781</v>
      </c>
      <c r="AT64" s="42" t="s">
        <v>44</v>
      </c>
      <c r="AU64" s="280">
        <v>0</v>
      </c>
      <c r="AV64" s="72"/>
      <c r="AW64" s="49">
        <v>0.60555555555555551</v>
      </c>
      <c r="AX64" s="42" t="s">
        <v>44</v>
      </c>
      <c r="AY64" s="38">
        <v>0</v>
      </c>
      <c r="AZ64" s="53">
        <v>0.60833333333333328</v>
      </c>
      <c r="BA64" s="61"/>
      <c r="BB64" s="55">
        <v>0.61341435185185189</v>
      </c>
      <c r="BC64" s="35">
        <v>5.0810185185186096E-3</v>
      </c>
      <c r="BD64" s="35">
        <v>4.2824074074064924E-4</v>
      </c>
      <c r="BE64" s="44" t="s">
        <v>45</v>
      </c>
      <c r="BF64" s="45">
        <v>37</v>
      </c>
      <c r="BG64" s="55">
        <v>0.6209027777777778</v>
      </c>
      <c r="BH64" s="35">
        <v>1.2569444444444522E-2</v>
      </c>
      <c r="BI64" s="35">
        <v>8.44907407407329E-4</v>
      </c>
      <c r="BJ64" s="44" t="s">
        <v>45</v>
      </c>
      <c r="BK64" s="45">
        <v>73</v>
      </c>
      <c r="BL64" s="55">
        <v>0.62577546296296294</v>
      </c>
      <c r="BM64" s="35">
        <v>1.7442129629629655E-2</v>
      </c>
      <c r="BN64" s="35">
        <v>1.7361111111113478E-4</v>
      </c>
      <c r="BO64" s="44" t="s">
        <v>301</v>
      </c>
      <c r="BP64" s="45">
        <v>15</v>
      </c>
      <c r="BQ64" s="55">
        <v>0.65060185185185182</v>
      </c>
      <c r="BR64" s="35">
        <v>4.2268518518518539E-2</v>
      </c>
      <c r="BS64" s="35">
        <v>1.0312500000000023E-2</v>
      </c>
      <c r="BT64" s="44" t="s">
        <v>301</v>
      </c>
      <c r="BU64" s="45">
        <v>891</v>
      </c>
      <c r="BV64" s="263"/>
      <c r="BW64" s="263"/>
      <c r="BX64" s="55">
        <v>0.63517361111111115</v>
      </c>
      <c r="BY64" s="35">
        <v>2.6840277777777866E-2</v>
      </c>
      <c r="BZ64" s="35">
        <v>1.3368055555555466E-2</v>
      </c>
      <c r="CA64" s="44" t="s">
        <v>45</v>
      </c>
      <c r="CB64" s="45">
        <v>1455</v>
      </c>
      <c r="CC64" s="49">
        <v>0.68402777777777779</v>
      </c>
      <c r="CD64" s="42" t="s">
        <v>301</v>
      </c>
      <c r="CE64" s="38">
        <v>840</v>
      </c>
      <c r="CF64" s="53">
        <v>0.68611111111111101</v>
      </c>
      <c r="CG64" s="61"/>
      <c r="CH64" s="55">
        <v>0.6963773148148148</v>
      </c>
      <c r="CI64" s="35">
        <v>1.0266203703703791E-2</v>
      </c>
      <c r="CJ64" s="35">
        <v>5.7870370370361607E-4</v>
      </c>
      <c r="CK64" s="44" t="s">
        <v>45</v>
      </c>
      <c r="CL64" s="45">
        <v>50</v>
      </c>
      <c r="CM64" s="55">
        <v>0.70402777777777781</v>
      </c>
      <c r="CN64" s="35">
        <v>1.7916666666666803E-2</v>
      </c>
      <c r="CO64" s="35">
        <v>1.0648148148149524E-3</v>
      </c>
      <c r="CP64" s="44" t="s">
        <v>301</v>
      </c>
      <c r="CQ64" s="45">
        <v>92</v>
      </c>
      <c r="CR64" s="85" t="s">
        <v>632</v>
      </c>
      <c r="CS64" s="38"/>
      <c r="CT64" s="85">
        <v>3.0631944444444401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112.3</v>
      </c>
      <c r="DC64" s="71">
        <v>112.3</v>
      </c>
      <c r="DD64" s="72"/>
      <c r="DE64" s="43"/>
      <c r="DF64" s="43"/>
      <c r="DG64" s="39">
        <v>2829.3</v>
      </c>
      <c r="DH64" s="46">
        <v>1800</v>
      </c>
      <c r="DI64" s="40"/>
      <c r="DJ64" s="63">
        <v>4629.3</v>
      </c>
      <c r="DK64" s="43"/>
      <c r="DL64" s="268" t="s">
        <v>191</v>
      </c>
      <c r="DM64" s="269" t="s">
        <v>608</v>
      </c>
      <c r="DN64" s="269" t="s">
        <v>179</v>
      </c>
      <c r="DO64" s="269">
        <v>71</v>
      </c>
      <c r="DP64" s="269" t="s">
        <v>624</v>
      </c>
      <c r="DQ64" s="56"/>
      <c r="DR64" s="56"/>
      <c r="DS64" s="36"/>
      <c r="DV64" s="41">
        <v>1</v>
      </c>
      <c r="DW64" s="41" t="s">
        <v>197</v>
      </c>
      <c r="DX64" s="41"/>
      <c r="DY64" s="151">
        <v>216.3</v>
      </c>
      <c r="DZ64" s="41">
        <v>216.3</v>
      </c>
      <c r="EA64" s="41">
        <v>9999</v>
      </c>
      <c r="EB64" s="41">
        <v>999999</v>
      </c>
      <c r="EC64" s="41">
        <v>4629.3</v>
      </c>
      <c r="EG64" s="41">
        <v>69</v>
      </c>
      <c r="EH64" s="195">
        <v>0</v>
      </c>
      <c r="EI64" s="195">
        <v>960</v>
      </c>
      <c r="EJ64" s="196">
        <v>104</v>
      </c>
      <c r="EK64" s="195">
        <v>0</v>
      </c>
      <c r="EL64" s="195">
        <v>0</v>
      </c>
      <c r="EM64" s="195">
        <v>2471</v>
      </c>
      <c r="EN64" s="195">
        <v>840</v>
      </c>
      <c r="EO64" s="195">
        <v>142</v>
      </c>
      <c r="EP64" s="195">
        <v>0</v>
      </c>
      <c r="EQ64" s="195">
        <v>112.3</v>
      </c>
      <c r="FC64" s="41">
        <v>69</v>
      </c>
      <c r="FD64" s="195">
        <v>0</v>
      </c>
      <c r="FE64" s="195">
        <v>960</v>
      </c>
      <c r="FF64" s="195">
        <v>1064</v>
      </c>
      <c r="FG64" s="195">
        <v>1064</v>
      </c>
      <c r="FH64" s="195">
        <v>1064</v>
      </c>
      <c r="FI64" s="195">
        <v>3535</v>
      </c>
      <c r="FJ64" s="195">
        <v>4375</v>
      </c>
      <c r="FK64" s="195">
        <v>4517</v>
      </c>
      <c r="FL64" s="195">
        <v>4517</v>
      </c>
      <c r="FM64" s="195">
        <v>4629.3</v>
      </c>
    </row>
    <row r="65" spans="1:178" ht="13.5" thickBot="1" x14ac:dyDescent="0.25">
      <c r="B65" s="34">
        <v>61</v>
      </c>
      <c r="C65" s="293">
        <v>70</v>
      </c>
      <c r="D65" s="260" t="s">
        <v>538</v>
      </c>
      <c r="E65" s="260" t="s">
        <v>539</v>
      </c>
      <c r="F65" s="260" t="s">
        <v>609</v>
      </c>
      <c r="G65" s="43">
        <v>0.33402777777777765</v>
      </c>
      <c r="H65" s="47">
        <v>0.33402777777777765</v>
      </c>
      <c r="I65" s="58" t="s">
        <v>44</v>
      </c>
      <c r="J65" s="52">
        <v>0</v>
      </c>
      <c r="K65" s="43">
        <v>0.41736111111111102</v>
      </c>
      <c r="L65" s="47">
        <v>0.41736111111111102</v>
      </c>
      <c r="M65" s="42" t="s">
        <v>44</v>
      </c>
      <c r="N65" s="38">
        <v>0</v>
      </c>
      <c r="O65" s="85">
        <v>0.4236111111111111</v>
      </c>
      <c r="P65" s="38">
        <v>300</v>
      </c>
      <c r="Q65" s="261"/>
      <c r="R65" s="85">
        <v>0.42638888888888887</v>
      </c>
      <c r="S65" s="38">
        <v>300</v>
      </c>
      <c r="T65" s="85">
        <v>0.47569444444444442</v>
      </c>
      <c r="U65" s="86"/>
      <c r="V65" s="52">
        <v>0</v>
      </c>
      <c r="W65" s="85"/>
      <c r="X65" s="38">
        <v>600</v>
      </c>
      <c r="Y65" s="85"/>
      <c r="Z65" s="86"/>
      <c r="AA65" s="52">
        <v>600</v>
      </c>
      <c r="AB65" s="261"/>
      <c r="AC65" s="85"/>
      <c r="AD65" s="38">
        <v>600</v>
      </c>
      <c r="AE65" s="85" t="s">
        <v>308</v>
      </c>
      <c r="AF65" s="86"/>
      <c r="AG65" s="52">
        <v>600</v>
      </c>
      <c r="AH65" s="261"/>
      <c r="AI65" s="85"/>
      <c r="AJ65" s="38">
        <v>600</v>
      </c>
      <c r="AK65" s="73">
        <v>0.51458333333333328</v>
      </c>
      <c r="AL65" s="42" t="s">
        <v>301</v>
      </c>
      <c r="AM65" s="38">
        <v>600</v>
      </c>
      <c r="AN65" s="43">
        <v>0.52777777777777779</v>
      </c>
      <c r="AO65" s="47">
        <v>0.55694444444444446</v>
      </c>
      <c r="AP65" s="70">
        <v>112.1</v>
      </c>
      <c r="AQ65" s="71">
        <v>112.1</v>
      </c>
      <c r="AR65" s="72">
        <v>10</v>
      </c>
      <c r="AS65" s="49">
        <v>0.55624999999999991</v>
      </c>
      <c r="AT65" s="42" t="s">
        <v>44</v>
      </c>
      <c r="AU65" s="280">
        <v>0</v>
      </c>
      <c r="AV65" s="72"/>
      <c r="AW65" s="49">
        <v>0.61388888888888882</v>
      </c>
      <c r="AX65" s="42" t="s">
        <v>44</v>
      </c>
      <c r="AY65" s="38">
        <v>0</v>
      </c>
      <c r="AZ65" s="53">
        <v>0.6166666666666667</v>
      </c>
      <c r="BA65" s="61"/>
      <c r="BB65" s="55">
        <v>0.62640046296296303</v>
      </c>
      <c r="BC65" s="35">
        <v>9.7337962962963376E-3</v>
      </c>
      <c r="BD65" s="35">
        <v>4.2245370370370787E-3</v>
      </c>
      <c r="BE65" s="44" t="s">
        <v>301</v>
      </c>
      <c r="BF65" s="45">
        <v>365</v>
      </c>
      <c r="BG65" s="55">
        <v>0.63434027777777779</v>
      </c>
      <c r="BH65" s="35">
        <v>1.7673611111111098E-2</v>
      </c>
      <c r="BI65" s="35">
        <v>4.2592592592592474E-3</v>
      </c>
      <c r="BJ65" s="44" t="s">
        <v>301</v>
      </c>
      <c r="BK65" s="45">
        <v>368</v>
      </c>
      <c r="BL65" s="55"/>
      <c r="BM65" s="35">
        <v>-0.6166666666666667</v>
      </c>
      <c r="BN65" s="35">
        <v>0.63393518518518521</v>
      </c>
      <c r="BO65" s="44"/>
      <c r="BP65" s="45">
        <v>600</v>
      </c>
      <c r="BQ65" s="55">
        <v>0.69885416666666667</v>
      </c>
      <c r="BR65" s="35">
        <v>8.2187499999999969E-2</v>
      </c>
      <c r="BS65" s="35">
        <v>5.0231481481481453E-2</v>
      </c>
      <c r="BT65" s="44" t="s">
        <v>301</v>
      </c>
      <c r="BU65" s="45">
        <v>4340</v>
      </c>
      <c r="BV65" s="263"/>
      <c r="BW65" s="263"/>
      <c r="BX65" s="55">
        <v>0.68663194444444453</v>
      </c>
      <c r="BY65" s="35">
        <v>6.9965277777777835E-2</v>
      </c>
      <c r="BZ65" s="35">
        <v>2.9756944444444502E-2</v>
      </c>
      <c r="CA65" s="44" t="s">
        <v>301</v>
      </c>
      <c r="CB65" s="45">
        <v>2871</v>
      </c>
      <c r="CC65" s="49"/>
      <c r="CD65" s="42" t="s">
        <v>44</v>
      </c>
      <c r="CE65" s="38">
        <v>1800</v>
      </c>
      <c r="CF65" s="53"/>
      <c r="CG65" s="61"/>
      <c r="CH65" s="55"/>
      <c r="CI65" s="35">
        <v>0</v>
      </c>
      <c r="CJ65" s="35">
        <v>1.0844907407407407E-2</v>
      </c>
      <c r="CK65" s="44" t="s">
        <v>44</v>
      </c>
      <c r="CL65" s="45"/>
      <c r="CM65" s="55"/>
      <c r="CN65" s="35">
        <v>0</v>
      </c>
      <c r="CO65" s="35">
        <v>1.6851851851851851E-2</v>
      </c>
      <c r="CP65" s="44"/>
      <c r="CQ65" s="45">
        <v>1800</v>
      </c>
      <c r="CR65" s="85" t="s">
        <v>632</v>
      </c>
      <c r="CS65" s="38"/>
      <c r="CT65" s="85">
        <v>3.1048611111111102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118</v>
      </c>
      <c r="DC65" s="71">
        <v>118</v>
      </c>
      <c r="DD65" s="72"/>
      <c r="DE65" s="43"/>
      <c r="DF65" s="43"/>
      <c r="DG65" s="39">
        <v>10584.1</v>
      </c>
      <c r="DH65" s="46">
        <v>6000</v>
      </c>
      <c r="DI65" s="40"/>
      <c r="DJ65" s="63">
        <v>16584.099999999999</v>
      </c>
      <c r="DK65" s="43"/>
      <c r="DL65" s="268" t="s">
        <v>191</v>
      </c>
      <c r="DM65" s="269" t="s">
        <v>609</v>
      </c>
      <c r="DN65" s="269" t="s">
        <v>179</v>
      </c>
      <c r="DO65" s="269">
        <v>74</v>
      </c>
      <c r="DP65" s="269">
        <v>0</v>
      </c>
      <c r="DQ65" s="56"/>
      <c r="DR65" s="56"/>
      <c r="DS65" s="36"/>
      <c r="DV65" s="41">
        <v>1</v>
      </c>
      <c r="DW65" s="41" t="s">
        <v>197</v>
      </c>
      <c r="DX65" s="41"/>
      <c r="DY65" s="151">
        <v>240.1</v>
      </c>
      <c r="DZ65" s="41">
        <v>240.1</v>
      </c>
      <c r="EA65" s="41">
        <v>9999</v>
      </c>
      <c r="EB65" s="41">
        <v>999999</v>
      </c>
      <c r="EC65" s="41">
        <v>16584.099999999999</v>
      </c>
      <c r="EG65" s="41">
        <v>70</v>
      </c>
      <c r="EH65" s="195">
        <v>0</v>
      </c>
      <c r="EI65" s="195">
        <v>4200</v>
      </c>
      <c r="EJ65" s="196">
        <v>122.1</v>
      </c>
      <c r="EK65" s="195">
        <v>0</v>
      </c>
      <c r="EL65" s="195">
        <v>0</v>
      </c>
      <c r="EM65" s="195">
        <v>8544</v>
      </c>
      <c r="EN65" s="195">
        <v>1800</v>
      </c>
      <c r="EO65" s="195">
        <v>1800</v>
      </c>
      <c r="EP65" s="195">
        <v>0</v>
      </c>
      <c r="EQ65" s="195">
        <v>118</v>
      </c>
      <c r="FC65" s="41">
        <v>70</v>
      </c>
      <c r="FD65" s="195">
        <v>0</v>
      </c>
      <c r="FE65" s="195">
        <v>4200</v>
      </c>
      <c r="FF65" s="195">
        <v>4322.1000000000004</v>
      </c>
      <c r="FG65" s="195">
        <v>4322.1000000000004</v>
      </c>
      <c r="FH65" s="195">
        <v>4322.1000000000004</v>
      </c>
      <c r="FI65" s="195">
        <v>12866.1</v>
      </c>
      <c r="FJ65" s="195">
        <v>14666.1</v>
      </c>
      <c r="FK65" s="195">
        <v>16466.099999999999</v>
      </c>
      <c r="FL65" s="195">
        <v>16466.099999999999</v>
      </c>
      <c r="FM65" s="195">
        <v>16584.099999999999</v>
      </c>
    </row>
    <row r="66" spans="1:178" ht="13.5" thickBot="1" x14ac:dyDescent="0.25">
      <c r="B66" s="34">
        <v>62</v>
      </c>
      <c r="C66" s="293">
        <v>71</v>
      </c>
      <c r="D66" s="260" t="s">
        <v>35</v>
      </c>
      <c r="E66" s="260" t="s">
        <v>99</v>
      </c>
      <c r="F66" s="260" t="s">
        <v>579</v>
      </c>
      <c r="G66" s="43">
        <v>0.33472222222222209</v>
      </c>
      <c r="H66" s="47">
        <v>0.33472222222222209</v>
      </c>
      <c r="I66" s="58" t="s">
        <v>44</v>
      </c>
      <c r="J66" s="52">
        <v>0</v>
      </c>
      <c r="K66" s="43">
        <v>0.41805555555555546</v>
      </c>
      <c r="L66" s="47">
        <v>0.41805555555555546</v>
      </c>
      <c r="M66" s="42" t="s">
        <v>44</v>
      </c>
      <c r="N66" s="38">
        <v>0</v>
      </c>
      <c r="O66" s="85">
        <v>0.41875000000000001</v>
      </c>
      <c r="P66" s="38"/>
      <c r="Q66" s="261"/>
      <c r="R66" s="85"/>
      <c r="S66" s="38">
        <v>0</v>
      </c>
      <c r="T66" s="85">
        <v>0.45416666666666666</v>
      </c>
      <c r="U66" s="86"/>
      <c r="V66" s="52">
        <v>0</v>
      </c>
      <c r="W66" s="85">
        <v>0.47361111111111115</v>
      </c>
      <c r="X66" s="38"/>
      <c r="Y66" s="85">
        <v>0.47430555555555554</v>
      </c>
      <c r="Z66" s="86"/>
      <c r="AA66" s="52">
        <v>0</v>
      </c>
      <c r="AB66" s="261"/>
      <c r="AC66" s="85">
        <v>0.49513888888888885</v>
      </c>
      <c r="AD66" s="38"/>
      <c r="AE66" s="85">
        <v>0.50972222222222219</v>
      </c>
      <c r="AF66" s="86"/>
      <c r="AG66" s="52">
        <v>0</v>
      </c>
      <c r="AH66" s="261"/>
      <c r="AI66" s="85"/>
      <c r="AJ66" s="38">
        <v>600</v>
      </c>
      <c r="AK66" s="73">
        <v>0.51527777777777783</v>
      </c>
      <c r="AL66" s="42" t="s">
        <v>301</v>
      </c>
      <c r="AM66" s="38">
        <v>600</v>
      </c>
      <c r="AN66" s="43">
        <v>0.51666666666666672</v>
      </c>
      <c r="AO66" s="47">
        <v>0.54861111111111105</v>
      </c>
      <c r="AP66" s="70">
        <v>88.9</v>
      </c>
      <c r="AQ66" s="71">
        <v>88.9</v>
      </c>
      <c r="AR66" s="72">
        <v>10</v>
      </c>
      <c r="AS66" s="49">
        <v>0.55694444444444446</v>
      </c>
      <c r="AT66" s="42" t="s">
        <v>44</v>
      </c>
      <c r="AU66" s="280">
        <v>0</v>
      </c>
      <c r="AV66" s="72"/>
      <c r="AW66" s="49">
        <v>0.60277777777777775</v>
      </c>
      <c r="AX66" s="42" t="s">
        <v>44</v>
      </c>
      <c r="AY66" s="38">
        <v>0</v>
      </c>
      <c r="AZ66" s="53">
        <v>0.60486111111111118</v>
      </c>
      <c r="BA66" s="61"/>
      <c r="BB66" s="55">
        <v>0.6103587962962963</v>
      </c>
      <c r="BC66" s="35">
        <v>5.4976851851851194E-3</v>
      </c>
      <c r="BD66" s="35">
        <v>1.157407407413949E-5</v>
      </c>
      <c r="BE66" s="44" t="s">
        <v>45</v>
      </c>
      <c r="BF66" s="45">
        <v>1</v>
      </c>
      <c r="BG66" s="55">
        <v>0.61826388888888884</v>
      </c>
      <c r="BH66" s="35">
        <v>1.3402777777777652E-2</v>
      </c>
      <c r="BI66" s="35">
        <v>1.157407407419847E-5</v>
      </c>
      <c r="BJ66" s="44" t="s">
        <v>45</v>
      </c>
      <c r="BK66" s="45">
        <v>1</v>
      </c>
      <c r="BL66" s="55">
        <v>0.62230324074074073</v>
      </c>
      <c r="BM66" s="35">
        <v>1.7442129629629544E-2</v>
      </c>
      <c r="BN66" s="35">
        <v>1.7361111111102376E-4</v>
      </c>
      <c r="BO66" s="44" t="s">
        <v>301</v>
      </c>
      <c r="BP66" s="45">
        <v>15</v>
      </c>
      <c r="BQ66" s="55">
        <v>0.63721064814814821</v>
      </c>
      <c r="BR66" s="35">
        <v>3.2349537037037024E-2</v>
      </c>
      <c r="BS66" s="35">
        <v>3.9351851851850833E-4</v>
      </c>
      <c r="BT66" s="44" t="s">
        <v>301</v>
      </c>
      <c r="BU66" s="45">
        <v>34</v>
      </c>
      <c r="BV66" s="263"/>
      <c r="BW66" s="263"/>
      <c r="BX66" s="55">
        <v>0.64550925925925928</v>
      </c>
      <c r="BY66" s="35">
        <v>4.06481481481481E-2</v>
      </c>
      <c r="BZ66" s="35">
        <v>4.3981481481476792E-4</v>
      </c>
      <c r="CA66" s="44" t="s">
        <v>301</v>
      </c>
      <c r="CB66" s="45">
        <v>38</v>
      </c>
      <c r="CC66" s="49">
        <v>0.67083333333333339</v>
      </c>
      <c r="CD66" s="42" t="s">
        <v>44</v>
      </c>
      <c r="CE66" s="38">
        <v>0</v>
      </c>
      <c r="CF66" s="53">
        <v>0.67291666666666661</v>
      </c>
      <c r="CG66" s="61"/>
      <c r="CH66" s="55">
        <v>0.68372685185185178</v>
      </c>
      <c r="CI66" s="35">
        <v>1.0810185185185173E-2</v>
      </c>
      <c r="CJ66" s="35">
        <v>3.4722222222234589E-5</v>
      </c>
      <c r="CK66" s="44" t="s">
        <v>45</v>
      </c>
      <c r="CL66" s="45">
        <v>3</v>
      </c>
      <c r="CM66" s="55">
        <v>0.68984953703703711</v>
      </c>
      <c r="CN66" s="35">
        <v>1.6932870370370501E-2</v>
      </c>
      <c r="CO66" s="35">
        <v>8.1018518518650301E-5</v>
      </c>
      <c r="CP66" s="44" t="s">
        <v>301</v>
      </c>
      <c r="CQ66" s="45">
        <v>7</v>
      </c>
      <c r="CR66" s="85" t="s">
        <v>632</v>
      </c>
      <c r="CS66" s="38"/>
      <c r="CT66" s="85">
        <v>3.1465277777777798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100.1</v>
      </c>
      <c r="DC66" s="71">
        <v>100.1</v>
      </c>
      <c r="DD66" s="72"/>
      <c r="DE66" s="43"/>
      <c r="DF66" s="43"/>
      <c r="DG66" s="39">
        <v>298</v>
      </c>
      <c r="DH66" s="46">
        <v>1200</v>
      </c>
      <c r="DI66" s="40"/>
      <c r="DJ66" s="63">
        <v>1498</v>
      </c>
      <c r="DK66" s="43"/>
      <c r="DL66" s="268" t="s">
        <v>191</v>
      </c>
      <c r="DM66" s="269" t="s">
        <v>579</v>
      </c>
      <c r="DN66" s="269" t="s">
        <v>178</v>
      </c>
      <c r="DO66" s="269">
        <v>78</v>
      </c>
      <c r="DP66" s="269" t="s">
        <v>183</v>
      </c>
      <c r="DQ66" s="56"/>
      <c r="DR66" s="56"/>
      <c r="DS66" s="36"/>
      <c r="DV66" s="41">
        <v>1.05</v>
      </c>
      <c r="DW66" s="41" t="s">
        <v>197</v>
      </c>
      <c r="DX66" s="41"/>
      <c r="DY66" s="151">
        <v>208.95000000000002</v>
      </c>
      <c r="DZ66" s="41">
        <v>208.95000000000002</v>
      </c>
      <c r="EA66" s="41">
        <v>9999</v>
      </c>
      <c r="EB66" s="41">
        <v>999999</v>
      </c>
      <c r="EC66" s="41">
        <v>999999</v>
      </c>
      <c r="EG66" s="41">
        <v>71</v>
      </c>
      <c r="EH66" s="195">
        <v>0</v>
      </c>
      <c r="EI66" s="195">
        <v>1200</v>
      </c>
      <c r="EJ66" s="196">
        <v>98.9</v>
      </c>
      <c r="EK66" s="195">
        <v>0</v>
      </c>
      <c r="EL66" s="195">
        <v>0</v>
      </c>
      <c r="EM66" s="195">
        <v>89</v>
      </c>
      <c r="EN66" s="195">
        <v>0</v>
      </c>
      <c r="EO66" s="195">
        <v>10</v>
      </c>
      <c r="EP66" s="195">
        <v>0</v>
      </c>
      <c r="EQ66" s="195">
        <v>100.1</v>
      </c>
      <c r="FC66" s="41">
        <v>71</v>
      </c>
      <c r="FD66" s="195">
        <v>0</v>
      </c>
      <c r="FE66" s="195">
        <v>1200</v>
      </c>
      <c r="FF66" s="195">
        <v>1298.9000000000001</v>
      </c>
      <c r="FG66" s="195">
        <v>1298.9000000000001</v>
      </c>
      <c r="FH66" s="195">
        <v>1298.9000000000001</v>
      </c>
      <c r="FI66" s="195">
        <v>1387.9</v>
      </c>
      <c r="FJ66" s="195">
        <v>1387.9</v>
      </c>
      <c r="FK66" s="195">
        <v>1397.9</v>
      </c>
      <c r="FL66" s="195">
        <v>1397.9</v>
      </c>
      <c r="FM66" s="195">
        <v>1498</v>
      </c>
    </row>
    <row r="67" spans="1:178" ht="13.5" thickBot="1" x14ac:dyDescent="0.25">
      <c r="B67" s="34">
        <v>65</v>
      </c>
      <c r="C67" s="293">
        <v>74</v>
      </c>
      <c r="D67" s="260" t="s">
        <v>542</v>
      </c>
      <c r="E67" s="260" t="s">
        <v>543</v>
      </c>
      <c r="F67" s="260" t="s">
        <v>611</v>
      </c>
      <c r="G67" s="43">
        <v>0.33680555555555541</v>
      </c>
      <c r="H67" s="47">
        <v>0.33680555555555541</v>
      </c>
      <c r="I67" s="58" t="s">
        <v>44</v>
      </c>
      <c r="J67" s="52">
        <v>0</v>
      </c>
      <c r="K67" s="43">
        <v>0.42013888888888878</v>
      </c>
      <c r="L67" s="47">
        <v>0.42013888888888878</v>
      </c>
      <c r="M67" s="42" t="s">
        <v>44</v>
      </c>
      <c r="N67" s="38">
        <v>0</v>
      </c>
      <c r="O67" s="85">
        <v>0.42152777777777778</v>
      </c>
      <c r="P67" s="38">
        <v>300</v>
      </c>
      <c r="Q67" s="261"/>
      <c r="R67" s="85"/>
      <c r="S67" s="38">
        <v>0</v>
      </c>
      <c r="T67" s="85">
        <v>0.4680555555555555</v>
      </c>
      <c r="U67" s="86"/>
      <c r="V67" s="52">
        <v>0</v>
      </c>
      <c r="W67" s="85"/>
      <c r="X67" s="38">
        <v>600</v>
      </c>
      <c r="Y67" s="85"/>
      <c r="Z67" s="86"/>
      <c r="AA67" s="52">
        <v>600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>
        <v>0.51180555555555551</v>
      </c>
      <c r="AL67" s="42" t="s">
        <v>301</v>
      </c>
      <c r="AM67" s="38">
        <v>120</v>
      </c>
      <c r="AN67" s="43">
        <v>0.51250000000000007</v>
      </c>
      <c r="AO67" s="47">
        <v>0.56527777777777777</v>
      </c>
      <c r="AP67" s="70">
        <v>100.5</v>
      </c>
      <c r="AQ67" s="71">
        <v>100.5</v>
      </c>
      <c r="AR67" s="72">
        <v>10</v>
      </c>
      <c r="AS67" s="49">
        <v>0.55347222222222214</v>
      </c>
      <c r="AT67" s="42" t="s">
        <v>44</v>
      </c>
      <c r="AU67" s="280">
        <v>0</v>
      </c>
      <c r="AV67" s="72"/>
      <c r="AW67" s="49">
        <v>0.61319444444444449</v>
      </c>
      <c r="AX67" s="42" t="s">
        <v>44</v>
      </c>
      <c r="AY67" s="38">
        <v>0</v>
      </c>
      <c r="AZ67" s="53">
        <v>0.61597222222222225</v>
      </c>
      <c r="BA67" s="61"/>
      <c r="BB67" s="55">
        <v>0.62118055555555551</v>
      </c>
      <c r="BC67" s="35">
        <v>5.2083333333332593E-3</v>
      </c>
      <c r="BD67" s="35">
        <v>3.0092592592599957E-4</v>
      </c>
      <c r="BE67" s="44" t="s">
        <v>45</v>
      </c>
      <c r="BF67" s="45">
        <v>26</v>
      </c>
      <c r="BG67" s="55">
        <v>0.62775462962962958</v>
      </c>
      <c r="BH67" s="35">
        <v>1.1782407407407325E-2</v>
      </c>
      <c r="BI67" s="35">
        <v>1.6319444444445261E-3</v>
      </c>
      <c r="BJ67" s="44" t="s">
        <v>45</v>
      </c>
      <c r="BK67" s="45">
        <v>141</v>
      </c>
      <c r="BL67" s="55">
        <v>0.63156250000000003</v>
      </c>
      <c r="BM67" s="35">
        <v>1.5590277777777772E-2</v>
      </c>
      <c r="BN67" s="35">
        <v>1.6782407407407475E-3</v>
      </c>
      <c r="BO67" s="44" t="s">
        <v>45</v>
      </c>
      <c r="BP67" s="45">
        <v>145</v>
      </c>
      <c r="BQ67" s="55">
        <v>0.65188657407407413</v>
      </c>
      <c r="BR67" s="35">
        <v>3.5914351851851878E-2</v>
      </c>
      <c r="BS67" s="35">
        <v>3.9583333333333623E-3</v>
      </c>
      <c r="BT67" s="44" t="s">
        <v>301</v>
      </c>
      <c r="BU67" s="45">
        <v>342</v>
      </c>
      <c r="BV67" s="263"/>
      <c r="BW67" s="263"/>
      <c r="BX67" s="55">
        <v>0.63972222222222219</v>
      </c>
      <c r="BY67" s="35">
        <v>2.3749999999999938E-2</v>
      </c>
      <c r="BZ67" s="35">
        <v>1.6458333333333394E-2</v>
      </c>
      <c r="CA67" s="44" t="s">
        <v>45</v>
      </c>
      <c r="CB67" s="45">
        <v>1722</v>
      </c>
      <c r="CC67" s="49">
        <v>0.7055555555555556</v>
      </c>
      <c r="CD67" s="42" t="s">
        <v>301</v>
      </c>
      <c r="CE67" s="38">
        <v>2040</v>
      </c>
      <c r="CF67" s="53">
        <v>0.70833333333333337</v>
      </c>
      <c r="CG67" s="61"/>
      <c r="CH67" s="55">
        <v>0.72020833333333334</v>
      </c>
      <c r="CI67" s="35">
        <v>1.1874999999999969E-2</v>
      </c>
      <c r="CJ67" s="35">
        <v>1.0300925925925616E-3</v>
      </c>
      <c r="CK67" s="44" t="s">
        <v>301</v>
      </c>
      <c r="CL67" s="45">
        <v>89</v>
      </c>
      <c r="CM67" s="55">
        <v>0.72637731481481482</v>
      </c>
      <c r="CN67" s="35">
        <v>1.8043981481481453E-2</v>
      </c>
      <c r="CO67" s="35">
        <v>1.192129629629602E-3</v>
      </c>
      <c r="CP67" s="44" t="s">
        <v>301</v>
      </c>
      <c r="CQ67" s="45">
        <v>103</v>
      </c>
      <c r="CR67" s="85" t="s">
        <v>632</v>
      </c>
      <c r="CS67" s="38"/>
      <c r="CT67" s="85">
        <v>3.2715277777777798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106.4</v>
      </c>
      <c r="DC67" s="71">
        <v>106.4</v>
      </c>
      <c r="DD67" s="72">
        <v>10</v>
      </c>
      <c r="DE67" s="43"/>
      <c r="DF67" s="43"/>
      <c r="DG67" s="39">
        <v>2794.9</v>
      </c>
      <c r="DH67" s="46">
        <v>5460</v>
      </c>
      <c r="DI67" s="40"/>
      <c r="DJ67" s="63">
        <v>8254.9</v>
      </c>
      <c r="DK67" s="43"/>
      <c r="DL67" s="268" t="s">
        <v>190</v>
      </c>
      <c r="DM67" s="269" t="s">
        <v>611</v>
      </c>
      <c r="DN67" s="269" t="s">
        <v>178</v>
      </c>
      <c r="DO67" s="269">
        <v>71</v>
      </c>
      <c r="DP67" s="269" t="s">
        <v>183</v>
      </c>
      <c r="DQ67" s="56"/>
      <c r="DR67" s="56"/>
      <c r="DS67" s="36"/>
      <c r="DV67" s="41">
        <v>1.05</v>
      </c>
      <c r="DW67" s="41" t="s">
        <v>197</v>
      </c>
      <c r="DX67" s="41"/>
      <c r="DY67" s="401">
        <v>238.245</v>
      </c>
      <c r="DZ67" s="41">
        <v>238.245</v>
      </c>
      <c r="EA67" s="36">
        <v>9999</v>
      </c>
      <c r="EB67" s="36">
        <v>999999</v>
      </c>
      <c r="EC67" s="36">
        <v>999999</v>
      </c>
      <c r="EG67" s="41">
        <v>74</v>
      </c>
      <c r="EH67" s="402">
        <v>0</v>
      </c>
      <c r="EI67" s="402">
        <v>3420</v>
      </c>
      <c r="EJ67" s="403">
        <v>110.5</v>
      </c>
      <c r="EK67" s="402">
        <v>0</v>
      </c>
      <c r="EL67" s="402">
        <v>0</v>
      </c>
      <c r="EM67" s="402">
        <v>2376</v>
      </c>
      <c r="EN67" s="402">
        <v>2040</v>
      </c>
      <c r="EO67" s="402">
        <v>192</v>
      </c>
      <c r="EP67" s="402">
        <v>0</v>
      </c>
      <c r="EQ67" s="402">
        <v>116.4</v>
      </c>
      <c r="FC67" s="41">
        <v>74</v>
      </c>
      <c r="FD67" s="195">
        <v>0</v>
      </c>
      <c r="FE67" s="402">
        <v>3420</v>
      </c>
      <c r="FF67" s="402">
        <v>3530.5</v>
      </c>
      <c r="FG67" s="402">
        <v>3530.5</v>
      </c>
      <c r="FH67" s="402">
        <v>3530.5</v>
      </c>
      <c r="FI67" s="402">
        <v>5906.5</v>
      </c>
      <c r="FJ67" s="402">
        <v>7946.5</v>
      </c>
      <c r="FK67" s="402">
        <v>8138.5</v>
      </c>
      <c r="FL67" s="402">
        <v>8138.5</v>
      </c>
      <c r="FM67" s="402">
        <v>8254.9</v>
      </c>
    </row>
    <row r="68" spans="1:178" ht="13.5" thickBot="1" x14ac:dyDescent="0.25">
      <c r="B68" s="34">
        <v>68</v>
      </c>
      <c r="C68" s="293">
        <v>79</v>
      </c>
      <c r="D68" s="260" t="s">
        <v>548</v>
      </c>
      <c r="E68" s="260" t="s">
        <v>549</v>
      </c>
      <c r="F68" s="260" t="s">
        <v>582</v>
      </c>
      <c r="G68" s="43">
        <v>0.33888888888888874</v>
      </c>
      <c r="H68" s="47">
        <v>0.33888888888888874</v>
      </c>
      <c r="I68" s="58" t="s">
        <v>44</v>
      </c>
      <c r="J68" s="52">
        <v>0</v>
      </c>
      <c r="K68" s="43">
        <v>0.42222222222222211</v>
      </c>
      <c r="L68" s="47">
        <v>0.42222222222222211</v>
      </c>
      <c r="M68" s="42" t="s">
        <v>44</v>
      </c>
      <c r="N68" s="38">
        <v>0</v>
      </c>
      <c r="O68" s="85">
        <v>0.4381944444444445</v>
      </c>
      <c r="P68" s="38">
        <v>300</v>
      </c>
      <c r="Q68" s="261"/>
      <c r="R68" s="85"/>
      <c r="S68" s="38">
        <v>0</v>
      </c>
      <c r="T68" s="85" t="s">
        <v>308</v>
      </c>
      <c r="U68" s="86"/>
      <c r="V68" s="52">
        <v>600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 t="s">
        <v>308</v>
      </c>
      <c r="AF68" s="86"/>
      <c r="AG68" s="52">
        <v>600</v>
      </c>
      <c r="AH68" s="261"/>
      <c r="AI68" s="85"/>
      <c r="AJ68" s="38">
        <v>600</v>
      </c>
      <c r="AK68" s="73">
        <v>0.51180555555555551</v>
      </c>
      <c r="AL68" s="42" t="s">
        <v>45</v>
      </c>
      <c r="AM68" s="38">
        <v>60</v>
      </c>
      <c r="AN68" s="43">
        <v>0.51597222222222217</v>
      </c>
      <c r="AO68" s="47">
        <v>0.57708333333333328</v>
      </c>
      <c r="AP68" s="70">
        <v>100.3</v>
      </c>
      <c r="AQ68" s="71">
        <v>100.3</v>
      </c>
      <c r="AR68" s="72"/>
      <c r="AS68" s="49">
        <v>0.55347222222222214</v>
      </c>
      <c r="AT68" s="42" t="s">
        <v>44</v>
      </c>
      <c r="AU68" s="280">
        <v>0</v>
      </c>
      <c r="AV68" s="72"/>
      <c r="AW68" s="49">
        <v>0.6333333333333333</v>
      </c>
      <c r="AX68" s="42" t="s">
        <v>44</v>
      </c>
      <c r="AY68" s="38">
        <v>0</v>
      </c>
      <c r="AZ68" s="53">
        <v>0.63472222222222219</v>
      </c>
      <c r="BA68" s="61"/>
      <c r="BB68" s="55">
        <v>0.64060185185185181</v>
      </c>
      <c r="BC68" s="35">
        <v>5.8796296296296235E-3</v>
      </c>
      <c r="BD68" s="35">
        <v>3.7037037037036466E-4</v>
      </c>
      <c r="BE68" s="44" t="s">
        <v>301</v>
      </c>
      <c r="BF68" s="45">
        <v>32</v>
      </c>
      <c r="BG68" s="55">
        <v>0.64810185185185187</v>
      </c>
      <c r="BH68" s="35">
        <v>1.3379629629629686E-2</v>
      </c>
      <c r="BI68" s="35">
        <v>3.47222222221652E-5</v>
      </c>
      <c r="BJ68" s="44" t="s">
        <v>45</v>
      </c>
      <c r="BK68" s="45">
        <v>3</v>
      </c>
      <c r="BL68" s="55">
        <v>0.6522916666666666</v>
      </c>
      <c r="BM68" s="35">
        <v>1.7569444444444415E-2</v>
      </c>
      <c r="BN68" s="35">
        <v>3.0092592592589548E-4</v>
      </c>
      <c r="BO68" s="44" t="s">
        <v>301</v>
      </c>
      <c r="BP68" s="45">
        <v>26</v>
      </c>
      <c r="BQ68" s="55"/>
      <c r="BR68" s="35">
        <v>-0.63472222222222219</v>
      </c>
      <c r="BS68" s="35">
        <v>0.66667824074074067</v>
      </c>
      <c r="BT68" s="44"/>
      <c r="BU68" s="45">
        <v>600</v>
      </c>
      <c r="BV68" s="263"/>
      <c r="BW68" s="263"/>
      <c r="BX68" s="55">
        <v>0.66096064814814814</v>
      </c>
      <c r="BY68" s="35">
        <v>2.6238425925925957E-2</v>
      </c>
      <c r="BZ68" s="35">
        <v>1.3969907407407375E-2</v>
      </c>
      <c r="CA68" s="44" t="s">
        <v>45</v>
      </c>
      <c r="CB68" s="45">
        <v>1507</v>
      </c>
      <c r="CC68" s="49">
        <v>0.74930555555555556</v>
      </c>
      <c r="CD68" s="42" t="s">
        <v>301</v>
      </c>
      <c r="CE68" s="38">
        <v>600</v>
      </c>
      <c r="CF68" s="53">
        <v>0.75138888888888899</v>
      </c>
      <c r="CG68" s="61"/>
      <c r="CH68" s="55">
        <v>0.76337962962962969</v>
      </c>
      <c r="CI68" s="35">
        <v>1.1990740740740691E-2</v>
      </c>
      <c r="CJ68" s="35">
        <v>1.1458333333332835E-3</v>
      </c>
      <c r="CK68" s="44" t="s">
        <v>301</v>
      </c>
      <c r="CL68" s="45">
        <v>99</v>
      </c>
      <c r="CM68" s="55">
        <v>0.77048611111111109</v>
      </c>
      <c r="CN68" s="35">
        <v>1.9097222222222099E-2</v>
      </c>
      <c r="CO68" s="35">
        <v>2.2453703703702484E-3</v>
      </c>
      <c r="CP68" s="44" t="s">
        <v>301</v>
      </c>
      <c r="CQ68" s="45">
        <v>194</v>
      </c>
      <c r="CR68" s="85"/>
      <c r="CS68" s="38">
        <v>600</v>
      </c>
      <c r="CT68" s="85">
        <v>3.3965277777777798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112.5</v>
      </c>
      <c r="DC68" s="71">
        <v>112.5</v>
      </c>
      <c r="DD68" s="72"/>
      <c r="DE68" s="43"/>
      <c r="DF68" s="43"/>
      <c r="DG68" s="39">
        <v>2673.8</v>
      </c>
      <c r="DH68" s="46">
        <v>5160</v>
      </c>
      <c r="DI68" s="40"/>
      <c r="DJ68" s="63">
        <v>7833.8</v>
      </c>
      <c r="DK68" s="43"/>
      <c r="DL68" s="268" t="s">
        <v>191</v>
      </c>
      <c r="DM68" s="269" t="s">
        <v>582</v>
      </c>
      <c r="DN68" s="269" t="s">
        <v>178</v>
      </c>
      <c r="DO68" s="269">
        <v>123</v>
      </c>
      <c r="DP68" s="269">
        <v>0</v>
      </c>
      <c r="DQ68" s="56"/>
      <c r="DR68" s="56"/>
      <c r="DS68" s="36"/>
      <c r="DV68" s="41">
        <v>1.08</v>
      </c>
      <c r="DW68" s="41" t="s">
        <v>197</v>
      </c>
      <c r="DX68" s="41"/>
      <c r="DY68" s="151">
        <v>229.82400000000004</v>
      </c>
      <c r="DZ68" s="41">
        <v>229.82400000000004</v>
      </c>
      <c r="EA68" s="41">
        <v>9999</v>
      </c>
      <c r="EB68" s="41">
        <v>999999</v>
      </c>
      <c r="EC68" s="41">
        <v>999999</v>
      </c>
      <c r="EG68" s="41">
        <v>79</v>
      </c>
      <c r="EH68" s="195">
        <v>0</v>
      </c>
      <c r="EI68" s="195">
        <v>3960</v>
      </c>
      <c r="EJ68" s="196">
        <v>100.3</v>
      </c>
      <c r="EK68" s="195">
        <v>0</v>
      </c>
      <c r="EL68" s="195">
        <v>0</v>
      </c>
      <c r="EM68" s="195">
        <v>2168</v>
      </c>
      <c r="EN68" s="195">
        <v>600</v>
      </c>
      <c r="EO68" s="195">
        <v>293</v>
      </c>
      <c r="EP68" s="195">
        <v>600</v>
      </c>
      <c r="EQ68" s="195">
        <v>112.5</v>
      </c>
      <c r="FC68" s="41">
        <v>79</v>
      </c>
      <c r="FD68" s="195">
        <v>0</v>
      </c>
      <c r="FE68" s="195">
        <v>3960</v>
      </c>
      <c r="FF68" s="195">
        <v>4060.3</v>
      </c>
      <c r="FG68" s="195">
        <v>4060.3</v>
      </c>
      <c r="FH68" s="195">
        <v>4060.3</v>
      </c>
      <c r="FI68" s="195">
        <v>6228.3</v>
      </c>
      <c r="FJ68" s="195">
        <v>6828.3</v>
      </c>
      <c r="FK68" s="195">
        <v>7121.3</v>
      </c>
      <c r="FL68" s="195">
        <v>7721.3</v>
      </c>
      <c r="FM68" s="195">
        <v>7833.8</v>
      </c>
    </row>
    <row r="69" spans="1:178" ht="13.5" thickBot="1" x14ac:dyDescent="0.25">
      <c r="B69" s="34">
        <v>69</v>
      </c>
      <c r="C69" s="293">
        <v>80</v>
      </c>
      <c r="D69" s="260" t="s">
        <v>279</v>
      </c>
      <c r="E69" s="260" t="s">
        <v>550</v>
      </c>
      <c r="F69" s="260" t="s">
        <v>568</v>
      </c>
      <c r="G69" s="43">
        <v>0.33958333333333318</v>
      </c>
      <c r="H69" s="47">
        <v>0.33958333333333318</v>
      </c>
      <c r="I69" s="58" t="s">
        <v>44</v>
      </c>
      <c r="J69" s="52">
        <v>0</v>
      </c>
      <c r="K69" s="43">
        <v>0.42291666666666655</v>
      </c>
      <c r="L69" s="47">
        <v>0.42291666666666655</v>
      </c>
      <c r="M69" s="42" t="s">
        <v>44</v>
      </c>
      <c r="N69" s="38">
        <v>0</v>
      </c>
      <c r="O69" s="85">
        <v>0.4236111111111111</v>
      </c>
      <c r="P69" s="38"/>
      <c r="Q69" s="261"/>
      <c r="R69" s="85"/>
      <c r="S69" s="38">
        <v>0</v>
      </c>
      <c r="T69" s="85">
        <v>0.47222222222222227</v>
      </c>
      <c r="U69" s="86"/>
      <c r="V69" s="52">
        <v>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 t="s">
        <v>308</v>
      </c>
      <c r="AF69" s="86"/>
      <c r="AG69" s="52">
        <v>600</v>
      </c>
      <c r="AH69" s="261"/>
      <c r="AI69" s="85"/>
      <c r="AJ69" s="38">
        <v>600</v>
      </c>
      <c r="AK69" s="73">
        <v>0.53819444444444442</v>
      </c>
      <c r="AL69" s="42" t="s">
        <v>301</v>
      </c>
      <c r="AM69" s="38">
        <v>2160</v>
      </c>
      <c r="AN69" s="43">
        <v>0.53888888888888886</v>
      </c>
      <c r="AO69" s="47">
        <v>0.57986111111111105</v>
      </c>
      <c r="AP69" s="70">
        <v>79.599999999999994</v>
      </c>
      <c r="AQ69" s="71">
        <v>79.599999999999994</v>
      </c>
      <c r="AR69" s="72"/>
      <c r="AS69" s="49">
        <v>0.57986111111111105</v>
      </c>
      <c r="AT69" s="42" t="s">
        <v>44</v>
      </c>
      <c r="AU69" s="280">
        <v>0</v>
      </c>
      <c r="AV69" s="72"/>
      <c r="AW69" s="49">
        <v>0.62638888888888888</v>
      </c>
      <c r="AX69" s="42" t="s">
        <v>44</v>
      </c>
      <c r="AY69" s="38">
        <v>0</v>
      </c>
      <c r="AZ69" s="53">
        <v>0.62847222222222221</v>
      </c>
      <c r="BA69" s="61"/>
      <c r="BB69" s="55">
        <v>0.63495370370370374</v>
      </c>
      <c r="BC69" s="35">
        <v>6.4814814814815325E-3</v>
      </c>
      <c r="BD69" s="35">
        <v>9.7222222222227359E-4</v>
      </c>
      <c r="BE69" s="44" t="s">
        <v>301</v>
      </c>
      <c r="BF69" s="45">
        <v>84</v>
      </c>
      <c r="BG69" s="55">
        <v>0.64192129629629624</v>
      </c>
      <c r="BH69" s="35">
        <v>1.344907407407403E-2</v>
      </c>
      <c r="BI69" s="35">
        <v>3.4722222222179078E-5</v>
      </c>
      <c r="BJ69" s="44" t="s">
        <v>301</v>
      </c>
      <c r="BK69" s="45">
        <v>3</v>
      </c>
      <c r="BL69" s="55">
        <v>0.64626157407407414</v>
      </c>
      <c r="BM69" s="35">
        <v>1.7789351851851931E-2</v>
      </c>
      <c r="BN69" s="35">
        <v>5.2083333333341128E-4</v>
      </c>
      <c r="BO69" s="44" t="s">
        <v>301</v>
      </c>
      <c r="BP69" s="45">
        <v>45</v>
      </c>
      <c r="BQ69" s="55">
        <v>0.66391203703703705</v>
      </c>
      <c r="BR69" s="35">
        <v>3.5439814814814841E-2</v>
      </c>
      <c r="BS69" s="35">
        <v>3.4837962962963251E-3</v>
      </c>
      <c r="BT69" s="44" t="s">
        <v>301</v>
      </c>
      <c r="BU69" s="45">
        <v>301</v>
      </c>
      <c r="BV69" s="263"/>
      <c r="BW69" s="263"/>
      <c r="BX69" s="55">
        <v>0.65516203703703701</v>
      </c>
      <c r="BY69" s="35">
        <v>2.6689814814814805E-2</v>
      </c>
      <c r="BZ69" s="35">
        <v>1.3518518518518527E-2</v>
      </c>
      <c r="CA69" s="44" t="s">
        <v>45</v>
      </c>
      <c r="CB69" s="45">
        <v>1468</v>
      </c>
      <c r="CC69" s="49">
        <v>0.69444444444444453</v>
      </c>
      <c r="CD69" s="42" t="s">
        <v>44</v>
      </c>
      <c r="CE69" s="38">
        <v>0</v>
      </c>
      <c r="CF69" s="53">
        <v>0.69652777777777775</v>
      </c>
      <c r="CG69" s="61"/>
      <c r="CH69" s="55">
        <v>0.70798611111111109</v>
      </c>
      <c r="CI69" s="35">
        <v>1.1458333333333348E-2</v>
      </c>
      <c r="CJ69" s="35">
        <v>6.1342592592594086E-4</v>
      </c>
      <c r="CK69" s="44" t="s">
        <v>301</v>
      </c>
      <c r="CL69" s="45">
        <v>53</v>
      </c>
      <c r="CM69" s="55">
        <v>0.71504629629629635</v>
      </c>
      <c r="CN69" s="35">
        <v>1.8518518518518601E-2</v>
      </c>
      <c r="CO69" s="35">
        <v>1.6666666666667503E-3</v>
      </c>
      <c r="CP69" s="44" t="s">
        <v>301</v>
      </c>
      <c r="CQ69" s="45">
        <v>144</v>
      </c>
      <c r="CR69" s="85" t="s">
        <v>632</v>
      </c>
      <c r="CS69" s="38"/>
      <c r="CT69" s="85">
        <v>3.4381944444444401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85.5</v>
      </c>
      <c r="DC69" s="71">
        <v>85.5</v>
      </c>
      <c r="DD69" s="72"/>
      <c r="DE69" s="43"/>
      <c r="DF69" s="43"/>
      <c r="DG69" s="39">
        <v>2263.1</v>
      </c>
      <c r="DH69" s="46">
        <v>5160</v>
      </c>
      <c r="DI69" s="40"/>
      <c r="DJ69" s="63">
        <v>7423.1</v>
      </c>
      <c r="DK69" s="43"/>
      <c r="DL69" s="268" t="s">
        <v>191</v>
      </c>
      <c r="DM69" s="269" t="s">
        <v>568</v>
      </c>
      <c r="DN69" s="269" t="s">
        <v>177</v>
      </c>
      <c r="DO69" s="269">
        <v>230</v>
      </c>
      <c r="DP69" s="269">
        <v>0</v>
      </c>
      <c r="DQ69" s="56"/>
      <c r="DR69" s="56"/>
      <c r="DS69" s="36"/>
      <c r="DV69" s="41">
        <v>1.1299999999999999</v>
      </c>
      <c r="DW69" s="41" t="s">
        <v>197</v>
      </c>
      <c r="DX69" s="41"/>
      <c r="DY69" s="151">
        <v>186.56299999999999</v>
      </c>
      <c r="DZ69" s="41">
        <v>186.56299999999999</v>
      </c>
      <c r="EA69" s="41">
        <v>9999</v>
      </c>
      <c r="EB69" s="41">
        <v>999999</v>
      </c>
      <c r="EC69" s="41">
        <v>999999</v>
      </c>
      <c r="EG69" s="41">
        <v>80</v>
      </c>
      <c r="EH69" s="195">
        <v>0</v>
      </c>
      <c r="EI69" s="195">
        <v>5160</v>
      </c>
      <c r="EJ69" s="196">
        <v>79.599999999999994</v>
      </c>
      <c r="EK69" s="195">
        <v>0</v>
      </c>
      <c r="EL69" s="195">
        <v>0</v>
      </c>
      <c r="EM69" s="195">
        <v>1901</v>
      </c>
      <c r="EN69" s="195">
        <v>0</v>
      </c>
      <c r="EO69" s="195">
        <v>197</v>
      </c>
      <c r="EP69" s="195">
        <v>0</v>
      </c>
      <c r="EQ69" s="195">
        <v>85.5</v>
      </c>
      <c r="FC69" s="41">
        <v>80</v>
      </c>
      <c r="FD69" s="195">
        <v>0</v>
      </c>
      <c r="FE69" s="195">
        <v>5160</v>
      </c>
      <c r="FF69" s="195">
        <v>5239.6000000000004</v>
      </c>
      <c r="FG69" s="195">
        <v>5239.6000000000004</v>
      </c>
      <c r="FH69" s="195">
        <v>5239.6000000000004</v>
      </c>
      <c r="FI69" s="195">
        <v>7140.6</v>
      </c>
      <c r="FJ69" s="195">
        <v>7140.6</v>
      </c>
      <c r="FK69" s="195">
        <v>7337.6</v>
      </c>
      <c r="FL69" s="195">
        <v>7337.6</v>
      </c>
      <c r="FM69" s="195">
        <v>7423.1</v>
      </c>
    </row>
    <row r="70" spans="1:178" ht="13.5" thickBot="1" x14ac:dyDescent="0.25">
      <c r="B70" s="34">
        <v>70</v>
      </c>
      <c r="C70" s="293">
        <v>81</v>
      </c>
      <c r="D70" s="260" t="s">
        <v>551</v>
      </c>
      <c r="E70" s="260" t="s">
        <v>552</v>
      </c>
      <c r="F70" s="260" t="s">
        <v>584</v>
      </c>
      <c r="G70" s="43">
        <v>0.34027777777777762</v>
      </c>
      <c r="H70" s="47">
        <v>0.34027777777777762</v>
      </c>
      <c r="I70" s="58" t="s">
        <v>44</v>
      </c>
      <c r="J70" s="52">
        <v>0</v>
      </c>
      <c r="K70" s="43">
        <v>0.42361111111111099</v>
      </c>
      <c r="L70" s="47">
        <v>0.42361111111111099</v>
      </c>
      <c r="M70" s="42" t="s">
        <v>44</v>
      </c>
      <c r="N70" s="38">
        <v>0</v>
      </c>
      <c r="O70" s="85">
        <v>0.42499999999999999</v>
      </c>
      <c r="P70" s="38"/>
      <c r="Q70" s="261"/>
      <c r="R70" s="85"/>
      <c r="S70" s="38">
        <v>0</v>
      </c>
      <c r="T70" s="85" t="s">
        <v>308</v>
      </c>
      <c r="U70" s="86"/>
      <c r="V70" s="52">
        <v>600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 t="s">
        <v>308</v>
      </c>
      <c r="AF70" s="86"/>
      <c r="AG70" s="52">
        <v>600</v>
      </c>
      <c r="AH70" s="261"/>
      <c r="AI70" s="85"/>
      <c r="AJ70" s="38">
        <v>600</v>
      </c>
      <c r="AK70" s="73">
        <v>0.51388888888888895</v>
      </c>
      <c r="AL70" s="42" t="s">
        <v>44</v>
      </c>
      <c r="AM70" s="38">
        <v>0</v>
      </c>
      <c r="AN70" s="43">
        <v>0.52708333333333335</v>
      </c>
      <c r="AO70" s="47">
        <v>0.56527777777777777</v>
      </c>
      <c r="AP70" s="70">
        <v>88.5</v>
      </c>
      <c r="AQ70" s="71">
        <v>88.5</v>
      </c>
      <c r="AR70" s="72"/>
      <c r="AS70" s="49">
        <v>0.55555555555555558</v>
      </c>
      <c r="AT70" s="42" t="s">
        <v>44</v>
      </c>
      <c r="AU70" s="280">
        <v>0</v>
      </c>
      <c r="AV70" s="72"/>
      <c r="AW70" s="49">
        <v>0.62152777777777779</v>
      </c>
      <c r="AX70" s="42" t="s">
        <v>44</v>
      </c>
      <c r="AY70" s="38">
        <v>0</v>
      </c>
      <c r="AZ70" s="53">
        <v>0.62361111111111112</v>
      </c>
      <c r="BA70" s="61"/>
      <c r="BB70" s="55">
        <v>0.62914351851851846</v>
      </c>
      <c r="BC70" s="35">
        <v>5.532407407407347E-3</v>
      </c>
      <c r="BD70" s="35">
        <v>2.314814814808816E-5</v>
      </c>
      <c r="BE70" s="44" t="s">
        <v>301</v>
      </c>
      <c r="BF70" s="45">
        <v>2</v>
      </c>
      <c r="BG70" s="55">
        <v>0.63711805555555556</v>
      </c>
      <c r="BH70" s="35">
        <v>1.3506944444444446E-2</v>
      </c>
      <c r="BI70" s="35">
        <v>9.2592592592595502E-5</v>
      </c>
      <c r="BJ70" s="44" t="s">
        <v>301</v>
      </c>
      <c r="BK70" s="45">
        <v>8</v>
      </c>
      <c r="BL70" s="55">
        <v>0.64151620370370377</v>
      </c>
      <c r="BM70" s="35">
        <v>1.7905092592592653E-2</v>
      </c>
      <c r="BN70" s="35">
        <v>6.3657407407413311E-4</v>
      </c>
      <c r="BO70" s="44" t="s">
        <v>301</v>
      </c>
      <c r="BP70" s="45">
        <v>55</v>
      </c>
      <c r="BQ70" s="55">
        <v>0.66863425925925923</v>
      </c>
      <c r="BR70" s="35">
        <v>4.5023148148148118E-2</v>
      </c>
      <c r="BS70" s="35">
        <v>1.3067129629629602E-2</v>
      </c>
      <c r="BT70" s="44" t="s">
        <v>301</v>
      </c>
      <c r="BU70" s="45">
        <v>1129</v>
      </c>
      <c r="BV70" s="263"/>
      <c r="BW70" s="263"/>
      <c r="BX70" s="55">
        <v>0.65100694444444451</v>
      </c>
      <c r="BY70" s="35">
        <v>2.7395833333333397E-2</v>
      </c>
      <c r="BZ70" s="35">
        <v>1.2812499999999935E-2</v>
      </c>
      <c r="CA70" s="44" t="s">
        <v>45</v>
      </c>
      <c r="CB70" s="45">
        <v>1107</v>
      </c>
      <c r="CC70" s="49">
        <v>0.69861111111111107</v>
      </c>
      <c r="CD70" s="42" t="s">
        <v>301</v>
      </c>
      <c r="CE70" s="38">
        <v>780</v>
      </c>
      <c r="CF70" s="53">
        <v>0.70347222222222217</v>
      </c>
      <c r="CG70" s="61"/>
      <c r="CH70" s="55">
        <v>0.71521990740740737</v>
      </c>
      <c r="CI70" s="35">
        <v>1.1747685185185208E-2</v>
      </c>
      <c r="CJ70" s="35">
        <v>9.0277777777780094E-4</v>
      </c>
      <c r="CK70" s="44" t="s">
        <v>301</v>
      </c>
      <c r="CL70" s="45">
        <v>78</v>
      </c>
      <c r="CM70" s="55">
        <v>0.72217592592592583</v>
      </c>
      <c r="CN70" s="35">
        <v>1.8703703703703667E-2</v>
      </c>
      <c r="CO70" s="35">
        <v>1.8518518518518164E-3</v>
      </c>
      <c r="CP70" s="44" t="s">
        <v>301</v>
      </c>
      <c r="CQ70" s="45">
        <v>160</v>
      </c>
      <c r="CR70" s="85" t="s">
        <v>632</v>
      </c>
      <c r="CS70" s="38"/>
      <c r="CT70" s="85">
        <v>3.4798611111111102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118.3</v>
      </c>
      <c r="DC70" s="71">
        <v>118.3</v>
      </c>
      <c r="DD70" s="72"/>
      <c r="DE70" s="43"/>
      <c r="DF70" s="43"/>
      <c r="DG70" s="39">
        <v>2745.8</v>
      </c>
      <c r="DH70" s="46">
        <v>4380</v>
      </c>
      <c r="DI70" s="40"/>
      <c r="DJ70" s="63">
        <v>7125.8</v>
      </c>
      <c r="DK70" s="43"/>
      <c r="DL70" s="268" t="s">
        <v>619</v>
      </c>
      <c r="DM70" s="269" t="s">
        <v>584</v>
      </c>
      <c r="DN70" s="269" t="s">
        <v>178</v>
      </c>
      <c r="DO70" s="269">
        <v>200</v>
      </c>
      <c r="DP70" s="269">
        <v>0</v>
      </c>
      <c r="DQ70" s="56"/>
      <c r="DR70" s="56"/>
      <c r="DS70" s="36"/>
      <c r="DV70" s="41">
        <v>1.08</v>
      </c>
      <c r="DW70" s="41" t="s">
        <v>197</v>
      </c>
      <c r="DX70" s="41" t="s">
        <v>465</v>
      </c>
      <c r="DY70" s="151">
        <v>223.34400000000002</v>
      </c>
      <c r="DZ70" s="41">
        <v>223.34400000000002</v>
      </c>
      <c r="EA70" s="41">
        <v>9999</v>
      </c>
      <c r="EB70" s="41">
        <v>7125.8</v>
      </c>
      <c r="EC70" s="41">
        <v>999999</v>
      </c>
      <c r="EG70" s="41">
        <v>81</v>
      </c>
      <c r="EH70" s="195">
        <v>0</v>
      </c>
      <c r="EI70" s="195">
        <v>3600</v>
      </c>
      <c r="EJ70" s="196">
        <v>88.5</v>
      </c>
      <c r="EK70" s="195">
        <v>0</v>
      </c>
      <c r="EL70" s="195">
        <v>0</v>
      </c>
      <c r="EM70" s="195">
        <v>2301</v>
      </c>
      <c r="EN70" s="195">
        <v>780</v>
      </c>
      <c r="EO70" s="195">
        <v>238</v>
      </c>
      <c r="EP70" s="195">
        <v>0</v>
      </c>
      <c r="EQ70" s="195">
        <v>118.3</v>
      </c>
      <c r="FC70" s="41">
        <v>81</v>
      </c>
      <c r="FD70" s="195">
        <v>0</v>
      </c>
      <c r="FE70" s="195">
        <v>3600</v>
      </c>
      <c r="FF70" s="195">
        <v>3688.5</v>
      </c>
      <c r="FG70" s="195">
        <v>3688.5</v>
      </c>
      <c r="FH70" s="195">
        <v>3688.5</v>
      </c>
      <c r="FI70" s="195">
        <v>5989.5</v>
      </c>
      <c r="FJ70" s="195">
        <v>6769.5</v>
      </c>
      <c r="FK70" s="195">
        <v>7007.5</v>
      </c>
      <c r="FL70" s="195">
        <v>7007.5</v>
      </c>
      <c r="FM70" s="195">
        <v>7125.8</v>
      </c>
    </row>
    <row r="71" spans="1:178" ht="13.5" thickBot="1" x14ac:dyDescent="0.25">
      <c r="B71" s="34">
        <v>71</v>
      </c>
      <c r="C71" s="293">
        <v>82</v>
      </c>
      <c r="D71" s="260" t="s">
        <v>553</v>
      </c>
      <c r="E71" s="260" t="s">
        <v>554</v>
      </c>
      <c r="F71" s="260" t="s">
        <v>614</v>
      </c>
      <c r="G71" s="43">
        <v>0.34097222222222207</v>
      </c>
      <c r="H71" s="47">
        <v>0.34097222222222207</v>
      </c>
      <c r="I71" s="58" t="s">
        <v>44</v>
      </c>
      <c r="J71" s="52">
        <v>0</v>
      </c>
      <c r="K71" s="43">
        <v>0.42430555555555544</v>
      </c>
      <c r="L71" s="47">
        <v>0.42430555555555544</v>
      </c>
      <c r="M71" s="42" t="s">
        <v>44</v>
      </c>
      <c r="N71" s="38">
        <v>0</v>
      </c>
      <c r="O71" s="85">
        <v>0.42499999999999999</v>
      </c>
      <c r="P71" s="38"/>
      <c r="Q71" s="261"/>
      <c r="R71" s="85"/>
      <c r="S71" s="38">
        <v>0</v>
      </c>
      <c r="T71" s="85" t="s">
        <v>308</v>
      </c>
      <c r="U71" s="86"/>
      <c r="V71" s="52">
        <v>600</v>
      </c>
      <c r="W71" s="85">
        <v>0.5131944444444444</v>
      </c>
      <c r="X71" s="38"/>
      <c r="Y71" s="85">
        <v>0.51458333333333328</v>
      </c>
      <c r="Z71" s="86"/>
      <c r="AA71" s="52">
        <v>0</v>
      </c>
      <c r="AB71" s="261"/>
      <c r="AC71" s="85">
        <v>0.51597222222222217</v>
      </c>
      <c r="AD71" s="38"/>
      <c r="AE71" s="85">
        <v>0.47916666666666669</v>
      </c>
      <c r="AF71" s="86"/>
      <c r="AG71" s="52">
        <v>1740</v>
      </c>
      <c r="AH71" s="261">
        <v>600</v>
      </c>
      <c r="AI71" s="85">
        <v>0.54513888888888895</v>
      </c>
      <c r="AJ71" s="38"/>
      <c r="AK71" s="73">
        <v>0.54513888888888895</v>
      </c>
      <c r="AL71" s="42" t="s">
        <v>301</v>
      </c>
      <c r="AM71" s="38">
        <v>2640</v>
      </c>
      <c r="AN71" s="43">
        <v>0.58263888888888882</v>
      </c>
      <c r="AO71" s="47">
        <v>0.5854166666666667</v>
      </c>
      <c r="AP71" s="70">
        <v>97.8</v>
      </c>
      <c r="AQ71" s="71">
        <v>97.8</v>
      </c>
      <c r="AR71" s="72"/>
      <c r="AS71" s="49">
        <v>0.58680555555555558</v>
      </c>
      <c r="AT71" s="42" t="s">
        <v>44</v>
      </c>
      <c r="AU71" s="280">
        <v>0</v>
      </c>
      <c r="AV71" s="72"/>
      <c r="AW71" s="49">
        <v>0.6333333333333333</v>
      </c>
      <c r="AX71" s="42" t="s">
        <v>301</v>
      </c>
      <c r="AY71" s="38">
        <v>180</v>
      </c>
      <c r="AZ71" s="53">
        <v>0.63611111111111118</v>
      </c>
      <c r="BA71" s="61"/>
      <c r="BB71" s="55">
        <v>0.64158564814814811</v>
      </c>
      <c r="BC71" s="35">
        <v>5.4745370370369306E-3</v>
      </c>
      <c r="BD71" s="35">
        <v>3.4722222222328264E-5</v>
      </c>
      <c r="BE71" s="44" t="s">
        <v>45</v>
      </c>
      <c r="BF71" s="45">
        <v>3</v>
      </c>
      <c r="BG71" s="55">
        <v>0.64987268518518515</v>
      </c>
      <c r="BH71" s="35">
        <v>1.3761574074073968E-2</v>
      </c>
      <c r="BI71" s="35">
        <v>3.4722222222211691E-4</v>
      </c>
      <c r="BJ71" s="44" t="s">
        <v>301</v>
      </c>
      <c r="BK71" s="45">
        <v>30</v>
      </c>
      <c r="BL71" s="55">
        <v>0.65712962962962962</v>
      </c>
      <c r="BM71" s="35">
        <v>2.1018518518518436E-2</v>
      </c>
      <c r="BN71" s="35">
        <v>3.7499999999999166E-3</v>
      </c>
      <c r="BO71" s="44" t="s">
        <v>301</v>
      </c>
      <c r="BP71" s="45">
        <v>324</v>
      </c>
      <c r="BQ71" s="55">
        <v>0.69285879629629632</v>
      </c>
      <c r="BR71" s="35">
        <v>5.6747685185185137E-2</v>
      </c>
      <c r="BS71" s="35">
        <v>2.4791666666666622E-2</v>
      </c>
      <c r="BT71" s="44" t="s">
        <v>301</v>
      </c>
      <c r="BU71" s="45">
        <v>2142</v>
      </c>
      <c r="BV71" s="263"/>
      <c r="BW71" s="263"/>
      <c r="BX71" s="55">
        <v>0.66651620370370368</v>
      </c>
      <c r="BY71" s="35">
        <v>3.0405092592592498E-2</v>
      </c>
      <c r="BZ71" s="35">
        <v>9.8032407407408345E-3</v>
      </c>
      <c r="CA71" s="44" t="s">
        <v>45</v>
      </c>
      <c r="CB71" s="45">
        <v>1447</v>
      </c>
      <c r="CC71" s="49">
        <v>0.72499999999999998</v>
      </c>
      <c r="CD71" s="42" t="s">
        <v>301</v>
      </c>
      <c r="CE71" s="38">
        <v>1980</v>
      </c>
      <c r="CF71" s="53">
        <v>0.7270833333333333</v>
      </c>
      <c r="CG71" s="61"/>
      <c r="CH71" s="55">
        <v>0.73826388888888894</v>
      </c>
      <c r="CI71" s="35">
        <v>1.1180555555555638E-2</v>
      </c>
      <c r="CJ71" s="35">
        <v>3.3564814814823069E-4</v>
      </c>
      <c r="CK71" s="44" t="s">
        <v>301</v>
      </c>
      <c r="CL71" s="45">
        <v>29</v>
      </c>
      <c r="CM71" s="55">
        <v>0.76423611111111101</v>
      </c>
      <c r="CN71" s="35">
        <v>3.7152777777777701E-2</v>
      </c>
      <c r="CO71" s="35">
        <v>2.0300925925925851E-2</v>
      </c>
      <c r="CP71" s="44" t="s">
        <v>301</v>
      </c>
      <c r="CQ71" s="45">
        <v>1754</v>
      </c>
      <c r="CR71" s="85"/>
      <c r="CS71" s="38">
        <v>600</v>
      </c>
      <c r="CT71" s="85">
        <v>3.5215277777777798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103.2</v>
      </c>
      <c r="DC71" s="71">
        <v>103.2</v>
      </c>
      <c r="DD71" s="72"/>
      <c r="DE71" s="43"/>
      <c r="DF71" s="43"/>
      <c r="DG71" s="39">
        <v>5930</v>
      </c>
      <c r="DH71" s="46">
        <v>8340</v>
      </c>
      <c r="DI71" s="40"/>
      <c r="DJ71" s="63">
        <v>14270</v>
      </c>
      <c r="DK71" s="43"/>
      <c r="DL71" s="268" t="s">
        <v>191</v>
      </c>
      <c r="DM71" s="269" t="s">
        <v>614</v>
      </c>
      <c r="DN71" s="269" t="s">
        <v>178</v>
      </c>
      <c r="DO71" s="269">
        <v>102</v>
      </c>
      <c r="DP71" s="269">
        <v>0</v>
      </c>
      <c r="DQ71" s="56"/>
      <c r="DR71" s="56"/>
      <c r="DS71" s="36"/>
      <c r="DV71" s="41">
        <v>1.08</v>
      </c>
      <c r="DW71" s="41" t="s">
        <v>197</v>
      </c>
      <c r="DX71" s="41"/>
      <c r="DY71" s="151">
        <v>217.08</v>
      </c>
      <c r="DZ71" s="41">
        <v>217.08</v>
      </c>
      <c r="EA71" s="41">
        <v>9999</v>
      </c>
      <c r="EB71" s="41">
        <v>999999</v>
      </c>
      <c r="EC71" s="41">
        <v>999999</v>
      </c>
      <c r="EG71" s="41">
        <v>82</v>
      </c>
      <c r="EH71" s="195">
        <v>0</v>
      </c>
      <c r="EI71" s="195">
        <v>5580</v>
      </c>
      <c r="EJ71" s="196">
        <v>97.8</v>
      </c>
      <c r="EK71" s="195">
        <v>0</v>
      </c>
      <c r="EL71" s="195">
        <v>180</v>
      </c>
      <c r="EM71" s="195">
        <v>3946</v>
      </c>
      <c r="EN71" s="195">
        <v>1980</v>
      </c>
      <c r="EO71" s="195">
        <v>1783</v>
      </c>
      <c r="EP71" s="195">
        <v>600</v>
      </c>
      <c r="EQ71" s="195">
        <v>103.2</v>
      </c>
      <c r="FC71" s="41">
        <v>82</v>
      </c>
      <c r="FD71" s="195">
        <v>0</v>
      </c>
      <c r="FE71" s="195">
        <v>5580</v>
      </c>
      <c r="FF71" s="195">
        <v>5677.8</v>
      </c>
      <c r="FG71" s="195">
        <v>5677.8</v>
      </c>
      <c r="FH71" s="195">
        <v>5857.8</v>
      </c>
      <c r="FI71" s="195">
        <v>9803.7999999999993</v>
      </c>
      <c r="FJ71" s="195">
        <v>11783.8</v>
      </c>
      <c r="FK71" s="195">
        <v>13566.8</v>
      </c>
      <c r="FL71" s="195">
        <v>14166.8</v>
      </c>
      <c r="FM71" s="195">
        <v>14270</v>
      </c>
    </row>
    <row r="72" spans="1:178" ht="13.5" thickBot="1" x14ac:dyDescent="0.25">
      <c r="B72" s="34">
        <v>72</v>
      </c>
      <c r="C72" s="293">
        <v>83</v>
      </c>
      <c r="D72" s="260" t="s">
        <v>555</v>
      </c>
      <c r="E72" s="260" t="s">
        <v>273</v>
      </c>
      <c r="F72" s="260" t="s">
        <v>615</v>
      </c>
      <c r="G72" s="43">
        <v>0.34166666666666651</v>
      </c>
      <c r="H72" s="47">
        <v>0.34166666666666651</v>
      </c>
      <c r="I72" s="58" t="s">
        <v>44</v>
      </c>
      <c r="J72" s="52">
        <v>0</v>
      </c>
      <c r="K72" s="43">
        <v>0.42499999999999988</v>
      </c>
      <c r="L72" s="47">
        <v>0.42499999999999988</v>
      </c>
      <c r="M72" s="42" t="s">
        <v>44</v>
      </c>
      <c r="N72" s="38">
        <v>0</v>
      </c>
      <c r="O72" s="85">
        <v>0.42569444444444443</v>
      </c>
      <c r="P72" s="38"/>
      <c r="Q72" s="261"/>
      <c r="R72" s="85">
        <v>0.46249999999999997</v>
      </c>
      <c r="S72" s="38">
        <v>300</v>
      </c>
      <c r="T72" s="85">
        <v>0.4680555555555555</v>
      </c>
      <c r="U72" s="86"/>
      <c r="V72" s="52">
        <v>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0.52013888888888882</v>
      </c>
      <c r="AL72" s="42" t="s">
        <v>301</v>
      </c>
      <c r="AM72" s="38">
        <v>420</v>
      </c>
      <c r="AN72" s="43">
        <v>0.5229166666666667</v>
      </c>
      <c r="AO72" s="47">
        <v>0.56805555555555554</v>
      </c>
      <c r="AP72" s="70">
        <v>100.8</v>
      </c>
      <c r="AQ72" s="71">
        <v>100.8</v>
      </c>
      <c r="AR72" s="72"/>
      <c r="AS72" s="49">
        <v>0.56180555555555545</v>
      </c>
      <c r="AT72" s="42" t="s">
        <v>44</v>
      </c>
      <c r="AU72" s="280">
        <v>0</v>
      </c>
      <c r="AV72" s="72"/>
      <c r="AW72" s="49">
        <v>0.64374999999999993</v>
      </c>
      <c r="AX72" s="42" t="s">
        <v>44</v>
      </c>
      <c r="AY72" s="38">
        <v>0</v>
      </c>
      <c r="AZ72" s="53">
        <v>0.64513888888888882</v>
      </c>
      <c r="BA72" s="61"/>
      <c r="BB72" s="55">
        <v>0.65054398148148151</v>
      </c>
      <c r="BC72" s="35">
        <v>5.4050925925926974E-3</v>
      </c>
      <c r="BD72" s="35">
        <v>1.0416666666656152E-4</v>
      </c>
      <c r="BE72" s="44" t="s">
        <v>45</v>
      </c>
      <c r="BF72" s="45">
        <v>9</v>
      </c>
      <c r="BG72" s="55">
        <v>0.65902777777777777</v>
      </c>
      <c r="BH72" s="35">
        <v>1.3888888888888951E-2</v>
      </c>
      <c r="BI72" s="35">
        <v>4.7453703703709965E-4</v>
      </c>
      <c r="BJ72" s="44" t="s">
        <v>301</v>
      </c>
      <c r="BK72" s="45">
        <v>41</v>
      </c>
      <c r="BL72" s="55">
        <v>0.66298611111111116</v>
      </c>
      <c r="BM72" s="35">
        <v>1.7847222222222348E-2</v>
      </c>
      <c r="BN72" s="35">
        <v>5.787037037038277E-4</v>
      </c>
      <c r="BO72" s="44" t="s">
        <v>301</v>
      </c>
      <c r="BP72" s="45">
        <v>50</v>
      </c>
      <c r="BQ72" s="55">
        <v>0.68146990740740743</v>
      </c>
      <c r="BR72" s="35">
        <v>3.633101851851861E-2</v>
      </c>
      <c r="BS72" s="35">
        <v>4.3750000000000941E-3</v>
      </c>
      <c r="BT72" s="44" t="s">
        <v>301</v>
      </c>
      <c r="BU72" s="45">
        <v>378</v>
      </c>
      <c r="BV72" s="263"/>
      <c r="BW72" s="263"/>
      <c r="BX72" s="55">
        <v>0.67204861111111114</v>
      </c>
      <c r="BY72" s="35">
        <v>2.6909722222222321E-2</v>
      </c>
      <c r="BZ72" s="35">
        <v>1.3298611111111011E-2</v>
      </c>
      <c r="CA72" s="44" t="s">
        <v>45</v>
      </c>
      <c r="CB72" s="45">
        <v>1449</v>
      </c>
      <c r="CC72" s="49"/>
      <c r="CD72" s="42" t="s">
        <v>44</v>
      </c>
      <c r="CE72" s="38">
        <v>1800</v>
      </c>
      <c r="CF72" s="53"/>
      <c r="CG72" s="61"/>
      <c r="CH72" s="55"/>
      <c r="CI72" s="35">
        <v>0</v>
      </c>
      <c r="CJ72" s="35">
        <v>1.0844907407407407E-2</v>
      </c>
      <c r="CK72" s="44" t="s">
        <v>44</v>
      </c>
      <c r="CL72" s="45"/>
      <c r="CM72" s="55"/>
      <c r="CN72" s="35">
        <v>0</v>
      </c>
      <c r="CO72" s="35">
        <v>1.6851851851851851E-2</v>
      </c>
      <c r="CP72" s="44"/>
      <c r="CQ72" s="45">
        <v>1800</v>
      </c>
      <c r="CR72" s="85"/>
      <c r="CS72" s="38">
        <v>600</v>
      </c>
      <c r="CT72" s="85">
        <v>3.5631944444444401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148.9</v>
      </c>
      <c r="DC72" s="71">
        <v>148.9</v>
      </c>
      <c r="DD72" s="72"/>
      <c r="DE72" s="43"/>
      <c r="DF72" s="43"/>
      <c r="DG72" s="39">
        <v>3976.7000000000003</v>
      </c>
      <c r="DH72" s="46">
        <v>6120</v>
      </c>
      <c r="DI72" s="40"/>
      <c r="DJ72" s="63">
        <v>10096.700000000001</v>
      </c>
      <c r="DK72" s="43"/>
      <c r="DL72" s="268" t="s">
        <v>190</v>
      </c>
      <c r="DM72" s="269" t="s">
        <v>615</v>
      </c>
      <c r="DN72" s="269" t="s">
        <v>178</v>
      </c>
      <c r="DO72" s="269">
        <v>105</v>
      </c>
      <c r="DP72" s="269">
        <v>0</v>
      </c>
      <c r="DQ72" s="56"/>
      <c r="DR72" s="56"/>
      <c r="DS72" s="36"/>
      <c r="DV72" s="41">
        <v>1.08</v>
      </c>
      <c r="DW72" s="41" t="s">
        <v>197</v>
      </c>
      <c r="DX72" s="41"/>
      <c r="DY72" s="151">
        <v>269.67599999999999</v>
      </c>
      <c r="DZ72" s="41">
        <v>269.67599999999999</v>
      </c>
      <c r="EA72" s="41">
        <v>9999</v>
      </c>
      <c r="EB72" s="41">
        <v>999999</v>
      </c>
      <c r="EC72" s="41">
        <v>999999</v>
      </c>
      <c r="EG72" s="41">
        <v>83</v>
      </c>
      <c r="EH72" s="195">
        <v>0</v>
      </c>
      <c r="EI72" s="195">
        <v>3720</v>
      </c>
      <c r="EJ72" s="196">
        <v>100.8</v>
      </c>
      <c r="EK72" s="195">
        <v>0</v>
      </c>
      <c r="EL72" s="195">
        <v>0</v>
      </c>
      <c r="EM72" s="195">
        <v>1927</v>
      </c>
      <c r="EN72" s="195">
        <v>1800</v>
      </c>
      <c r="EO72" s="195">
        <v>1800</v>
      </c>
      <c r="EP72" s="195">
        <v>600</v>
      </c>
      <c r="EQ72" s="195">
        <v>148.9</v>
      </c>
      <c r="FC72" s="41">
        <v>83</v>
      </c>
      <c r="FD72" s="195">
        <v>0</v>
      </c>
      <c r="FE72" s="195">
        <v>3720</v>
      </c>
      <c r="FF72" s="195">
        <v>3820.8</v>
      </c>
      <c r="FG72" s="195">
        <v>3820.8</v>
      </c>
      <c r="FH72" s="195">
        <v>3820.8</v>
      </c>
      <c r="FI72" s="195">
        <v>5747.8</v>
      </c>
      <c r="FJ72" s="195">
        <v>7547.8</v>
      </c>
      <c r="FK72" s="195">
        <v>9347.7999999999993</v>
      </c>
      <c r="FL72" s="195">
        <v>9947.7999999999993</v>
      </c>
      <c r="FM72" s="195">
        <v>10096.699999999999</v>
      </c>
    </row>
    <row r="73" spans="1:178" ht="13.5" thickBot="1" x14ac:dyDescent="0.25">
      <c r="B73" s="34">
        <v>73</v>
      </c>
      <c r="C73" s="293">
        <v>84</v>
      </c>
      <c r="D73" s="260" t="s">
        <v>556</v>
      </c>
      <c r="E73" s="260" t="s">
        <v>557</v>
      </c>
      <c r="F73" s="260" t="s">
        <v>615</v>
      </c>
      <c r="G73" s="43">
        <v>0.34236111111111095</v>
      </c>
      <c r="H73" s="47">
        <v>0.34236111111111095</v>
      </c>
      <c r="I73" s="58" t="s">
        <v>44</v>
      </c>
      <c r="J73" s="52">
        <v>0</v>
      </c>
      <c r="K73" s="43">
        <v>0.42569444444444432</v>
      </c>
      <c r="L73" s="47">
        <v>0.42569444444444432</v>
      </c>
      <c r="M73" s="42" t="s">
        <v>44</v>
      </c>
      <c r="N73" s="38">
        <v>0</v>
      </c>
      <c r="O73" s="85">
        <v>0.42638888888888887</v>
      </c>
      <c r="P73" s="38"/>
      <c r="Q73" s="261"/>
      <c r="R73" s="85"/>
      <c r="S73" s="38">
        <v>0</v>
      </c>
      <c r="T73" s="85" t="s">
        <v>308</v>
      </c>
      <c r="U73" s="86"/>
      <c r="V73" s="52">
        <v>600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0.54097222222222219</v>
      </c>
      <c r="AL73" s="42" t="s">
        <v>301</v>
      </c>
      <c r="AM73" s="38">
        <v>2160</v>
      </c>
      <c r="AN73" s="43">
        <v>0.5805555555555556</v>
      </c>
      <c r="AO73" s="47">
        <v>0.58263888888888882</v>
      </c>
      <c r="AP73" s="70">
        <v>105.5</v>
      </c>
      <c r="AQ73" s="71">
        <v>105.5</v>
      </c>
      <c r="AR73" s="72"/>
      <c r="AS73" s="49">
        <v>0.58263888888888882</v>
      </c>
      <c r="AT73" s="42" t="s">
        <v>44</v>
      </c>
      <c r="AU73" s="280">
        <v>0</v>
      </c>
      <c r="AV73" s="72"/>
      <c r="AW73" s="49">
        <v>0.6333333333333333</v>
      </c>
      <c r="AX73" s="42" t="s">
        <v>301</v>
      </c>
      <c r="AY73" s="38">
        <v>600</v>
      </c>
      <c r="AZ73" s="53">
        <v>0.63541666666666663</v>
      </c>
      <c r="BA73" s="61"/>
      <c r="BB73" s="55">
        <v>0.64118055555555553</v>
      </c>
      <c r="BC73" s="35">
        <v>5.7638888888889017E-3</v>
      </c>
      <c r="BD73" s="35">
        <v>2.5462962962964283E-4</v>
      </c>
      <c r="BE73" s="44" t="s">
        <v>301</v>
      </c>
      <c r="BF73" s="45">
        <v>22</v>
      </c>
      <c r="BG73" s="55">
        <v>0.64781250000000001</v>
      </c>
      <c r="BH73" s="35">
        <v>1.2395833333333384E-2</v>
      </c>
      <c r="BI73" s="35">
        <v>1.0185185185184673E-3</v>
      </c>
      <c r="BJ73" s="44" t="s">
        <v>45</v>
      </c>
      <c r="BK73" s="45">
        <v>88</v>
      </c>
      <c r="BL73" s="55">
        <v>0.65224537037037034</v>
      </c>
      <c r="BM73" s="35">
        <v>1.6828703703703707E-2</v>
      </c>
      <c r="BN73" s="35">
        <v>4.3981481481481302E-4</v>
      </c>
      <c r="BO73" s="44" t="s">
        <v>45</v>
      </c>
      <c r="BP73" s="45">
        <v>38</v>
      </c>
      <c r="BQ73" s="55"/>
      <c r="BR73" s="35">
        <v>-0.63541666666666663</v>
      </c>
      <c r="BS73" s="35">
        <v>0.66737268518518511</v>
      </c>
      <c r="BT73" s="44"/>
      <c r="BU73" s="45">
        <v>600</v>
      </c>
      <c r="BV73" s="263"/>
      <c r="BW73" s="263"/>
      <c r="BX73" s="55">
        <v>0.66094907407407411</v>
      </c>
      <c r="BY73" s="35">
        <v>2.5532407407407476E-2</v>
      </c>
      <c r="BZ73" s="35">
        <v>1.4675925925925856E-2</v>
      </c>
      <c r="CA73" s="44" t="s">
        <v>45</v>
      </c>
      <c r="CB73" s="45">
        <v>1568</v>
      </c>
      <c r="CC73" s="49">
        <v>0.72569444444444453</v>
      </c>
      <c r="CD73" s="42" t="s">
        <v>301</v>
      </c>
      <c r="CE73" s="38">
        <v>2100</v>
      </c>
      <c r="CF73" s="53">
        <v>0.72777777777777775</v>
      </c>
      <c r="CG73" s="61"/>
      <c r="CH73" s="55">
        <v>0.73812500000000003</v>
      </c>
      <c r="CI73" s="35">
        <v>1.0347222222222285E-2</v>
      </c>
      <c r="CJ73" s="35">
        <v>4.9768518518512189E-4</v>
      </c>
      <c r="CK73" s="44" t="s">
        <v>45</v>
      </c>
      <c r="CL73" s="45">
        <v>43</v>
      </c>
      <c r="CM73" s="55">
        <v>0.74353009259259262</v>
      </c>
      <c r="CN73" s="35">
        <v>1.5752314814814872E-2</v>
      </c>
      <c r="CO73" s="35">
        <v>1.0995370370369788E-3</v>
      </c>
      <c r="CP73" s="44" t="s">
        <v>45</v>
      </c>
      <c r="CQ73" s="45">
        <v>95</v>
      </c>
      <c r="CR73" s="85"/>
      <c r="CS73" s="38">
        <v>600</v>
      </c>
      <c r="CT73" s="85">
        <v>3.6048611111111102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109.1</v>
      </c>
      <c r="DC73" s="71">
        <v>109.1</v>
      </c>
      <c r="DD73" s="72">
        <v>300</v>
      </c>
      <c r="DE73" s="43"/>
      <c r="DF73" s="43"/>
      <c r="DG73" s="39">
        <v>2968.6</v>
      </c>
      <c r="DH73" s="46">
        <v>9060</v>
      </c>
      <c r="DI73" s="40"/>
      <c r="DJ73" s="63">
        <v>12028.6</v>
      </c>
      <c r="DK73" s="43"/>
      <c r="DL73" s="268" t="s">
        <v>191</v>
      </c>
      <c r="DM73" s="269" t="s">
        <v>615</v>
      </c>
      <c r="DN73" s="269" t="s">
        <v>178</v>
      </c>
      <c r="DO73" s="269">
        <v>105</v>
      </c>
      <c r="DP73" s="269">
        <v>0</v>
      </c>
      <c r="DQ73" s="56"/>
      <c r="DR73" s="56"/>
      <c r="DS73" s="36"/>
      <c r="DV73" s="41">
        <v>1.08</v>
      </c>
      <c r="DW73" s="41" t="s">
        <v>197</v>
      </c>
      <c r="DX73" s="41"/>
      <c r="DY73" s="151">
        <v>555.76800000000003</v>
      </c>
      <c r="DZ73" s="41">
        <v>555.76800000000003</v>
      </c>
      <c r="EA73" s="41">
        <v>9999</v>
      </c>
      <c r="EB73" s="41">
        <v>999999</v>
      </c>
      <c r="EC73" s="41">
        <v>999999</v>
      </c>
      <c r="EG73" s="41">
        <v>84</v>
      </c>
      <c r="EH73" s="195">
        <v>0</v>
      </c>
      <c r="EI73" s="195">
        <v>5760</v>
      </c>
      <c r="EJ73" s="196">
        <v>105.5</v>
      </c>
      <c r="EK73" s="195">
        <v>0</v>
      </c>
      <c r="EL73" s="195">
        <v>600</v>
      </c>
      <c r="EM73" s="195">
        <v>2316</v>
      </c>
      <c r="EN73" s="195">
        <v>2100</v>
      </c>
      <c r="EO73" s="195">
        <v>138</v>
      </c>
      <c r="EP73" s="195">
        <v>600</v>
      </c>
      <c r="EQ73" s="195">
        <v>409.1</v>
      </c>
      <c r="FC73" s="41">
        <v>84</v>
      </c>
      <c r="FD73" s="195">
        <v>0</v>
      </c>
      <c r="FE73" s="195">
        <v>5760</v>
      </c>
      <c r="FF73" s="195">
        <v>5865.5</v>
      </c>
      <c r="FG73" s="195">
        <v>5865.5</v>
      </c>
      <c r="FH73" s="195">
        <v>6465.5</v>
      </c>
      <c r="FI73" s="195">
        <v>8781.5</v>
      </c>
      <c r="FJ73" s="195">
        <v>10881.5</v>
      </c>
      <c r="FK73" s="195">
        <v>11019.5</v>
      </c>
      <c r="FL73" s="195">
        <v>11619.5</v>
      </c>
      <c r="FM73" s="195">
        <v>12028.6</v>
      </c>
    </row>
    <row r="74" spans="1:178" ht="13.5" thickBot="1" x14ac:dyDescent="0.25">
      <c r="B74" s="34">
        <v>74</v>
      </c>
      <c r="C74" s="293">
        <v>87</v>
      </c>
      <c r="D74" s="260" t="s">
        <v>558</v>
      </c>
      <c r="E74" s="260" t="s">
        <v>559</v>
      </c>
      <c r="F74" s="260" t="s">
        <v>573</v>
      </c>
      <c r="G74" s="43">
        <v>0.34305555555555539</v>
      </c>
      <c r="H74" s="47">
        <v>0.34305555555555539</v>
      </c>
      <c r="I74" s="58" t="s">
        <v>44</v>
      </c>
      <c r="J74" s="52">
        <v>0</v>
      </c>
      <c r="K74" s="43">
        <v>0.42638888888888876</v>
      </c>
      <c r="L74" s="47">
        <v>0.42638888888888876</v>
      </c>
      <c r="M74" s="42" t="s">
        <v>44</v>
      </c>
      <c r="N74" s="38">
        <v>0</v>
      </c>
      <c r="O74" s="85">
        <v>0.4291666666666667</v>
      </c>
      <c r="P74" s="38"/>
      <c r="Q74" s="261"/>
      <c r="R74" s="85"/>
      <c r="S74" s="38">
        <v>0</v>
      </c>
      <c r="T74" s="85">
        <v>0.46319444444444446</v>
      </c>
      <c r="U74" s="86"/>
      <c r="V74" s="52">
        <v>0</v>
      </c>
      <c r="W74" s="85">
        <v>0.48333333333333334</v>
      </c>
      <c r="X74" s="38"/>
      <c r="Y74" s="85">
        <v>0.48472222222222222</v>
      </c>
      <c r="Z74" s="86"/>
      <c r="AA74" s="52">
        <v>0</v>
      </c>
      <c r="AB74" s="261"/>
      <c r="AC74" s="85">
        <v>0.48680555555555555</v>
      </c>
      <c r="AD74" s="38"/>
      <c r="AE74" s="85">
        <v>0.50624999999999998</v>
      </c>
      <c r="AF74" s="86"/>
      <c r="AG74" s="52">
        <v>0</v>
      </c>
      <c r="AH74" s="261"/>
      <c r="AI74" s="85">
        <v>0.51388888888888895</v>
      </c>
      <c r="AJ74" s="38">
        <v>300</v>
      </c>
      <c r="AK74" s="73">
        <v>0.51666666666666672</v>
      </c>
      <c r="AL74" s="42" t="s">
        <v>44</v>
      </c>
      <c r="AM74" s="38">
        <v>0</v>
      </c>
      <c r="AN74" s="43">
        <v>0.52777777777777779</v>
      </c>
      <c r="AO74" s="47">
        <v>0.5708333333333333</v>
      </c>
      <c r="AP74" s="70">
        <v>88.5</v>
      </c>
      <c r="AQ74" s="71">
        <v>88.5</v>
      </c>
      <c r="AR74" s="72"/>
      <c r="AS74" s="49">
        <v>0.55833333333333335</v>
      </c>
      <c r="AT74" s="42" t="s">
        <v>44</v>
      </c>
      <c r="AU74" s="280">
        <v>0</v>
      </c>
      <c r="AV74" s="72"/>
      <c r="AW74" s="49">
        <v>0.6166666666666667</v>
      </c>
      <c r="AX74" s="42" t="s">
        <v>44</v>
      </c>
      <c r="AY74" s="38">
        <v>0</v>
      </c>
      <c r="AZ74" s="53">
        <v>0.61944444444444446</v>
      </c>
      <c r="BA74" s="61"/>
      <c r="BB74" s="55">
        <v>0.62496527777777777</v>
      </c>
      <c r="BC74" s="35">
        <v>5.5208333333333082E-3</v>
      </c>
      <c r="BD74" s="35">
        <v>1.1574074074049284E-5</v>
      </c>
      <c r="BE74" s="44" t="s">
        <v>301</v>
      </c>
      <c r="BF74" s="45">
        <v>1</v>
      </c>
      <c r="BG74" s="55">
        <v>0.63248842592592591</v>
      </c>
      <c r="BH74" s="35">
        <v>1.3043981481481448E-2</v>
      </c>
      <c r="BI74" s="35">
        <v>3.7037037037040282E-4</v>
      </c>
      <c r="BJ74" s="44" t="s">
        <v>45</v>
      </c>
      <c r="BK74" s="45">
        <v>32</v>
      </c>
      <c r="BL74" s="55">
        <v>0.63645833333333335</v>
      </c>
      <c r="BM74" s="35">
        <v>1.7013888888888884E-2</v>
      </c>
      <c r="BN74" s="35">
        <v>2.546296296296359E-4</v>
      </c>
      <c r="BO74" s="44" t="s">
        <v>45</v>
      </c>
      <c r="BP74" s="45">
        <v>22</v>
      </c>
      <c r="BQ74" s="55">
        <v>0.65084490740740741</v>
      </c>
      <c r="BR74" s="35">
        <v>3.1400462962962949E-2</v>
      </c>
      <c r="BS74" s="35">
        <v>5.5555555555556607E-4</v>
      </c>
      <c r="BT74" s="44" t="s">
        <v>45</v>
      </c>
      <c r="BU74" s="45">
        <v>48</v>
      </c>
      <c r="BV74" s="263"/>
      <c r="BW74" s="263"/>
      <c r="BX74" s="55">
        <v>0.66123842592592597</v>
      </c>
      <c r="BY74" s="35">
        <v>4.1793981481481501E-2</v>
      </c>
      <c r="BZ74" s="35">
        <v>1.5856481481481693E-3</v>
      </c>
      <c r="CA74" s="44" t="s">
        <v>301</v>
      </c>
      <c r="CB74" s="45">
        <v>137</v>
      </c>
      <c r="CC74" s="49">
        <v>0.69930555555555562</v>
      </c>
      <c r="CD74" s="42" t="s">
        <v>301</v>
      </c>
      <c r="CE74" s="38">
        <v>1200</v>
      </c>
      <c r="CF74" s="53">
        <v>0.70277777777777783</v>
      </c>
      <c r="CG74" s="61"/>
      <c r="CH74" s="55">
        <v>0.71353009259259259</v>
      </c>
      <c r="CI74" s="35">
        <v>1.0752314814814756E-2</v>
      </c>
      <c r="CJ74" s="35">
        <v>9.2592592592651013E-5</v>
      </c>
      <c r="CK74" s="44" t="s">
        <v>45</v>
      </c>
      <c r="CL74" s="45">
        <v>8</v>
      </c>
      <c r="CM74" s="55">
        <v>0.71988425925925925</v>
      </c>
      <c r="CN74" s="35">
        <v>1.7106481481481417E-2</v>
      </c>
      <c r="CO74" s="35">
        <v>2.5462962962956651E-4</v>
      </c>
      <c r="CP74" s="44" t="s">
        <v>301</v>
      </c>
      <c r="CQ74" s="45">
        <v>22</v>
      </c>
      <c r="CR74" s="85"/>
      <c r="CS74" s="38">
        <v>600</v>
      </c>
      <c r="CT74" s="85">
        <v>3.6465277777777798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109.6</v>
      </c>
      <c r="DC74" s="71">
        <v>109.6</v>
      </c>
      <c r="DD74" s="72"/>
      <c r="DE74" s="43"/>
      <c r="DF74" s="43"/>
      <c r="DG74" s="39">
        <v>468.1</v>
      </c>
      <c r="DH74" s="46">
        <v>2100</v>
      </c>
      <c r="DI74" s="40"/>
      <c r="DJ74" s="63">
        <v>2568.1</v>
      </c>
      <c r="DK74" s="43"/>
      <c r="DL74" s="268" t="s">
        <v>191</v>
      </c>
      <c r="DM74" s="269" t="s">
        <v>573</v>
      </c>
      <c r="DN74" s="269" t="s">
        <v>178</v>
      </c>
      <c r="DO74" s="269">
        <v>112</v>
      </c>
      <c r="DP74" s="269" t="s">
        <v>621</v>
      </c>
      <c r="DQ74" s="56"/>
      <c r="DR74" s="56"/>
      <c r="DS74" s="36"/>
      <c r="DV74" s="41">
        <v>1.08</v>
      </c>
      <c r="DW74" s="41" t="s">
        <v>197</v>
      </c>
      <c r="DX74" s="41"/>
      <c r="DY74" s="151">
        <v>213.94800000000001</v>
      </c>
      <c r="DZ74" s="41">
        <v>213.94800000000001</v>
      </c>
      <c r="EA74" s="41">
        <v>9999</v>
      </c>
      <c r="EB74" s="41">
        <v>999999</v>
      </c>
      <c r="EC74" s="41">
        <v>999999</v>
      </c>
      <c r="EG74" s="41">
        <v>87</v>
      </c>
      <c r="EH74" s="195">
        <v>0</v>
      </c>
      <c r="EI74" s="195">
        <v>300</v>
      </c>
      <c r="EJ74" s="196">
        <v>88.5</v>
      </c>
      <c r="EK74" s="195">
        <v>0</v>
      </c>
      <c r="EL74" s="195">
        <v>0</v>
      </c>
      <c r="EM74" s="195">
        <v>240</v>
      </c>
      <c r="EN74" s="195">
        <v>1200</v>
      </c>
      <c r="EO74" s="195">
        <v>30</v>
      </c>
      <c r="EP74" s="195">
        <v>600</v>
      </c>
      <c r="EQ74" s="195">
        <v>109.6</v>
      </c>
      <c r="FC74" s="41">
        <v>87</v>
      </c>
      <c r="FD74" s="195">
        <v>0</v>
      </c>
      <c r="FE74" s="195">
        <v>300</v>
      </c>
      <c r="FF74" s="195">
        <v>388.5</v>
      </c>
      <c r="FG74" s="195">
        <v>388.5</v>
      </c>
      <c r="FH74" s="195">
        <v>388.5</v>
      </c>
      <c r="FI74" s="195">
        <v>628.5</v>
      </c>
      <c r="FJ74" s="195">
        <v>1828.5</v>
      </c>
      <c r="FK74" s="195">
        <v>1858.5</v>
      </c>
      <c r="FL74" s="195">
        <v>2458.5</v>
      </c>
      <c r="FM74" s="195">
        <v>2568.1</v>
      </c>
    </row>
    <row r="75" spans="1:178" ht="13.5" thickBot="1" x14ac:dyDescent="0.25">
      <c r="B75" s="34">
        <v>75</v>
      </c>
      <c r="C75" s="293">
        <v>88</v>
      </c>
      <c r="D75" s="260" t="s">
        <v>560</v>
      </c>
      <c r="E75" s="260" t="s">
        <v>561</v>
      </c>
      <c r="F75" s="260" t="s">
        <v>614</v>
      </c>
      <c r="G75" s="43">
        <v>0.34374999999999983</v>
      </c>
      <c r="H75" s="47">
        <v>0.34374999999999983</v>
      </c>
      <c r="I75" s="58" t="s">
        <v>44</v>
      </c>
      <c r="J75" s="52">
        <v>0</v>
      </c>
      <c r="K75" s="43">
        <v>0.4270833333333332</v>
      </c>
      <c r="L75" s="47">
        <v>0.4270833333333332</v>
      </c>
      <c r="M75" s="42" t="s">
        <v>44</v>
      </c>
      <c r="N75" s="38">
        <v>0</v>
      </c>
      <c r="O75" s="85">
        <v>0.4284722222222222</v>
      </c>
      <c r="P75" s="38">
        <v>300</v>
      </c>
      <c r="Q75" s="261"/>
      <c r="R75" s="85">
        <v>0.46111111111111108</v>
      </c>
      <c r="S75" s="38">
        <v>300</v>
      </c>
      <c r="T75" s="85">
        <v>0.48749999999999999</v>
      </c>
      <c r="U75" s="86"/>
      <c r="V75" s="52">
        <v>0</v>
      </c>
      <c r="W75" s="85">
        <v>0.51388888888888895</v>
      </c>
      <c r="X75" s="38"/>
      <c r="Y75" s="85">
        <v>0.51458333333333328</v>
      </c>
      <c r="Z75" s="86"/>
      <c r="AA75" s="52">
        <v>0</v>
      </c>
      <c r="AB75" s="261"/>
      <c r="AC75" s="85">
        <v>0.51666666666666672</v>
      </c>
      <c r="AD75" s="38"/>
      <c r="AE75" s="85">
        <v>0.47916666666666669</v>
      </c>
      <c r="AF75" s="86"/>
      <c r="AG75" s="52">
        <v>1980</v>
      </c>
      <c r="AH75" s="261">
        <v>600</v>
      </c>
      <c r="AI75" s="85"/>
      <c r="AJ75" s="38">
        <v>600</v>
      </c>
      <c r="AK75" s="73">
        <v>0.5493055555555556</v>
      </c>
      <c r="AL75" s="42" t="s">
        <v>301</v>
      </c>
      <c r="AM75" s="38">
        <v>2760</v>
      </c>
      <c r="AN75" s="43">
        <v>0.55625000000000002</v>
      </c>
      <c r="AO75" s="47">
        <v>0.5854166666666667</v>
      </c>
      <c r="AP75" s="70">
        <v>92.1</v>
      </c>
      <c r="AQ75" s="71">
        <v>92.1</v>
      </c>
      <c r="AR75" s="72"/>
      <c r="AS75" s="49">
        <v>0.59097222222222223</v>
      </c>
      <c r="AT75" s="42" t="s">
        <v>44</v>
      </c>
      <c r="AU75" s="280">
        <v>0</v>
      </c>
      <c r="AV75" s="72"/>
      <c r="AW75" s="49">
        <v>0.6333333333333333</v>
      </c>
      <c r="AX75" s="42" t="s">
        <v>44</v>
      </c>
      <c r="AY75" s="38">
        <v>0</v>
      </c>
      <c r="AZ75" s="53">
        <v>0.63680555555555551</v>
      </c>
      <c r="BA75" s="61"/>
      <c r="BB75" s="55">
        <v>0.6422106481481481</v>
      </c>
      <c r="BC75" s="35">
        <v>5.4050925925925863E-3</v>
      </c>
      <c r="BD75" s="35">
        <v>1.0416666666667254E-4</v>
      </c>
      <c r="BE75" s="44" t="s">
        <v>45</v>
      </c>
      <c r="BF75" s="45">
        <v>9</v>
      </c>
      <c r="BG75" s="55">
        <v>0.64954861111111117</v>
      </c>
      <c r="BH75" s="35">
        <v>1.274305555555566E-2</v>
      </c>
      <c r="BI75" s="35">
        <v>6.7129629629619075E-4</v>
      </c>
      <c r="BJ75" s="44" t="s">
        <v>45</v>
      </c>
      <c r="BK75" s="45">
        <v>58</v>
      </c>
      <c r="BL75" s="55">
        <v>0.65387731481481481</v>
      </c>
      <c r="BM75" s="35">
        <v>1.70717592592593E-2</v>
      </c>
      <c r="BN75" s="35">
        <v>1.9675925925921947E-4</v>
      </c>
      <c r="BO75" s="44" t="s">
        <v>45</v>
      </c>
      <c r="BP75" s="45">
        <v>17</v>
      </c>
      <c r="BQ75" s="55">
        <v>0.67113425925925929</v>
      </c>
      <c r="BR75" s="35">
        <v>3.4328703703703778E-2</v>
      </c>
      <c r="BS75" s="35">
        <v>2.3726851851852623E-3</v>
      </c>
      <c r="BT75" s="44" t="s">
        <v>301</v>
      </c>
      <c r="BU75" s="45">
        <v>205</v>
      </c>
      <c r="BV75" s="263"/>
      <c r="BW75" s="263"/>
      <c r="BX75" s="55">
        <v>0.66200231481481475</v>
      </c>
      <c r="BY75" s="35">
        <v>2.5196759259259238E-2</v>
      </c>
      <c r="BZ75" s="35">
        <v>1.5011574074074094E-2</v>
      </c>
      <c r="CA75" s="44" t="s">
        <v>45</v>
      </c>
      <c r="CB75" s="45">
        <v>1597</v>
      </c>
      <c r="CC75" s="49">
        <v>0.69513888888888886</v>
      </c>
      <c r="CD75" s="42" t="s">
        <v>45</v>
      </c>
      <c r="CE75" s="38">
        <v>660</v>
      </c>
      <c r="CF75" s="53">
        <v>0.69791666666666663</v>
      </c>
      <c r="CG75" s="61"/>
      <c r="CH75" s="55">
        <v>0.70847222222222228</v>
      </c>
      <c r="CI75" s="35">
        <v>1.0555555555555651E-2</v>
      </c>
      <c r="CJ75" s="35">
        <v>2.8935185185175599E-4</v>
      </c>
      <c r="CK75" s="44" t="s">
        <v>45</v>
      </c>
      <c r="CL75" s="45">
        <v>25</v>
      </c>
      <c r="CM75" s="55">
        <v>0.71483796296296298</v>
      </c>
      <c r="CN75" s="35">
        <v>1.6921296296296351E-2</v>
      </c>
      <c r="CO75" s="35">
        <v>6.9444444444500403E-5</v>
      </c>
      <c r="CP75" s="44" t="s">
        <v>301</v>
      </c>
      <c r="CQ75" s="45">
        <v>6</v>
      </c>
      <c r="CR75" s="85" t="s">
        <v>632</v>
      </c>
      <c r="CS75" s="38"/>
      <c r="CT75" s="85">
        <v>3.6881944444444401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107.6</v>
      </c>
      <c r="DC75" s="71">
        <v>107.6</v>
      </c>
      <c r="DD75" s="72"/>
      <c r="DE75" s="43"/>
      <c r="DF75" s="43"/>
      <c r="DG75" s="39">
        <v>2116.6999999999998</v>
      </c>
      <c r="DH75" s="46">
        <v>7200</v>
      </c>
      <c r="DI75" s="40"/>
      <c r="DJ75" s="63">
        <v>9316.7000000000007</v>
      </c>
      <c r="DK75" s="43"/>
      <c r="DL75" s="268" t="s">
        <v>191</v>
      </c>
      <c r="DM75" s="269" t="s">
        <v>614</v>
      </c>
      <c r="DN75" s="269" t="s">
        <v>178</v>
      </c>
      <c r="DO75" s="269">
        <v>102</v>
      </c>
      <c r="DP75" s="269" t="s">
        <v>621</v>
      </c>
      <c r="DQ75" s="56"/>
      <c r="DR75" s="56"/>
      <c r="DS75" s="36"/>
      <c r="DV75" s="41">
        <v>1.08</v>
      </c>
      <c r="DW75" s="41" t="s">
        <v>197</v>
      </c>
      <c r="DX75" s="41"/>
      <c r="DY75" s="151">
        <v>215.67599999999999</v>
      </c>
      <c r="DZ75" s="41">
        <v>215.67599999999999</v>
      </c>
      <c r="EA75" s="41">
        <v>9999</v>
      </c>
      <c r="EB75" s="41">
        <v>999999</v>
      </c>
      <c r="EC75" s="41">
        <v>999999</v>
      </c>
      <c r="EG75" s="41">
        <v>88</v>
      </c>
      <c r="EH75" s="195">
        <v>0</v>
      </c>
      <c r="EI75" s="195">
        <v>6540</v>
      </c>
      <c r="EJ75" s="196">
        <v>92.1</v>
      </c>
      <c r="EK75" s="195">
        <v>0</v>
      </c>
      <c r="EL75" s="195">
        <v>0</v>
      </c>
      <c r="EM75" s="195">
        <v>1886</v>
      </c>
      <c r="EN75" s="195">
        <v>660</v>
      </c>
      <c r="EO75" s="195">
        <v>31</v>
      </c>
      <c r="EP75" s="195">
        <v>0</v>
      </c>
      <c r="EQ75" s="195">
        <v>107.6</v>
      </c>
      <c r="FC75" s="41">
        <v>88</v>
      </c>
      <c r="FD75" s="195">
        <v>0</v>
      </c>
      <c r="FE75" s="195">
        <v>6540</v>
      </c>
      <c r="FF75" s="195">
        <v>6632.1</v>
      </c>
      <c r="FG75" s="195">
        <v>6632.1</v>
      </c>
      <c r="FH75" s="195">
        <v>6632.1</v>
      </c>
      <c r="FI75" s="195">
        <v>8518.1</v>
      </c>
      <c r="FJ75" s="195">
        <v>9178.1</v>
      </c>
      <c r="FK75" s="195">
        <v>9209.1</v>
      </c>
      <c r="FL75" s="195">
        <v>9209.1</v>
      </c>
      <c r="FM75" s="195">
        <v>9316.7000000000007</v>
      </c>
    </row>
    <row r="76" spans="1:178" ht="13.5" thickBot="1" x14ac:dyDescent="0.25">
      <c r="B76" s="34">
        <v>77</v>
      </c>
      <c r="C76" s="293">
        <v>93</v>
      </c>
      <c r="D76" s="260" t="s">
        <v>562</v>
      </c>
      <c r="E76" s="260" t="s">
        <v>563</v>
      </c>
      <c r="F76" s="260" t="s">
        <v>617</v>
      </c>
      <c r="G76" s="43">
        <v>0.34513888888888872</v>
      </c>
      <c r="H76" s="47">
        <v>0.34513888888888872</v>
      </c>
      <c r="I76" s="58" t="s">
        <v>44</v>
      </c>
      <c r="J76" s="391">
        <v>0</v>
      </c>
      <c r="K76" s="43">
        <v>0.42847222222222209</v>
      </c>
      <c r="L76" s="47">
        <v>0.42847222222222209</v>
      </c>
      <c r="M76" s="42" t="s">
        <v>44</v>
      </c>
      <c r="N76" s="38">
        <v>0</v>
      </c>
      <c r="O76" s="85">
        <v>0.4291666666666667</v>
      </c>
      <c r="P76" s="38"/>
      <c r="Q76" s="261"/>
      <c r="R76" s="85">
        <v>0.45763888888888887</v>
      </c>
      <c r="S76" s="38">
        <v>300</v>
      </c>
      <c r="T76" s="85">
        <v>0.46249999999999997</v>
      </c>
      <c r="U76" s="86"/>
      <c r="V76" s="52">
        <v>0</v>
      </c>
      <c r="W76" s="85">
        <v>0.50347222222222221</v>
      </c>
      <c r="X76" s="38"/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0.51874999999999993</v>
      </c>
      <c r="AL76" s="42" t="s">
        <v>44</v>
      </c>
      <c r="AM76" s="38">
        <v>0</v>
      </c>
      <c r="AN76" s="43">
        <v>0.52361111111111114</v>
      </c>
      <c r="AO76" s="47">
        <v>0.57430555555555551</v>
      </c>
      <c r="AP76" s="70">
        <v>97.1</v>
      </c>
      <c r="AQ76" s="71">
        <v>97.1</v>
      </c>
      <c r="AR76" s="72">
        <v>10</v>
      </c>
      <c r="AS76" s="49">
        <v>0.56041666666666656</v>
      </c>
      <c r="AT76" s="42" t="s">
        <v>44</v>
      </c>
      <c r="AU76" s="280">
        <v>0</v>
      </c>
      <c r="AV76" s="72"/>
      <c r="AW76" s="49">
        <v>0.62013888888888891</v>
      </c>
      <c r="AX76" s="42" t="s">
        <v>44</v>
      </c>
      <c r="AY76" s="38">
        <v>0</v>
      </c>
      <c r="AZ76" s="53">
        <v>0.62222222222222223</v>
      </c>
      <c r="BA76" s="61"/>
      <c r="BB76" s="55">
        <v>0.62707175925925929</v>
      </c>
      <c r="BC76" s="35">
        <v>4.849537037037055E-3</v>
      </c>
      <c r="BD76" s="35">
        <v>6.5972222222220392E-4</v>
      </c>
      <c r="BE76" s="44" t="s">
        <v>45</v>
      </c>
      <c r="BF76" s="45">
        <v>57</v>
      </c>
      <c r="BG76" s="55">
        <v>0.63563657407407403</v>
      </c>
      <c r="BH76" s="35">
        <v>1.3414351851851802E-2</v>
      </c>
      <c r="BI76" s="35">
        <v>4.8572257327350599E-17</v>
      </c>
      <c r="BJ76" s="44" t="s">
        <v>44</v>
      </c>
      <c r="BK76" s="45">
        <v>0</v>
      </c>
      <c r="BL76" s="55">
        <v>0.64043981481481482</v>
      </c>
      <c r="BM76" s="35">
        <v>1.8217592592592591E-2</v>
      </c>
      <c r="BN76" s="35">
        <v>9.4907407407407093E-4</v>
      </c>
      <c r="BO76" s="44" t="s">
        <v>301</v>
      </c>
      <c r="BP76" s="45">
        <v>82</v>
      </c>
      <c r="BQ76" s="55">
        <v>0.66047453703703707</v>
      </c>
      <c r="BR76" s="35">
        <v>3.8252314814814836E-2</v>
      </c>
      <c r="BS76" s="35">
        <v>6.2962962962963206E-3</v>
      </c>
      <c r="BT76" s="44" t="s">
        <v>301</v>
      </c>
      <c r="BU76" s="45">
        <v>844</v>
      </c>
      <c r="BV76" s="263"/>
      <c r="BW76" s="263"/>
      <c r="BX76" s="55">
        <v>0.65093750000000006</v>
      </c>
      <c r="BY76" s="35">
        <v>2.8715277777777826E-2</v>
      </c>
      <c r="BZ76" s="35">
        <v>1.1493055555555506E-2</v>
      </c>
      <c r="CA76" s="44" t="s">
        <v>45</v>
      </c>
      <c r="CB76" s="45">
        <v>1593</v>
      </c>
      <c r="CC76" s="49"/>
      <c r="CD76" s="42" t="s">
        <v>44</v>
      </c>
      <c r="CE76" s="38">
        <v>1800</v>
      </c>
      <c r="CF76" s="53"/>
      <c r="CG76" s="61"/>
      <c r="CH76" s="55"/>
      <c r="CI76" s="35">
        <v>0</v>
      </c>
      <c r="CJ76" s="35">
        <v>1.0844907407407407E-2</v>
      </c>
      <c r="CK76" s="44" t="s">
        <v>44</v>
      </c>
      <c r="CL76" s="45"/>
      <c r="CM76" s="55"/>
      <c r="CN76" s="35">
        <v>0</v>
      </c>
      <c r="CO76" s="35">
        <v>1.6851851851851851E-2</v>
      </c>
      <c r="CP76" s="44"/>
      <c r="CQ76" s="45">
        <v>1800</v>
      </c>
      <c r="CR76" s="85"/>
      <c r="CS76" s="38">
        <v>600</v>
      </c>
      <c r="CT76" s="85">
        <v>3.7715277777777798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109.8</v>
      </c>
      <c r="DC76" s="71">
        <v>109.8</v>
      </c>
      <c r="DD76" s="72"/>
      <c r="DE76" s="43"/>
      <c r="DF76" s="43"/>
      <c r="DG76" s="39">
        <v>4592.9000000000005</v>
      </c>
      <c r="DH76" s="46">
        <v>5100</v>
      </c>
      <c r="DI76" s="40"/>
      <c r="DJ76" s="63">
        <v>9692.9000000000015</v>
      </c>
      <c r="DK76" s="43"/>
      <c r="DL76" s="268" t="s">
        <v>192</v>
      </c>
      <c r="DM76" s="269" t="s">
        <v>617</v>
      </c>
      <c r="DN76" s="269" t="s">
        <v>178</v>
      </c>
      <c r="DO76" s="269">
        <v>76</v>
      </c>
      <c r="DP76" s="269">
        <v>0</v>
      </c>
      <c r="DQ76" s="56"/>
      <c r="DR76" s="56"/>
      <c r="DS76" s="36"/>
      <c r="DV76" s="41">
        <v>1.05</v>
      </c>
      <c r="DW76" s="41" t="s">
        <v>197</v>
      </c>
      <c r="DX76" s="41"/>
      <c r="DY76" s="151">
        <v>227.74499999999998</v>
      </c>
      <c r="DZ76" s="41">
        <v>227.74499999999998</v>
      </c>
      <c r="EA76" s="41">
        <v>9999</v>
      </c>
      <c r="EB76" s="41">
        <v>999999</v>
      </c>
      <c r="EC76" s="41">
        <v>999999</v>
      </c>
      <c r="EG76" s="41">
        <v>93</v>
      </c>
      <c r="EH76" s="195">
        <v>0</v>
      </c>
      <c r="EI76" s="195">
        <v>2700</v>
      </c>
      <c r="EJ76" s="196">
        <v>107.1</v>
      </c>
      <c r="EK76" s="195">
        <v>0</v>
      </c>
      <c r="EL76" s="195">
        <v>0</v>
      </c>
      <c r="EM76" s="195">
        <v>2576</v>
      </c>
      <c r="EN76" s="195">
        <v>1800</v>
      </c>
      <c r="EO76" s="195">
        <v>1800</v>
      </c>
      <c r="EP76" s="195">
        <v>600</v>
      </c>
      <c r="EQ76" s="195">
        <v>109.8</v>
      </c>
      <c r="FC76" s="41">
        <v>93</v>
      </c>
      <c r="FD76" s="195">
        <v>0</v>
      </c>
      <c r="FE76" s="195">
        <v>2700</v>
      </c>
      <c r="FF76" s="195">
        <v>2807.1</v>
      </c>
      <c r="FG76" s="195">
        <v>2807.1</v>
      </c>
      <c r="FH76" s="195">
        <v>2807.1</v>
      </c>
      <c r="FI76" s="195">
        <v>5383.1</v>
      </c>
      <c r="FJ76" s="195">
        <v>7183.1</v>
      </c>
      <c r="FK76" s="195">
        <v>8983.1</v>
      </c>
      <c r="FL76" s="195">
        <v>9583.1</v>
      </c>
      <c r="FM76" s="195">
        <v>9692.9</v>
      </c>
    </row>
    <row r="77" spans="1:178" ht="13.5" thickBot="1" x14ac:dyDescent="0.25">
      <c r="B77" s="34">
        <v>78</v>
      </c>
      <c r="C77" s="293">
        <v>99</v>
      </c>
      <c r="D77" s="260" t="s">
        <v>564</v>
      </c>
      <c r="E77" s="260" t="s">
        <v>565</v>
      </c>
      <c r="F77" s="260" t="s">
        <v>618</v>
      </c>
      <c r="G77" s="43">
        <v>0.34583333333333316</v>
      </c>
      <c r="H77" s="47">
        <v>0.34583333333333316</v>
      </c>
      <c r="I77" s="58" t="s">
        <v>44</v>
      </c>
      <c r="J77" s="52">
        <v>0</v>
      </c>
      <c r="K77" s="43">
        <v>0.42916666666666653</v>
      </c>
      <c r="L77" s="47">
        <v>0.42916666666666653</v>
      </c>
      <c r="M77" s="42" t="s">
        <v>44</v>
      </c>
      <c r="N77" s="38">
        <v>0</v>
      </c>
      <c r="O77" s="85">
        <v>0.42986111111111108</v>
      </c>
      <c r="P77" s="38"/>
      <c r="Q77" s="261"/>
      <c r="R77" s="85"/>
      <c r="S77" s="38">
        <v>0</v>
      </c>
      <c r="T77" s="85">
        <v>0.4770833333333333</v>
      </c>
      <c r="U77" s="86"/>
      <c r="V77" s="52">
        <v>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 t="s">
        <v>308</v>
      </c>
      <c r="AL77" s="42" t="s">
        <v>44</v>
      </c>
      <c r="AM77" s="38">
        <v>1800</v>
      </c>
      <c r="AN77" s="43">
        <v>0.58888888888888891</v>
      </c>
      <c r="AO77" s="47">
        <v>0.59027777777777779</v>
      </c>
      <c r="AP77" s="70">
        <v>108.9</v>
      </c>
      <c r="AQ77" s="71">
        <v>108.9</v>
      </c>
      <c r="AR77" s="72"/>
      <c r="AS77" s="49" t="e">
        <v>#VALUE!</v>
      </c>
      <c r="AT77" s="42"/>
      <c r="AU77" s="280">
        <v>0</v>
      </c>
      <c r="AV77" s="72"/>
      <c r="AW77" s="49">
        <v>0.63958333333333328</v>
      </c>
      <c r="AX77" s="42"/>
      <c r="AY77" s="38">
        <v>0</v>
      </c>
      <c r="AZ77" s="53">
        <v>0.64097222222222217</v>
      </c>
      <c r="BA77" s="61"/>
      <c r="BB77" s="55">
        <v>0.64651620370370366</v>
      </c>
      <c r="BC77" s="35">
        <v>5.5439814814814969E-3</v>
      </c>
      <c r="BD77" s="35">
        <v>3.4722222222238058E-5</v>
      </c>
      <c r="BE77" s="44" t="s">
        <v>301</v>
      </c>
      <c r="BF77" s="45">
        <v>3</v>
      </c>
      <c r="BG77" s="55">
        <v>0.65443287037037035</v>
      </c>
      <c r="BH77" s="35">
        <v>1.346064814814818E-2</v>
      </c>
      <c r="BI77" s="35">
        <v>4.6296296296328976E-5</v>
      </c>
      <c r="BJ77" s="44" t="s">
        <v>301</v>
      </c>
      <c r="BK77" s="45">
        <v>4</v>
      </c>
      <c r="BL77" s="55">
        <v>0.65946759259259258</v>
      </c>
      <c r="BM77" s="35">
        <v>1.8495370370370412E-2</v>
      </c>
      <c r="BN77" s="35">
        <v>1.2268518518518921E-3</v>
      </c>
      <c r="BO77" s="44" t="s">
        <v>301</v>
      </c>
      <c r="BP77" s="45">
        <v>106</v>
      </c>
      <c r="BQ77" s="55">
        <v>0.70568287037037036</v>
      </c>
      <c r="BR77" s="35">
        <v>6.4710648148148198E-2</v>
      </c>
      <c r="BS77" s="35">
        <v>3.2754629629629682E-2</v>
      </c>
      <c r="BT77" s="44" t="s">
        <v>301</v>
      </c>
      <c r="BU77" s="45">
        <v>2830</v>
      </c>
      <c r="BV77" s="263"/>
      <c r="BW77" s="263"/>
      <c r="BX77" s="55">
        <v>0.66833333333333333</v>
      </c>
      <c r="BY77" s="35">
        <v>2.7361111111111169E-2</v>
      </c>
      <c r="BZ77" s="35">
        <v>1.2847222222222163E-2</v>
      </c>
      <c r="CA77" s="44" t="s">
        <v>45</v>
      </c>
      <c r="CB77" s="45">
        <v>1410</v>
      </c>
      <c r="CC77" s="49">
        <v>0.73402777777777783</v>
      </c>
      <c r="CD77" s="42" t="s">
        <v>301</v>
      </c>
      <c r="CE77" s="38">
        <v>2340</v>
      </c>
      <c r="CF77" s="53">
        <v>0.73611111111111116</v>
      </c>
      <c r="CG77" s="61"/>
      <c r="CH77" s="55">
        <v>0.75</v>
      </c>
      <c r="CI77" s="35">
        <v>1.388888888888884E-2</v>
      </c>
      <c r="CJ77" s="35">
        <v>3.0439814814814323E-3</v>
      </c>
      <c r="CK77" s="44" t="s">
        <v>301</v>
      </c>
      <c r="CL77" s="45">
        <v>263</v>
      </c>
      <c r="CM77" s="55">
        <v>0.75807870370370367</v>
      </c>
      <c r="CN77" s="35">
        <v>2.1967592592592511E-2</v>
      </c>
      <c r="CO77" s="35">
        <v>5.1157407407406603E-3</v>
      </c>
      <c r="CP77" s="44" t="s">
        <v>301</v>
      </c>
      <c r="CQ77" s="45">
        <v>442</v>
      </c>
      <c r="CR77" s="85" t="s">
        <v>632</v>
      </c>
      <c r="CS77" s="38"/>
      <c r="CT77" s="85">
        <v>3.8131944444444401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127.7</v>
      </c>
      <c r="DC77" s="71">
        <v>127.7</v>
      </c>
      <c r="DD77" s="72"/>
      <c r="DE77" s="43"/>
      <c r="DF77" s="43"/>
      <c r="DG77" s="39">
        <v>5294.5999999999995</v>
      </c>
      <c r="DH77" s="46">
        <v>7140</v>
      </c>
      <c r="DI77" s="40"/>
      <c r="DJ77" s="63">
        <v>12434.599999999999</v>
      </c>
      <c r="DK77" s="43"/>
      <c r="DL77" s="268" t="s">
        <v>191</v>
      </c>
      <c r="DM77" s="269" t="s">
        <v>618</v>
      </c>
      <c r="DN77" s="269" t="s">
        <v>178</v>
      </c>
      <c r="DO77" s="269">
        <v>103</v>
      </c>
      <c r="DP77" s="269">
        <v>0</v>
      </c>
      <c r="DQ77" s="56"/>
      <c r="DR77" s="56"/>
      <c r="DS77" s="36"/>
      <c r="DV77" s="41">
        <v>1.08</v>
      </c>
      <c r="DW77" s="41" t="s">
        <v>197</v>
      </c>
      <c r="DX77" s="41"/>
      <c r="DY77" s="151">
        <v>255.52800000000005</v>
      </c>
      <c r="DZ77" s="41">
        <v>255.52800000000005</v>
      </c>
      <c r="EA77" s="41">
        <v>9999</v>
      </c>
      <c r="EB77" s="41">
        <v>999999</v>
      </c>
      <c r="EC77" s="41">
        <v>999999</v>
      </c>
      <c r="EG77" s="41">
        <v>99</v>
      </c>
      <c r="EH77" s="195">
        <v>0</v>
      </c>
      <c r="EI77" s="195">
        <v>4800</v>
      </c>
      <c r="EJ77" s="196">
        <v>108.9</v>
      </c>
      <c r="EK77" s="195">
        <v>0</v>
      </c>
      <c r="EL77" s="195">
        <v>0</v>
      </c>
      <c r="EM77" s="195">
        <v>4353</v>
      </c>
      <c r="EN77" s="195">
        <v>2340</v>
      </c>
      <c r="EO77" s="195">
        <v>705</v>
      </c>
      <c r="EP77" s="195">
        <v>0</v>
      </c>
      <c r="EQ77" s="195">
        <v>127.7</v>
      </c>
      <c r="FC77" s="41">
        <v>99</v>
      </c>
      <c r="FD77" s="195">
        <v>0</v>
      </c>
      <c r="FE77" s="195">
        <v>4800</v>
      </c>
      <c r="FF77" s="195">
        <v>4908.8999999999996</v>
      </c>
      <c r="FG77" s="195">
        <v>4908.8999999999996</v>
      </c>
      <c r="FH77" s="195">
        <v>4908.8999999999996</v>
      </c>
      <c r="FI77" s="195">
        <v>9261.9</v>
      </c>
      <c r="FJ77" s="195">
        <v>11601.9</v>
      </c>
      <c r="FK77" s="195">
        <v>12306.9</v>
      </c>
      <c r="FL77" s="195">
        <v>12306.9</v>
      </c>
      <c r="FM77" s="195">
        <v>12434.6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CD4:CE4"/>
    <mergeCell ref="CZ3:DA3"/>
    <mergeCell ref="AI3:AJ3"/>
    <mergeCell ref="AL3:AM3"/>
    <mergeCell ref="CX3:CY3"/>
    <mergeCell ref="CA3:CB3"/>
    <mergeCell ref="CF3:CG3"/>
    <mergeCell ref="BJ3:BK3"/>
    <mergeCell ref="AZ3:BA3"/>
    <mergeCell ref="D2:E2"/>
    <mergeCell ref="D3:F3"/>
    <mergeCell ref="G3:J3"/>
    <mergeCell ref="K3:N3"/>
    <mergeCell ref="K1:N2"/>
    <mergeCell ref="I4:J4"/>
    <mergeCell ref="M4:N4"/>
    <mergeCell ref="AC3:AD3"/>
    <mergeCell ref="O3:P3"/>
    <mergeCell ref="W3:X3"/>
    <mergeCell ref="Z3:AB3"/>
    <mergeCell ref="AF3:AH3"/>
    <mergeCell ref="R3:S3"/>
    <mergeCell ref="U3:V3"/>
    <mergeCell ref="AN3:AO3"/>
    <mergeCell ref="AP3:AR3"/>
    <mergeCell ref="AT3:AU3"/>
    <mergeCell ref="AX3:AY3"/>
    <mergeCell ref="BE3:BF3"/>
    <mergeCell ref="BO3:BP3"/>
    <mergeCell ref="BT3:BU3"/>
    <mergeCell ref="CD3:CE3"/>
    <mergeCell ref="DL3:DL4"/>
    <mergeCell ref="DM3:DM4"/>
    <mergeCell ref="DN3:DN4"/>
    <mergeCell ref="CK3:CL3"/>
    <mergeCell ref="CP3:CQ3"/>
    <mergeCell ref="CR3:CS3"/>
    <mergeCell ref="CT3:CU3"/>
    <mergeCell ref="CX4:CY4"/>
    <mergeCell ref="U4:V4"/>
    <mergeCell ref="DO3:DO4"/>
    <mergeCell ref="DP3:DP4"/>
    <mergeCell ref="DQ3:DS3"/>
    <mergeCell ref="Z4:AA4"/>
    <mergeCell ref="AF4:AG4"/>
    <mergeCell ref="AL4:AM4"/>
    <mergeCell ref="AT4:AU4"/>
    <mergeCell ref="AX4:AY4"/>
    <mergeCell ref="DB3:DD3"/>
  </mergeCells>
  <phoneticPr fontId="9" type="noConversion"/>
  <conditionalFormatting sqref="DL5:DS82">
    <cfRule type="cellIs" dxfId="6" priority="1" stopIfTrue="1" operator="equal">
      <formula>0</formula>
    </cfRule>
  </conditionalFormatting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FV119"/>
  <sheetViews>
    <sheetView topLeftCell="B1" workbookViewId="0">
      <selection activeCell="A5" sqref="A5:IV82"/>
    </sheetView>
  </sheetViews>
  <sheetFormatPr defaultRowHeight="12.75" x14ac:dyDescent="0.2"/>
  <cols>
    <col min="1" max="1" width="6.7109375" style="22" hidden="1" customWidth="1"/>
    <col min="2" max="2" width="3" style="17" customWidth="1"/>
    <col min="3" max="3" width="3.7109375" style="3" customWidth="1"/>
    <col min="4" max="4" width="27.140625" style="22" customWidth="1"/>
    <col min="5" max="5" width="23.5703125" style="22" customWidth="1"/>
    <col min="6" max="6" width="15.42578125" style="22" customWidth="1"/>
    <col min="7" max="8" width="5.5703125" style="22" customWidth="1"/>
    <col min="9" max="9" width="4.28515625" style="22" customWidth="1"/>
    <col min="10" max="10" width="6.85546875" style="22" customWidth="1"/>
    <col min="11" max="12" width="5.5703125" style="22" customWidth="1"/>
    <col min="13" max="13" width="2.140625" style="19" customWidth="1"/>
    <col min="14" max="14" width="5" style="20" customWidth="1"/>
    <col min="15" max="15" width="5.7109375" style="22" bestFit="1" customWidth="1"/>
    <col min="16" max="16" width="7.42578125" style="22" bestFit="1" customWidth="1"/>
    <col min="17" max="17" width="6.42578125" style="22" customWidth="1"/>
    <col min="18" max="18" width="5.7109375" style="22" bestFit="1" customWidth="1"/>
    <col min="19" max="19" width="7.42578125" style="22" bestFit="1" customWidth="1"/>
    <col min="20" max="20" width="5.7109375" style="22" bestFit="1" customWidth="1"/>
    <col min="21" max="21" width="2" style="22" customWidth="1"/>
    <col min="22" max="22" width="7.42578125" style="22" bestFit="1" customWidth="1"/>
    <col min="23" max="23" width="5.7109375" style="22" bestFit="1" customWidth="1"/>
    <col min="24" max="24" width="7.42578125" style="22" bestFit="1" customWidth="1"/>
    <col min="25" max="25" width="5.7109375" style="22" bestFit="1" customWidth="1"/>
    <col min="26" max="26" width="2" style="22" customWidth="1"/>
    <col min="27" max="27" width="7.42578125" style="22" bestFit="1" customWidth="1"/>
    <col min="28" max="28" width="6.42578125" style="22" customWidth="1"/>
    <col min="29" max="29" width="5.7109375" style="22" bestFit="1" customWidth="1"/>
    <col min="30" max="30" width="7.42578125" style="22" bestFit="1" customWidth="1"/>
    <col min="31" max="31" width="5.7109375" style="22" bestFit="1" customWidth="1"/>
    <col min="32" max="32" width="2" style="22" customWidth="1"/>
    <col min="33" max="33" width="7.42578125" style="22" bestFit="1" customWidth="1"/>
    <col min="34" max="34" width="6.42578125" style="22" customWidth="1"/>
    <col min="35" max="35" width="5.7109375" style="22" bestFit="1" customWidth="1"/>
    <col min="36" max="36" width="7.42578125" style="22" bestFit="1" customWidth="1"/>
    <col min="37" max="37" width="5.85546875" style="22" customWidth="1"/>
    <col min="38" max="38" width="3.42578125" style="22" customWidth="1"/>
    <col min="39" max="39" width="6.5703125" style="22" customWidth="1"/>
    <col min="40" max="41" width="8" style="22" customWidth="1"/>
    <col min="42" max="43" width="8" style="17" customWidth="1"/>
    <col min="44" max="44" width="6.42578125" style="22" customWidth="1"/>
    <col min="45" max="45" width="6.5703125" style="22" customWidth="1"/>
    <col min="46" max="46" width="3.42578125" style="22" customWidth="1"/>
    <col min="47" max="47" width="6.5703125" style="22" customWidth="1"/>
    <col min="48" max="48" width="6.5703125" style="22" hidden="1" customWidth="1"/>
    <col min="49" max="49" width="8.140625" style="22" customWidth="1"/>
    <col min="50" max="50" width="3.42578125" style="22" customWidth="1"/>
    <col min="51" max="51" width="4.85546875" style="22" customWidth="1"/>
    <col min="52" max="52" width="8.140625" style="22" customWidth="1"/>
    <col min="53" max="53" width="6.42578125" style="22" customWidth="1"/>
    <col min="54" max="54" width="8.140625" style="22" customWidth="1"/>
    <col min="55" max="55" width="8.42578125" style="22" hidden="1" customWidth="1"/>
    <col min="56" max="56" width="8.140625" style="22" hidden="1" customWidth="1"/>
    <col min="57" max="57" width="2.42578125" style="22" customWidth="1"/>
    <col min="58" max="58" width="6" style="17" customWidth="1"/>
    <col min="59" max="59" width="8.140625" style="22" customWidth="1"/>
    <col min="60" max="60" width="8.85546875" style="22" hidden="1" customWidth="1"/>
    <col min="61" max="61" width="8.140625" style="22" hidden="1" customWidth="1"/>
    <col min="62" max="62" width="2.42578125" style="22" customWidth="1"/>
    <col min="63" max="63" width="6" style="17" customWidth="1"/>
    <col min="64" max="64" width="8.140625" style="22" customWidth="1"/>
    <col min="65" max="65" width="8.85546875" style="22" hidden="1" customWidth="1"/>
    <col min="66" max="66" width="8.140625" style="22" hidden="1" customWidth="1"/>
    <col min="67" max="67" width="2.42578125" style="22" customWidth="1"/>
    <col min="68" max="68" width="7" style="17" customWidth="1"/>
    <col min="69" max="69" width="8.140625" style="22" customWidth="1"/>
    <col min="70" max="70" width="8.85546875" style="22" hidden="1" customWidth="1"/>
    <col min="71" max="71" width="8.140625" style="22" hidden="1" customWidth="1"/>
    <col min="72" max="72" width="2.42578125" style="22" customWidth="1"/>
    <col min="73" max="73" width="7" style="17" customWidth="1"/>
    <col min="74" max="75" width="7" style="17" hidden="1" customWidth="1"/>
    <col min="76" max="76" width="8.140625" style="22" customWidth="1"/>
    <col min="77" max="77" width="8.85546875" style="22" hidden="1" customWidth="1"/>
    <col min="78" max="78" width="8.140625" style="22" hidden="1" customWidth="1"/>
    <col min="79" max="79" width="2.42578125" style="22" customWidth="1"/>
    <col min="80" max="80" width="6" style="17" customWidth="1"/>
    <col min="81" max="81" width="5.85546875" style="22" customWidth="1"/>
    <col min="82" max="82" width="3.42578125" style="22" customWidth="1"/>
    <col min="83" max="83" width="6.5703125" style="22" customWidth="1"/>
    <col min="84" max="84" width="8.140625" style="22" customWidth="1"/>
    <col min="85" max="85" width="6.42578125" style="22" customWidth="1"/>
    <col min="86" max="86" width="8.140625" style="22" customWidth="1"/>
    <col min="87" max="87" width="8.42578125" style="22" hidden="1" customWidth="1"/>
    <col min="88" max="88" width="8.140625" style="22" hidden="1" customWidth="1"/>
    <col min="89" max="89" width="2.42578125" style="22" customWidth="1"/>
    <col min="90" max="90" width="6" style="17" customWidth="1"/>
    <col min="91" max="91" width="8.140625" style="22" customWidth="1"/>
    <col min="92" max="92" width="8.85546875" style="22" hidden="1" customWidth="1"/>
    <col min="93" max="93" width="8.140625" style="22" hidden="1" customWidth="1"/>
    <col min="94" max="94" width="2.42578125" style="22" customWidth="1"/>
    <col min="95" max="95" width="6" style="17" customWidth="1"/>
    <col min="96" max="96" width="5.7109375" style="22" bestFit="1" customWidth="1"/>
    <col min="97" max="97" width="7.42578125" style="22" bestFit="1" customWidth="1"/>
    <col min="98" max="98" width="5.7109375" style="22" hidden="1" customWidth="1"/>
    <col min="99" max="99" width="7.42578125" style="22" hidden="1" customWidth="1"/>
    <col min="100" max="100" width="5.7109375" style="22" customWidth="1"/>
    <col min="101" max="101" width="8.140625" style="22" hidden="1" customWidth="1"/>
    <col min="102" max="102" width="2.28515625" style="22" customWidth="1"/>
    <col min="103" max="103" width="10.85546875" style="22" customWidth="1"/>
    <col min="104" max="105" width="8" style="22" hidden="1" customWidth="1"/>
    <col min="106" max="107" width="8" style="17" customWidth="1"/>
    <col min="108" max="108" width="6.42578125" style="22" customWidth="1"/>
    <col min="109" max="110" width="1.85546875" style="13" customWidth="1"/>
    <col min="111" max="111" width="12.28515625" style="17" customWidth="1"/>
    <col min="112" max="112" width="10.28515625" style="17" customWidth="1"/>
    <col min="113" max="113" width="10.28515625" style="17" hidden="1" customWidth="1"/>
    <col min="114" max="114" width="11.85546875" style="17" customWidth="1"/>
    <col min="115" max="115" width="1.85546875" style="13" customWidth="1"/>
    <col min="116" max="116" width="12.28515625" style="22" customWidth="1"/>
    <col min="117" max="117" width="19.7109375" style="22" customWidth="1"/>
    <col min="118" max="119" width="12.28515625" style="22" customWidth="1"/>
    <col min="120" max="120" width="21.140625" style="22" customWidth="1"/>
    <col min="121" max="123" width="11.28515625" style="22" customWidth="1"/>
    <col min="124" max="128" width="9.140625" style="22" customWidth="1"/>
    <col min="129" max="129" width="10.28515625" style="22" customWidth="1"/>
    <col min="130" max="145" width="9.140625" style="22"/>
    <col min="146" max="147" width="10.28515625" style="22" bestFit="1" customWidth="1"/>
    <col min="148" max="151" width="10.28515625" style="22" hidden="1" customWidth="1"/>
    <col min="152" max="157" width="0" style="22" hidden="1" customWidth="1"/>
    <col min="158" max="168" width="9.140625" style="22"/>
    <col min="169" max="169" width="9.140625" style="22" customWidth="1"/>
    <col min="170" max="178" width="9.140625" style="22" hidden="1" customWidth="1"/>
    <col min="179" max="16384" width="9.140625" style="22"/>
  </cols>
  <sheetData>
    <row r="1" spans="1:178" s="4" customFormat="1" ht="47.25" customHeight="1" x14ac:dyDescent="0.25">
      <c r="B1" s="3"/>
      <c r="D1" s="5" t="s">
        <v>18</v>
      </c>
      <c r="E1" s="6"/>
      <c r="F1" s="6"/>
      <c r="G1" s="6"/>
      <c r="H1" s="6"/>
      <c r="I1" s="6"/>
      <c r="J1" s="6"/>
      <c r="K1" s="418"/>
      <c r="L1" s="418"/>
      <c r="M1" s="418"/>
      <c r="N1" s="418"/>
      <c r="Q1" s="7"/>
      <c r="AB1" s="7"/>
      <c r="AH1" s="7"/>
      <c r="AP1" s="3"/>
      <c r="AQ1" s="3"/>
      <c r="AR1" s="7"/>
      <c r="AW1" s="79"/>
      <c r="AZ1" s="48"/>
      <c r="BA1" s="7"/>
      <c r="BB1" s="27"/>
      <c r="BC1" s="27"/>
      <c r="BD1" s="27"/>
      <c r="BE1" s="27"/>
      <c r="BF1" s="3"/>
      <c r="BG1" s="27"/>
      <c r="BH1" s="27"/>
      <c r="BI1" s="27"/>
      <c r="BJ1" s="27"/>
      <c r="BK1" s="3"/>
      <c r="BL1" s="27"/>
      <c r="BM1" s="27"/>
      <c r="BN1" s="27"/>
      <c r="BO1" s="27"/>
      <c r="BP1" s="3"/>
      <c r="BQ1" s="27"/>
      <c r="BR1" s="27"/>
      <c r="BS1" s="27"/>
      <c r="BT1" s="27"/>
      <c r="BU1" s="3"/>
      <c r="BV1" s="3"/>
      <c r="BW1" s="3"/>
      <c r="BX1" s="27"/>
      <c r="BY1" s="27"/>
      <c r="BZ1" s="27"/>
      <c r="CA1" s="27"/>
      <c r="CB1" s="3"/>
      <c r="CF1" s="48"/>
      <c r="CG1" s="7"/>
      <c r="CH1" s="27"/>
      <c r="CI1" s="27"/>
      <c r="CJ1" s="27"/>
      <c r="CK1" s="27"/>
      <c r="CL1" s="3"/>
      <c r="CM1" s="27"/>
      <c r="CN1" s="27"/>
      <c r="CO1" s="27"/>
      <c r="CP1" s="27"/>
      <c r="CQ1" s="3"/>
      <c r="DB1" s="3"/>
      <c r="DC1" s="3"/>
      <c r="DD1" s="7"/>
      <c r="DE1" s="10"/>
      <c r="DF1" s="10"/>
      <c r="DK1" s="10"/>
    </row>
    <row r="2" spans="1:178" ht="42" customHeight="1" thickBot="1" x14ac:dyDescent="0.25">
      <c r="D2" s="414" t="s">
        <v>406</v>
      </c>
      <c r="E2" s="414"/>
      <c r="F2" s="10"/>
      <c r="G2" s="10"/>
      <c r="H2" s="10"/>
      <c r="I2" s="10"/>
      <c r="J2" s="10"/>
      <c r="K2" s="419"/>
      <c r="L2" s="419"/>
      <c r="M2" s="419"/>
      <c r="N2" s="419"/>
      <c r="AN2" s="66"/>
      <c r="AO2" s="18"/>
      <c r="AP2" s="21"/>
      <c r="AQ2" s="21"/>
      <c r="AZ2" s="18"/>
      <c r="BB2" s="28"/>
      <c r="BC2" s="28"/>
      <c r="BD2" s="28"/>
      <c r="BE2" s="28"/>
      <c r="BF2" s="21"/>
      <c r="BG2" s="28"/>
      <c r="BH2" s="28"/>
      <c r="BI2" s="28"/>
      <c r="BJ2" s="28"/>
      <c r="BK2" s="21"/>
      <c r="BL2" s="28"/>
      <c r="BM2" s="28"/>
      <c r="BN2" s="28"/>
      <c r="BO2" s="28"/>
      <c r="BP2" s="21"/>
      <c r="BQ2" s="28"/>
      <c r="BR2" s="28"/>
      <c r="BS2" s="28"/>
      <c r="BT2" s="28"/>
      <c r="BU2" s="21"/>
      <c r="BV2" s="21"/>
      <c r="BW2" s="21"/>
      <c r="BX2" s="28"/>
      <c r="BY2" s="28"/>
      <c r="BZ2" s="28"/>
      <c r="CA2" s="28"/>
      <c r="CB2" s="21"/>
      <c r="CF2" s="18"/>
      <c r="CH2" s="28"/>
      <c r="CI2" s="28"/>
      <c r="CJ2" s="28"/>
      <c r="CK2" s="28"/>
      <c r="CL2" s="21"/>
      <c r="CM2" s="28"/>
      <c r="CN2" s="28"/>
      <c r="CO2" s="28"/>
      <c r="CP2" s="28"/>
      <c r="CQ2" s="21"/>
      <c r="CZ2" s="66"/>
      <c r="DA2" s="18"/>
      <c r="DB2" s="21"/>
      <c r="DC2" s="21"/>
    </row>
    <row r="3" spans="1:178" s="23" customFormat="1" ht="39" customHeight="1" thickBot="1" x14ac:dyDescent="0.25">
      <c r="A3" s="130"/>
      <c r="B3" s="14" t="s">
        <v>0</v>
      </c>
      <c r="C3" s="14" t="s">
        <v>1</v>
      </c>
      <c r="D3" s="425" t="s">
        <v>2</v>
      </c>
      <c r="E3" s="426"/>
      <c r="F3" s="422"/>
      <c r="G3" s="416" t="s">
        <v>32</v>
      </c>
      <c r="H3" s="416"/>
      <c r="I3" s="416"/>
      <c r="J3" s="416"/>
      <c r="K3" s="415" t="s">
        <v>15</v>
      </c>
      <c r="L3" s="416"/>
      <c r="M3" s="416"/>
      <c r="N3" s="417"/>
      <c r="O3" s="415" t="s">
        <v>408</v>
      </c>
      <c r="P3" s="445"/>
      <c r="Q3" s="277"/>
      <c r="R3" s="415" t="s">
        <v>407</v>
      </c>
      <c r="S3" s="445"/>
      <c r="T3" s="276" t="s">
        <v>74</v>
      </c>
      <c r="U3" s="443">
        <v>3.4027777777777775E-2</v>
      </c>
      <c r="V3" s="444"/>
      <c r="W3" s="415" t="s">
        <v>409</v>
      </c>
      <c r="X3" s="445"/>
      <c r="Y3" s="276" t="s">
        <v>410</v>
      </c>
      <c r="Z3" s="441">
        <v>5.2083333333333336E-2</v>
      </c>
      <c r="AA3" s="441"/>
      <c r="AB3" s="442"/>
      <c r="AC3" s="415" t="s">
        <v>411</v>
      </c>
      <c r="AD3" s="445"/>
      <c r="AE3" s="276" t="s">
        <v>412</v>
      </c>
      <c r="AF3" s="441">
        <v>7.4999999999999997E-2</v>
      </c>
      <c r="AG3" s="441"/>
      <c r="AH3" s="442"/>
      <c r="AI3" s="415" t="s">
        <v>413</v>
      </c>
      <c r="AJ3" s="445"/>
      <c r="AK3" s="16" t="s">
        <v>6</v>
      </c>
      <c r="AL3" s="436">
        <v>9.0277777777777776E-2</v>
      </c>
      <c r="AM3" s="437"/>
      <c r="AN3" s="433" t="s">
        <v>61</v>
      </c>
      <c r="AO3" s="431"/>
      <c r="AP3" s="431" t="s">
        <v>62</v>
      </c>
      <c r="AQ3" s="431"/>
      <c r="AR3" s="432"/>
      <c r="AS3" s="16" t="s">
        <v>7</v>
      </c>
      <c r="AT3" s="436">
        <v>4.1666666666666664E-2</v>
      </c>
      <c r="AU3" s="437"/>
      <c r="AV3" s="270" t="s">
        <v>231</v>
      </c>
      <c r="AW3" s="16" t="s">
        <v>8</v>
      </c>
      <c r="AX3" s="436">
        <v>4.1666666666666664E-2</v>
      </c>
      <c r="AY3" s="437"/>
      <c r="AZ3" s="433" t="s">
        <v>77</v>
      </c>
      <c r="BA3" s="438"/>
      <c r="BB3" s="62" t="s">
        <v>224</v>
      </c>
      <c r="BC3" s="24"/>
      <c r="BD3" s="24"/>
      <c r="BE3" s="434">
        <v>5.5092592592592589E-3</v>
      </c>
      <c r="BF3" s="435"/>
      <c r="BG3" s="62" t="s">
        <v>225</v>
      </c>
      <c r="BH3" s="24"/>
      <c r="BI3" s="24"/>
      <c r="BJ3" s="434">
        <v>1.3414351851851851E-2</v>
      </c>
      <c r="BK3" s="435"/>
      <c r="BL3" s="62" t="s">
        <v>226</v>
      </c>
      <c r="BM3" s="24"/>
      <c r="BN3" s="24"/>
      <c r="BO3" s="434">
        <v>1.726851851851852E-2</v>
      </c>
      <c r="BP3" s="435"/>
      <c r="BQ3" s="62" t="s">
        <v>414</v>
      </c>
      <c r="BR3" s="24"/>
      <c r="BS3" s="24"/>
      <c r="BT3" s="434">
        <v>3.1956018518518516E-2</v>
      </c>
      <c r="BU3" s="435"/>
      <c r="BV3" s="262"/>
      <c r="BW3" s="262"/>
      <c r="BX3" s="62" t="s">
        <v>72</v>
      </c>
      <c r="BY3" s="24"/>
      <c r="BZ3" s="24"/>
      <c r="CA3" s="434">
        <v>4.0208333333333332E-2</v>
      </c>
      <c r="CB3" s="435"/>
      <c r="CC3" s="16" t="s">
        <v>42</v>
      </c>
      <c r="CD3" s="436">
        <v>6.5972222222222224E-2</v>
      </c>
      <c r="CE3" s="437"/>
      <c r="CF3" s="433" t="s">
        <v>227</v>
      </c>
      <c r="CG3" s="438"/>
      <c r="CH3" s="62" t="s">
        <v>415</v>
      </c>
      <c r="CI3" s="24"/>
      <c r="CJ3" s="24"/>
      <c r="CK3" s="434">
        <v>1.0844907407407407E-2</v>
      </c>
      <c r="CL3" s="435"/>
      <c r="CM3" s="62" t="s">
        <v>222</v>
      </c>
      <c r="CN3" s="24"/>
      <c r="CO3" s="24"/>
      <c r="CP3" s="434">
        <v>1.6851851851851851E-2</v>
      </c>
      <c r="CQ3" s="435"/>
      <c r="CR3" s="415" t="s">
        <v>416</v>
      </c>
      <c r="CS3" s="445"/>
      <c r="CT3" s="415" t="s">
        <v>417</v>
      </c>
      <c r="CU3" s="445"/>
      <c r="CV3" s="16" t="s">
        <v>66</v>
      </c>
      <c r="CW3" s="275" t="s">
        <v>76</v>
      </c>
      <c r="CX3" s="429">
        <v>9.0277777777777776E-2</v>
      </c>
      <c r="CY3" s="430"/>
      <c r="CZ3" s="433" t="s">
        <v>418</v>
      </c>
      <c r="DA3" s="431"/>
      <c r="DB3" s="431" t="s">
        <v>419</v>
      </c>
      <c r="DC3" s="431"/>
      <c r="DD3" s="432"/>
      <c r="DE3" s="11"/>
      <c r="DF3" s="11"/>
      <c r="DG3" s="51" t="s">
        <v>12</v>
      </c>
      <c r="DH3" s="9" t="s">
        <v>13</v>
      </c>
      <c r="DI3" s="9" t="s">
        <v>20</v>
      </c>
      <c r="DJ3" s="51" t="s">
        <v>14</v>
      </c>
      <c r="DK3" s="99"/>
      <c r="DL3" s="423" t="s">
        <v>16</v>
      </c>
      <c r="DM3" s="423" t="s">
        <v>27</v>
      </c>
      <c r="DN3" s="423" t="s">
        <v>87</v>
      </c>
      <c r="DO3" s="423" t="s">
        <v>180</v>
      </c>
      <c r="DP3" s="423" t="s">
        <v>71</v>
      </c>
      <c r="DQ3" s="420" t="s">
        <v>17</v>
      </c>
      <c r="DR3" s="421"/>
      <c r="DS3" s="422"/>
      <c r="EH3" s="23" t="s">
        <v>218</v>
      </c>
      <c r="FF3" s="23" t="s">
        <v>219</v>
      </c>
    </row>
    <row r="4" spans="1:178" s="13" customFormat="1" ht="13.5" thickBot="1" x14ac:dyDescent="0.25">
      <c r="A4" s="128"/>
      <c r="B4" s="8"/>
      <c r="C4" s="15"/>
      <c r="D4" s="8" t="s">
        <v>3</v>
      </c>
      <c r="E4" s="8" t="s">
        <v>4</v>
      </c>
      <c r="F4" s="8" t="s">
        <v>27</v>
      </c>
      <c r="G4" s="8" t="s">
        <v>9</v>
      </c>
      <c r="H4" s="29" t="s">
        <v>10</v>
      </c>
      <c r="I4" s="427" t="s">
        <v>11</v>
      </c>
      <c r="J4" s="428"/>
      <c r="K4" s="8" t="s">
        <v>9</v>
      </c>
      <c r="L4" s="29" t="s">
        <v>10</v>
      </c>
      <c r="M4" s="427" t="s">
        <v>11</v>
      </c>
      <c r="N4" s="428"/>
      <c r="O4" s="29" t="s">
        <v>10</v>
      </c>
      <c r="P4" s="84"/>
      <c r="Q4" s="69" t="s">
        <v>19</v>
      </c>
      <c r="R4" s="29" t="s">
        <v>10</v>
      </c>
      <c r="S4" s="84"/>
      <c r="T4" s="29" t="s">
        <v>10</v>
      </c>
      <c r="U4" s="439" t="s">
        <v>11</v>
      </c>
      <c r="V4" s="440"/>
      <c r="W4" s="29" t="s">
        <v>10</v>
      </c>
      <c r="X4" s="84"/>
      <c r="Y4" s="29" t="s">
        <v>10</v>
      </c>
      <c r="Z4" s="439" t="s">
        <v>11</v>
      </c>
      <c r="AA4" s="440"/>
      <c r="AB4" s="69" t="s">
        <v>19</v>
      </c>
      <c r="AC4" s="29" t="s">
        <v>10</v>
      </c>
      <c r="AD4" s="84"/>
      <c r="AE4" s="29" t="s">
        <v>10</v>
      </c>
      <c r="AF4" s="439" t="s">
        <v>11</v>
      </c>
      <c r="AG4" s="440"/>
      <c r="AH4" s="69" t="s">
        <v>19</v>
      </c>
      <c r="AI4" s="29" t="s">
        <v>10</v>
      </c>
      <c r="AJ4" s="84"/>
      <c r="AK4" s="29" t="s">
        <v>10</v>
      </c>
      <c r="AL4" s="427" t="s">
        <v>11</v>
      </c>
      <c r="AM4" s="428"/>
      <c r="AN4" s="8" t="s">
        <v>63</v>
      </c>
      <c r="AO4" s="29" t="s">
        <v>10</v>
      </c>
      <c r="AP4" s="67" t="s">
        <v>64</v>
      </c>
      <c r="AQ4" s="68" t="s">
        <v>11</v>
      </c>
      <c r="AR4" s="69" t="s">
        <v>19</v>
      </c>
      <c r="AS4" s="29" t="s">
        <v>10</v>
      </c>
      <c r="AT4" s="427" t="s">
        <v>11</v>
      </c>
      <c r="AU4" s="428"/>
      <c r="AV4" s="69" t="s">
        <v>19</v>
      </c>
      <c r="AW4" s="29" t="s">
        <v>10</v>
      </c>
      <c r="AX4" s="427" t="s">
        <v>11</v>
      </c>
      <c r="AY4" s="428"/>
      <c r="AZ4" s="29" t="s">
        <v>10</v>
      </c>
      <c r="BA4" s="60" t="s">
        <v>19</v>
      </c>
      <c r="BB4" s="33" t="s">
        <v>23</v>
      </c>
      <c r="BC4" s="33"/>
      <c r="BD4" s="33"/>
      <c r="BE4" s="30" t="s">
        <v>11</v>
      </c>
      <c r="BF4" s="31"/>
      <c r="BG4" s="33" t="s">
        <v>23</v>
      </c>
      <c r="BH4" s="33"/>
      <c r="BI4" s="33"/>
      <c r="BJ4" s="30" t="s">
        <v>11</v>
      </c>
      <c r="BK4" s="31"/>
      <c r="BL4" s="33" t="s">
        <v>23</v>
      </c>
      <c r="BM4" s="33"/>
      <c r="BN4" s="33"/>
      <c r="BO4" s="30" t="s">
        <v>11</v>
      </c>
      <c r="BP4" s="31"/>
      <c r="BQ4" s="33" t="s">
        <v>23</v>
      </c>
      <c r="BR4" s="33"/>
      <c r="BS4" s="33"/>
      <c r="BT4" s="30" t="s">
        <v>11</v>
      </c>
      <c r="BU4" s="31"/>
      <c r="BV4" s="31"/>
      <c r="BW4" s="31"/>
      <c r="BX4" s="33" t="s">
        <v>23</v>
      </c>
      <c r="BY4" s="33"/>
      <c r="BZ4" s="33"/>
      <c r="CA4" s="30" t="s">
        <v>11</v>
      </c>
      <c r="CB4" s="31"/>
      <c r="CC4" s="29" t="s">
        <v>10</v>
      </c>
      <c r="CD4" s="427" t="s">
        <v>11</v>
      </c>
      <c r="CE4" s="428"/>
      <c r="CF4" s="29" t="s">
        <v>10</v>
      </c>
      <c r="CG4" s="60" t="s">
        <v>19</v>
      </c>
      <c r="CH4" s="33" t="s">
        <v>23</v>
      </c>
      <c r="CI4" s="33"/>
      <c r="CJ4" s="33"/>
      <c r="CK4" s="30" t="s">
        <v>11</v>
      </c>
      <c r="CL4" s="31"/>
      <c r="CM4" s="33" t="s">
        <v>23</v>
      </c>
      <c r="CN4" s="33"/>
      <c r="CO4" s="33"/>
      <c r="CP4" s="30" t="s">
        <v>11</v>
      </c>
      <c r="CQ4" s="31"/>
      <c r="CR4" s="29" t="s">
        <v>10</v>
      </c>
      <c r="CS4" s="84"/>
      <c r="CT4" s="29" t="s">
        <v>10</v>
      </c>
      <c r="CU4" s="84"/>
      <c r="CV4" s="29" t="s">
        <v>10</v>
      </c>
      <c r="CW4" s="291"/>
      <c r="CX4" s="427" t="s">
        <v>11</v>
      </c>
      <c r="CY4" s="428"/>
      <c r="CZ4" s="8" t="s">
        <v>63</v>
      </c>
      <c r="DA4" s="29" t="s">
        <v>10</v>
      </c>
      <c r="DB4" s="67" t="s">
        <v>64</v>
      </c>
      <c r="DC4" s="68" t="s">
        <v>11</v>
      </c>
      <c r="DD4" s="69" t="s">
        <v>19</v>
      </c>
      <c r="DE4" s="12"/>
      <c r="DF4" s="12"/>
      <c r="DG4" s="8" t="s">
        <v>5</v>
      </c>
      <c r="DH4" s="8" t="s">
        <v>5</v>
      </c>
      <c r="DI4" s="8" t="s">
        <v>5</v>
      </c>
      <c r="DJ4" s="8" t="s">
        <v>5</v>
      </c>
      <c r="DK4" s="100"/>
      <c r="DL4" s="424"/>
      <c r="DM4" s="424"/>
      <c r="DN4" s="424"/>
      <c r="DO4" s="424"/>
      <c r="DP4" s="424"/>
      <c r="DQ4" s="15" t="s">
        <v>43</v>
      </c>
      <c r="DR4" s="15" t="s">
        <v>193</v>
      </c>
      <c r="DS4" s="15" t="s">
        <v>194</v>
      </c>
      <c r="DV4" s="13" t="s">
        <v>195</v>
      </c>
      <c r="DW4" s="13" t="s">
        <v>196</v>
      </c>
      <c r="DX4" s="13" t="s">
        <v>466</v>
      </c>
      <c r="DZ4" s="13" t="s">
        <v>197</v>
      </c>
      <c r="EA4" s="13" t="s">
        <v>198</v>
      </c>
      <c r="EB4" s="13" t="s">
        <v>465</v>
      </c>
      <c r="EC4" s="13" t="s">
        <v>179</v>
      </c>
      <c r="EH4" s="13" t="s">
        <v>15</v>
      </c>
      <c r="EI4" s="13" t="s">
        <v>6</v>
      </c>
      <c r="EJ4" s="13" t="s">
        <v>208</v>
      </c>
      <c r="EK4" s="13" t="s">
        <v>7</v>
      </c>
      <c r="EL4" s="13" t="s">
        <v>8</v>
      </c>
      <c r="EM4" s="13" t="s">
        <v>209</v>
      </c>
      <c r="EN4" s="13" t="s">
        <v>42</v>
      </c>
      <c r="EO4" s="13" t="s">
        <v>299</v>
      </c>
      <c r="EP4" s="13" t="s">
        <v>66</v>
      </c>
      <c r="EQ4" s="13" t="s">
        <v>210</v>
      </c>
      <c r="ER4" s="13" t="s">
        <v>67</v>
      </c>
      <c r="ES4" s="13" t="s">
        <v>211</v>
      </c>
      <c r="ET4" s="13" t="s">
        <v>68</v>
      </c>
      <c r="EU4" s="13" t="s">
        <v>212</v>
      </c>
      <c r="EV4" s="13" t="s">
        <v>213</v>
      </c>
      <c r="EW4" s="13" t="s">
        <v>83</v>
      </c>
      <c r="EX4" s="13" t="s">
        <v>214</v>
      </c>
      <c r="EY4" s="13" t="s">
        <v>215</v>
      </c>
      <c r="EZ4" s="13" t="s">
        <v>216</v>
      </c>
      <c r="FA4" s="13" t="s">
        <v>217</v>
      </c>
      <c r="FD4" s="13" t="s">
        <v>15</v>
      </c>
      <c r="FE4" s="13" t="s">
        <v>6</v>
      </c>
      <c r="FF4" s="13" t="s">
        <v>208</v>
      </c>
      <c r="FG4" s="13" t="s">
        <v>7</v>
      </c>
      <c r="FH4" s="13" t="s">
        <v>8</v>
      </c>
      <c r="FI4" s="13" t="s">
        <v>209</v>
      </c>
      <c r="FJ4" s="13" t="s">
        <v>42</v>
      </c>
      <c r="FK4" s="13" t="s">
        <v>299</v>
      </c>
      <c r="FL4" s="13" t="s">
        <v>66</v>
      </c>
      <c r="FM4" s="13" t="s">
        <v>210</v>
      </c>
      <c r="FN4" s="13" t="s">
        <v>67</v>
      </c>
      <c r="FO4" s="13" t="s">
        <v>211</v>
      </c>
      <c r="FP4" s="13" t="s">
        <v>68</v>
      </c>
      <c r="FQ4" s="13" t="s">
        <v>212</v>
      </c>
      <c r="FR4" s="13" t="s">
        <v>213</v>
      </c>
      <c r="FS4" s="13" t="s">
        <v>83</v>
      </c>
      <c r="FT4" s="13" t="s">
        <v>214</v>
      </c>
      <c r="FU4" s="13" t="s">
        <v>215</v>
      </c>
      <c r="FV4" s="13" t="s">
        <v>216</v>
      </c>
    </row>
    <row r="5" spans="1:178" s="41" customFormat="1" ht="26.25" thickBot="1" x14ac:dyDescent="0.25">
      <c r="A5" s="131"/>
      <c r="B5" s="34">
        <v>12</v>
      </c>
      <c r="C5" s="293">
        <v>12</v>
      </c>
      <c r="D5" s="260" t="s">
        <v>476</v>
      </c>
      <c r="E5" s="260" t="s">
        <v>477</v>
      </c>
      <c r="F5" s="260" t="s">
        <v>574</v>
      </c>
      <c r="G5" s="43">
        <v>0.3</v>
      </c>
      <c r="H5" s="47">
        <v>0.3</v>
      </c>
      <c r="I5" s="278" t="s">
        <v>44</v>
      </c>
      <c r="J5" s="216">
        <v>0</v>
      </c>
      <c r="K5" s="43">
        <v>0.38333333333333336</v>
      </c>
      <c r="L5" s="47">
        <v>0.38333333333333336</v>
      </c>
      <c r="M5" s="279" t="s">
        <v>44</v>
      </c>
      <c r="N5" s="280">
        <v>0</v>
      </c>
      <c r="O5" s="85">
        <v>0.38750000000000001</v>
      </c>
      <c r="P5" s="280"/>
      <c r="Q5" s="261"/>
      <c r="R5" s="85"/>
      <c r="S5" s="38">
        <v>0</v>
      </c>
      <c r="T5" s="85">
        <v>0.41944444444444445</v>
      </c>
      <c r="U5" s="281"/>
      <c r="V5" s="52">
        <v>0</v>
      </c>
      <c r="W5" s="85">
        <v>0.4375</v>
      </c>
      <c r="X5" s="280"/>
      <c r="Y5" s="85">
        <v>0.43888888888888888</v>
      </c>
      <c r="Z5" s="281"/>
      <c r="AA5" s="216">
        <v>0</v>
      </c>
      <c r="AB5" s="261"/>
      <c r="AC5" s="85">
        <v>0.44027777777777777</v>
      </c>
      <c r="AD5" s="280"/>
      <c r="AE5" s="85">
        <v>0.46111111111111108</v>
      </c>
      <c r="AF5" s="281"/>
      <c r="AG5" s="216">
        <v>0</v>
      </c>
      <c r="AH5" s="261"/>
      <c r="AI5" s="85">
        <v>0.46736111111111112</v>
      </c>
      <c r="AJ5" s="280"/>
      <c r="AK5" s="73">
        <v>0.47361111111111115</v>
      </c>
      <c r="AL5" s="279" t="s">
        <v>44</v>
      </c>
      <c r="AM5" s="280">
        <v>0</v>
      </c>
      <c r="AN5" s="43">
        <v>0.4826388888888889</v>
      </c>
      <c r="AO5" s="47">
        <v>0.4909722222222222</v>
      </c>
      <c r="AP5" s="282">
        <v>102.6</v>
      </c>
      <c r="AQ5" s="283">
        <v>102.6</v>
      </c>
      <c r="AR5" s="284"/>
      <c r="AS5" s="49">
        <v>0.51527777777777783</v>
      </c>
      <c r="AT5" s="42" t="s">
        <v>44</v>
      </c>
      <c r="AU5" s="280">
        <v>0</v>
      </c>
      <c r="AV5" s="284"/>
      <c r="AW5" s="49">
        <v>0.55694444444444446</v>
      </c>
      <c r="AX5" s="279" t="s">
        <v>44</v>
      </c>
      <c r="AY5" s="38">
        <v>0</v>
      </c>
      <c r="AZ5" s="53">
        <v>0.55902777777777779</v>
      </c>
      <c r="BA5" s="285"/>
      <c r="BB5" s="55">
        <v>0.56457175925925929</v>
      </c>
      <c r="BC5" s="286">
        <v>5.5439814814814969E-3</v>
      </c>
      <c r="BD5" s="286">
        <v>3.4722222222238058E-5</v>
      </c>
      <c r="BE5" s="287" t="s">
        <v>301</v>
      </c>
      <c r="BF5" s="288">
        <v>3</v>
      </c>
      <c r="BG5" s="55">
        <v>0.57152777777777775</v>
      </c>
      <c r="BH5" s="286">
        <v>1.2499999999999956E-2</v>
      </c>
      <c r="BI5" s="286">
        <v>9.1435185185189533E-4</v>
      </c>
      <c r="BJ5" s="287" t="s">
        <v>45</v>
      </c>
      <c r="BK5" s="288">
        <v>79</v>
      </c>
      <c r="BL5" s="55">
        <v>0.57541666666666669</v>
      </c>
      <c r="BM5" s="286">
        <v>1.6388888888888897E-2</v>
      </c>
      <c r="BN5" s="286">
        <v>8.7962962962962257E-4</v>
      </c>
      <c r="BO5" s="287" t="s">
        <v>45</v>
      </c>
      <c r="BP5" s="288">
        <v>76</v>
      </c>
      <c r="BQ5" s="55">
        <v>0.59062500000000007</v>
      </c>
      <c r="BR5" s="286">
        <v>3.1597222222222276E-2</v>
      </c>
      <c r="BS5" s="286">
        <v>3.5879629629623905E-4</v>
      </c>
      <c r="BT5" s="287" t="s">
        <v>45</v>
      </c>
      <c r="BU5" s="288">
        <v>31</v>
      </c>
      <c r="BV5" s="263"/>
      <c r="BW5" s="263"/>
      <c r="BX5" s="55">
        <v>0.59837962962962965</v>
      </c>
      <c r="BY5" s="286">
        <v>3.935185185185186E-2</v>
      </c>
      <c r="BZ5" s="286">
        <v>8.5648148148147196E-4</v>
      </c>
      <c r="CA5" s="287" t="s">
        <v>45</v>
      </c>
      <c r="CB5" s="288">
        <v>74</v>
      </c>
      <c r="CC5" s="49">
        <v>0.625</v>
      </c>
      <c r="CD5" s="279" t="s">
        <v>44</v>
      </c>
      <c r="CE5" s="280">
        <v>0</v>
      </c>
      <c r="CF5" s="53">
        <v>0.64583333333333337</v>
      </c>
      <c r="CG5" s="285"/>
      <c r="CH5" s="55">
        <v>0.65650462962962963</v>
      </c>
      <c r="CI5" s="286">
        <v>1.0671296296296262E-2</v>
      </c>
      <c r="CJ5" s="286">
        <v>1.7361111111114519E-4</v>
      </c>
      <c r="CK5" s="287" t="s">
        <v>45</v>
      </c>
      <c r="CL5" s="288">
        <v>15</v>
      </c>
      <c r="CM5" s="55">
        <v>0.66275462962962961</v>
      </c>
      <c r="CN5" s="286">
        <v>1.692129629629624E-2</v>
      </c>
      <c r="CO5" s="286">
        <v>6.944444444438938E-5</v>
      </c>
      <c r="CP5" s="287" t="s">
        <v>301</v>
      </c>
      <c r="CQ5" s="288">
        <v>6</v>
      </c>
      <c r="CR5" s="85"/>
      <c r="CS5" s="280">
        <v>600</v>
      </c>
      <c r="CT5" s="85">
        <v>1.0631944444444399</v>
      </c>
      <c r="CU5" s="280"/>
      <c r="CV5" s="289"/>
      <c r="CW5" s="290">
        <v>0.05</v>
      </c>
      <c r="CX5" s="279" t="s">
        <v>44</v>
      </c>
      <c r="CY5" s="280">
        <v>0</v>
      </c>
      <c r="CZ5" s="43">
        <v>0.40902777777777777</v>
      </c>
      <c r="DA5" s="47"/>
      <c r="DB5" s="282">
        <v>117</v>
      </c>
      <c r="DC5" s="283">
        <v>117</v>
      </c>
      <c r="DD5" s="284"/>
      <c r="DE5" s="43"/>
      <c r="DF5" s="43"/>
      <c r="DG5" s="39">
        <v>503.6</v>
      </c>
      <c r="DH5" s="46">
        <v>600</v>
      </c>
      <c r="DI5" s="40"/>
      <c r="DJ5" s="63">
        <v>1103.5999999999999</v>
      </c>
      <c r="DK5" s="43"/>
      <c r="DL5" s="264" t="s">
        <v>619</v>
      </c>
      <c r="DM5" s="265" t="s">
        <v>574</v>
      </c>
      <c r="DN5" s="265" t="s">
        <v>177</v>
      </c>
      <c r="DO5" s="265">
        <v>220</v>
      </c>
      <c r="DP5" s="265" t="s">
        <v>623</v>
      </c>
      <c r="DQ5" s="266"/>
      <c r="DR5" s="266"/>
      <c r="DS5" s="267"/>
      <c r="DV5" s="41">
        <v>1.1299999999999999</v>
      </c>
      <c r="DW5" s="41" t="s">
        <v>197</v>
      </c>
      <c r="DX5" s="41" t="s">
        <v>465</v>
      </c>
      <c r="DY5" s="151">
        <v>248.14799999999997</v>
      </c>
      <c r="DZ5" s="41">
        <v>248.14799999999997</v>
      </c>
      <c r="EA5" s="41">
        <v>9999</v>
      </c>
      <c r="EB5" s="41">
        <v>1103.5999999999999</v>
      </c>
      <c r="EC5" s="41">
        <v>999999</v>
      </c>
      <c r="EG5" s="41">
        <v>12</v>
      </c>
      <c r="EH5" s="195">
        <v>0</v>
      </c>
      <c r="EI5" s="195">
        <v>0</v>
      </c>
      <c r="EJ5" s="196">
        <v>102.6</v>
      </c>
      <c r="EK5" s="195">
        <v>0</v>
      </c>
      <c r="EL5" s="195">
        <v>0</v>
      </c>
      <c r="EM5" s="195">
        <v>263</v>
      </c>
      <c r="EN5" s="195">
        <v>0</v>
      </c>
      <c r="EO5" s="195">
        <v>21</v>
      </c>
      <c r="EP5" s="195">
        <v>600</v>
      </c>
      <c r="EQ5" s="195">
        <v>117</v>
      </c>
      <c r="ER5" s="195" t="e">
        <v>#REF!</v>
      </c>
      <c r="ES5" s="195" t="e">
        <v>#REF!</v>
      </c>
      <c r="ET5" s="195" t="e">
        <v>#REF!</v>
      </c>
      <c r="EU5" s="196" t="e">
        <v>#REF!</v>
      </c>
      <c r="EV5" s="195"/>
      <c r="EW5" s="195"/>
      <c r="EX5" s="195"/>
      <c r="EY5" s="195"/>
      <c r="EZ5" s="196"/>
      <c r="FA5" s="195"/>
      <c r="FC5" s="41">
        <v>12</v>
      </c>
      <c r="FD5" s="195">
        <v>0</v>
      </c>
      <c r="FE5" s="195">
        <v>0</v>
      </c>
      <c r="FF5" s="195">
        <v>102.6</v>
      </c>
      <c r="FG5" s="195">
        <v>102.6</v>
      </c>
      <c r="FH5" s="195">
        <v>102.6</v>
      </c>
      <c r="FI5" s="195">
        <v>365.6</v>
      </c>
      <c r="FJ5" s="195">
        <v>365.6</v>
      </c>
      <c r="FK5" s="195">
        <v>386.6</v>
      </c>
      <c r="FL5" s="195">
        <v>986.6</v>
      </c>
      <c r="FM5" s="195">
        <v>1103.5999999999999</v>
      </c>
      <c r="FN5" s="195" t="e">
        <v>#REF!</v>
      </c>
      <c r="FO5" s="195" t="e">
        <v>#REF!</v>
      </c>
      <c r="FP5" s="195" t="e">
        <v>#REF!</v>
      </c>
      <c r="FQ5" s="195" t="e">
        <v>#REF!</v>
      </c>
      <c r="FR5" s="195" t="e">
        <v>#REF!</v>
      </c>
      <c r="FS5" s="195" t="e">
        <v>#REF!</v>
      </c>
      <c r="FT5" s="195" t="e">
        <v>#REF!</v>
      </c>
      <c r="FU5" s="195" t="e">
        <v>#REF!</v>
      </c>
      <c r="FV5" s="195" t="e">
        <v>#REF!</v>
      </c>
    </row>
    <row r="6" spans="1:178" s="41" customFormat="1" ht="13.5" thickBot="1" x14ac:dyDescent="0.25">
      <c r="A6" s="132"/>
      <c r="B6" s="34">
        <v>70</v>
      </c>
      <c r="C6" s="293">
        <v>81</v>
      </c>
      <c r="D6" s="260" t="s">
        <v>551</v>
      </c>
      <c r="E6" s="260" t="s">
        <v>552</v>
      </c>
      <c r="F6" s="260" t="s">
        <v>584</v>
      </c>
      <c r="G6" s="43">
        <v>0.34027777777777762</v>
      </c>
      <c r="H6" s="47">
        <v>0.34027777777777762</v>
      </c>
      <c r="I6" s="58" t="s">
        <v>44</v>
      </c>
      <c r="J6" s="52">
        <v>0</v>
      </c>
      <c r="K6" s="43">
        <v>0.42361111111111099</v>
      </c>
      <c r="L6" s="47">
        <v>0.42361111111111099</v>
      </c>
      <c r="M6" s="42" t="s">
        <v>44</v>
      </c>
      <c r="N6" s="38">
        <v>0</v>
      </c>
      <c r="O6" s="85">
        <v>0.42499999999999999</v>
      </c>
      <c r="P6" s="38"/>
      <c r="Q6" s="261"/>
      <c r="R6" s="85"/>
      <c r="S6" s="38">
        <v>0</v>
      </c>
      <c r="T6" s="85" t="s">
        <v>308</v>
      </c>
      <c r="U6" s="86"/>
      <c r="V6" s="52">
        <v>600</v>
      </c>
      <c r="W6" s="85"/>
      <c r="X6" s="38">
        <v>600</v>
      </c>
      <c r="Y6" s="85"/>
      <c r="Z6" s="86"/>
      <c r="AA6" s="52">
        <v>600</v>
      </c>
      <c r="AB6" s="261"/>
      <c r="AC6" s="85"/>
      <c r="AD6" s="38">
        <v>600</v>
      </c>
      <c r="AE6" s="85" t="s">
        <v>308</v>
      </c>
      <c r="AF6" s="86"/>
      <c r="AG6" s="52">
        <v>600</v>
      </c>
      <c r="AH6" s="261"/>
      <c r="AI6" s="85"/>
      <c r="AJ6" s="38">
        <v>600</v>
      </c>
      <c r="AK6" s="73">
        <v>0.51388888888888895</v>
      </c>
      <c r="AL6" s="42" t="s">
        <v>44</v>
      </c>
      <c r="AM6" s="38">
        <v>0</v>
      </c>
      <c r="AN6" s="43">
        <v>0.52708333333333335</v>
      </c>
      <c r="AO6" s="47">
        <v>0.56527777777777777</v>
      </c>
      <c r="AP6" s="70">
        <v>88.5</v>
      </c>
      <c r="AQ6" s="71">
        <v>88.5</v>
      </c>
      <c r="AR6" s="72"/>
      <c r="AS6" s="49">
        <v>0.55555555555555558</v>
      </c>
      <c r="AT6" s="42" t="s">
        <v>44</v>
      </c>
      <c r="AU6" s="280">
        <v>0</v>
      </c>
      <c r="AV6" s="72"/>
      <c r="AW6" s="49">
        <v>0.62152777777777779</v>
      </c>
      <c r="AX6" s="42" t="s">
        <v>44</v>
      </c>
      <c r="AY6" s="38">
        <v>0</v>
      </c>
      <c r="AZ6" s="53">
        <v>0.62361111111111112</v>
      </c>
      <c r="BA6" s="61"/>
      <c r="BB6" s="55">
        <v>0.62914351851851846</v>
      </c>
      <c r="BC6" s="35">
        <v>5.532407407407347E-3</v>
      </c>
      <c r="BD6" s="35">
        <v>2.314814814808816E-5</v>
      </c>
      <c r="BE6" s="44" t="s">
        <v>301</v>
      </c>
      <c r="BF6" s="45">
        <v>2</v>
      </c>
      <c r="BG6" s="55">
        <v>0.63711805555555556</v>
      </c>
      <c r="BH6" s="35">
        <v>1.3506944444444446E-2</v>
      </c>
      <c r="BI6" s="35">
        <v>9.2592592592595502E-5</v>
      </c>
      <c r="BJ6" s="44" t="s">
        <v>301</v>
      </c>
      <c r="BK6" s="45">
        <v>8</v>
      </c>
      <c r="BL6" s="55">
        <v>0.64151620370370377</v>
      </c>
      <c r="BM6" s="35">
        <v>1.7905092592592653E-2</v>
      </c>
      <c r="BN6" s="35">
        <v>6.3657407407413311E-4</v>
      </c>
      <c r="BO6" s="44" t="s">
        <v>301</v>
      </c>
      <c r="BP6" s="45">
        <v>55</v>
      </c>
      <c r="BQ6" s="55">
        <v>0.66863425925925923</v>
      </c>
      <c r="BR6" s="35">
        <v>4.5023148148148118E-2</v>
      </c>
      <c r="BS6" s="35">
        <v>1.3067129629629602E-2</v>
      </c>
      <c r="BT6" s="44" t="s">
        <v>301</v>
      </c>
      <c r="BU6" s="45">
        <v>1129</v>
      </c>
      <c r="BV6" s="263"/>
      <c r="BW6" s="263"/>
      <c r="BX6" s="55">
        <v>0.65100694444444451</v>
      </c>
      <c r="BY6" s="35">
        <v>2.7395833333333397E-2</v>
      </c>
      <c r="BZ6" s="35">
        <v>1.2812499999999935E-2</v>
      </c>
      <c r="CA6" s="44" t="s">
        <v>45</v>
      </c>
      <c r="CB6" s="45">
        <v>1107</v>
      </c>
      <c r="CC6" s="49">
        <v>0.69861111111111107</v>
      </c>
      <c r="CD6" s="42" t="s">
        <v>301</v>
      </c>
      <c r="CE6" s="38">
        <v>780</v>
      </c>
      <c r="CF6" s="53">
        <v>0.70347222222222217</v>
      </c>
      <c r="CG6" s="61"/>
      <c r="CH6" s="55">
        <v>0.71521990740740737</v>
      </c>
      <c r="CI6" s="35">
        <v>1.1747685185185208E-2</v>
      </c>
      <c r="CJ6" s="35">
        <v>9.0277777777780094E-4</v>
      </c>
      <c r="CK6" s="44" t="s">
        <v>301</v>
      </c>
      <c r="CL6" s="45">
        <v>78</v>
      </c>
      <c r="CM6" s="55">
        <v>0.72217592592592583</v>
      </c>
      <c r="CN6" s="35">
        <v>1.8703703703703667E-2</v>
      </c>
      <c r="CO6" s="35">
        <v>1.8518518518518164E-3</v>
      </c>
      <c r="CP6" s="44" t="s">
        <v>301</v>
      </c>
      <c r="CQ6" s="45">
        <v>160</v>
      </c>
      <c r="CR6" s="85" t="s">
        <v>632</v>
      </c>
      <c r="CS6" s="38"/>
      <c r="CT6" s="85">
        <v>3.4798611111111102</v>
      </c>
      <c r="CU6" s="38"/>
      <c r="CV6" s="91"/>
      <c r="CW6" s="95">
        <v>0.05</v>
      </c>
      <c r="CX6" s="42" t="s">
        <v>44</v>
      </c>
      <c r="CY6" s="38">
        <v>0</v>
      </c>
      <c r="CZ6" s="43">
        <v>0.40902777777777777</v>
      </c>
      <c r="DA6" s="47"/>
      <c r="DB6" s="70">
        <v>118.3</v>
      </c>
      <c r="DC6" s="71">
        <v>118.3</v>
      </c>
      <c r="DD6" s="72"/>
      <c r="DE6" s="43"/>
      <c r="DF6" s="43"/>
      <c r="DG6" s="39">
        <v>2745.8</v>
      </c>
      <c r="DH6" s="46">
        <v>4380</v>
      </c>
      <c r="DI6" s="40"/>
      <c r="DJ6" s="63">
        <v>7125.8</v>
      </c>
      <c r="DK6" s="43"/>
      <c r="DL6" s="268" t="s">
        <v>619</v>
      </c>
      <c r="DM6" s="269" t="s">
        <v>584</v>
      </c>
      <c r="DN6" s="269" t="s">
        <v>178</v>
      </c>
      <c r="DO6" s="269">
        <v>200</v>
      </c>
      <c r="DP6" s="269">
        <v>0</v>
      </c>
      <c r="DQ6" s="56"/>
      <c r="DR6" s="56"/>
      <c r="DS6" s="36"/>
      <c r="DT6" s="22"/>
      <c r="DU6" s="22"/>
      <c r="DV6" s="41">
        <v>1.08</v>
      </c>
      <c r="DW6" s="41" t="s">
        <v>197</v>
      </c>
      <c r="DX6" s="41" t="s">
        <v>465</v>
      </c>
      <c r="DY6" s="151">
        <v>223.34400000000002</v>
      </c>
      <c r="DZ6" s="41">
        <v>223.34400000000002</v>
      </c>
      <c r="EA6" s="41">
        <v>9999</v>
      </c>
      <c r="EB6" s="41">
        <v>7125.8</v>
      </c>
      <c r="EC6" s="41">
        <v>999999</v>
      </c>
      <c r="ED6" s="22"/>
      <c r="EE6" s="22"/>
      <c r="EF6" s="22"/>
      <c r="EG6" s="41">
        <v>81</v>
      </c>
      <c r="EH6" s="195">
        <v>0</v>
      </c>
      <c r="EI6" s="195">
        <v>3600</v>
      </c>
      <c r="EJ6" s="196">
        <v>88.5</v>
      </c>
      <c r="EK6" s="195">
        <v>0</v>
      </c>
      <c r="EL6" s="195">
        <v>0</v>
      </c>
      <c r="EM6" s="195">
        <v>2301</v>
      </c>
      <c r="EN6" s="195">
        <v>780</v>
      </c>
      <c r="EO6" s="195">
        <v>238</v>
      </c>
      <c r="EP6" s="195">
        <v>0</v>
      </c>
      <c r="EQ6" s="195">
        <v>118.3</v>
      </c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41">
        <v>81</v>
      </c>
      <c r="FD6" s="195">
        <v>0</v>
      </c>
      <c r="FE6" s="195">
        <v>3600</v>
      </c>
      <c r="FF6" s="195">
        <v>3688.5</v>
      </c>
      <c r="FG6" s="195">
        <v>3688.5</v>
      </c>
      <c r="FH6" s="195">
        <v>3688.5</v>
      </c>
      <c r="FI6" s="195">
        <v>5989.5</v>
      </c>
      <c r="FJ6" s="195">
        <v>6769.5</v>
      </c>
      <c r="FK6" s="195">
        <v>7007.5</v>
      </c>
      <c r="FL6" s="195">
        <v>7007.5</v>
      </c>
      <c r="FM6" s="195">
        <v>7125.8</v>
      </c>
      <c r="FN6" s="22"/>
      <c r="FO6" s="22"/>
      <c r="FP6" s="22"/>
      <c r="FQ6" s="22"/>
      <c r="FR6" s="22"/>
      <c r="FS6" s="22"/>
      <c r="FT6" s="22"/>
      <c r="FU6" s="22"/>
      <c r="FV6" s="22"/>
    </row>
    <row r="7" spans="1:178" s="41" customFormat="1" ht="13.5" collapsed="1" thickBot="1" x14ac:dyDescent="0.25">
      <c r="A7" s="131"/>
      <c r="B7" s="34">
        <v>1</v>
      </c>
      <c r="C7" s="293">
        <v>1</v>
      </c>
      <c r="D7" s="260" t="s">
        <v>104</v>
      </c>
      <c r="E7" s="260" t="s">
        <v>55</v>
      </c>
      <c r="F7" s="260" t="s">
        <v>567</v>
      </c>
      <c r="G7" s="43" t="s">
        <v>566</v>
      </c>
      <c r="H7" s="47">
        <v>0.29236111111111113</v>
      </c>
      <c r="I7" s="58" t="s">
        <v>44</v>
      </c>
      <c r="J7" s="52">
        <v>0</v>
      </c>
      <c r="K7" s="43">
        <v>0.3756944444444445</v>
      </c>
      <c r="L7" s="47">
        <v>0.3756944444444445</v>
      </c>
      <c r="M7" s="42" t="s">
        <v>44</v>
      </c>
      <c r="N7" s="38">
        <v>0</v>
      </c>
      <c r="O7" s="85">
        <v>0.37638888888888888</v>
      </c>
      <c r="P7" s="38"/>
      <c r="Q7" s="261"/>
      <c r="R7" s="85"/>
      <c r="S7" s="38">
        <v>0</v>
      </c>
      <c r="T7" s="85">
        <v>0.43055555555555558</v>
      </c>
      <c r="U7" s="86"/>
      <c r="V7" s="52">
        <v>0</v>
      </c>
      <c r="W7" s="85">
        <v>0.4548611111111111</v>
      </c>
      <c r="X7" s="38"/>
      <c r="Y7" s="85">
        <v>0.45555555555555555</v>
      </c>
      <c r="Z7" s="86"/>
      <c r="AA7" s="52">
        <v>0</v>
      </c>
      <c r="AB7" s="261"/>
      <c r="AC7" s="85">
        <v>0.45694444444444443</v>
      </c>
      <c r="AD7" s="38"/>
      <c r="AE7" s="85">
        <v>0.47847222222222219</v>
      </c>
      <c r="AF7" s="86"/>
      <c r="AG7" s="52">
        <v>0</v>
      </c>
      <c r="AH7" s="261"/>
      <c r="AI7" s="85"/>
      <c r="AJ7" s="38">
        <v>600</v>
      </c>
      <c r="AK7" s="73">
        <v>0.48680555555555555</v>
      </c>
      <c r="AL7" s="42" t="s">
        <v>301</v>
      </c>
      <c r="AM7" s="38">
        <v>1800</v>
      </c>
      <c r="AN7" s="43">
        <v>0.48958333333333331</v>
      </c>
      <c r="AO7" s="47">
        <v>0.50138888888888888</v>
      </c>
      <c r="AP7" s="70">
        <v>98.5</v>
      </c>
      <c r="AQ7" s="71">
        <v>98.5</v>
      </c>
      <c r="AR7" s="72"/>
      <c r="AS7" s="49">
        <v>0.52847222222222223</v>
      </c>
      <c r="AT7" s="42" t="s">
        <v>44</v>
      </c>
      <c r="AU7" s="280">
        <v>0</v>
      </c>
      <c r="AV7" s="72"/>
      <c r="AW7" s="49">
        <v>0.57361111111111118</v>
      </c>
      <c r="AX7" s="42" t="s">
        <v>44</v>
      </c>
      <c r="AY7" s="38">
        <v>0</v>
      </c>
      <c r="AZ7" s="53">
        <v>0.57638888888888895</v>
      </c>
      <c r="BA7" s="61"/>
      <c r="BB7" s="55">
        <v>0.58136574074074077</v>
      </c>
      <c r="BC7" s="35">
        <v>4.9768518518518157E-3</v>
      </c>
      <c r="BD7" s="35">
        <v>5.3240740740744322E-4</v>
      </c>
      <c r="BE7" s="44" t="s">
        <v>45</v>
      </c>
      <c r="BF7" s="45">
        <v>46</v>
      </c>
      <c r="BG7" s="55">
        <v>0.58856481481481482</v>
      </c>
      <c r="BH7" s="35">
        <v>1.2175925925925868E-2</v>
      </c>
      <c r="BI7" s="35">
        <v>1.2384259259259831E-3</v>
      </c>
      <c r="BJ7" s="44" t="s">
        <v>45</v>
      </c>
      <c r="BK7" s="45">
        <v>107</v>
      </c>
      <c r="BL7" s="55">
        <v>0.59254629629629629</v>
      </c>
      <c r="BM7" s="35">
        <v>1.6157407407407343E-2</v>
      </c>
      <c r="BN7" s="35">
        <v>1.1111111111111772E-3</v>
      </c>
      <c r="BO7" s="44" t="s">
        <v>45</v>
      </c>
      <c r="BP7" s="45">
        <v>96</v>
      </c>
      <c r="BQ7" s="55">
        <v>0.60811342592592588</v>
      </c>
      <c r="BR7" s="35">
        <v>3.1724537037036926E-2</v>
      </c>
      <c r="BS7" s="35">
        <v>2.3148148148158937E-4</v>
      </c>
      <c r="BT7" s="44" t="s">
        <v>45</v>
      </c>
      <c r="BU7" s="45">
        <v>20</v>
      </c>
      <c r="BV7" s="263"/>
      <c r="BW7" s="263"/>
      <c r="BX7" s="55">
        <v>0.61937500000000001</v>
      </c>
      <c r="BY7" s="35">
        <v>4.2986111111111058E-2</v>
      </c>
      <c r="BZ7" s="35">
        <v>2.7777777777777263E-3</v>
      </c>
      <c r="CA7" s="44" t="s">
        <v>301</v>
      </c>
      <c r="CB7" s="45">
        <v>240</v>
      </c>
      <c r="CC7" s="49">
        <v>0.64236111111111105</v>
      </c>
      <c r="CD7" s="42" t="s">
        <v>44</v>
      </c>
      <c r="CE7" s="38">
        <v>0</v>
      </c>
      <c r="CF7" s="53">
        <v>0.65625</v>
      </c>
      <c r="CG7" s="61"/>
      <c r="CH7" s="55">
        <v>0.666875</v>
      </c>
      <c r="CI7" s="35">
        <v>1.0624999999999996E-2</v>
      </c>
      <c r="CJ7" s="35">
        <v>2.1990740740741171E-4</v>
      </c>
      <c r="CK7" s="44" t="s">
        <v>45</v>
      </c>
      <c r="CL7" s="45">
        <v>19</v>
      </c>
      <c r="CM7" s="55">
        <v>0.67291666666666661</v>
      </c>
      <c r="CN7" s="35">
        <v>1.6666666666666607E-2</v>
      </c>
      <c r="CO7" s="35">
        <v>1.8518518518524305E-4</v>
      </c>
      <c r="CP7" s="44" t="s">
        <v>45</v>
      </c>
      <c r="CQ7" s="45">
        <v>16</v>
      </c>
      <c r="CR7" s="85" t="s">
        <v>632</v>
      </c>
      <c r="CS7" s="38"/>
      <c r="CT7" s="85">
        <v>0.64097222222222217</v>
      </c>
      <c r="CU7" s="38"/>
      <c r="CV7" s="91"/>
      <c r="CW7" s="95">
        <v>0.05</v>
      </c>
      <c r="CX7" s="42" t="s">
        <v>44</v>
      </c>
      <c r="CY7" s="38">
        <v>0</v>
      </c>
      <c r="CZ7" s="43">
        <v>0.41319444444444442</v>
      </c>
      <c r="DA7" s="47"/>
      <c r="DB7" s="70">
        <v>111.5</v>
      </c>
      <c r="DC7" s="71">
        <v>111.5</v>
      </c>
      <c r="DD7" s="72"/>
      <c r="DE7" s="43"/>
      <c r="DF7" s="43"/>
      <c r="DG7" s="39">
        <v>754</v>
      </c>
      <c r="DH7" s="46">
        <v>2400</v>
      </c>
      <c r="DI7" s="40"/>
      <c r="DJ7" s="63">
        <v>3154</v>
      </c>
      <c r="DK7" s="43"/>
      <c r="DL7" s="268" t="s">
        <v>192</v>
      </c>
      <c r="DM7" s="269" t="s">
        <v>567</v>
      </c>
      <c r="DN7" s="269" t="s">
        <v>178</v>
      </c>
      <c r="DO7" s="269">
        <v>102</v>
      </c>
      <c r="DP7" s="269" t="s">
        <v>293</v>
      </c>
      <c r="DQ7" s="56"/>
      <c r="DR7" s="56"/>
      <c r="DS7" s="36"/>
      <c r="DV7" s="41">
        <v>1.08</v>
      </c>
      <c r="DW7" s="41" t="s">
        <v>197</v>
      </c>
      <c r="DY7" s="151">
        <v>226.8</v>
      </c>
      <c r="DZ7" s="41">
        <v>226.8</v>
      </c>
      <c r="EA7" s="41">
        <v>9999</v>
      </c>
      <c r="EB7" s="41">
        <v>999999</v>
      </c>
      <c r="EC7" s="41">
        <v>999999</v>
      </c>
      <c r="EG7" s="41">
        <v>1</v>
      </c>
      <c r="EH7" s="195">
        <v>0</v>
      </c>
      <c r="EI7" s="195">
        <v>2400</v>
      </c>
      <c r="EJ7" s="196">
        <v>98.5</v>
      </c>
      <c r="EK7" s="195">
        <v>0</v>
      </c>
      <c r="EL7" s="195">
        <v>0</v>
      </c>
      <c r="EM7" s="195">
        <v>509</v>
      </c>
      <c r="EN7" s="195">
        <v>0</v>
      </c>
      <c r="EO7" s="195">
        <v>35</v>
      </c>
      <c r="EP7" s="195">
        <v>0</v>
      </c>
      <c r="EQ7" s="195">
        <v>111.5</v>
      </c>
      <c r="ER7" s="195" t="e">
        <v>#REF!</v>
      </c>
      <c r="ES7" s="195" t="e">
        <v>#REF!</v>
      </c>
      <c r="ET7" s="195" t="e">
        <v>#REF!</v>
      </c>
      <c r="EU7" s="196" t="e">
        <v>#REF!</v>
      </c>
      <c r="EV7" s="195"/>
      <c r="EW7" s="195"/>
      <c r="EX7" s="195"/>
      <c r="EY7" s="195"/>
      <c r="EZ7" s="196"/>
      <c r="FA7" s="195"/>
      <c r="FC7" s="41">
        <v>1</v>
      </c>
      <c r="FD7" s="195">
        <v>0</v>
      </c>
      <c r="FE7" s="195">
        <v>2400</v>
      </c>
      <c r="FF7" s="195">
        <v>2498.5</v>
      </c>
      <c r="FG7" s="195">
        <v>2498.5</v>
      </c>
      <c r="FH7" s="195">
        <v>2498.5</v>
      </c>
      <c r="FI7" s="195">
        <v>3007.5</v>
      </c>
      <c r="FJ7" s="195">
        <v>3007.5</v>
      </c>
      <c r="FK7" s="195">
        <v>3042.5</v>
      </c>
      <c r="FL7" s="195">
        <v>3042.5</v>
      </c>
      <c r="FM7" s="195">
        <v>3154</v>
      </c>
      <c r="FN7" s="195" t="e">
        <v>#REF!</v>
      </c>
      <c r="FO7" s="195" t="e">
        <v>#REF!</v>
      </c>
      <c r="FP7" s="195" t="e">
        <v>#REF!</v>
      </c>
      <c r="FQ7" s="195" t="e">
        <v>#REF!</v>
      </c>
      <c r="FR7" s="195" t="e">
        <v>#REF!</v>
      </c>
      <c r="FS7" s="195" t="e">
        <v>#REF!</v>
      </c>
      <c r="FT7" s="195" t="e">
        <v>#REF!</v>
      </c>
      <c r="FU7" s="195" t="e">
        <v>#REF!</v>
      </c>
      <c r="FV7" s="195" t="e">
        <v>#REF!</v>
      </c>
    </row>
    <row r="8" spans="1:178" s="41" customFormat="1" ht="13.5" thickBot="1" x14ac:dyDescent="0.25">
      <c r="A8" s="131"/>
      <c r="B8" s="34">
        <v>2</v>
      </c>
      <c r="C8" s="293">
        <v>2</v>
      </c>
      <c r="D8" s="260" t="s">
        <v>467</v>
      </c>
      <c r="E8" s="260" t="s">
        <v>468</v>
      </c>
      <c r="F8" s="260" t="s">
        <v>587</v>
      </c>
      <c r="G8" s="43">
        <v>0.29305555555555557</v>
      </c>
      <c r="H8" s="47">
        <v>0.2951388888888889</v>
      </c>
      <c r="I8" s="58" t="s">
        <v>301</v>
      </c>
      <c r="J8" s="391">
        <v>180</v>
      </c>
      <c r="K8" s="43">
        <v>0.37638888888888894</v>
      </c>
      <c r="L8" s="47">
        <v>0.3756944444444445</v>
      </c>
      <c r="M8" s="42" t="s">
        <v>45</v>
      </c>
      <c r="N8" s="38">
        <v>60</v>
      </c>
      <c r="O8" s="85">
        <v>0.38263888888888892</v>
      </c>
      <c r="P8" s="38">
        <v>300</v>
      </c>
      <c r="Q8" s="261"/>
      <c r="R8" s="85"/>
      <c r="S8" s="38">
        <v>0</v>
      </c>
      <c r="T8" s="85" t="s">
        <v>308</v>
      </c>
      <c r="U8" s="86"/>
      <c r="V8" s="52">
        <v>600</v>
      </c>
      <c r="W8" s="85"/>
      <c r="X8" s="38">
        <v>600</v>
      </c>
      <c r="Y8" s="85"/>
      <c r="Z8" s="86"/>
      <c r="AA8" s="52">
        <v>600</v>
      </c>
      <c r="AB8" s="261"/>
      <c r="AC8" s="85"/>
      <c r="AD8" s="38">
        <v>600</v>
      </c>
      <c r="AE8" s="85" t="s">
        <v>308</v>
      </c>
      <c r="AF8" s="86"/>
      <c r="AG8" s="52">
        <v>600</v>
      </c>
      <c r="AH8" s="261"/>
      <c r="AI8" s="85"/>
      <c r="AJ8" s="38">
        <v>600</v>
      </c>
      <c r="AK8" s="73">
        <v>0.46666666666666662</v>
      </c>
      <c r="AL8" s="42" t="s">
        <v>301</v>
      </c>
      <c r="AM8" s="38">
        <v>60</v>
      </c>
      <c r="AN8" s="43">
        <v>0.46736111111111112</v>
      </c>
      <c r="AO8" s="47">
        <v>0.47152777777777777</v>
      </c>
      <c r="AP8" s="70">
        <v>115</v>
      </c>
      <c r="AQ8" s="71">
        <v>115</v>
      </c>
      <c r="AR8" s="72"/>
      <c r="AS8" s="49">
        <v>0.5083333333333333</v>
      </c>
      <c r="AT8" s="42" t="s">
        <v>44</v>
      </c>
      <c r="AU8" s="280">
        <v>0</v>
      </c>
      <c r="AV8" s="72"/>
      <c r="AW8" s="49">
        <v>0.51666666666666672</v>
      </c>
      <c r="AX8" s="42" t="s">
        <v>45</v>
      </c>
      <c r="AY8" s="38">
        <v>2880</v>
      </c>
      <c r="AZ8" s="53"/>
      <c r="BA8" s="61"/>
      <c r="BB8" s="55">
        <v>0.54076388888888893</v>
      </c>
      <c r="BC8" s="35">
        <v>0.54076388888888893</v>
      </c>
      <c r="BD8" s="35">
        <v>0.53525462962962966</v>
      </c>
      <c r="BE8" s="44"/>
      <c r="BF8" s="45"/>
      <c r="BG8" s="55">
        <v>0.57759259259259255</v>
      </c>
      <c r="BH8" s="35">
        <v>0.57759259259259255</v>
      </c>
      <c r="BI8" s="35">
        <v>0.56417824074074074</v>
      </c>
      <c r="BJ8" s="44"/>
      <c r="BK8" s="45"/>
      <c r="BL8" s="55">
        <v>0.58578703703703705</v>
      </c>
      <c r="BM8" s="35">
        <v>0.58578703703703705</v>
      </c>
      <c r="BN8" s="35">
        <v>0.56851851851851853</v>
      </c>
      <c r="BO8" s="44"/>
      <c r="BP8" s="45"/>
      <c r="BQ8" s="55">
        <v>0.60496527777777775</v>
      </c>
      <c r="BR8" s="35">
        <v>0.60496527777777775</v>
      </c>
      <c r="BS8" s="35">
        <v>0.57300925925925927</v>
      </c>
      <c r="BT8" s="44" t="s">
        <v>44</v>
      </c>
      <c r="BU8" s="45"/>
      <c r="BV8" s="263"/>
      <c r="BW8" s="263"/>
      <c r="BX8" s="55">
        <v>0.59439814814814818</v>
      </c>
      <c r="BY8" s="35">
        <v>0.59439814814814818</v>
      </c>
      <c r="BZ8" s="35">
        <v>0.55418981481481489</v>
      </c>
      <c r="CA8" s="44"/>
      <c r="CB8" s="45">
        <v>1800</v>
      </c>
      <c r="CC8" s="49">
        <v>0.6381944444444444</v>
      </c>
      <c r="CD8" s="42" t="s">
        <v>301</v>
      </c>
      <c r="CE8" s="38">
        <v>1200</v>
      </c>
      <c r="CF8" s="53">
        <v>0.65555555555555556</v>
      </c>
      <c r="CG8" s="61"/>
      <c r="CH8" s="55">
        <v>0.67413194444444446</v>
      </c>
      <c r="CI8" s="35">
        <v>1.8576388888888906E-2</v>
      </c>
      <c r="CJ8" s="35">
        <v>7.7314814814814989E-3</v>
      </c>
      <c r="CK8" s="44" t="s">
        <v>301</v>
      </c>
      <c r="CL8" s="45">
        <v>668</v>
      </c>
      <c r="CM8" s="55">
        <v>0.68086805555555552</v>
      </c>
      <c r="CN8" s="35">
        <v>2.531249999999996E-2</v>
      </c>
      <c r="CO8" s="35">
        <v>8.4606481481481095E-3</v>
      </c>
      <c r="CP8" s="44" t="s">
        <v>301</v>
      </c>
      <c r="CQ8" s="45">
        <v>731</v>
      </c>
      <c r="CR8" s="85"/>
      <c r="CS8" s="38">
        <v>600</v>
      </c>
      <c r="CT8" s="85">
        <v>0.64652777777777781</v>
      </c>
      <c r="CU8" s="38"/>
      <c r="CV8" s="91"/>
      <c r="CW8" s="95">
        <v>0.05</v>
      </c>
      <c r="CX8" s="42" t="s">
        <v>44</v>
      </c>
      <c r="CY8" s="38">
        <v>0</v>
      </c>
      <c r="CZ8" s="43">
        <v>0.40833333333333338</v>
      </c>
      <c r="DA8" s="47"/>
      <c r="DB8" s="70">
        <v>131.6</v>
      </c>
      <c r="DC8" s="71">
        <v>131.6</v>
      </c>
      <c r="DD8" s="72">
        <v>20</v>
      </c>
      <c r="DE8" s="43"/>
      <c r="DF8" s="43"/>
      <c r="DG8" s="39">
        <v>3465.6</v>
      </c>
      <c r="DH8" s="46">
        <v>8880</v>
      </c>
      <c r="DI8" s="40"/>
      <c r="DJ8" s="63">
        <v>12345.6</v>
      </c>
      <c r="DK8" s="43"/>
      <c r="DL8" s="268" t="s">
        <v>192</v>
      </c>
      <c r="DM8" s="269" t="s">
        <v>587</v>
      </c>
      <c r="DN8" s="269" t="s">
        <v>178</v>
      </c>
      <c r="DO8" s="269">
        <v>201</v>
      </c>
      <c r="DP8" s="269">
        <v>0</v>
      </c>
      <c r="DQ8" s="56"/>
      <c r="DR8" s="56"/>
      <c r="DS8" s="36"/>
      <c r="DV8" s="41">
        <v>1.1100000000000001</v>
      </c>
      <c r="DW8" s="41" t="s">
        <v>197</v>
      </c>
      <c r="DY8" s="151">
        <v>295.92600000000004</v>
      </c>
      <c r="DZ8" s="41">
        <v>295.92600000000004</v>
      </c>
      <c r="EA8" s="41">
        <v>9999</v>
      </c>
      <c r="EB8" s="41">
        <v>999999</v>
      </c>
      <c r="EC8" s="41">
        <v>999999</v>
      </c>
      <c r="EG8" s="41">
        <v>2</v>
      </c>
      <c r="EH8" s="195">
        <v>240</v>
      </c>
      <c r="EI8" s="195">
        <v>3960</v>
      </c>
      <c r="EJ8" s="196">
        <v>115</v>
      </c>
      <c r="EK8" s="195">
        <v>0</v>
      </c>
      <c r="EL8" s="195">
        <v>2880</v>
      </c>
      <c r="EM8" s="195">
        <v>1800</v>
      </c>
      <c r="EN8" s="195">
        <v>1200</v>
      </c>
      <c r="EO8" s="195">
        <v>1399</v>
      </c>
      <c r="EP8" s="195">
        <v>600</v>
      </c>
      <c r="EQ8" s="195">
        <v>151.6</v>
      </c>
      <c r="ER8" s="195" t="e">
        <v>#REF!</v>
      </c>
      <c r="ES8" s="195" t="e">
        <v>#REF!</v>
      </c>
      <c r="ET8" s="195" t="e">
        <v>#REF!</v>
      </c>
      <c r="EU8" s="196" t="e">
        <v>#REF!</v>
      </c>
      <c r="EV8" s="195"/>
      <c r="EW8" s="195"/>
      <c r="EX8" s="195"/>
      <c r="EY8" s="195"/>
      <c r="EZ8" s="196"/>
      <c r="FA8" s="195"/>
      <c r="FC8" s="41">
        <v>2</v>
      </c>
      <c r="FD8" s="195">
        <v>240</v>
      </c>
      <c r="FE8" s="195">
        <v>4200</v>
      </c>
      <c r="FF8" s="195">
        <v>4315</v>
      </c>
      <c r="FG8" s="195">
        <v>4315</v>
      </c>
      <c r="FH8" s="195">
        <v>7195</v>
      </c>
      <c r="FI8" s="195">
        <v>8995</v>
      </c>
      <c r="FJ8" s="195">
        <v>10195</v>
      </c>
      <c r="FK8" s="195">
        <v>11594</v>
      </c>
      <c r="FL8" s="195">
        <v>12194</v>
      </c>
      <c r="FM8" s="195">
        <v>12345.6</v>
      </c>
      <c r="FN8" s="195" t="e">
        <v>#REF!</v>
      </c>
      <c r="FO8" s="195" t="e">
        <v>#REF!</v>
      </c>
      <c r="FP8" s="195" t="e">
        <v>#REF!</v>
      </c>
      <c r="FQ8" s="195" t="e">
        <v>#REF!</v>
      </c>
      <c r="FR8" s="195" t="e">
        <v>#REF!</v>
      </c>
      <c r="FS8" s="195" t="e">
        <v>#REF!</v>
      </c>
      <c r="FT8" s="195" t="e">
        <v>#REF!</v>
      </c>
      <c r="FU8" s="195" t="e">
        <v>#REF!</v>
      </c>
      <c r="FV8" s="195" t="e">
        <v>#REF!</v>
      </c>
    </row>
    <row r="9" spans="1:178" s="41" customFormat="1" ht="13.5" thickBot="1" x14ac:dyDescent="0.25">
      <c r="A9" s="131"/>
      <c r="B9" s="34">
        <v>3</v>
      </c>
      <c r="C9" s="293">
        <v>3</v>
      </c>
      <c r="D9" s="260" t="s">
        <v>92</v>
      </c>
      <c r="E9" s="260" t="s">
        <v>469</v>
      </c>
      <c r="F9" s="260" t="s">
        <v>568</v>
      </c>
      <c r="G9" s="43">
        <v>0.29375000000000001</v>
      </c>
      <c r="H9" s="47">
        <v>0.29375000000000001</v>
      </c>
      <c r="I9" s="58" t="s">
        <v>44</v>
      </c>
      <c r="J9" s="52">
        <v>0</v>
      </c>
      <c r="K9" s="43">
        <v>0.37708333333333338</v>
      </c>
      <c r="L9" s="47">
        <v>0.37708333333333338</v>
      </c>
      <c r="M9" s="42" t="s">
        <v>44</v>
      </c>
      <c r="N9" s="38">
        <v>0</v>
      </c>
      <c r="O9" s="85">
        <v>0.37916666666666665</v>
      </c>
      <c r="P9" s="38"/>
      <c r="Q9" s="261"/>
      <c r="R9" s="85">
        <v>0.40833333333333338</v>
      </c>
      <c r="S9" s="38">
        <v>300</v>
      </c>
      <c r="T9" s="85">
        <v>0.41319444444444442</v>
      </c>
      <c r="U9" s="86"/>
      <c r="V9" s="52">
        <v>0</v>
      </c>
      <c r="W9" s="85">
        <v>0.43611111111111112</v>
      </c>
      <c r="X9" s="38"/>
      <c r="Y9" s="85">
        <v>0.5625</v>
      </c>
      <c r="Z9" s="86"/>
      <c r="AA9" s="52">
        <v>0</v>
      </c>
      <c r="AB9" s="261"/>
      <c r="AC9" s="85">
        <v>0.44861111111111113</v>
      </c>
      <c r="AD9" s="38"/>
      <c r="AE9" s="85">
        <v>0.47083333333333338</v>
      </c>
      <c r="AF9" s="86"/>
      <c r="AG9" s="52">
        <v>0</v>
      </c>
      <c r="AH9" s="261"/>
      <c r="AI9" s="85"/>
      <c r="AJ9" s="38">
        <v>600</v>
      </c>
      <c r="AK9" s="73">
        <v>0.47847222222222219</v>
      </c>
      <c r="AL9" s="42" t="s">
        <v>301</v>
      </c>
      <c r="AM9" s="38">
        <v>960</v>
      </c>
      <c r="AN9" s="43">
        <v>0.48125000000000001</v>
      </c>
      <c r="AO9" s="47">
        <v>0.49444444444444446</v>
      </c>
      <c r="AP9" s="70">
        <v>94</v>
      </c>
      <c r="AQ9" s="71">
        <v>94</v>
      </c>
      <c r="AR9" s="72"/>
      <c r="AS9" s="49">
        <v>0.52013888888888882</v>
      </c>
      <c r="AT9" s="42" t="s">
        <v>44</v>
      </c>
      <c r="AU9" s="280">
        <v>0</v>
      </c>
      <c r="AV9" s="72"/>
      <c r="AW9" s="49">
        <v>0.56180555555555556</v>
      </c>
      <c r="AX9" s="42" t="s">
        <v>44</v>
      </c>
      <c r="AY9" s="38">
        <v>0</v>
      </c>
      <c r="AZ9" s="53">
        <v>0.56458333333333333</v>
      </c>
      <c r="BA9" s="61"/>
      <c r="BB9" s="55">
        <v>0.57011574074074078</v>
      </c>
      <c r="BC9" s="35">
        <v>5.5324074074074581E-3</v>
      </c>
      <c r="BD9" s="35">
        <v>2.3148148148199182E-5</v>
      </c>
      <c r="BE9" s="44" t="s">
        <v>301</v>
      </c>
      <c r="BF9" s="45">
        <v>2</v>
      </c>
      <c r="BG9" s="55">
        <v>0.57709490740740743</v>
      </c>
      <c r="BH9" s="35">
        <v>1.2511574074074105E-2</v>
      </c>
      <c r="BI9" s="35">
        <v>9.0277777777774543E-4</v>
      </c>
      <c r="BJ9" s="44" t="s">
        <v>45</v>
      </c>
      <c r="BK9" s="45">
        <v>78</v>
      </c>
      <c r="BL9" s="55">
        <v>0.58092592592592596</v>
      </c>
      <c r="BM9" s="35">
        <v>1.6342592592592631E-2</v>
      </c>
      <c r="BN9" s="35">
        <v>9.259259259258891E-4</v>
      </c>
      <c r="BO9" s="44" t="s">
        <v>45</v>
      </c>
      <c r="BP9" s="45">
        <v>80</v>
      </c>
      <c r="BQ9" s="55">
        <v>0.59598379629629628</v>
      </c>
      <c r="BR9" s="35">
        <v>3.1400462962962949E-2</v>
      </c>
      <c r="BS9" s="35">
        <v>5.5555555555556607E-4</v>
      </c>
      <c r="BT9" s="44" t="s">
        <v>45</v>
      </c>
      <c r="BU9" s="45">
        <v>48</v>
      </c>
      <c r="BV9" s="263"/>
      <c r="BW9" s="263"/>
      <c r="BX9" s="55">
        <v>0.60547453703703702</v>
      </c>
      <c r="BY9" s="35">
        <v>4.0891203703703694E-2</v>
      </c>
      <c r="BZ9" s="35">
        <v>6.8287037037036147E-4</v>
      </c>
      <c r="CA9" s="44" t="s">
        <v>301</v>
      </c>
      <c r="CB9" s="45">
        <v>59</v>
      </c>
      <c r="CC9" s="49">
        <v>0.63055555555555554</v>
      </c>
      <c r="CD9" s="42" t="s">
        <v>44</v>
      </c>
      <c r="CE9" s="38">
        <v>0</v>
      </c>
      <c r="CF9" s="53">
        <v>0.64861111111111114</v>
      </c>
      <c r="CG9" s="61"/>
      <c r="CH9" s="55">
        <v>0.65938657407407408</v>
      </c>
      <c r="CI9" s="35">
        <v>1.0775462962962945E-2</v>
      </c>
      <c r="CJ9" s="35">
        <v>6.9444444444462239E-5</v>
      </c>
      <c r="CK9" s="44" t="s">
        <v>45</v>
      </c>
      <c r="CL9" s="45">
        <v>6</v>
      </c>
      <c r="CM9" s="55">
        <v>0.66571759259259256</v>
      </c>
      <c r="CN9" s="35">
        <v>1.7106481481481417E-2</v>
      </c>
      <c r="CO9" s="35">
        <v>2.5462962962956651E-4</v>
      </c>
      <c r="CP9" s="44" t="s">
        <v>301</v>
      </c>
      <c r="CQ9" s="45">
        <v>22</v>
      </c>
      <c r="CR9" s="85" t="s">
        <v>632</v>
      </c>
      <c r="CS9" s="38"/>
      <c r="CT9" s="85">
        <v>0.688194444444444</v>
      </c>
      <c r="CU9" s="38"/>
      <c r="CV9" s="91"/>
      <c r="CW9" s="95">
        <v>0.05</v>
      </c>
      <c r="CX9" s="42" t="s">
        <v>44</v>
      </c>
      <c r="CY9" s="38">
        <v>0</v>
      </c>
      <c r="CZ9" s="43">
        <v>0.40902777777777777</v>
      </c>
      <c r="DA9" s="47"/>
      <c r="DB9" s="70">
        <v>97.4</v>
      </c>
      <c r="DC9" s="71">
        <v>97.4</v>
      </c>
      <c r="DD9" s="72"/>
      <c r="DE9" s="43"/>
      <c r="DF9" s="43"/>
      <c r="DG9" s="39">
        <v>486.4</v>
      </c>
      <c r="DH9" s="46">
        <v>1860</v>
      </c>
      <c r="DI9" s="40"/>
      <c r="DJ9" s="63">
        <v>2346.4</v>
      </c>
      <c r="DK9" s="43"/>
      <c r="DL9" s="268" t="s">
        <v>190</v>
      </c>
      <c r="DM9" s="269" t="s">
        <v>568</v>
      </c>
      <c r="DN9" s="269" t="s">
        <v>177</v>
      </c>
      <c r="DO9" s="269">
        <v>150</v>
      </c>
      <c r="DP9" s="269" t="s">
        <v>623</v>
      </c>
      <c r="DQ9" s="56"/>
      <c r="DR9" s="56"/>
      <c r="DS9" s="36"/>
      <c r="DV9" s="41">
        <v>1.1299999999999999</v>
      </c>
      <c r="DW9" s="41" t="s">
        <v>197</v>
      </c>
      <c r="DY9" s="151">
        <v>216.28199999999998</v>
      </c>
      <c r="DZ9" s="41">
        <v>216.28199999999998</v>
      </c>
      <c r="EA9" s="41">
        <v>9999</v>
      </c>
      <c r="EB9" s="41">
        <v>999999</v>
      </c>
      <c r="EC9" s="41">
        <v>999999</v>
      </c>
      <c r="EG9" s="41">
        <v>3</v>
      </c>
      <c r="EH9" s="195">
        <v>0</v>
      </c>
      <c r="EI9" s="195">
        <v>1860</v>
      </c>
      <c r="EJ9" s="196">
        <v>94</v>
      </c>
      <c r="EK9" s="195">
        <v>0</v>
      </c>
      <c r="EL9" s="195">
        <v>0</v>
      </c>
      <c r="EM9" s="195">
        <v>267</v>
      </c>
      <c r="EN9" s="195">
        <v>0</v>
      </c>
      <c r="EO9" s="195">
        <v>28</v>
      </c>
      <c r="EP9" s="195">
        <v>0</v>
      </c>
      <c r="EQ9" s="195">
        <v>97.4</v>
      </c>
      <c r="ER9" s="195" t="e">
        <v>#REF!</v>
      </c>
      <c r="ES9" s="195" t="e">
        <v>#REF!</v>
      </c>
      <c r="ET9" s="195" t="e">
        <v>#REF!</v>
      </c>
      <c r="EU9" s="196" t="e">
        <v>#REF!</v>
      </c>
      <c r="EV9" s="195"/>
      <c r="EW9" s="195"/>
      <c r="EX9" s="195"/>
      <c r="EY9" s="195"/>
      <c r="EZ9" s="196"/>
      <c r="FA9" s="195"/>
      <c r="FC9" s="41">
        <v>3</v>
      </c>
      <c r="FD9" s="195">
        <v>0</v>
      </c>
      <c r="FE9" s="195">
        <v>1860</v>
      </c>
      <c r="FF9" s="195">
        <v>1954</v>
      </c>
      <c r="FG9" s="195">
        <v>1954</v>
      </c>
      <c r="FH9" s="195">
        <v>1954</v>
      </c>
      <c r="FI9" s="195">
        <v>2221</v>
      </c>
      <c r="FJ9" s="195">
        <v>2221</v>
      </c>
      <c r="FK9" s="195">
        <v>2249</v>
      </c>
      <c r="FL9" s="195">
        <v>2249</v>
      </c>
      <c r="FM9" s="195">
        <v>2346.4</v>
      </c>
      <c r="FN9" s="195" t="e">
        <v>#REF!</v>
      </c>
      <c r="FO9" s="195" t="e">
        <v>#REF!</v>
      </c>
      <c r="FP9" s="195" t="e">
        <v>#REF!</v>
      </c>
      <c r="FQ9" s="195" t="e">
        <v>#REF!</v>
      </c>
      <c r="FR9" s="195" t="e">
        <v>#REF!</v>
      </c>
      <c r="FS9" s="195" t="e">
        <v>#REF!</v>
      </c>
      <c r="FT9" s="195" t="e">
        <v>#REF!</v>
      </c>
      <c r="FU9" s="195" t="e">
        <v>#REF!</v>
      </c>
      <c r="FV9" s="195" t="e">
        <v>#REF!</v>
      </c>
    </row>
    <row r="10" spans="1:178" s="41" customFormat="1" ht="26.25" thickBot="1" x14ac:dyDescent="0.25">
      <c r="A10" s="131"/>
      <c r="B10" s="34">
        <v>4</v>
      </c>
      <c r="C10" s="293">
        <v>4</v>
      </c>
      <c r="D10" s="260" t="s">
        <v>89</v>
      </c>
      <c r="E10" s="260" t="s">
        <v>30</v>
      </c>
      <c r="F10" s="260" t="s">
        <v>568</v>
      </c>
      <c r="G10" s="43">
        <v>0.29444444444444445</v>
      </c>
      <c r="H10" s="47">
        <v>0.29444444444444445</v>
      </c>
      <c r="I10" s="58" t="s">
        <v>44</v>
      </c>
      <c r="J10" s="52">
        <v>0</v>
      </c>
      <c r="K10" s="43">
        <v>0.37777777777777782</v>
      </c>
      <c r="L10" s="47">
        <v>0.37777777777777782</v>
      </c>
      <c r="M10" s="42" t="s">
        <v>44</v>
      </c>
      <c r="N10" s="38">
        <v>0</v>
      </c>
      <c r="O10" s="85">
        <v>0.37847222222222227</v>
      </c>
      <c r="P10" s="38"/>
      <c r="Q10" s="261"/>
      <c r="R10" s="85"/>
      <c r="S10" s="38">
        <v>0</v>
      </c>
      <c r="T10" s="85">
        <v>0.41319444444444442</v>
      </c>
      <c r="U10" s="86"/>
      <c r="V10" s="52">
        <v>0</v>
      </c>
      <c r="W10" s="85">
        <v>0.43055555555555558</v>
      </c>
      <c r="X10" s="38"/>
      <c r="Y10" s="85">
        <v>0.43194444444444446</v>
      </c>
      <c r="Z10" s="86"/>
      <c r="AA10" s="52">
        <v>0</v>
      </c>
      <c r="AB10" s="261"/>
      <c r="AC10" s="85">
        <v>0.43402777777777773</v>
      </c>
      <c r="AD10" s="38"/>
      <c r="AE10" s="85">
        <v>0.45347222222222222</v>
      </c>
      <c r="AF10" s="86"/>
      <c r="AG10" s="52">
        <v>0</v>
      </c>
      <c r="AH10" s="261"/>
      <c r="AI10" s="85">
        <v>0.4604166666666667</v>
      </c>
      <c r="AJ10" s="38"/>
      <c r="AK10" s="73">
        <v>0.4680555555555555</v>
      </c>
      <c r="AL10" s="42" t="s">
        <v>44</v>
      </c>
      <c r="AM10" s="38">
        <v>0</v>
      </c>
      <c r="AN10" s="43">
        <v>0.46875</v>
      </c>
      <c r="AO10" s="47">
        <v>0.47152777777777777</v>
      </c>
      <c r="AP10" s="70">
        <v>81.599999999999994</v>
      </c>
      <c r="AQ10" s="71">
        <v>81.599999999999994</v>
      </c>
      <c r="AR10" s="72"/>
      <c r="AS10" s="49">
        <v>0.50972222222222219</v>
      </c>
      <c r="AT10" s="42" t="s">
        <v>44</v>
      </c>
      <c r="AU10" s="280">
        <v>0</v>
      </c>
      <c r="AV10" s="72"/>
      <c r="AW10" s="49">
        <v>0.55138888888888882</v>
      </c>
      <c r="AX10" s="42" t="s">
        <v>44</v>
      </c>
      <c r="AY10" s="38">
        <v>0</v>
      </c>
      <c r="AZ10" s="53">
        <v>0.55347222222222225</v>
      </c>
      <c r="BA10" s="61"/>
      <c r="BB10" s="55">
        <v>0.55876157407407401</v>
      </c>
      <c r="BC10" s="35">
        <v>5.2893518518517535E-3</v>
      </c>
      <c r="BD10" s="35">
        <v>2.1990740740750539E-4</v>
      </c>
      <c r="BE10" s="44" t="s">
        <v>45</v>
      </c>
      <c r="BF10" s="45">
        <v>19</v>
      </c>
      <c r="BG10" s="55">
        <v>0.56591435185185179</v>
      </c>
      <c r="BH10" s="35">
        <v>1.2442129629629539E-2</v>
      </c>
      <c r="BI10" s="35">
        <v>9.7222222222231175E-4</v>
      </c>
      <c r="BJ10" s="44" t="s">
        <v>45</v>
      </c>
      <c r="BK10" s="45">
        <v>84</v>
      </c>
      <c r="BL10" s="55">
        <v>0.56964120370370364</v>
      </c>
      <c r="BM10" s="35">
        <v>1.6168981481481381E-2</v>
      </c>
      <c r="BN10" s="35">
        <v>1.0995370370371384E-3</v>
      </c>
      <c r="BO10" s="44" t="s">
        <v>45</v>
      </c>
      <c r="BP10" s="45">
        <v>95</v>
      </c>
      <c r="BQ10" s="55">
        <v>0.58453703703703697</v>
      </c>
      <c r="BR10" s="35">
        <v>3.1064814814814712E-2</v>
      </c>
      <c r="BS10" s="35">
        <v>8.912037037038037E-4</v>
      </c>
      <c r="BT10" s="44" t="s">
        <v>45</v>
      </c>
      <c r="BU10" s="45">
        <v>77</v>
      </c>
      <c r="BV10" s="263"/>
      <c r="BW10" s="263"/>
      <c r="BX10" s="55">
        <v>0.59247685185185184</v>
      </c>
      <c r="BY10" s="35">
        <v>3.9004629629629584E-2</v>
      </c>
      <c r="BZ10" s="35">
        <v>1.2037037037037485E-3</v>
      </c>
      <c r="CA10" s="44" t="s">
        <v>45</v>
      </c>
      <c r="CB10" s="45">
        <v>104</v>
      </c>
      <c r="CC10" s="49">
        <v>0.61944444444444446</v>
      </c>
      <c r="CD10" s="42" t="s">
        <v>44</v>
      </c>
      <c r="CE10" s="38">
        <v>0</v>
      </c>
      <c r="CF10" s="53">
        <v>0.6430555555555556</v>
      </c>
      <c r="CG10" s="61"/>
      <c r="CH10" s="55">
        <v>0.65392361111111108</v>
      </c>
      <c r="CI10" s="35">
        <v>1.0868055555555478E-2</v>
      </c>
      <c r="CJ10" s="35">
        <v>2.3148148148070813E-5</v>
      </c>
      <c r="CK10" s="44" t="s">
        <v>301</v>
      </c>
      <c r="CL10" s="45">
        <v>2</v>
      </c>
      <c r="CM10" s="55">
        <v>0.6599652777777778</v>
      </c>
      <c r="CN10" s="35">
        <v>1.6909722222222201E-2</v>
      </c>
      <c r="CO10" s="35">
        <v>5.7870370370350505E-5</v>
      </c>
      <c r="CP10" s="44" t="s">
        <v>301</v>
      </c>
      <c r="CQ10" s="45">
        <v>5</v>
      </c>
      <c r="CR10" s="85" t="s">
        <v>632</v>
      </c>
      <c r="CS10" s="38"/>
      <c r="CT10" s="85">
        <v>0.72986111111111096</v>
      </c>
      <c r="CU10" s="38"/>
      <c r="CV10" s="91"/>
      <c r="CW10" s="95">
        <v>0.05</v>
      </c>
      <c r="CX10" s="42" t="s">
        <v>44</v>
      </c>
      <c r="CY10" s="38">
        <v>0</v>
      </c>
      <c r="CZ10" s="43">
        <v>0.40902777777777777</v>
      </c>
      <c r="DA10" s="47"/>
      <c r="DB10" s="70">
        <v>89</v>
      </c>
      <c r="DC10" s="71">
        <v>89</v>
      </c>
      <c r="DD10" s="72"/>
      <c r="DE10" s="43"/>
      <c r="DF10" s="43"/>
      <c r="DG10" s="39">
        <v>556.6</v>
      </c>
      <c r="DH10" s="46">
        <v>0</v>
      </c>
      <c r="DI10" s="40"/>
      <c r="DJ10" s="63">
        <v>556.6</v>
      </c>
      <c r="DK10" s="43"/>
      <c r="DL10" s="268" t="s">
        <v>190</v>
      </c>
      <c r="DM10" s="269" t="s">
        <v>568</v>
      </c>
      <c r="DN10" s="269" t="s">
        <v>177</v>
      </c>
      <c r="DO10" s="269">
        <v>230</v>
      </c>
      <c r="DP10" s="269" t="s">
        <v>633</v>
      </c>
      <c r="DQ10" s="56"/>
      <c r="DR10" s="56"/>
      <c r="DS10" s="36"/>
      <c r="DV10" s="41">
        <v>1.1299999999999999</v>
      </c>
      <c r="DW10" s="41" t="s">
        <v>197</v>
      </c>
      <c r="DY10" s="151">
        <v>192.77799999999996</v>
      </c>
      <c r="DZ10" s="41">
        <v>192.77799999999996</v>
      </c>
      <c r="EA10" s="41">
        <v>9999</v>
      </c>
      <c r="EB10" s="41">
        <v>999999</v>
      </c>
      <c r="EC10" s="41">
        <v>999999</v>
      </c>
      <c r="EG10" s="41">
        <v>4</v>
      </c>
      <c r="EH10" s="195">
        <v>0</v>
      </c>
      <c r="EI10" s="195">
        <v>0</v>
      </c>
      <c r="EJ10" s="196">
        <v>81.599999999999994</v>
      </c>
      <c r="EK10" s="195">
        <v>0</v>
      </c>
      <c r="EL10" s="195">
        <v>0</v>
      </c>
      <c r="EM10" s="195">
        <v>379</v>
      </c>
      <c r="EN10" s="195">
        <v>0</v>
      </c>
      <c r="EO10" s="195">
        <v>7</v>
      </c>
      <c r="EP10" s="195">
        <v>0</v>
      </c>
      <c r="EQ10" s="195">
        <v>89</v>
      </c>
      <c r="ER10" s="195" t="e">
        <v>#REF!</v>
      </c>
      <c r="ES10" s="195" t="e">
        <v>#REF!</v>
      </c>
      <c r="ET10" s="195" t="e">
        <v>#REF!</v>
      </c>
      <c r="EU10" s="196" t="e">
        <v>#REF!</v>
      </c>
      <c r="EV10" s="195"/>
      <c r="EW10" s="195"/>
      <c r="EX10" s="195"/>
      <c r="EY10" s="195"/>
      <c r="EZ10" s="196"/>
      <c r="FA10" s="195"/>
      <c r="FC10" s="41">
        <v>4</v>
      </c>
      <c r="FD10" s="195">
        <v>0</v>
      </c>
      <c r="FE10" s="195">
        <v>0</v>
      </c>
      <c r="FF10" s="195">
        <v>81.599999999999994</v>
      </c>
      <c r="FG10" s="195">
        <v>81.599999999999994</v>
      </c>
      <c r="FH10" s="195">
        <v>81.599999999999994</v>
      </c>
      <c r="FI10" s="195">
        <v>460.6</v>
      </c>
      <c r="FJ10" s="195">
        <v>460.6</v>
      </c>
      <c r="FK10" s="195">
        <v>467.6</v>
      </c>
      <c r="FL10" s="195">
        <v>467.6</v>
      </c>
      <c r="FM10" s="195">
        <v>556.6</v>
      </c>
      <c r="FN10" s="195" t="e">
        <v>#REF!</v>
      </c>
      <c r="FO10" s="195" t="e">
        <v>#REF!</v>
      </c>
      <c r="FP10" s="195" t="e">
        <v>#REF!</v>
      </c>
      <c r="FQ10" s="195" t="e">
        <v>#REF!</v>
      </c>
      <c r="FR10" s="195" t="e">
        <v>#REF!</v>
      </c>
      <c r="FS10" s="195" t="e">
        <v>#REF!</v>
      </c>
      <c r="FT10" s="195" t="e">
        <v>#REF!</v>
      </c>
      <c r="FU10" s="195" t="e">
        <v>#REF!</v>
      </c>
      <c r="FV10" s="195" t="e">
        <v>#REF!</v>
      </c>
    </row>
    <row r="11" spans="1:178" s="41" customFormat="1" ht="13.5" thickBot="1" x14ac:dyDescent="0.25">
      <c r="A11" s="131"/>
      <c r="B11" s="34">
        <v>5</v>
      </c>
      <c r="C11" s="293">
        <v>5</v>
      </c>
      <c r="D11" s="260" t="s">
        <v>470</v>
      </c>
      <c r="E11" s="260" t="s">
        <v>471</v>
      </c>
      <c r="F11" s="260" t="s">
        <v>569</v>
      </c>
      <c r="G11" s="43">
        <v>0.2951388888888889</v>
      </c>
      <c r="H11" s="47">
        <v>0.29930555555555555</v>
      </c>
      <c r="I11" s="58" t="s">
        <v>301</v>
      </c>
      <c r="J11" s="52">
        <v>360</v>
      </c>
      <c r="K11" s="43">
        <v>0.37847222222222227</v>
      </c>
      <c r="L11" s="47">
        <v>0.37847222222222227</v>
      </c>
      <c r="M11" s="42" t="s">
        <v>44</v>
      </c>
      <c r="N11" s="38">
        <v>0</v>
      </c>
      <c r="O11" s="85">
        <v>0.37916666666666665</v>
      </c>
      <c r="P11" s="38"/>
      <c r="Q11" s="261">
        <v>300</v>
      </c>
      <c r="R11" s="85"/>
      <c r="S11" s="38">
        <v>0</v>
      </c>
      <c r="T11" s="85">
        <v>0.41388888888888892</v>
      </c>
      <c r="U11" s="86"/>
      <c r="V11" s="52">
        <v>0</v>
      </c>
      <c r="W11" s="85"/>
      <c r="X11" s="38">
        <v>600</v>
      </c>
      <c r="Y11" s="85"/>
      <c r="Z11" s="86"/>
      <c r="AA11" s="52">
        <v>600</v>
      </c>
      <c r="AB11" s="261"/>
      <c r="AC11" s="85"/>
      <c r="AD11" s="38">
        <v>600</v>
      </c>
      <c r="AE11" s="85" t="s">
        <v>308</v>
      </c>
      <c r="AF11" s="86"/>
      <c r="AG11" s="52">
        <v>600</v>
      </c>
      <c r="AH11" s="261"/>
      <c r="AI11" s="85"/>
      <c r="AJ11" s="38">
        <v>600</v>
      </c>
      <c r="AK11" s="73">
        <v>0.47222222222222227</v>
      </c>
      <c r="AL11" s="42" t="s">
        <v>301</v>
      </c>
      <c r="AM11" s="38">
        <v>300</v>
      </c>
      <c r="AN11" s="43">
        <v>0.47361111111111115</v>
      </c>
      <c r="AO11" s="47">
        <v>0.48194444444444445</v>
      </c>
      <c r="AP11" s="70">
        <v>94.9</v>
      </c>
      <c r="AQ11" s="71">
        <v>94.9</v>
      </c>
      <c r="AR11" s="72"/>
      <c r="AS11" s="49">
        <v>0.51388888888888895</v>
      </c>
      <c r="AT11" s="42" t="s">
        <v>44</v>
      </c>
      <c r="AU11" s="280">
        <v>0</v>
      </c>
      <c r="AV11" s="72"/>
      <c r="AW11" s="49">
        <v>0.56111111111111112</v>
      </c>
      <c r="AX11" s="42" t="s">
        <v>44</v>
      </c>
      <c r="AY11" s="38">
        <v>0</v>
      </c>
      <c r="AZ11" s="53">
        <v>0.56388888888888888</v>
      </c>
      <c r="BA11" s="61"/>
      <c r="BB11" s="55">
        <v>0.56936342592592593</v>
      </c>
      <c r="BC11" s="35">
        <v>5.4745370370370416E-3</v>
      </c>
      <c r="BD11" s="35">
        <v>3.4722222222217242E-5</v>
      </c>
      <c r="BE11" s="44" t="s">
        <v>45</v>
      </c>
      <c r="BF11" s="45">
        <v>3</v>
      </c>
      <c r="BG11" s="55">
        <v>0.57614583333333336</v>
      </c>
      <c r="BH11" s="35">
        <v>1.2256944444444473E-2</v>
      </c>
      <c r="BI11" s="35">
        <v>1.1574074074073779E-3</v>
      </c>
      <c r="BJ11" s="44" t="s">
        <v>45</v>
      </c>
      <c r="BK11" s="45">
        <v>100</v>
      </c>
      <c r="BL11" s="55">
        <v>0.58035879629629628</v>
      </c>
      <c r="BM11" s="35">
        <v>1.6469907407407391E-2</v>
      </c>
      <c r="BN11" s="35">
        <v>7.986111111111284E-4</v>
      </c>
      <c r="BO11" s="44" t="s">
        <v>45</v>
      </c>
      <c r="BP11" s="45">
        <v>69</v>
      </c>
      <c r="BQ11" s="55">
        <v>0.59741898148148154</v>
      </c>
      <c r="BR11" s="35">
        <v>3.3530092592592653E-2</v>
      </c>
      <c r="BS11" s="35">
        <v>1.5740740740741374E-3</v>
      </c>
      <c r="BT11" s="44" t="s">
        <v>301</v>
      </c>
      <c r="BU11" s="45">
        <v>136</v>
      </c>
      <c r="BV11" s="263"/>
      <c r="BW11" s="263"/>
      <c r="BX11" s="55">
        <v>0.58872685185185192</v>
      </c>
      <c r="BY11" s="35">
        <v>2.4837962962963034E-2</v>
      </c>
      <c r="BZ11" s="35">
        <v>1.5370370370370298E-2</v>
      </c>
      <c r="CA11" s="44" t="s">
        <v>45</v>
      </c>
      <c r="CB11" s="45">
        <v>1628</v>
      </c>
      <c r="CC11" s="49">
        <v>0.62708333333333333</v>
      </c>
      <c r="CD11" s="42" t="s">
        <v>45</v>
      </c>
      <c r="CE11" s="38">
        <v>240</v>
      </c>
      <c r="CF11" s="53">
        <v>0.64722222222222225</v>
      </c>
      <c r="CG11" s="61"/>
      <c r="CH11" s="55">
        <v>0.67031249999999998</v>
      </c>
      <c r="CI11" s="35">
        <v>2.3090277777777724E-2</v>
      </c>
      <c r="CJ11" s="35">
        <v>1.2245370370370316E-2</v>
      </c>
      <c r="CK11" s="44" t="s">
        <v>301</v>
      </c>
      <c r="CL11" s="45">
        <v>1058</v>
      </c>
      <c r="CM11" s="55">
        <v>0.6758912037037037</v>
      </c>
      <c r="CN11" s="35">
        <v>2.8668981481481448E-2</v>
      </c>
      <c r="CO11" s="35">
        <v>1.1817129629629598E-2</v>
      </c>
      <c r="CP11" s="44" t="s">
        <v>301</v>
      </c>
      <c r="CQ11" s="45">
        <v>1021</v>
      </c>
      <c r="CR11" s="85" t="s">
        <v>632</v>
      </c>
      <c r="CS11" s="38"/>
      <c r="CT11" s="85">
        <v>0.77152777777777803</v>
      </c>
      <c r="CU11" s="38"/>
      <c r="CV11" s="91"/>
      <c r="CW11" s="95">
        <v>0.05</v>
      </c>
      <c r="CX11" s="42" t="s">
        <v>44</v>
      </c>
      <c r="CY11" s="38">
        <v>0</v>
      </c>
      <c r="CZ11" s="43">
        <v>0.40902777777777777</v>
      </c>
      <c r="DA11" s="47"/>
      <c r="DB11" s="70">
        <v>97</v>
      </c>
      <c r="DC11" s="71">
        <v>97</v>
      </c>
      <c r="DD11" s="72"/>
      <c r="DE11" s="43"/>
      <c r="DF11" s="43"/>
      <c r="DG11" s="39">
        <v>4206.8999999999996</v>
      </c>
      <c r="DH11" s="46">
        <v>4200</v>
      </c>
      <c r="DI11" s="40"/>
      <c r="DJ11" s="63">
        <v>8406.9</v>
      </c>
      <c r="DK11" s="43"/>
      <c r="DL11" s="268" t="s">
        <v>192</v>
      </c>
      <c r="DM11" s="269" t="s">
        <v>569</v>
      </c>
      <c r="DN11" s="269" t="s">
        <v>177</v>
      </c>
      <c r="DO11" s="269">
        <v>300</v>
      </c>
      <c r="DP11" s="269">
        <v>0</v>
      </c>
      <c r="DQ11" s="56"/>
      <c r="DR11" s="56"/>
      <c r="DS11" s="36"/>
      <c r="DV11" s="41">
        <v>1.1299999999999999</v>
      </c>
      <c r="DW11" s="41" t="s">
        <v>197</v>
      </c>
      <c r="DY11" s="151">
        <v>216.84699999999998</v>
      </c>
      <c r="DZ11" s="41">
        <v>216.84699999999998</v>
      </c>
      <c r="EA11" s="41">
        <v>9999</v>
      </c>
      <c r="EB11" s="41">
        <v>999999</v>
      </c>
      <c r="EC11" s="41">
        <v>999999</v>
      </c>
      <c r="EG11" s="41">
        <v>5</v>
      </c>
      <c r="EH11" s="195">
        <v>360</v>
      </c>
      <c r="EI11" s="195">
        <v>3600</v>
      </c>
      <c r="EJ11" s="196">
        <v>94.9</v>
      </c>
      <c r="EK11" s="195">
        <v>0</v>
      </c>
      <c r="EL11" s="195">
        <v>0</v>
      </c>
      <c r="EM11" s="195">
        <v>1936</v>
      </c>
      <c r="EN11" s="195">
        <v>240</v>
      </c>
      <c r="EO11" s="195">
        <v>2079</v>
      </c>
      <c r="EP11" s="195">
        <v>0</v>
      </c>
      <c r="EQ11" s="195">
        <v>97</v>
      </c>
      <c r="ER11" s="195" t="e">
        <v>#REF!</v>
      </c>
      <c r="ES11" s="195" t="e">
        <v>#REF!</v>
      </c>
      <c r="ET11" s="195" t="e">
        <v>#REF!</v>
      </c>
      <c r="EU11" s="196" t="e">
        <v>#REF!</v>
      </c>
      <c r="EV11" s="195"/>
      <c r="EW11" s="195"/>
      <c r="EX11" s="195"/>
      <c r="EY11" s="195"/>
      <c r="EZ11" s="196"/>
      <c r="FA11" s="195"/>
      <c r="FC11" s="41">
        <v>5</v>
      </c>
      <c r="FD11" s="195">
        <v>360</v>
      </c>
      <c r="FE11" s="195">
        <v>3960</v>
      </c>
      <c r="FF11" s="195">
        <v>4054.9</v>
      </c>
      <c r="FG11" s="195">
        <v>4054.9</v>
      </c>
      <c r="FH11" s="195">
        <v>4054.9</v>
      </c>
      <c r="FI11" s="195">
        <v>5990.9</v>
      </c>
      <c r="FJ11" s="195">
        <v>6230.9</v>
      </c>
      <c r="FK11" s="195">
        <v>8309.9</v>
      </c>
      <c r="FL11" s="195">
        <v>8309.9</v>
      </c>
      <c r="FM11" s="195">
        <v>8406.9</v>
      </c>
      <c r="FN11" s="195" t="e">
        <v>#REF!</v>
      </c>
      <c r="FO11" s="195" t="e">
        <v>#REF!</v>
      </c>
      <c r="FP11" s="195" t="e">
        <v>#REF!</v>
      </c>
      <c r="FQ11" s="195" t="e">
        <v>#REF!</v>
      </c>
      <c r="FR11" s="195" t="e">
        <v>#REF!</v>
      </c>
      <c r="FS11" s="195" t="e">
        <v>#REF!</v>
      </c>
      <c r="FT11" s="195" t="e">
        <v>#REF!</v>
      </c>
      <c r="FU11" s="195" t="e">
        <v>#REF!</v>
      </c>
      <c r="FV11" s="195" t="e">
        <v>#REF!</v>
      </c>
    </row>
    <row r="12" spans="1:178" s="41" customFormat="1" ht="26.25" thickBot="1" x14ac:dyDescent="0.25">
      <c r="A12" s="131"/>
      <c r="B12" s="34">
        <v>6</v>
      </c>
      <c r="C12" s="293">
        <v>6</v>
      </c>
      <c r="D12" s="260" t="s">
        <v>472</v>
      </c>
      <c r="E12" s="260" t="s">
        <v>473</v>
      </c>
      <c r="F12" s="260" t="s">
        <v>570</v>
      </c>
      <c r="G12" s="43">
        <v>0.29583333333333334</v>
      </c>
      <c r="H12" s="47">
        <v>0.29583333333333334</v>
      </c>
      <c r="I12" s="58" t="s">
        <v>44</v>
      </c>
      <c r="J12" s="52">
        <v>0</v>
      </c>
      <c r="K12" s="43">
        <v>0.37916666666666671</v>
      </c>
      <c r="L12" s="47">
        <v>0.37916666666666671</v>
      </c>
      <c r="M12" s="42" t="s">
        <v>44</v>
      </c>
      <c r="N12" s="38">
        <v>0</v>
      </c>
      <c r="O12" s="85">
        <v>0.37986111111111115</v>
      </c>
      <c r="P12" s="38"/>
      <c r="Q12" s="261"/>
      <c r="R12" s="85"/>
      <c r="S12" s="38">
        <v>0</v>
      </c>
      <c r="T12" s="85" t="s">
        <v>308</v>
      </c>
      <c r="U12" s="86"/>
      <c r="V12" s="52">
        <v>600</v>
      </c>
      <c r="W12" s="85"/>
      <c r="X12" s="38">
        <v>600</v>
      </c>
      <c r="Y12" s="85"/>
      <c r="Z12" s="86"/>
      <c r="AA12" s="52">
        <v>600</v>
      </c>
      <c r="AB12" s="261"/>
      <c r="AC12" s="85"/>
      <c r="AD12" s="38">
        <v>600</v>
      </c>
      <c r="AE12" s="85">
        <v>0.43472222222222223</v>
      </c>
      <c r="AF12" s="86"/>
      <c r="AG12" s="52">
        <v>1680</v>
      </c>
      <c r="AH12" s="261"/>
      <c r="AI12" s="85"/>
      <c r="AJ12" s="38">
        <v>600</v>
      </c>
      <c r="AK12" s="73">
        <v>0.4694444444444445</v>
      </c>
      <c r="AL12" s="42" t="s">
        <v>44</v>
      </c>
      <c r="AM12" s="38">
        <v>0</v>
      </c>
      <c r="AN12" s="43">
        <v>0.47013888888888888</v>
      </c>
      <c r="AO12" s="47">
        <v>0.47500000000000003</v>
      </c>
      <c r="AP12" s="70">
        <v>82.9</v>
      </c>
      <c r="AQ12" s="71">
        <v>82.9</v>
      </c>
      <c r="AR12" s="72"/>
      <c r="AS12" s="49">
        <v>0.51111111111111118</v>
      </c>
      <c r="AT12" s="42" t="s">
        <v>44</v>
      </c>
      <c r="AU12" s="280">
        <v>0</v>
      </c>
      <c r="AV12" s="72"/>
      <c r="AW12" s="49">
        <v>0.55277777777777781</v>
      </c>
      <c r="AX12" s="42" t="s">
        <v>44</v>
      </c>
      <c r="AY12" s="38">
        <v>0</v>
      </c>
      <c r="AZ12" s="53">
        <v>0.55486111111111114</v>
      </c>
      <c r="BA12" s="61"/>
      <c r="BB12" s="55">
        <v>0.56035879629629626</v>
      </c>
      <c r="BC12" s="35">
        <v>5.4976851851851194E-3</v>
      </c>
      <c r="BD12" s="35">
        <v>1.157407407413949E-5</v>
      </c>
      <c r="BE12" s="44" t="s">
        <v>45</v>
      </c>
      <c r="BF12" s="45">
        <v>1</v>
      </c>
      <c r="BG12" s="55">
        <v>0.56716435185185188</v>
      </c>
      <c r="BH12" s="35">
        <v>1.230324074074074E-2</v>
      </c>
      <c r="BI12" s="35">
        <v>1.1111111111111113E-3</v>
      </c>
      <c r="BJ12" s="44" t="s">
        <v>45</v>
      </c>
      <c r="BK12" s="45">
        <v>96</v>
      </c>
      <c r="BL12" s="55">
        <v>0.57150462962962967</v>
      </c>
      <c r="BM12" s="35">
        <v>1.664351851851853E-2</v>
      </c>
      <c r="BN12" s="35">
        <v>6.2499999999999015E-4</v>
      </c>
      <c r="BO12" s="44" t="s">
        <v>45</v>
      </c>
      <c r="BP12" s="45">
        <v>54</v>
      </c>
      <c r="BQ12" s="55">
        <v>0.58853009259259259</v>
      </c>
      <c r="BR12" s="35">
        <v>3.3668981481481453E-2</v>
      </c>
      <c r="BS12" s="35">
        <v>1.712962962962937E-3</v>
      </c>
      <c r="BT12" s="44" t="s">
        <v>301</v>
      </c>
      <c r="BU12" s="45">
        <v>148</v>
      </c>
      <c r="BV12" s="263"/>
      <c r="BW12" s="263"/>
      <c r="BX12" s="55">
        <v>0.5794907407407407</v>
      </c>
      <c r="BY12" s="35">
        <v>2.4629629629629557E-2</v>
      </c>
      <c r="BZ12" s="35">
        <v>1.5578703703703775E-2</v>
      </c>
      <c r="CA12" s="44" t="s">
        <v>45</v>
      </c>
      <c r="CB12" s="45">
        <v>1646</v>
      </c>
      <c r="CC12" s="49">
        <v>0.62083333333333335</v>
      </c>
      <c r="CD12" s="42" t="s">
        <v>44</v>
      </c>
      <c r="CE12" s="38">
        <v>0</v>
      </c>
      <c r="CF12" s="53">
        <v>0.64374999999999993</v>
      </c>
      <c r="CG12" s="61"/>
      <c r="CH12" s="55">
        <v>0.65454861111111107</v>
      </c>
      <c r="CI12" s="35">
        <v>1.0798611111111134E-2</v>
      </c>
      <c r="CJ12" s="35">
        <v>4.6296296296273465E-5</v>
      </c>
      <c r="CK12" s="44" t="s">
        <v>45</v>
      </c>
      <c r="CL12" s="45">
        <v>4</v>
      </c>
      <c r="CM12" s="55">
        <v>0.66062500000000002</v>
      </c>
      <c r="CN12" s="35">
        <v>1.6875000000000084E-2</v>
      </c>
      <c r="CO12" s="35">
        <v>2.3148148148233877E-5</v>
      </c>
      <c r="CP12" s="44" t="s">
        <v>301</v>
      </c>
      <c r="CQ12" s="45">
        <v>2</v>
      </c>
      <c r="CR12" s="85" t="s">
        <v>632</v>
      </c>
      <c r="CS12" s="38"/>
      <c r="CT12" s="85">
        <v>0.813194444444444</v>
      </c>
      <c r="CU12" s="38"/>
      <c r="CV12" s="91"/>
      <c r="CW12" s="95">
        <v>0.05</v>
      </c>
      <c r="CX12" s="42" t="s">
        <v>44</v>
      </c>
      <c r="CY12" s="38">
        <v>0</v>
      </c>
      <c r="CZ12" s="43">
        <v>0.40902777777777777</v>
      </c>
      <c r="DA12" s="47"/>
      <c r="DB12" s="70">
        <v>96.8</v>
      </c>
      <c r="DC12" s="71">
        <v>96.8</v>
      </c>
      <c r="DD12" s="72"/>
      <c r="DE12" s="43"/>
      <c r="DF12" s="43"/>
      <c r="DG12" s="39">
        <v>2130.7000000000003</v>
      </c>
      <c r="DH12" s="46">
        <v>4680</v>
      </c>
      <c r="DI12" s="40"/>
      <c r="DJ12" s="63">
        <v>6810.7000000000007</v>
      </c>
      <c r="DK12" s="43"/>
      <c r="DL12" s="268" t="s">
        <v>190</v>
      </c>
      <c r="DM12" s="269" t="s">
        <v>570</v>
      </c>
      <c r="DN12" s="269" t="s">
        <v>177</v>
      </c>
      <c r="DO12" s="269">
        <v>230</v>
      </c>
      <c r="DP12" s="269" t="s">
        <v>633</v>
      </c>
      <c r="DQ12" s="56"/>
      <c r="DR12" s="56"/>
      <c r="DS12" s="36"/>
      <c r="DV12" s="41">
        <v>1.1299999999999999</v>
      </c>
      <c r="DW12" s="41" t="s">
        <v>197</v>
      </c>
      <c r="DY12" s="151">
        <v>203.06099999999998</v>
      </c>
      <c r="DZ12" s="41">
        <v>203.06099999999998</v>
      </c>
      <c r="EA12" s="41">
        <v>9999</v>
      </c>
      <c r="EB12" s="41">
        <v>999999</v>
      </c>
      <c r="EC12" s="41">
        <v>999999</v>
      </c>
      <c r="EG12" s="41">
        <v>6</v>
      </c>
      <c r="EH12" s="195">
        <v>0</v>
      </c>
      <c r="EI12" s="195">
        <v>4680</v>
      </c>
      <c r="EJ12" s="196">
        <v>82.9</v>
      </c>
      <c r="EK12" s="195">
        <v>0</v>
      </c>
      <c r="EL12" s="195">
        <v>0</v>
      </c>
      <c r="EM12" s="195">
        <v>1945</v>
      </c>
      <c r="EN12" s="195">
        <v>0</v>
      </c>
      <c r="EO12" s="195">
        <v>6</v>
      </c>
      <c r="EP12" s="195">
        <v>0</v>
      </c>
      <c r="EQ12" s="195">
        <v>96.8</v>
      </c>
      <c r="ER12" s="195" t="e">
        <v>#REF!</v>
      </c>
      <c r="ES12" s="195" t="e">
        <v>#REF!</v>
      </c>
      <c r="ET12" s="195" t="e">
        <v>#REF!</v>
      </c>
      <c r="EU12" s="196" t="e">
        <v>#REF!</v>
      </c>
      <c r="EV12" s="195"/>
      <c r="EW12" s="195"/>
      <c r="EX12" s="195"/>
      <c r="EY12" s="195"/>
      <c r="EZ12" s="196"/>
      <c r="FA12" s="195"/>
      <c r="FC12" s="41">
        <v>6</v>
      </c>
      <c r="FD12" s="195">
        <v>0</v>
      </c>
      <c r="FE12" s="195">
        <v>4680</v>
      </c>
      <c r="FF12" s="195">
        <v>4762.8999999999996</v>
      </c>
      <c r="FG12" s="195">
        <v>4762.8999999999996</v>
      </c>
      <c r="FH12" s="195">
        <v>4762.8999999999996</v>
      </c>
      <c r="FI12" s="195">
        <v>6707.9</v>
      </c>
      <c r="FJ12" s="195">
        <v>6707.9</v>
      </c>
      <c r="FK12" s="195">
        <v>6713.9</v>
      </c>
      <c r="FL12" s="195">
        <v>6713.9</v>
      </c>
      <c r="FM12" s="195">
        <v>6810.7</v>
      </c>
      <c r="FN12" s="195" t="e">
        <v>#REF!</v>
      </c>
      <c r="FO12" s="195" t="e">
        <v>#REF!</v>
      </c>
      <c r="FP12" s="195" t="e">
        <v>#REF!</v>
      </c>
      <c r="FQ12" s="195" t="e">
        <v>#REF!</v>
      </c>
      <c r="FR12" s="195" t="e">
        <v>#REF!</v>
      </c>
      <c r="FS12" s="195" t="e">
        <v>#REF!</v>
      </c>
      <c r="FT12" s="195" t="e">
        <v>#REF!</v>
      </c>
      <c r="FU12" s="195" t="e">
        <v>#REF!</v>
      </c>
      <c r="FV12" s="195" t="e">
        <v>#REF!</v>
      </c>
    </row>
    <row r="13" spans="1:178" s="41" customFormat="1" ht="13.5" thickBot="1" x14ac:dyDescent="0.25">
      <c r="A13" s="131"/>
      <c r="B13" s="34">
        <v>7</v>
      </c>
      <c r="C13" s="293">
        <v>7</v>
      </c>
      <c r="D13" s="260" t="s">
        <v>94</v>
      </c>
      <c r="E13" s="260" t="s">
        <v>95</v>
      </c>
      <c r="F13" s="260" t="s">
        <v>571</v>
      </c>
      <c r="G13" s="43">
        <v>0.29652777777777778</v>
      </c>
      <c r="H13" s="47">
        <v>0.29652777777777778</v>
      </c>
      <c r="I13" s="58" t="s">
        <v>44</v>
      </c>
      <c r="J13" s="52">
        <v>0</v>
      </c>
      <c r="K13" s="43">
        <v>0.37986111111111115</v>
      </c>
      <c r="L13" s="47">
        <v>0.37986111111111115</v>
      </c>
      <c r="M13" s="42" t="s">
        <v>44</v>
      </c>
      <c r="N13" s="38">
        <v>0</v>
      </c>
      <c r="O13" s="85">
        <v>0.38055555555555554</v>
      </c>
      <c r="P13" s="38"/>
      <c r="Q13" s="261"/>
      <c r="R13" s="85"/>
      <c r="S13" s="38">
        <v>0</v>
      </c>
      <c r="T13" s="85">
        <v>0.41875000000000001</v>
      </c>
      <c r="U13" s="86"/>
      <c r="V13" s="52">
        <v>0</v>
      </c>
      <c r="W13" s="85">
        <v>0.4368055555555555</v>
      </c>
      <c r="X13" s="38"/>
      <c r="Y13" s="85">
        <v>0.4381944444444445</v>
      </c>
      <c r="Z13" s="86"/>
      <c r="AA13" s="52">
        <v>0</v>
      </c>
      <c r="AB13" s="261"/>
      <c r="AC13" s="85">
        <v>0.44027777777777777</v>
      </c>
      <c r="AD13" s="38"/>
      <c r="AE13" s="85">
        <v>0.4604166666666667</v>
      </c>
      <c r="AF13" s="86"/>
      <c r="AG13" s="52">
        <v>0</v>
      </c>
      <c r="AH13" s="261"/>
      <c r="AI13" s="85">
        <v>0.46736111111111112</v>
      </c>
      <c r="AJ13" s="38"/>
      <c r="AK13" s="73">
        <v>0.47013888888888888</v>
      </c>
      <c r="AL13" s="42" t="s">
        <v>44</v>
      </c>
      <c r="AM13" s="38">
        <v>0</v>
      </c>
      <c r="AN13" s="43">
        <v>0.47083333333333338</v>
      </c>
      <c r="AO13" s="47">
        <v>0.47500000000000003</v>
      </c>
      <c r="AP13" s="70">
        <v>96.8</v>
      </c>
      <c r="AQ13" s="71">
        <v>96.8</v>
      </c>
      <c r="AR13" s="72"/>
      <c r="AS13" s="49">
        <v>0.51180555555555551</v>
      </c>
      <c r="AT13" s="42" t="s">
        <v>44</v>
      </c>
      <c r="AU13" s="280">
        <v>0</v>
      </c>
      <c r="AV13" s="72"/>
      <c r="AW13" s="49">
        <v>0.55347222222222225</v>
      </c>
      <c r="AX13" s="42" t="s">
        <v>44</v>
      </c>
      <c r="AY13" s="38">
        <v>0</v>
      </c>
      <c r="AZ13" s="53">
        <v>0.55555555555555558</v>
      </c>
      <c r="BA13" s="61"/>
      <c r="BB13" s="55">
        <v>0.56122685185185184</v>
      </c>
      <c r="BC13" s="35">
        <v>5.6712962962962576E-3</v>
      </c>
      <c r="BD13" s="35">
        <v>1.6203703703699876E-4</v>
      </c>
      <c r="BE13" s="44" t="s">
        <v>301</v>
      </c>
      <c r="BF13" s="45">
        <v>14</v>
      </c>
      <c r="BG13" s="55">
        <v>0.5685069444444445</v>
      </c>
      <c r="BH13" s="35">
        <v>1.2951388888888915E-2</v>
      </c>
      <c r="BI13" s="35">
        <v>4.6296296296293588E-4</v>
      </c>
      <c r="BJ13" s="44" t="s">
        <v>45</v>
      </c>
      <c r="BK13" s="45">
        <v>40</v>
      </c>
      <c r="BL13" s="55">
        <v>0.57283564814814814</v>
      </c>
      <c r="BM13" s="35">
        <v>1.7280092592592555E-2</v>
      </c>
      <c r="BN13" s="35">
        <v>1.1574074074035406E-5</v>
      </c>
      <c r="BO13" s="44" t="s">
        <v>301</v>
      </c>
      <c r="BP13" s="45">
        <v>1</v>
      </c>
      <c r="BQ13" s="55">
        <v>0.5884490740740741</v>
      </c>
      <c r="BR13" s="35">
        <v>3.2893518518518516E-2</v>
      </c>
      <c r="BS13" s="35">
        <v>9.3750000000000083E-4</v>
      </c>
      <c r="BT13" s="44" t="s">
        <v>301</v>
      </c>
      <c r="BU13" s="45">
        <v>81</v>
      </c>
      <c r="BV13" s="263"/>
      <c r="BW13" s="263"/>
      <c r="BX13" s="55">
        <v>0.59799768518518526</v>
      </c>
      <c r="BY13" s="35">
        <v>4.2442129629629677E-2</v>
      </c>
      <c r="BZ13" s="35">
        <v>2.2337962962963448E-3</v>
      </c>
      <c r="CA13" s="44" t="s">
        <v>301</v>
      </c>
      <c r="CB13" s="45">
        <v>193</v>
      </c>
      <c r="CC13" s="49">
        <v>0.62152777777777779</v>
      </c>
      <c r="CD13" s="42" t="s">
        <v>44</v>
      </c>
      <c r="CE13" s="38">
        <v>0</v>
      </c>
      <c r="CF13" s="53">
        <v>0.64444444444444449</v>
      </c>
      <c r="CG13" s="61"/>
      <c r="CH13" s="55">
        <v>0.65532407407407411</v>
      </c>
      <c r="CI13" s="35">
        <v>1.0879629629629628E-2</v>
      </c>
      <c r="CJ13" s="35">
        <v>3.4722222222220711E-5</v>
      </c>
      <c r="CK13" s="44" t="s">
        <v>301</v>
      </c>
      <c r="CL13" s="45">
        <v>3</v>
      </c>
      <c r="CM13" s="55">
        <v>0.66127314814814808</v>
      </c>
      <c r="CN13" s="35">
        <v>1.6828703703703596E-2</v>
      </c>
      <c r="CO13" s="35">
        <v>2.3148148148254694E-5</v>
      </c>
      <c r="CP13" s="44" t="s">
        <v>45</v>
      </c>
      <c r="CQ13" s="45">
        <v>2</v>
      </c>
      <c r="CR13" s="85" t="s">
        <v>632</v>
      </c>
      <c r="CS13" s="38"/>
      <c r="CT13" s="85">
        <v>0.85486111111111096</v>
      </c>
      <c r="CU13" s="38"/>
      <c r="CV13" s="91"/>
      <c r="CW13" s="95">
        <v>0.05</v>
      </c>
      <c r="CX13" s="42" t="s">
        <v>44</v>
      </c>
      <c r="CY13" s="38">
        <v>0</v>
      </c>
      <c r="CZ13" s="43">
        <v>0.40902777777777777</v>
      </c>
      <c r="DA13" s="47"/>
      <c r="DB13" s="70">
        <v>107.5</v>
      </c>
      <c r="DC13" s="71">
        <v>107.5</v>
      </c>
      <c r="DD13" s="72"/>
      <c r="DE13" s="43"/>
      <c r="DF13" s="43"/>
      <c r="DG13" s="39">
        <v>538.29999999999995</v>
      </c>
      <c r="DH13" s="46">
        <v>0</v>
      </c>
      <c r="DI13" s="40"/>
      <c r="DJ13" s="63">
        <v>538.29999999999995</v>
      </c>
      <c r="DK13" s="43"/>
      <c r="DL13" s="268" t="s">
        <v>190</v>
      </c>
      <c r="DM13" s="269" t="s">
        <v>571</v>
      </c>
      <c r="DN13" s="269" t="s">
        <v>178</v>
      </c>
      <c r="DO13" s="269">
        <v>140</v>
      </c>
      <c r="DP13" s="269">
        <v>0</v>
      </c>
      <c r="DQ13" s="56"/>
      <c r="DR13" s="56"/>
      <c r="DS13" s="36"/>
      <c r="DV13" s="41">
        <v>1.08</v>
      </c>
      <c r="DW13" s="41" t="s">
        <v>197</v>
      </c>
      <c r="DY13" s="151">
        <v>220.64400000000003</v>
      </c>
      <c r="DZ13" s="41">
        <v>220.64400000000003</v>
      </c>
      <c r="EA13" s="41">
        <v>9999</v>
      </c>
      <c r="EB13" s="41">
        <v>999999</v>
      </c>
      <c r="EC13" s="41">
        <v>999999</v>
      </c>
      <c r="EG13" s="41">
        <v>7</v>
      </c>
      <c r="EH13" s="195">
        <v>0</v>
      </c>
      <c r="EI13" s="195">
        <v>0</v>
      </c>
      <c r="EJ13" s="196">
        <v>96.8</v>
      </c>
      <c r="EK13" s="195">
        <v>0</v>
      </c>
      <c r="EL13" s="195">
        <v>0</v>
      </c>
      <c r="EM13" s="195">
        <v>329</v>
      </c>
      <c r="EN13" s="195">
        <v>0</v>
      </c>
      <c r="EO13" s="195">
        <v>5</v>
      </c>
      <c r="EP13" s="195">
        <v>0</v>
      </c>
      <c r="EQ13" s="195">
        <v>107.5</v>
      </c>
      <c r="ER13" s="195" t="e">
        <v>#REF!</v>
      </c>
      <c r="ES13" s="195" t="e">
        <v>#REF!</v>
      </c>
      <c r="ET13" s="195" t="e">
        <v>#REF!</v>
      </c>
      <c r="EU13" s="196" t="e">
        <v>#REF!</v>
      </c>
      <c r="EV13" s="195"/>
      <c r="EW13" s="195"/>
      <c r="EX13" s="195"/>
      <c r="EY13" s="195"/>
      <c r="EZ13" s="196"/>
      <c r="FA13" s="195"/>
      <c r="FC13" s="41">
        <v>7</v>
      </c>
      <c r="FD13" s="195">
        <v>0</v>
      </c>
      <c r="FE13" s="195">
        <v>0</v>
      </c>
      <c r="FF13" s="195">
        <v>96.8</v>
      </c>
      <c r="FG13" s="195">
        <v>96.8</v>
      </c>
      <c r="FH13" s="195">
        <v>96.8</v>
      </c>
      <c r="FI13" s="195">
        <v>425.8</v>
      </c>
      <c r="FJ13" s="195">
        <v>425.8</v>
      </c>
      <c r="FK13" s="195">
        <v>430.8</v>
      </c>
      <c r="FL13" s="195">
        <v>430.8</v>
      </c>
      <c r="FM13" s="195">
        <v>538.29999999999995</v>
      </c>
      <c r="FN13" s="195" t="e">
        <v>#REF!</v>
      </c>
      <c r="FO13" s="195" t="e">
        <v>#REF!</v>
      </c>
      <c r="FP13" s="195" t="e">
        <v>#REF!</v>
      </c>
      <c r="FQ13" s="195" t="e">
        <v>#REF!</v>
      </c>
      <c r="FR13" s="195" t="e">
        <v>#REF!</v>
      </c>
      <c r="FS13" s="195" t="e">
        <v>#REF!</v>
      </c>
      <c r="FT13" s="195" t="e">
        <v>#REF!</v>
      </c>
      <c r="FU13" s="195" t="e">
        <v>#REF!</v>
      </c>
      <c r="FV13" s="195" t="e">
        <v>#REF!</v>
      </c>
    </row>
    <row r="14" spans="1:178" s="41" customFormat="1" ht="13.5" thickBot="1" x14ac:dyDescent="0.25">
      <c r="A14" s="132"/>
      <c r="B14" s="34">
        <v>8</v>
      </c>
      <c r="C14" s="293">
        <v>8</v>
      </c>
      <c r="D14" s="260" t="s">
        <v>90</v>
      </c>
      <c r="E14" s="260" t="s">
        <v>91</v>
      </c>
      <c r="F14" s="260" t="s">
        <v>568</v>
      </c>
      <c r="G14" s="43">
        <v>0.29722222222222222</v>
      </c>
      <c r="H14" s="47">
        <v>0.29722222222222222</v>
      </c>
      <c r="I14" s="58" t="s">
        <v>44</v>
      </c>
      <c r="J14" s="52">
        <v>0</v>
      </c>
      <c r="K14" s="43">
        <v>0.38055555555555559</v>
      </c>
      <c r="L14" s="47">
        <v>0.38055555555555559</v>
      </c>
      <c r="M14" s="42" t="s">
        <v>44</v>
      </c>
      <c r="N14" s="38">
        <v>0</v>
      </c>
      <c r="O14" s="85">
        <v>0.38125000000000003</v>
      </c>
      <c r="P14" s="38"/>
      <c r="Q14" s="261"/>
      <c r="R14" s="85"/>
      <c r="S14" s="38">
        <v>0</v>
      </c>
      <c r="T14" s="85">
        <v>0.42083333333333334</v>
      </c>
      <c r="U14" s="86"/>
      <c r="V14" s="52">
        <v>0</v>
      </c>
      <c r="W14" s="85">
        <v>0.45277777777777778</v>
      </c>
      <c r="X14" s="38"/>
      <c r="Y14" s="85">
        <v>0.45347222222222222</v>
      </c>
      <c r="Z14" s="86"/>
      <c r="AA14" s="52">
        <v>0</v>
      </c>
      <c r="AB14" s="261"/>
      <c r="AC14" s="85">
        <v>0.45555555555555555</v>
      </c>
      <c r="AD14" s="38"/>
      <c r="AE14" s="85">
        <v>0.47361111111111115</v>
      </c>
      <c r="AF14" s="86"/>
      <c r="AG14" s="52">
        <v>0</v>
      </c>
      <c r="AH14" s="261"/>
      <c r="AI14" s="85"/>
      <c r="AJ14" s="38">
        <v>600</v>
      </c>
      <c r="AK14" s="73">
        <v>0.47986111111111113</v>
      </c>
      <c r="AL14" s="42" t="s">
        <v>301</v>
      </c>
      <c r="AM14" s="38">
        <v>780</v>
      </c>
      <c r="AN14" s="43">
        <v>0.4861111111111111</v>
      </c>
      <c r="AO14" s="47">
        <v>0.48680555555555555</v>
      </c>
      <c r="AP14" s="70">
        <v>87.9</v>
      </c>
      <c r="AQ14" s="71">
        <v>87.9</v>
      </c>
      <c r="AR14" s="72"/>
      <c r="AS14" s="49">
        <v>0.52152777777777781</v>
      </c>
      <c r="AT14" s="42" t="s">
        <v>44</v>
      </c>
      <c r="AU14" s="280">
        <v>0</v>
      </c>
      <c r="AV14" s="72"/>
      <c r="AW14" s="49">
        <v>0.56319444444444444</v>
      </c>
      <c r="AX14" s="42" t="s">
        <v>44</v>
      </c>
      <c r="AY14" s="38">
        <v>0</v>
      </c>
      <c r="AZ14" s="53">
        <v>0.56597222222222221</v>
      </c>
      <c r="BA14" s="61"/>
      <c r="BB14" s="55">
        <v>0.57150462962962967</v>
      </c>
      <c r="BC14" s="35">
        <v>5.5324074074074581E-3</v>
      </c>
      <c r="BD14" s="35">
        <v>2.3148148148199182E-5</v>
      </c>
      <c r="BE14" s="44" t="s">
        <v>301</v>
      </c>
      <c r="BF14" s="45">
        <v>2</v>
      </c>
      <c r="BG14" s="55">
        <v>0.57835648148148155</v>
      </c>
      <c r="BH14" s="35">
        <v>1.2384259259259345E-2</v>
      </c>
      <c r="BI14" s="35">
        <v>1.0300925925925061E-3</v>
      </c>
      <c r="BJ14" s="44" t="s">
        <v>45</v>
      </c>
      <c r="BK14" s="45">
        <v>89</v>
      </c>
      <c r="BL14" s="55">
        <v>0.58211805555555551</v>
      </c>
      <c r="BM14" s="35">
        <v>1.6145833333333304E-2</v>
      </c>
      <c r="BN14" s="35">
        <v>1.1226851851852161E-3</v>
      </c>
      <c r="BO14" s="44" t="s">
        <v>45</v>
      </c>
      <c r="BP14" s="45">
        <v>97</v>
      </c>
      <c r="BQ14" s="55">
        <v>0.59710648148148149</v>
      </c>
      <c r="BR14" s="35">
        <v>3.1134259259259278E-2</v>
      </c>
      <c r="BS14" s="35">
        <v>8.2175925925923737E-4</v>
      </c>
      <c r="BT14" s="44" t="s">
        <v>45</v>
      </c>
      <c r="BU14" s="45">
        <v>71</v>
      </c>
      <c r="BV14" s="263"/>
      <c r="BW14" s="263"/>
      <c r="BX14" s="55">
        <v>0.60546296296296298</v>
      </c>
      <c r="BY14" s="35">
        <v>3.9490740740740771E-2</v>
      </c>
      <c r="BZ14" s="35">
        <v>7.1759259259256136E-4</v>
      </c>
      <c r="CA14" s="44" t="s">
        <v>45</v>
      </c>
      <c r="CB14" s="45">
        <v>62</v>
      </c>
      <c r="CC14" s="49">
        <v>0.63194444444444442</v>
      </c>
      <c r="CD14" s="42" t="s">
        <v>44</v>
      </c>
      <c r="CE14" s="38">
        <v>0</v>
      </c>
      <c r="CF14" s="53">
        <v>0.65</v>
      </c>
      <c r="CG14" s="61"/>
      <c r="CH14" s="55">
        <v>0.66069444444444447</v>
      </c>
      <c r="CI14" s="35">
        <v>1.0694444444444451E-2</v>
      </c>
      <c r="CJ14" s="35">
        <v>1.5046296296295641E-4</v>
      </c>
      <c r="CK14" s="44" t="s">
        <v>45</v>
      </c>
      <c r="CL14" s="45">
        <v>13</v>
      </c>
      <c r="CM14" s="55">
        <v>0.66699074074074083</v>
      </c>
      <c r="CN14" s="35">
        <v>1.6990740740740806E-2</v>
      </c>
      <c r="CO14" s="35">
        <v>1.388888888889557E-4</v>
      </c>
      <c r="CP14" s="44" t="s">
        <v>301</v>
      </c>
      <c r="CQ14" s="45">
        <v>12</v>
      </c>
      <c r="CR14" s="85"/>
      <c r="CS14" s="38">
        <v>600</v>
      </c>
      <c r="CT14" s="85">
        <v>0.89652777777777803</v>
      </c>
      <c r="CU14" s="38"/>
      <c r="CV14" s="91"/>
      <c r="CW14" s="95">
        <v>0.05</v>
      </c>
      <c r="CX14" s="42" t="s">
        <v>44</v>
      </c>
      <c r="CY14" s="38">
        <v>0</v>
      </c>
      <c r="CZ14" s="43">
        <v>0.40902777777777777</v>
      </c>
      <c r="DA14" s="47"/>
      <c r="DB14" s="70">
        <v>88</v>
      </c>
      <c r="DC14" s="71">
        <v>88</v>
      </c>
      <c r="DD14" s="72"/>
      <c r="DE14" s="43"/>
      <c r="DF14" s="43"/>
      <c r="DG14" s="39">
        <v>521.9</v>
      </c>
      <c r="DH14" s="46">
        <v>1980</v>
      </c>
      <c r="DI14" s="40"/>
      <c r="DJ14" s="63">
        <v>2501.9</v>
      </c>
      <c r="DK14" s="43"/>
      <c r="DL14" s="268" t="s">
        <v>191</v>
      </c>
      <c r="DM14" s="269" t="s">
        <v>568</v>
      </c>
      <c r="DN14" s="269" t="s">
        <v>177</v>
      </c>
      <c r="DO14" s="269">
        <v>150</v>
      </c>
      <c r="DP14" s="269" t="s">
        <v>623</v>
      </c>
      <c r="DQ14" s="56"/>
      <c r="DR14" s="56"/>
      <c r="DS14" s="36"/>
      <c r="DV14" s="41">
        <v>1.1299999999999999</v>
      </c>
      <c r="DW14" s="41" t="s">
        <v>197</v>
      </c>
      <c r="DY14" s="151">
        <v>198.767</v>
      </c>
      <c r="DZ14" s="41">
        <v>198.767</v>
      </c>
      <c r="EA14" s="41">
        <v>9999</v>
      </c>
      <c r="EB14" s="41">
        <v>999999</v>
      </c>
      <c r="EC14" s="41">
        <v>999999</v>
      </c>
      <c r="EG14" s="41">
        <v>8</v>
      </c>
      <c r="EH14" s="195">
        <v>0</v>
      </c>
      <c r="EI14" s="195">
        <v>1380</v>
      </c>
      <c r="EJ14" s="196">
        <v>87.9</v>
      </c>
      <c r="EK14" s="195">
        <v>0</v>
      </c>
      <c r="EL14" s="195">
        <v>0</v>
      </c>
      <c r="EM14" s="195">
        <v>321</v>
      </c>
      <c r="EN14" s="195">
        <v>0</v>
      </c>
      <c r="EO14" s="195">
        <v>25</v>
      </c>
      <c r="EP14" s="195">
        <v>600</v>
      </c>
      <c r="EQ14" s="195">
        <v>88</v>
      </c>
      <c r="ER14" s="195" t="e">
        <v>#REF!</v>
      </c>
      <c r="ES14" s="195" t="e">
        <v>#REF!</v>
      </c>
      <c r="ET14" s="195" t="e">
        <v>#REF!</v>
      </c>
      <c r="EU14" s="196" t="e">
        <v>#REF!</v>
      </c>
      <c r="EV14" s="195"/>
      <c r="EW14" s="195"/>
      <c r="EX14" s="195"/>
      <c r="EY14" s="195"/>
      <c r="EZ14" s="196"/>
      <c r="FA14" s="195"/>
      <c r="FC14" s="41">
        <v>8</v>
      </c>
      <c r="FD14" s="195">
        <v>0</v>
      </c>
      <c r="FE14" s="195">
        <v>1380</v>
      </c>
      <c r="FF14" s="195">
        <v>1467.9</v>
      </c>
      <c r="FG14" s="195">
        <v>1467.9</v>
      </c>
      <c r="FH14" s="195">
        <v>1467.9</v>
      </c>
      <c r="FI14" s="195">
        <v>1788.9</v>
      </c>
      <c r="FJ14" s="195">
        <v>1788.9</v>
      </c>
      <c r="FK14" s="195">
        <v>1813.9</v>
      </c>
      <c r="FL14" s="195">
        <v>2413.9</v>
      </c>
      <c r="FM14" s="195">
        <v>2501.9</v>
      </c>
      <c r="FN14" s="195" t="e">
        <v>#REF!</v>
      </c>
      <c r="FO14" s="195" t="e">
        <v>#REF!</v>
      </c>
      <c r="FP14" s="195" t="e">
        <v>#REF!</v>
      </c>
      <c r="FQ14" s="195" t="e">
        <v>#REF!</v>
      </c>
      <c r="FR14" s="195" t="e">
        <v>#REF!</v>
      </c>
      <c r="FS14" s="195" t="e">
        <v>#REF!</v>
      </c>
      <c r="FT14" s="195" t="e">
        <v>#REF!</v>
      </c>
      <c r="FU14" s="195" t="e">
        <v>#REF!</v>
      </c>
      <c r="FV14" s="195" t="e">
        <v>#REF!</v>
      </c>
    </row>
    <row r="15" spans="1:178" s="41" customFormat="1" ht="26.25" collapsed="1" thickBot="1" x14ac:dyDescent="0.25">
      <c r="A15" s="131"/>
      <c r="B15" s="34">
        <v>9</v>
      </c>
      <c r="C15" s="293">
        <v>9</v>
      </c>
      <c r="D15" s="260" t="s">
        <v>474</v>
      </c>
      <c r="E15" s="260" t="s">
        <v>475</v>
      </c>
      <c r="F15" s="260" t="s">
        <v>572</v>
      </c>
      <c r="G15" s="43">
        <v>0.29791666666666666</v>
      </c>
      <c r="H15" s="47">
        <v>0.29791666666666666</v>
      </c>
      <c r="I15" s="58" t="s">
        <v>44</v>
      </c>
      <c r="J15" s="52">
        <v>0</v>
      </c>
      <c r="K15" s="43">
        <v>0.38125000000000003</v>
      </c>
      <c r="L15" s="47">
        <v>0.38125000000000003</v>
      </c>
      <c r="M15" s="42" t="s">
        <v>44</v>
      </c>
      <c r="N15" s="38">
        <v>0</v>
      </c>
      <c r="O15" s="85">
        <v>0.38194444444444442</v>
      </c>
      <c r="P15" s="38"/>
      <c r="Q15" s="261"/>
      <c r="R15" s="85"/>
      <c r="S15" s="38">
        <v>0</v>
      </c>
      <c r="T15" s="85">
        <v>0.4201388888888889</v>
      </c>
      <c r="U15" s="86"/>
      <c r="V15" s="52">
        <v>0</v>
      </c>
      <c r="W15" s="85">
        <v>0.4375</v>
      </c>
      <c r="X15" s="38"/>
      <c r="Y15" s="85">
        <v>0.43958333333333338</v>
      </c>
      <c r="Z15" s="86"/>
      <c r="AA15" s="52">
        <v>0</v>
      </c>
      <c r="AB15" s="261"/>
      <c r="AC15" s="85">
        <v>0.44097222222222227</v>
      </c>
      <c r="AD15" s="38"/>
      <c r="AE15" s="85">
        <v>0.4604166666666667</v>
      </c>
      <c r="AF15" s="86"/>
      <c r="AG15" s="52">
        <v>0</v>
      </c>
      <c r="AH15" s="261"/>
      <c r="AI15" s="85">
        <v>0.46597222222222223</v>
      </c>
      <c r="AJ15" s="38"/>
      <c r="AK15" s="73">
        <v>0.47152777777777777</v>
      </c>
      <c r="AL15" s="42" t="s">
        <v>44</v>
      </c>
      <c r="AM15" s="38">
        <v>0</v>
      </c>
      <c r="AN15" s="43">
        <v>0.47222222222222227</v>
      </c>
      <c r="AO15" s="47">
        <v>0.47638888888888892</v>
      </c>
      <c r="AP15" s="70">
        <v>81.900000000000006</v>
      </c>
      <c r="AQ15" s="71">
        <v>81.900000000000006</v>
      </c>
      <c r="AR15" s="72"/>
      <c r="AS15" s="49">
        <v>0.5131944444444444</v>
      </c>
      <c r="AT15" s="42" t="s">
        <v>44</v>
      </c>
      <c r="AU15" s="280">
        <v>0</v>
      </c>
      <c r="AV15" s="72"/>
      <c r="AW15" s="49">
        <v>0.55486111111111114</v>
      </c>
      <c r="AX15" s="42" t="s">
        <v>44</v>
      </c>
      <c r="AY15" s="38">
        <v>0</v>
      </c>
      <c r="AZ15" s="53">
        <v>0.55694444444444446</v>
      </c>
      <c r="BA15" s="61"/>
      <c r="BB15" s="55">
        <v>0.56240740740740736</v>
      </c>
      <c r="BC15" s="35">
        <v>5.4629629629628917E-3</v>
      </c>
      <c r="BD15" s="35">
        <v>4.629629629636714E-5</v>
      </c>
      <c r="BE15" s="44" t="s">
        <v>45</v>
      </c>
      <c r="BF15" s="45">
        <v>4</v>
      </c>
      <c r="BG15" s="55">
        <v>0.57062500000000005</v>
      </c>
      <c r="BH15" s="35">
        <v>1.3680555555555585E-2</v>
      </c>
      <c r="BI15" s="35">
        <v>2.6620370370373375E-4</v>
      </c>
      <c r="BJ15" s="44" t="s">
        <v>301</v>
      </c>
      <c r="BK15" s="45">
        <v>23</v>
      </c>
      <c r="BL15" s="55">
        <v>0.57512731481481483</v>
      </c>
      <c r="BM15" s="35">
        <v>1.8182870370370363E-2</v>
      </c>
      <c r="BN15" s="35">
        <v>9.1435185185184328E-4</v>
      </c>
      <c r="BO15" s="44" t="s">
        <v>301</v>
      </c>
      <c r="BP15" s="45">
        <v>79</v>
      </c>
      <c r="BQ15" s="55"/>
      <c r="BR15" s="35">
        <v>-0.55694444444444446</v>
      </c>
      <c r="BS15" s="35">
        <v>0.58890046296296295</v>
      </c>
      <c r="BT15" s="44"/>
      <c r="BU15" s="45">
        <v>600</v>
      </c>
      <c r="BV15" s="263"/>
      <c r="BW15" s="263"/>
      <c r="BX15" s="55">
        <v>0.58328703703703699</v>
      </c>
      <c r="BY15" s="35">
        <v>2.6342592592592529E-2</v>
      </c>
      <c r="BZ15" s="35">
        <v>1.3865740740740803E-2</v>
      </c>
      <c r="CA15" s="44" t="s">
        <v>45</v>
      </c>
      <c r="CB15" s="45">
        <v>1198</v>
      </c>
      <c r="CC15" s="49">
        <v>0.62291666666666667</v>
      </c>
      <c r="CD15" s="42" t="s">
        <v>44</v>
      </c>
      <c r="CE15" s="38">
        <v>0</v>
      </c>
      <c r="CF15" s="53">
        <v>0.64513888888888882</v>
      </c>
      <c r="CG15" s="61"/>
      <c r="CH15" s="55">
        <v>0.65593749999999995</v>
      </c>
      <c r="CI15" s="35">
        <v>1.0798611111111134E-2</v>
      </c>
      <c r="CJ15" s="35">
        <v>4.6296296296273465E-5</v>
      </c>
      <c r="CK15" s="44" t="s">
        <v>45</v>
      </c>
      <c r="CL15" s="45">
        <v>4</v>
      </c>
      <c r="CM15" s="55">
        <v>0.66177083333333331</v>
      </c>
      <c r="CN15" s="35">
        <v>1.6631944444444491E-2</v>
      </c>
      <c r="CO15" s="35">
        <v>2.1990740740735967E-4</v>
      </c>
      <c r="CP15" s="44" t="s">
        <v>45</v>
      </c>
      <c r="CQ15" s="45">
        <v>19</v>
      </c>
      <c r="CR15" s="85" t="s">
        <v>632</v>
      </c>
      <c r="CS15" s="38"/>
      <c r="CT15" s="85">
        <v>0.938194444444445</v>
      </c>
      <c r="CU15" s="38"/>
      <c r="CV15" s="91"/>
      <c r="CW15" s="95">
        <v>0.05</v>
      </c>
      <c r="CX15" s="42" t="s">
        <v>44</v>
      </c>
      <c r="CY15" s="38">
        <v>0</v>
      </c>
      <c r="CZ15" s="43">
        <v>0.40902777777777777</v>
      </c>
      <c r="DA15" s="47"/>
      <c r="DB15" s="70">
        <v>93.4</v>
      </c>
      <c r="DC15" s="71">
        <v>93.4</v>
      </c>
      <c r="DD15" s="72"/>
      <c r="DE15" s="43"/>
      <c r="DF15" s="43"/>
      <c r="DG15" s="39">
        <v>2102.3000000000002</v>
      </c>
      <c r="DH15" s="46">
        <v>0</v>
      </c>
      <c r="DI15" s="40"/>
      <c r="DJ15" s="63">
        <v>2102.3000000000002</v>
      </c>
      <c r="DK15" s="43"/>
      <c r="DL15" s="268" t="s">
        <v>191</v>
      </c>
      <c r="DM15" s="269" t="s">
        <v>572</v>
      </c>
      <c r="DN15" s="269" t="s">
        <v>178</v>
      </c>
      <c r="DO15" s="269">
        <v>87</v>
      </c>
      <c r="DP15" s="269" t="s">
        <v>633</v>
      </c>
      <c r="DQ15" s="56"/>
      <c r="DR15" s="56"/>
      <c r="DS15" s="36"/>
      <c r="DV15" s="41">
        <v>1.05</v>
      </c>
      <c r="DW15" s="41" t="s">
        <v>197</v>
      </c>
      <c r="DY15" s="151">
        <v>184.06500000000003</v>
      </c>
      <c r="DZ15" s="41">
        <v>184.06500000000003</v>
      </c>
      <c r="EA15" s="41">
        <v>9999</v>
      </c>
      <c r="EB15" s="41">
        <v>999999</v>
      </c>
      <c r="EC15" s="41">
        <v>999999</v>
      </c>
      <c r="EG15" s="41">
        <v>9</v>
      </c>
      <c r="EH15" s="195">
        <v>0</v>
      </c>
      <c r="EI15" s="195">
        <v>0</v>
      </c>
      <c r="EJ15" s="196">
        <v>81.900000000000006</v>
      </c>
      <c r="EK15" s="195">
        <v>0</v>
      </c>
      <c r="EL15" s="195">
        <v>0</v>
      </c>
      <c r="EM15" s="195">
        <v>1904</v>
      </c>
      <c r="EN15" s="195">
        <v>0</v>
      </c>
      <c r="EO15" s="195">
        <v>23</v>
      </c>
      <c r="EP15" s="195">
        <v>0</v>
      </c>
      <c r="EQ15" s="195">
        <v>93.4</v>
      </c>
      <c r="ER15" s="195" t="e">
        <v>#REF!</v>
      </c>
      <c r="ES15" s="195" t="e">
        <v>#REF!</v>
      </c>
      <c r="ET15" s="195" t="e">
        <v>#REF!</v>
      </c>
      <c r="EU15" s="196" t="e">
        <v>#REF!</v>
      </c>
      <c r="EV15" s="195"/>
      <c r="EW15" s="195"/>
      <c r="EX15" s="195"/>
      <c r="EY15" s="195"/>
      <c r="EZ15" s="196"/>
      <c r="FA15" s="195"/>
      <c r="FC15" s="41">
        <v>9</v>
      </c>
      <c r="FD15" s="195">
        <v>0</v>
      </c>
      <c r="FE15" s="195">
        <v>0</v>
      </c>
      <c r="FF15" s="195">
        <v>81.900000000000006</v>
      </c>
      <c r="FG15" s="195">
        <v>81.900000000000006</v>
      </c>
      <c r="FH15" s="195">
        <v>81.900000000000006</v>
      </c>
      <c r="FI15" s="195">
        <v>1985.9</v>
      </c>
      <c r="FJ15" s="195">
        <v>1985.9</v>
      </c>
      <c r="FK15" s="195">
        <v>2008.9</v>
      </c>
      <c r="FL15" s="195">
        <v>2008.9</v>
      </c>
      <c r="FM15" s="195">
        <v>2102.3000000000002</v>
      </c>
      <c r="FN15" s="195" t="e">
        <v>#REF!</v>
      </c>
      <c r="FO15" s="195" t="e">
        <v>#REF!</v>
      </c>
      <c r="FP15" s="195" t="e">
        <v>#REF!</v>
      </c>
      <c r="FQ15" s="195" t="e">
        <v>#REF!</v>
      </c>
      <c r="FR15" s="195" t="e">
        <v>#REF!</v>
      </c>
      <c r="FS15" s="195" t="e">
        <v>#REF!</v>
      </c>
      <c r="FT15" s="195" t="e">
        <v>#REF!</v>
      </c>
      <c r="FU15" s="195" t="e">
        <v>#REF!</v>
      </c>
      <c r="FV15" s="195" t="e">
        <v>#REF!</v>
      </c>
    </row>
    <row r="16" spans="1:178" s="41" customFormat="1" ht="13.5" customHeight="1" collapsed="1" thickBot="1" x14ac:dyDescent="0.25">
      <c r="A16" s="131"/>
      <c r="B16" s="34">
        <v>10</v>
      </c>
      <c r="C16" s="293">
        <v>10</v>
      </c>
      <c r="D16" s="260" t="s">
        <v>29</v>
      </c>
      <c r="E16" s="260" t="s">
        <v>54</v>
      </c>
      <c r="F16" s="260" t="s">
        <v>595</v>
      </c>
      <c r="G16" s="43">
        <v>0.2986111111111111</v>
      </c>
      <c r="H16" s="47">
        <v>0.2986111111111111</v>
      </c>
      <c r="I16" s="58" t="s">
        <v>44</v>
      </c>
      <c r="J16" s="52">
        <v>0</v>
      </c>
      <c r="K16" s="43">
        <v>0.38194444444444448</v>
      </c>
      <c r="L16" s="47">
        <v>0.38194444444444448</v>
      </c>
      <c r="M16" s="42" t="s">
        <v>44</v>
      </c>
      <c r="N16" s="38">
        <v>0</v>
      </c>
      <c r="O16" s="85">
        <v>0.38263888888888892</v>
      </c>
      <c r="P16" s="38"/>
      <c r="Q16" s="261"/>
      <c r="R16" s="85"/>
      <c r="S16" s="38">
        <v>0</v>
      </c>
      <c r="T16" s="85">
        <v>0.43611111111111112</v>
      </c>
      <c r="U16" s="86"/>
      <c r="V16" s="52">
        <v>0</v>
      </c>
      <c r="W16" s="85">
        <v>0.45416666666666666</v>
      </c>
      <c r="X16" s="38"/>
      <c r="Y16" s="85">
        <v>0.45555555555555555</v>
      </c>
      <c r="Z16" s="86"/>
      <c r="AA16" s="52">
        <v>0</v>
      </c>
      <c r="AB16" s="261"/>
      <c r="AC16" s="85"/>
      <c r="AD16" s="38">
        <v>600</v>
      </c>
      <c r="AE16" s="85" t="s">
        <v>308</v>
      </c>
      <c r="AF16" s="86"/>
      <c r="AG16" s="52">
        <v>600</v>
      </c>
      <c r="AH16" s="261"/>
      <c r="AI16" s="85"/>
      <c r="AJ16" s="38">
        <v>600</v>
      </c>
      <c r="AK16" s="73">
        <v>0.48402777777777778</v>
      </c>
      <c r="AL16" s="42" t="s">
        <v>301</v>
      </c>
      <c r="AM16" s="38">
        <v>1020</v>
      </c>
      <c r="AN16" s="43">
        <v>0.48541666666666666</v>
      </c>
      <c r="AO16" s="47">
        <v>0.50138888888888888</v>
      </c>
      <c r="AP16" s="70">
        <v>93.6</v>
      </c>
      <c r="AQ16" s="71">
        <v>93.6</v>
      </c>
      <c r="AR16" s="72"/>
      <c r="AS16" s="49">
        <v>0.52569444444444446</v>
      </c>
      <c r="AT16" s="42" t="s">
        <v>44</v>
      </c>
      <c r="AU16" s="280">
        <v>0</v>
      </c>
      <c r="AV16" s="72"/>
      <c r="AW16" s="49">
        <v>0.57152777777777775</v>
      </c>
      <c r="AX16" s="42" t="s">
        <v>44</v>
      </c>
      <c r="AY16" s="38">
        <v>0</v>
      </c>
      <c r="AZ16" s="53">
        <v>0.57361111111111118</v>
      </c>
      <c r="BA16" s="61"/>
      <c r="BB16" s="55">
        <v>0.57807870370370373</v>
      </c>
      <c r="BC16" s="35">
        <v>4.4675925925925508E-3</v>
      </c>
      <c r="BD16" s="35">
        <v>1.0416666666667081E-3</v>
      </c>
      <c r="BE16" s="44" t="s">
        <v>45</v>
      </c>
      <c r="BF16" s="45">
        <v>90</v>
      </c>
      <c r="BG16" s="55">
        <v>0.5856365740740741</v>
      </c>
      <c r="BH16" s="35">
        <v>1.2025462962962918E-2</v>
      </c>
      <c r="BI16" s="35">
        <v>1.3888888888889325E-3</v>
      </c>
      <c r="BJ16" s="44" t="s">
        <v>45</v>
      </c>
      <c r="BK16" s="45">
        <v>120</v>
      </c>
      <c r="BL16" s="55">
        <v>0.5902546296296296</v>
      </c>
      <c r="BM16" s="35">
        <v>1.6643518518518419E-2</v>
      </c>
      <c r="BN16" s="35">
        <v>6.2500000000010117E-4</v>
      </c>
      <c r="BO16" s="44" t="s">
        <v>45</v>
      </c>
      <c r="BP16" s="45">
        <v>54</v>
      </c>
      <c r="BQ16" s="55">
        <v>0.60577546296296292</v>
      </c>
      <c r="BR16" s="35">
        <v>3.2164351851851736E-2</v>
      </c>
      <c r="BS16" s="35">
        <v>2.0833333333322018E-4</v>
      </c>
      <c r="BT16" s="44" t="s">
        <v>301</v>
      </c>
      <c r="BU16" s="45">
        <v>18</v>
      </c>
      <c r="BV16" s="263"/>
      <c r="BW16" s="263"/>
      <c r="BX16" s="55">
        <v>0.614375</v>
      </c>
      <c r="BY16" s="35">
        <v>4.0763888888888822E-2</v>
      </c>
      <c r="BZ16" s="35">
        <v>5.5555555555548974E-4</v>
      </c>
      <c r="CA16" s="44" t="s">
        <v>301</v>
      </c>
      <c r="CB16" s="45">
        <v>48</v>
      </c>
      <c r="CC16" s="49">
        <v>0.63958333333333328</v>
      </c>
      <c r="CD16" s="42" t="s">
        <v>44</v>
      </c>
      <c r="CE16" s="38">
        <v>0</v>
      </c>
      <c r="CF16" s="53">
        <v>0.65069444444444446</v>
      </c>
      <c r="CG16" s="61"/>
      <c r="CH16" s="55">
        <v>0.66152777777777783</v>
      </c>
      <c r="CI16" s="35">
        <v>1.0833333333333361E-2</v>
      </c>
      <c r="CJ16" s="35">
        <v>1.1574074074045815E-5</v>
      </c>
      <c r="CK16" s="44" t="s">
        <v>45</v>
      </c>
      <c r="CL16" s="45">
        <v>1</v>
      </c>
      <c r="CM16" s="55">
        <v>0.66760416666666667</v>
      </c>
      <c r="CN16" s="35">
        <v>1.6909722222222201E-2</v>
      </c>
      <c r="CO16" s="35">
        <v>5.7870370370350505E-5</v>
      </c>
      <c r="CP16" s="44" t="s">
        <v>301</v>
      </c>
      <c r="CQ16" s="45">
        <v>5</v>
      </c>
      <c r="CR16" s="85" t="s">
        <v>632</v>
      </c>
      <c r="CS16" s="38"/>
      <c r="CT16" s="85">
        <v>0.97986111111111096</v>
      </c>
      <c r="CU16" s="38"/>
      <c r="CV16" s="91"/>
      <c r="CW16" s="95">
        <v>0.05</v>
      </c>
      <c r="CX16" s="42" t="s">
        <v>44</v>
      </c>
      <c r="CY16" s="38">
        <v>0</v>
      </c>
      <c r="CZ16" s="43">
        <v>0.40902777777777777</v>
      </c>
      <c r="DA16" s="47"/>
      <c r="DB16" s="70">
        <v>130.1</v>
      </c>
      <c r="DC16" s="71">
        <v>130.1</v>
      </c>
      <c r="DD16" s="72"/>
      <c r="DE16" s="43"/>
      <c r="DF16" s="43"/>
      <c r="DG16" s="39">
        <v>559.70000000000005</v>
      </c>
      <c r="DH16" s="46">
        <v>2820</v>
      </c>
      <c r="DI16" s="40"/>
      <c r="DJ16" s="63">
        <v>3379.7</v>
      </c>
      <c r="DK16" s="43"/>
      <c r="DL16" s="268" t="s">
        <v>191</v>
      </c>
      <c r="DM16" s="269" t="s">
        <v>595</v>
      </c>
      <c r="DN16" s="269" t="s">
        <v>178</v>
      </c>
      <c r="DO16" s="269">
        <v>89</v>
      </c>
      <c r="DP16" s="269" t="s">
        <v>623</v>
      </c>
      <c r="DQ16" s="56"/>
      <c r="DR16" s="56"/>
      <c r="DS16" s="36"/>
      <c r="DV16" s="41">
        <v>1.05</v>
      </c>
      <c r="DW16" s="41" t="s">
        <v>197</v>
      </c>
      <c r="DY16" s="151">
        <v>234.88499999999999</v>
      </c>
      <c r="DZ16" s="41">
        <v>234.88499999999999</v>
      </c>
      <c r="EA16" s="41">
        <v>9999</v>
      </c>
      <c r="EB16" s="41">
        <v>999999</v>
      </c>
      <c r="EC16" s="41">
        <v>999999</v>
      </c>
      <c r="EG16" s="41">
        <v>10</v>
      </c>
      <c r="EH16" s="195">
        <v>0</v>
      </c>
      <c r="EI16" s="195">
        <v>2820</v>
      </c>
      <c r="EJ16" s="196">
        <v>93.6</v>
      </c>
      <c r="EK16" s="195">
        <v>0</v>
      </c>
      <c r="EL16" s="195">
        <v>0</v>
      </c>
      <c r="EM16" s="195">
        <v>330</v>
      </c>
      <c r="EN16" s="195">
        <v>0</v>
      </c>
      <c r="EO16" s="195">
        <v>6</v>
      </c>
      <c r="EP16" s="195">
        <v>0</v>
      </c>
      <c r="EQ16" s="195">
        <v>130.1</v>
      </c>
      <c r="ER16" s="195" t="e">
        <v>#REF!</v>
      </c>
      <c r="ES16" s="195" t="e">
        <v>#REF!</v>
      </c>
      <c r="ET16" s="195" t="e">
        <v>#REF!</v>
      </c>
      <c r="EU16" s="196" t="e">
        <v>#REF!</v>
      </c>
      <c r="EV16" s="195"/>
      <c r="EW16" s="195"/>
      <c r="EX16" s="195"/>
      <c r="EY16" s="195"/>
      <c r="EZ16" s="196"/>
      <c r="FA16" s="195"/>
      <c r="FC16" s="41">
        <v>10</v>
      </c>
      <c r="FD16" s="195">
        <v>0</v>
      </c>
      <c r="FE16" s="195">
        <v>2820</v>
      </c>
      <c r="FF16" s="195">
        <v>2913.6</v>
      </c>
      <c r="FG16" s="195">
        <v>2913.6</v>
      </c>
      <c r="FH16" s="195">
        <v>2913.6</v>
      </c>
      <c r="FI16" s="195">
        <v>3243.6</v>
      </c>
      <c r="FJ16" s="195">
        <v>3243.6</v>
      </c>
      <c r="FK16" s="195">
        <v>3249.6</v>
      </c>
      <c r="FL16" s="195">
        <v>3249.6</v>
      </c>
      <c r="FM16" s="195">
        <v>3379.7</v>
      </c>
      <c r="FN16" s="195" t="e">
        <v>#REF!</v>
      </c>
      <c r="FO16" s="195" t="e">
        <v>#REF!</v>
      </c>
      <c r="FP16" s="195" t="e">
        <v>#REF!</v>
      </c>
      <c r="FQ16" s="195" t="e">
        <v>#REF!</v>
      </c>
      <c r="FR16" s="195" t="e">
        <v>#REF!</v>
      </c>
      <c r="FS16" s="195" t="e">
        <v>#REF!</v>
      </c>
      <c r="FT16" s="195" t="e">
        <v>#REF!</v>
      </c>
      <c r="FU16" s="195" t="e">
        <v>#REF!</v>
      </c>
      <c r="FV16" s="195" t="e">
        <v>#REF!</v>
      </c>
    </row>
    <row r="17" spans="1:178" s="41" customFormat="1" ht="13.5" collapsed="1" thickBot="1" x14ac:dyDescent="0.25">
      <c r="A17" s="131"/>
      <c r="B17" s="34">
        <v>11</v>
      </c>
      <c r="C17" s="293">
        <v>11</v>
      </c>
      <c r="D17" s="260" t="s">
        <v>239</v>
      </c>
      <c r="E17" s="260" t="s">
        <v>28</v>
      </c>
      <c r="F17" s="260" t="s">
        <v>573</v>
      </c>
      <c r="G17" s="43">
        <v>0.29930555555555555</v>
      </c>
      <c r="H17" s="47">
        <v>0.29930555555555555</v>
      </c>
      <c r="I17" s="58" t="s">
        <v>44</v>
      </c>
      <c r="J17" s="52">
        <v>0</v>
      </c>
      <c r="K17" s="43">
        <v>0.38263888888888892</v>
      </c>
      <c r="L17" s="47">
        <v>0.38263888888888892</v>
      </c>
      <c r="M17" s="42" t="s">
        <v>44</v>
      </c>
      <c r="N17" s="38">
        <v>0</v>
      </c>
      <c r="O17" s="85">
        <v>0.3833333333333333</v>
      </c>
      <c r="P17" s="38"/>
      <c r="Q17" s="261"/>
      <c r="R17" s="85"/>
      <c r="S17" s="38">
        <v>0</v>
      </c>
      <c r="T17" s="85">
        <v>0.42499999999999999</v>
      </c>
      <c r="U17" s="86"/>
      <c r="V17" s="52">
        <v>0</v>
      </c>
      <c r="W17" s="85">
        <v>0.44444444444444442</v>
      </c>
      <c r="X17" s="38"/>
      <c r="Y17" s="85">
        <v>0.44513888888888892</v>
      </c>
      <c r="Z17" s="86"/>
      <c r="AA17" s="52">
        <v>0</v>
      </c>
      <c r="AB17" s="261"/>
      <c r="AC17" s="85">
        <v>0.4465277777777778</v>
      </c>
      <c r="AD17" s="38"/>
      <c r="AE17" s="85">
        <v>0.46597222222222223</v>
      </c>
      <c r="AF17" s="86"/>
      <c r="AG17" s="52">
        <v>0</v>
      </c>
      <c r="AH17" s="261"/>
      <c r="AI17" s="85"/>
      <c r="AJ17" s="38">
        <v>600</v>
      </c>
      <c r="AK17" s="73">
        <v>0.47500000000000003</v>
      </c>
      <c r="AL17" s="42" t="s">
        <v>301</v>
      </c>
      <c r="AM17" s="38">
        <v>180</v>
      </c>
      <c r="AN17" s="43">
        <v>0.47638888888888892</v>
      </c>
      <c r="AO17" s="47">
        <v>0.48680555555555555</v>
      </c>
      <c r="AP17" s="70">
        <v>92.1</v>
      </c>
      <c r="AQ17" s="71">
        <v>92.1</v>
      </c>
      <c r="AR17" s="72"/>
      <c r="AS17" s="49">
        <v>0.51666666666666672</v>
      </c>
      <c r="AT17" s="42" t="s">
        <v>44</v>
      </c>
      <c r="AU17" s="280">
        <v>0</v>
      </c>
      <c r="AV17" s="72"/>
      <c r="AW17" s="49">
        <v>0.55833333333333335</v>
      </c>
      <c r="AX17" s="42" t="s">
        <v>44</v>
      </c>
      <c r="AY17" s="38">
        <v>0</v>
      </c>
      <c r="AZ17" s="53">
        <v>0.56041666666666667</v>
      </c>
      <c r="BA17" s="61"/>
      <c r="BB17" s="55">
        <v>0.56596064814814817</v>
      </c>
      <c r="BC17" s="35">
        <v>5.5439814814814969E-3</v>
      </c>
      <c r="BD17" s="35">
        <v>3.4722222222238058E-5</v>
      </c>
      <c r="BE17" s="44" t="s">
        <v>301</v>
      </c>
      <c r="BF17" s="45">
        <v>3</v>
      </c>
      <c r="BG17" s="55">
        <v>0.5728240740740741</v>
      </c>
      <c r="BH17" s="35">
        <v>1.2407407407407423E-2</v>
      </c>
      <c r="BI17" s="35">
        <v>1.0069444444444284E-3</v>
      </c>
      <c r="BJ17" s="44" t="s">
        <v>45</v>
      </c>
      <c r="BK17" s="45">
        <v>87</v>
      </c>
      <c r="BL17" s="55">
        <v>0.57671296296296293</v>
      </c>
      <c r="BM17" s="35">
        <v>1.6296296296296253E-2</v>
      </c>
      <c r="BN17" s="35">
        <v>9.7222222222226665E-4</v>
      </c>
      <c r="BO17" s="44" t="s">
        <v>45</v>
      </c>
      <c r="BP17" s="45">
        <v>84</v>
      </c>
      <c r="BQ17" s="55">
        <v>0.59211805555555552</v>
      </c>
      <c r="BR17" s="35">
        <v>3.1701388888888848E-2</v>
      </c>
      <c r="BS17" s="35">
        <v>2.5462962962966712E-4</v>
      </c>
      <c r="BT17" s="44" t="s">
        <v>45</v>
      </c>
      <c r="BU17" s="45">
        <v>22</v>
      </c>
      <c r="BV17" s="263"/>
      <c r="BW17" s="263"/>
      <c r="BX17" s="55">
        <v>0.60005787037037039</v>
      </c>
      <c r="BY17" s="35">
        <v>3.964120370370372E-2</v>
      </c>
      <c r="BZ17" s="35">
        <v>5.6712962962961189E-4</v>
      </c>
      <c r="CA17" s="44" t="s">
        <v>45</v>
      </c>
      <c r="CB17" s="45">
        <v>49</v>
      </c>
      <c r="CC17" s="49">
        <v>0.62638888888888888</v>
      </c>
      <c r="CD17" s="42" t="s">
        <v>44</v>
      </c>
      <c r="CE17" s="38">
        <v>0</v>
      </c>
      <c r="CF17" s="53">
        <v>0.64652777777777781</v>
      </c>
      <c r="CG17" s="61"/>
      <c r="CH17" s="55">
        <v>0.65734953703703702</v>
      </c>
      <c r="CI17" s="35">
        <v>1.0821759259259212E-2</v>
      </c>
      <c r="CJ17" s="35">
        <v>2.3148148148195713E-5</v>
      </c>
      <c r="CK17" s="44" t="s">
        <v>45</v>
      </c>
      <c r="CL17" s="45">
        <v>2</v>
      </c>
      <c r="CM17" s="55">
        <v>0.66351851851851851</v>
      </c>
      <c r="CN17" s="35">
        <v>1.6990740740740695E-2</v>
      </c>
      <c r="CO17" s="35">
        <v>1.3888888888884468E-4</v>
      </c>
      <c r="CP17" s="44" t="s">
        <v>301</v>
      </c>
      <c r="CQ17" s="45">
        <v>12</v>
      </c>
      <c r="CR17" s="85" t="s">
        <v>632</v>
      </c>
      <c r="CS17" s="38"/>
      <c r="CT17" s="85">
        <v>1.02152777777778</v>
      </c>
      <c r="CU17" s="38"/>
      <c r="CV17" s="91"/>
      <c r="CW17" s="95">
        <v>0.05</v>
      </c>
      <c r="CX17" s="42" t="s">
        <v>44</v>
      </c>
      <c r="CY17" s="38">
        <v>0</v>
      </c>
      <c r="CZ17" s="43">
        <v>0.40902777777777777</v>
      </c>
      <c r="DA17" s="47"/>
      <c r="DB17" s="70">
        <v>93.6</v>
      </c>
      <c r="DC17" s="71">
        <v>93.6</v>
      </c>
      <c r="DD17" s="72"/>
      <c r="DE17" s="43"/>
      <c r="DF17" s="43"/>
      <c r="DG17" s="39">
        <v>444.70000000000005</v>
      </c>
      <c r="DH17" s="46">
        <v>780</v>
      </c>
      <c r="DI17" s="40"/>
      <c r="DJ17" s="63">
        <v>1224.7</v>
      </c>
      <c r="DK17" s="43"/>
      <c r="DL17" s="268" t="s">
        <v>191</v>
      </c>
      <c r="DM17" s="269" t="s">
        <v>573</v>
      </c>
      <c r="DN17" s="269" t="s">
        <v>178</v>
      </c>
      <c r="DO17" s="269">
        <v>122</v>
      </c>
      <c r="DP17" s="269" t="s">
        <v>623</v>
      </c>
      <c r="DQ17" s="56"/>
      <c r="DR17" s="56"/>
      <c r="DS17" s="36"/>
      <c r="DV17" s="41">
        <v>1.08</v>
      </c>
      <c r="DW17" s="41" t="s">
        <v>197</v>
      </c>
      <c r="DY17" s="151">
        <v>200.55600000000001</v>
      </c>
      <c r="DZ17" s="41">
        <v>200.55600000000001</v>
      </c>
      <c r="EA17" s="41">
        <v>9999</v>
      </c>
      <c r="EB17" s="41">
        <v>999999</v>
      </c>
      <c r="EC17" s="41">
        <v>999999</v>
      </c>
      <c r="EG17" s="41">
        <v>11</v>
      </c>
      <c r="EH17" s="195">
        <v>0</v>
      </c>
      <c r="EI17" s="195">
        <v>780</v>
      </c>
      <c r="EJ17" s="196">
        <v>92.1</v>
      </c>
      <c r="EK17" s="195">
        <v>0</v>
      </c>
      <c r="EL17" s="195">
        <v>0</v>
      </c>
      <c r="EM17" s="195">
        <v>245</v>
      </c>
      <c r="EN17" s="195">
        <v>0</v>
      </c>
      <c r="EO17" s="195">
        <v>14</v>
      </c>
      <c r="EP17" s="195">
        <v>0</v>
      </c>
      <c r="EQ17" s="195">
        <v>93.6</v>
      </c>
      <c r="ER17" s="195" t="e">
        <v>#REF!</v>
      </c>
      <c r="ES17" s="195" t="e">
        <v>#REF!</v>
      </c>
      <c r="ET17" s="195" t="e">
        <v>#REF!</v>
      </c>
      <c r="EU17" s="196" t="e">
        <v>#REF!</v>
      </c>
      <c r="EV17" s="195"/>
      <c r="EW17" s="195"/>
      <c r="EX17" s="195"/>
      <c r="EY17" s="195"/>
      <c r="EZ17" s="196"/>
      <c r="FA17" s="195"/>
      <c r="FC17" s="41">
        <v>11</v>
      </c>
      <c r="FD17" s="195">
        <v>0</v>
      </c>
      <c r="FE17" s="195">
        <v>780</v>
      </c>
      <c r="FF17" s="195">
        <v>872.1</v>
      </c>
      <c r="FG17" s="195">
        <v>872.1</v>
      </c>
      <c r="FH17" s="195">
        <v>872.1</v>
      </c>
      <c r="FI17" s="195">
        <v>1117.0999999999999</v>
      </c>
      <c r="FJ17" s="195">
        <v>1117.0999999999999</v>
      </c>
      <c r="FK17" s="195">
        <v>1131.0999999999999</v>
      </c>
      <c r="FL17" s="195">
        <v>1131.0999999999999</v>
      </c>
      <c r="FM17" s="195">
        <v>1224.6999999999998</v>
      </c>
      <c r="FN17" s="195" t="e">
        <v>#REF!</v>
      </c>
      <c r="FO17" s="195" t="e">
        <v>#REF!</v>
      </c>
      <c r="FP17" s="195" t="e">
        <v>#REF!</v>
      </c>
      <c r="FQ17" s="195" t="e">
        <v>#REF!</v>
      </c>
      <c r="FR17" s="195" t="e">
        <v>#REF!</v>
      </c>
      <c r="FS17" s="195" t="e">
        <v>#REF!</v>
      </c>
      <c r="FT17" s="195" t="e">
        <v>#REF!</v>
      </c>
      <c r="FU17" s="195" t="e">
        <v>#REF!</v>
      </c>
      <c r="FV17" s="195" t="e">
        <v>#REF!</v>
      </c>
    </row>
    <row r="18" spans="1:178" ht="13.5" thickBot="1" x14ac:dyDescent="0.25">
      <c r="A18" s="131"/>
      <c r="B18" s="34">
        <v>13</v>
      </c>
      <c r="C18" s="293">
        <v>13</v>
      </c>
      <c r="D18" s="260" t="s">
        <v>478</v>
      </c>
      <c r="E18" s="260" t="s">
        <v>479</v>
      </c>
      <c r="F18" s="260" t="s">
        <v>575</v>
      </c>
      <c r="G18" s="43">
        <v>0.30069444444444443</v>
      </c>
      <c r="H18" s="47">
        <v>0.30069444444444443</v>
      </c>
      <c r="I18" s="58" t="s">
        <v>44</v>
      </c>
      <c r="J18" s="52">
        <v>0</v>
      </c>
      <c r="K18" s="43">
        <v>0.3840277777777778</v>
      </c>
      <c r="L18" s="47">
        <v>0.3840277777777778</v>
      </c>
      <c r="M18" s="42" t="s">
        <v>44</v>
      </c>
      <c r="N18" s="38">
        <v>0</v>
      </c>
      <c r="O18" s="85">
        <v>0.38819444444444445</v>
      </c>
      <c r="P18" s="38"/>
      <c r="Q18" s="261"/>
      <c r="R18" s="85"/>
      <c r="S18" s="38">
        <v>0</v>
      </c>
      <c r="T18" s="85" t="s">
        <v>308</v>
      </c>
      <c r="U18" s="86"/>
      <c r="V18" s="52">
        <v>600</v>
      </c>
      <c r="W18" s="85"/>
      <c r="X18" s="38">
        <v>600</v>
      </c>
      <c r="Y18" s="85"/>
      <c r="Z18" s="86"/>
      <c r="AA18" s="52">
        <v>600</v>
      </c>
      <c r="AB18" s="261"/>
      <c r="AC18" s="85"/>
      <c r="AD18" s="38">
        <v>600</v>
      </c>
      <c r="AE18" s="85">
        <v>0.46111111111111108</v>
      </c>
      <c r="AF18" s="86"/>
      <c r="AG18" s="52">
        <v>0</v>
      </c>
      <c r="AH18" s="261"/>
      <c r="AI18" s="85">
        <v>0.46736111111111112</v>
      </c>
      <c r="AJ18" s="38"/>
      <c r="AK18" s="73">
        <v>0.47500000000000003</v>
      </c>
      <c r="AL18" s="42" t="s">
        <v>301</v>
      </c>
      <c r="AM18" s="38">
        <v>60</v>
      </c>
      <c r="AN18" s="43">
        <v>0.4770833333333333</v>
      </c>
      <c r="AO18" s="47">
        <v>0.49722222222222223</v>
      </c>
      <c r="AP18" s="70">
        <v>109.7</v>
      </c>
      <c r="AQ18" s="71">
        <v>109.7</v>
      </c>
      <c r="AR18" s="72"/>
      <c r="AS18" s="49">
        <v>0.51666666666666672</v>
      </c>
      <c r="AT18" s="42" t="s">
        <v>44</v>
      </c>
      <c r="AU18" s="280">
        <v>0</v>
      </c>
      <c r="AV18" s="72"/>
      <c r="AW18" s="49">
        <v>0.56111111111111112</v>
      </c>
      <c r="AX18" s="42" t="s">
        <v>44</v>
      </c>
      <c r="AY18" s="38">
        <v>0</v>
      </c>
      <c r="AZ18" s="53">
        <v>0.56319444444444444</v>
      </c>
      <c r="BA18" s="61"/>
      <c r="BB18" s="55">
        <v>0.56879629629629636</v>
      </c>
      <c r="BC18" s="35">
        <v>5.6018518518519134E-3</v>
      </c>
      <c r="BD18" s="35">
        <v>9.2592592592654482E-5</v>
      </c>
      <c r="BE18" s="44" t="s">
        <v>301</v>
      </c>
      <c r="BF18" s="45">
        <v>8</v>
      </c>
      <c r="BG18" s="55">
        <v>0.5802546296296297</v>
      </c>
      <c r="BH18" s="35">
        <v>1.7060185185185262E-2</v>
      </c>
      <c r="BI18" s="35">
        <v>3.6458333333334106E-3</v>
      </c>
      <c r="BJ18" s="44" t="s">
        <v>301</v>
      </c>
      <c r="BK18" s="45">
        <v>315</v>
      </c>
      <c r="BL18" s="55">
        <v>0.58493055555555562</v>
      </c>
      <c r="BM18" s="35">
        <v>2.1736111111111178E-2</v>
      </c>
      <c r="BN18" s="35">
        <v>4.4675925925926584E-3</v>
      </c>
      <c r="BO18" s="44" t="s">
        <v>301</v>
      </c>
      <c r="BP18" s="45">
        <v>386</v>
      </c>
      <c r="BQ18" s="55">
        <v>0.60623842592592592</v>
      </c>
      <c r="BR18" s="35">
        <v>4.3043981481481475E-2</v>
      </c>
      <c r="BS18" s="35">
        <v>1.1087962962962959E-2</v>
      </c>
      <c r="BT18" s="44" t="s">
        <v>301</v>
      </c>
      <c r="BU18" s="45">
        <v>958</v>
      </c>
      <c r="BV18" s="263"/>
      <c r="BW18" s="263"/>
      <c r="BX18" s="55">
        <v>0.59398148148148155</v>
      </c>
      <c r="BY18" s="35">
        <v>3.0787037037037113E-2</v>
      </c>
      <c r="BZ18" s="35">
        <v>9.4212962962962193E-3</v>
      </c>
      <c r="CA18" s="44" t="s">
        <v>45</v>
      </c>
      <c r="CB18" s="45">
        <v>814</v>
      </c>
      <c r="CC18" s="49">
        <v>0.63472222222222219</v>
      </c>
      <c r="CD18" s="42" t="s">
        <v>301</v>
      </c>
      <c r="CE18" s="38">
        <v>480</v>
      </c>
      <c r="CF18" s="53">
        <v>0.65138888888888891</v>
      </c>
      <c r="CG18" s="61"/>
      <c r="CH18" s="55">
        <v>0.66253472222222221</v>
      </c>
      <c r="CI18" s="35">
        <v>1.1145833333333299E-2</v>
      </c>
      <c r="CJ18" s="35">
        <v>3.0092592592589201E-4</v>
      </c>
      <c r="CK18" s="44" t="s">
        <v>301</v>
      </c>
      <c r="CL18" s="45">
        <v>26</v>
      </c>
      <c r="CM18" s="55">
        <v>0.66907407407407404</v>
      </c>
      <c r="CN18" s="35">
        <v>1.7685185185185137E-2</v>
      </c>
      <c r="CO18" s="35">
        <v>8.3333333333328666E-4</v>
      </c>
      <c r="CP18" s="44" t="s">
        <v>301</v>
      </c>
      <c r="CQ18" s="45">
        <v>72</v>
      </c>
      <c r="CR18" s="85" t="s">
        <v>632</v>
      </c>
      <c r="CS18" s="38"/>
      <c r="CT18" s="85">
        <v>1.10486111111111</v>
      </c>
      <c r="CU18" s="38"/>
      <c r="CV18" s="91"/>
      <c r="CW18" s="95">
        <v>0.05</v>
      </c>
      <c r="CX18" s="42" t="s">
        <v>44</v>
      </c>
      <c r="CY18" s="38">
        <v>0</v>
      </c>
      <c r="CZ18" s="43">
        <v>0.40902777777777777</v>
      </c>
      <c r="DA18" s="47"/>
      <c r="DB18" s="70">
        <v>119.9</v>
      </c>
      <c r="DC18" s="71">
        <v>119.9</v>
      </c>
      <c r="DD18" s="72"/>
      <c r="DE18" s="43"/>
      <c r="DF18" s="43"/>
      <c r="DG18" s="39">
        <v>2808.6</v>
      </c>
      <c r="DH18" s="46">
        <v>2940</v>
      </c>
      <c r="DI18" s="40"/>
      <c r="DJ18" s="63">
        <v>5748.6</v>
      </c>
      <c r="DK18" s="43"/>
      <c r="DL18" s="268" t="s">
        <v>191</v>
      </c>
      <c r="DM18" s="269" t="s">
        <v>575</v>
      </c>
      <c r="DN18" s="269" t="s">
        <v>179</v>
      </c>
      <c r="DO18" s="269">
        <v>80</v>
      </c>
      <c r="DP18" s="269">
        <v>0</v>
      </c>
      <c r="DQ18" s="56"/>
      <c r="DR18" s="56"/>
      <c r="DS18" s="36"/>
      <c r="DT18" s="41"/>
      <c r="DU18" s="41"/>
      <c r="DV18" s="41">
        <v>1</v>
      </c>
      <c r="DW18" s="41" t="s">
        <v>197</v>
      </c>
      <c r="DX18" s="41"/>
      <c r="DY18" s="151">
        <v>229.60000000000002</v>
      </c>
      <c r="DZ18" s="41">
        <v>229.60000000000002</v>
      </c>
      <c r="EA18" s="41">
        <v>9999</v>
      </c>
      <c r="EB18" s="41">
        <v>999999</v>
      </c>
      <c r="EC18" s="41">
        <v>5748.6</v>
      </c>
      <c r="ED18" s="41"/>
      <c r="EE18" s="41"/>
      <c r="EF18" s="41"/>
      <c r="EG18" s="41">
        <v>13</v>
      </c>
      <c r="EH18" s="195">
        <v>0</v>
      </c>
      <c r="EI18" s="195">
        <v>2460</v>
      </c>
      <c r="EJ18" s="196">
        <v>109.7</v>
      </c>
      <c r="EK18" s="195">
        <v>0</v>
      </c>
      <c r="EL18" s="195">
        <v>0</v>
      </c>
      <c r="EM18" s="195">
        <v>2481</v>
      </c>
      <c r="EN18" s="195">
        <v>480</v>
      </c>
      <c r="EO18" s="195">
        <v>98</v>
      </c>
      <c r="EP18" s="195">
        <v>0</v>
      </c>
      <c r="EQ18" s="195">
        <v>119.9</v>
      </c>
      <c r="ER18" s="195" t="e">
        <v>#REF!</v>
      </c>
      <c r="ES18" s="195" t="e">
        <v>#REF!</v>
      </c>
      <c r="ET18" s="195" t="e">
        <v>#REF!</v>
      </c>
      <c r="EU18" s="196" t="e">
        <v>#REF!</v>
      </c>
      <c r="EV18" s="195"/>
      <c r="EW18" s="195"/>
      <c r="EX18" s="195"/>
      <c r="EY18" s="195"/>
      <c r="EZ18" s="196"/>
      <c r="FA18" s="195"/>
      <c r="FB18" s="41"/>
      <c r="FC18" s="41">
        <v>13</v>
      </c>
      <c r="FD18" s="195">
        <v>0</v>
      </c>
      <c r="FE18" s="195">
        <v>2460</v>
      </c>
      <c r="FF18" s="195">
        <v>2569.6999999999998</v>
      </c>
      <c r="FG18" s="195">
        <v>2569.6999999999998</v>
      </c>
      <c r="FH18" s="195">
        <v>2569.6999999999998</v>
      </c>
      <c r="FI18" s="195">
        <v>5050.7</v>
      </c>
      <c r="FJ18" s="195">
        <v>5530.7</v>
      </c>
      <c r="FK18" s="195">
        <v>5628.7</v>
      </c>
      <c r="FL18" s="195">
        <v>5628.7</v>
      </c>
      <c r="FM18" s="195">
        <v>5748.5999999999995</v>
      </c>
      <c r="FN18" s="195" t="e">
        <v>#REF!</v>
      </c>
      <c r="FO18" s="195" t="e">
        <v>#REF!</v>
      </c>
      <c r="FP18" s="195" t="e">
        <v>#REF!</v>
      </c>
      <c r="FQ18" s="195" t="e">
        <v>#REF!</v>
      </c>
      <c r="FR18" s="195" t="e">
        <v>#REF!</v>
      </c>
      <c r="FS18" s="195" t="e">
        <v>#REF!</v>
      </c>
      <c r="FT18" s="195" t="e">
        <v>#REF!</v>
      </c>
      <c r="FU18" s="195" t="e">
        <v>#REF!</v>
      </c>
      <c r="FV18" s="195" t="e">
        <v>#REF!</v>
      </c>
    </row>
    <row r="19" spans="1:178" ht="13.5" thickBot="1" x14ac:dyDescent="0.25">
      <c r="A19" s="132"/>
      <c r="B19" s="34">
        <v>14</v>
      </c>
      <c r="C19" s="293">
        <v>14</v>
      </c>
      <c r="D19" s="260" t="s">
        <v>480</v>
      </c>
      <c r="E19" s="260" t="s">
        <v>280</v>
      </c>
      <c r="F19" s="260" t="s">
        <v>576</v>
      </c>
      <c r="G19" s="43">
        <v>0.30138888888888887</v>
      </c>
      <c r="H19" s="47">
        <v>0.30138888888888887</v>
      </c>
      <c r="I19" s="58" t="s">
        <v>44</v>
      </c>
      <c r="J19" s="52">
        <v>0</v>
      </c>
      <c r="K19" s="43">
        <v>0.38472222222222224</v>
      </c>
      <c r="L19" s="47">
        <v>0.38472222222222224</v>
      </c>
      <c r="M19" s="42" t="s">
        <v>44</v>
      </c>
      <c r="N19" s="38">
        <v>0</v>
      </c>
      <c r="O19" s="85">
        <v>0.39374999999999999</v>
      </c>
      <c r="P19" s="38">
        <v>300</v>
      </c>
      <c r="Q19" s="261"/>
      <c r="R19" s="85"/>
      <c r="S19" s="38">
        <v>0</v>
      </c>
      <c r="T19" s="85" t="s">
        <v>308</v>
      </c>
      <c r="U19" s="86"/>
      <c r="V19" s="52">
        <v>600</v>
      </c>
      <c r="W19" s="85"/>
      <c r="X19" s="38">
        <v>600</v>
      </c>
      <c r="Y19" s="85"/>
      <c r="Z19" s="86"/>
      <c r="AA19" s="52">
        <v>600</v>
      </c>
      <c r="AB19" s="261"/>
      <c r="AC19" s="85"/>
      <c r="AD19" s="38">
        <v>600</v>
      </c>
      <c r="AE19" s="85">
        <v>0.45416666666666666</v>
      </c>
      <c r="AF19" s="86"/>
      <c r="AG19" s="52">
        <v>480</v>
      </c>
      <c r="AH19" s="261"/>
      <c r="AI19" s="85"/>
      <c r="AJ19" s="38">
        <v>600</v>
      </c>
      <c r="AK19" s="73">
        <v>0.47500000000000003</v>
      </c>
      <c r="AL19" s="42" t="s">
        <v>44</v>
      </c>
      <c r="AM19" s="38">
        <v>0</v>
      </c>
      <c r="AN19" s="43">
        <v>0.4777777777777778</v>
      </c>
      <c r="AO19" s="47">
        <v>0.49444444444444446</v>
      </c>
      <c r="AP19" s="70">
        <v>100.3</v>
      </c>
      <c r="AQ19" s="71">
        <v>100.3</v>
      </c>
      <c r="AR19" s="72"/>
      <c r="AS19" s="49">
        <v>0.51666666666666672</v>
      </c>
      <c r="AT19" s="42" t="s">
        <v>44</v>
      </c>
      <c r="AU19" s="280">
        <v>0</v>
      </c>
      <c r="AV19" s="72"/>
      <c r="AW19" s="49">
        <v>0.56041666666666667</v>
      </c>
      <c r="AX19" s="42" t="s">
        <v>44</v>
      </c>
      <c r="AY19" s="38">
        <v>0</v>
      </c>
      <c r="AZ19" s="53">
        <v>0.5625</v>
      </c>
      <c r="BA19" s="61"/>
      <c r="BB19" s="55">
        <v>0.56790509259259259</v>
      </c>
      <c r="BC19" s="35">
        <v>5.4050925925925863E-3</v>
      </c>
      <c r="BD19" s="35">
        <v>1.0416666666667254E-4</v>
      </c>
      <c r="BE19" s="44" t="s">
        <v>45</v>
      </c>
      <c r="BF19" s="45">
        <v>9</v>
      </c>
      <c r="BG19" s="55">
        <v>0.57501157407407411</v>
      </c>
      <c r="BH19" s="35">
        <v>1.2511574074074105E-2</v>
      </c>
      <c r="BI19" s="35">
        <v>9.0277777777774543E-4</v>
      </c>
      <c r="BJ19" s="44" t="s">
        <v>45</v>
      </c>
      <c r="BK19" s="45">
        <v>78</v>
      </c>
      <c r="BL19" s="55">
        <v>0.5791087962962963</v>
      </c>
      <c r="BM19" s="35">
        <v>1.6608796296296302E-2</v>
      </c>
      <c r="BN19" s="35">
        <v>6.597222222222178E-4</v>
      </c>
      <c r="BO19" s="44" t="s">
        <v>45</v>
      </c>
      <c r="BP19" s="45">
        <v>57</v>
      </c>
      <c r="BQ19" s="55">
        <v>0.59737268518518516</v>
      </c>
      <c r="BR19" s="35">
        <v>3.4872685185185159E-2</v>
      </c>
      <c r="BS19" s="35">
        <v>2.9166666666666438E-3</v>
      </c>
      <c r="BT19" s="44" t="s">
        <v>301</v>
      </c>
      <c r="BU19" s="45">
        <v>252</v>
      </c>
      <c r="BV19" s="263"/>
      <c r="BW19" s="263"/>
      <c r="BX19" s="55">
        <v>0.58706018518518521</v>
      </c>
      <c r="BY19" s="35">
        <v>2.4560185185185213E-2</v>
      </c>
      <c r="BZ19" s="35">
        <v>1.5648148148148119E-2</v>
      </c>
      <c r="CA19" s="44" t="s">
        <v>45</v>
      </c>
      <c r="CB19" s="45">
        <v>1652</v>
      </c>
      <c r="CC19" s="49">
        <v>0.62847222222222221</v>
      </c>
      <c r="CD19" s="42" t="s">
        <v>44</v>
      </c>
      <c r="CE19" s="38">
        <v>0</v>
      </c>
      <c r="CF19" s="53">
        <v>0.6479166666666667</v>
      </c>
      <c r="CG19" s="61"/>
      <c r="CH19" s="55">
        <v>0.65893518518518512</v>
      </c>
      <c r="CI19" s="35">
        <v>1.1018518518518428E-2</v>
      </c>
      <c r="CJ19" s="35">
        <v>1.7361111111102029E-4</v>
      </c>
      <c r="CK19" s="44" t="s">
        <v>301</v>
      </c>
      <c r="CL19" s="45">
        <v>15</v>
      </c>
      <c r="CM19" s="55">
        <v>0.66443287037037035</v>
      </c>
      <c r="CN19" s="35">
        <v>1.6516203703703658E-2</v>
      </c>
      <c r="CO19" s="35">
        <v>3.3564814814819252E-4</v>
      </c>
      <c r="CP19" s="44" t="s">
        <v>45</v>
      </c>
      <c r="CQ19" s="45">
        <v>29</v>
      </c>
      <c r="CR19" s="85"/>
      <c r="CS19" s="38">
        <v>600</v>
      </c>
      <c r="CT19" s="85">
        <v>1.14652777777778</v>
      </c>
      <c r="CU19" s="38"/>
      <c r="CV19" s="91"/>
      <c r="CW19" s="95">
        <v>0.05</v>
      </c>
      <c r="CX19" s="42" t="s">
        <v>44</v>
      </c>
      <c r="CY19" s="38">
        <v>0</v>
      </c>
      <c r="CZ19" s="43">
        <v>0.40902777777777777</v>
      </c>
      <c r="DA19" s="47"/>
      <c r="DB19" s="70">
        <v>108.8</v>
      </c>
      <c r="DC19" s="71">
        <v>108.8</v>
      </c>
      <c r="DD19" s="72">
        <v>10</v>
      </c>
      <c r="DE19" s="43"/>
      <c r="DF19" s="43"/>
      <c r="DG19" s="39">
        <v>2311.1000000000004</v>
      </c>
      <c r="DH19" s="46">
        <v>4380</v>
      </c>
      <c r="DI19" s="40"/>
      <c r="DJ19" s="63">
        <v>6691.1</v>
      </c>
      <c r="DK19" s="43"/>
      <c r="DL19" s="268" t="s">
        <v>191</v>
      </c>
      <c r="DM19" s="269" t="s">
        <v>576</v>
      </c>
      <c r="DN19" s="269" t="s">
        <v>178</v>
      </c>
      <c r="DO19" s="269">
        <v>120</v>
      </c>
      <c r="DP19" s="269">
        <v>0</v>
      </c>
      <c r="DQ19" s="56"/>
      <c r="DR19" s="56"/>
      <c r="DS19" s="36"/>
      <c r="DV19" s="41">
        <v>1.08</v>
      </c>
      <c r="DW19" s="41" t="s">
        <v>197</v>
      </c>
      <c r="DX19" s="41"/>
      <c r="DY19" s="151">
        <v>236.62800000000001</v>
      </c>
      <c r="DZ19" s="41">
        <v>236.62800000000001</v>
      </c>
      <c r="EA19" s="41">
        <v>9999</v>
      </c>
      <c r="EB19" s="41">
        <v>999999</v>
      </c>
      <c r="EC19" s="41">
        <v>999999</v>
      </c>
      <c r="EG19" s="41">
        <v>14</v>
      </c>
      <c r="EH19" s="195">
        <v>0</v>
      </c>
      <c r="EI19" s="195">
        <v>3780</v>
      </c>
      <c r="EJ19" s="196">
        <v>100.3</v>
      </c>
      <c r="EK19" s="195">
        <v>0</v>
      </c>
      <c r="EL19" s="195">
        <v>0</v>
      </c>
      <c r="EM19" s="195">
        <v>2048</v>
      </c>
      <c r="EN19" s="195">
        <v>0</v>
      </c>
      <c r="EO19" s="195">
        <v>44</v>
      </c>
      <c r="EP19" s="195">
        <v>600</v>
      </c>
      <c r="EQ19" s="195">
        <v>118.8</v>
      </c>
      <c r="ER19" s="195" t="e">
        <v>#REF!</v>
      </c>
      <c r="ES19" s="195" t="e">
        <v>#REF!</v>
      </c>
      <c r="ET19" s="195" t="e">
        <v>#REF!</v>
      </c>
      <c r="EU19" s="196" t="e">
        <v>#REF!</v>
      </c>
      <c r="EV19" s="195"/>
      <c r="EW19" s="195"/>
      <c r="EX19" s="195"/>
      <c r="EY19" s="195"/>
      <c r="EZ19" s="196"/>
      <c r="FA19" s="195"/>
      <c r="FC19" s="41">
        <v>14</v>
      </c>
      <c r="FD19" s="195">
        <v>0</v>
      </c>
      <c r="FE19" s="195">
        <v>3780</v>
      </c>
      <c r="FF19" s="195">
        <v>3880.3</v>
      </c>
      <c r="FG19" s="195">
        <v>3880.3</v>
      </c>
      <c r="FH19" s="195">
        <v>3880.3</v>
      </c>
      <c r="FI19" s="195">
        <v>5928.3</v>
      </c>
      <c r="FJ19" s="195">
        <v>5928.3</v>
      </c>
      <c r="FK19" s="195">
        <v>5972.3</v>
      </c>
      <c r="FL19" s="195">
        <v>6572.3</v>
      </c>
      <c r="FM19" s="195">
        <v>6691.1</v>
      </c>
      <c r="FN19" s="195" t="e">
        <v>#REF!</v>
      </c>
      <c r="FO19" s="195" t="e">
        <v>#REF!</v>
      </c>
      <c r="FP19" s="195" t="e">
        <v>#REF!</v>
      </c>
      <c r="FQ19" s="195" t="e">
        <v>#REF!</v>
      </c>
      <c r="FR19" s="195" t="e">
        <v>#REF!</v>
      </c>
      <c r="FS19" s="195" t="e">
        <v>#REF!</v>
      </c>
      <c r="FT19" s="195" t="e">
        <v>#REF!</v>
      </c>
      <c r="FU19" s="195" t="e">
        <v>#REF!</v>
      </c>
      <c r="FV19" s="195" t="e">
        <v>#REF!</v>
      </c>
    </row>
    <row r="20" spans="1:178" ht="13.5" thickBot="1" x14ac:dyDescent="0.25">
      <c r="A20" s="132"/>
      <c r="B20" s="34">
        <v>15</v>
      </c>
      <c r="C20" s="293">
        <v>15</v>
      </c>
      <c r="D20" s="260" t="s">
        <v>147</v>
      </c>
      <c r="E20" s="260" t="s">
        <v>148</v>
      </c>
      <c r="F20" s="260" t="s">
        <v>577</v>
      </c>
      <c r="G20" s="43">
        <v>0.30208333333333331</v>
      </c>
      <c r="H20" s="47">
        <v>0.30208333333333331</v>
      </c>
      <c r="I20" s="58" t="s">
        <v>44</v>
      </c>
      <c r="J20" s="52">
        <v>0</v>
      </c>
      <c r="K20" s="43">
        <v>0.38541666666666669</v>
      </c>
      <c r="L20" s="47">
        <v>0.38541666666666669</v>
      </c>
      <c r="M20" s="42" t="s">
        <v>44</v>
      </c>
      <c r="N20" s="38">
        <v>0</v>
      </c>
      <c r="O20" s="85">
        <v>0.38611111111111113</v>
      </c>
      <c r="P20" s="38"/>
      <c r="Q20" s="261"/>
      <c r="R20" s="85"/>
      <c r="S20" s="38">
        <v>0</v>
      </c>
      <c r="T20" s="85" t="s">
        <v>308</v>
      </c>
      <c r="U20" s="86"/>
      <c r="V20" s="52">
        <v>600</v>
      </c>
      <c r="W20" s="85"/>
      <c r="X20" s="38">
        <v>600</v>
      </c>
      <c r="Y20" s="85"/>
      <c r="Z20" s="86"/>
      <c r="AA20" s="52">
        <v>600</v>
      </c>
      <c r="AB20" s="261"/>
      <c r="AC20" s="85"/>
      <c r="AD20" s="38">
        <v>600</v>
      </c>
      <c r="AE20" s="85">
        <v>0.44027777777777777</v>
      </c>
      <c r="AF20" s="86"/>
      <c r="AG20" s="52">
        <v>1740</v>
      </c>
      <c r="AH20" s="261"/>
      <c r="AI20" s="85"/>
      <c r="AJ20" s="38">
        <v>600</v>
      </c>
      <c r="AK20" s="73">
        <v>0.47569444444444442</v>
      </c>
      <c r="AL20" s="42" t="s">
        <v>44</v>
      </c>
      <c r="AM20" s="38">
        <v>0</v>
      </c>
      <c r="AN20" s="43">
        <v>0.49027777777777781</v>
      </c>
      <c r="AO20" s="47">
        <v>0.4909722222222222</v>
      </c>
      <c r="AP20" s="70">
        <v>94.6</v>
      </c>
      <c r="AQ20" s="71">
        <v>94.6</v>
      </c>
      <c r="AR20" s="72"/>
      <c r="AS20" s="49">
        <v>0.51736111111111105</v>
      </c>
      <c r="AT20" s="42" t="s">
        <v>44</v>
      </c>
      <c r="AU20" s="280">
        <v>0</v>
      </c>
      <c r="AV20" s="72"/>
      <c r="AW20" s="49">
        <v>0.55902777777777779</v>
      </c>
      <c r="AX20" s="42" t="s">
        <v>44</v>
      </c>
      <c r="AY20" s="38">
        <v>0</v>
      </c>
      <c r="AZ20" s="53">
        <v>0.56111111111111112</v>
      </c>
      <c r="BA20" s="61"/>
      <c r="BB20" s="55">
        <v>0.5663541666666666</v>
      </c>
      <c r="BC20" s="35">
        <v>5.243055555555487E-3</v>
      </c>
      <c r="BD20" s="35">
        <v>2.6620370370377192E-4</v>
      </c>
      <c r="BE20" s="44" t="s">
        <v>45</v>
      </c>
      <c r="BF20" s="45">
        <v>23</v>
      </c>
      <c r="BG20" s="55">
        <v>0.57337962962962963</v>
      </c>
      <c r="BH20" s="35">
        <v>1.2268518518518512E-2</v>
      </c>
      <c r="BI20" s="35">
        <v>1.145833333333339E-3</v>
      </c>
      <c r="BJ20" s="44" t="s">
        <v>45</v>
      </c>
      <c r="BK20" s="45">
        <v>99</v>
      </c>
      <c r="BL20" s="55">
        <v>0.57729166666666665</v>
      </c>
      <c r="BM20" s="35">
        <v>1.6180555555555531E-2</v>
      </c>
      <c r="BN20" s="35">
        <v>1.0879629629629885E-3</v>
      </c>
      <c r="BO20" s="44" t="s">
        <v>45</v>
      </c>
      <c r="BP20" s="45">
        <v>94</v>
      </c>
      <c r="BQ20" s="55">
        <v>0.59576388888888887</v>
      </c>
      <c r="BR20" s="35">
        <v>3.4652777777777755E-2</v>
      </c>
      <c r="BS20" s="35">
        <v>2.696759259259239E-3</v>
      </c>
      <c r="BT20" s="44" t="s">
        <v>301</v>
      </c>
      <c r="BU20" s="45">
        <v>233</v>
      </c>
      <c r="BV20" s="263"/>
      <c r="BW20" s="263"/>
      <c r="BX20" s="55">
        <v>0.58594907407407404</v>
      </c>
      <c r="BY20" s="35">
        <v>2.4837962962962923E-2</v>
      </c>
      <c r="BZ20" s="35">
        <v>1.5370370370370409E-2</v>
      </c>
      <c r="CA20" s="44" t="s">
        <v>45</v>
      </c>
      <c r="CB20" s="45">
        <v>1328</v>
      </c>
      <c r="CC20" s="49">
        <v>0.63611111111111118</v>
      </c>
      <c r="CD20" s="42" t="s">
        <v>301</v>
      </c>
      <c r="CE20" s="38">
        <v>780</v>
      </c>
      <c r="CF20" s="53">
        <v>0.65277777777777779</v>
      </c>
      <c r="CG20" s="61"/>
      <c r="CH20" s="55">
        <v>0.66331018518518514</v>
      </c>
      <c r="CI20" s="35">
        <v>1.0532407407407351E-2</v>
      </c>
      <c r="CJ20" s="35">
        <v>3.1250000000005579E-4</v>
      </c>
      <c r="CK20" s="44" t="s">
        <v>45</v>
      </c>
      <c r="CL20" s="45">
        <v>27</v>
      </c>
      <c r="CM20" s="55">
        <v>0.66923611111111114</v>
      </c>
      <c r="CN20" s="35">
        <v>1.6458333333333353E-2</v>
      </c>
      <c r="CO20" s="35">
        <v>3.9351851851849792E-4</v>
      </c>
      <c r="CP20" s="44" t="s">
        <v>45</v>
      </c>
      <c r="CQ20" s="45">
        <v>34</v>
      </c>
      <c r="CR20" s="85" t="s">
        <v>632</v>
      </c>
      <c r="CS20" s="38"/>
      <c r="CT20" s="85">
        <v>1.1881944444444399</v>
      </c>
      <c r="CU20" s="38"/>
      <c r="CV20" s="91"/>
      <c r="CW20" s="95">
        <v>0.05</v>
      </c>
      <c r="CX20" s="42" t="s">
        <v>44</v>
      </c>
      <c r="CY20" s="38">
        <v>0</v>
      </c>
      <c r="CZ20" s="43">
        <v>0.40902777777777777</v>
      </c>
      <c r="DA20" s="47"/>
      <c r="DB20" s="70">
        <v>94.2</v>
      </c>
      <c r="DC20" s="71">
        <v>94.2</v>
      </c>
      <c r="DD20" s="72"/>
      <c r="DE20" s="43"/>
      <c r="DF20" s="43"/>
      <c r="DG20" s="39">
        <v>2026.8</v>
      </c>
      <c r="DH20" s="46">
        <v>5520</v>
      </c>
      <c r="DI20" s="40"/>
      <c r="DJ20" s="63">
        <v>7546.8</v>
      </c>
      <c r="DK20" s="43"/>
      <c r="DL20" s="268" t="s">
        <v>191</v>
      </c>
      <c r="DM20" s="269" t="s">
        <v>577</v>
      </c>
      <c r="DN20" s="269" t="s">
        <v>177</v>
      </c>
      <c r="DO20" s="269">
        <v>143</v>
      </c>
      <c r="DP20" s="269">
        <v>0</v>
      </c>
      <c r="DQ20" s="56"/>
      <c r="DR20" s="56"/>
      <c r="DS20" s="36"/>
      <c r="DV20" s="41">
        <v>1.1299999999999999</v>
      </c>
      <c r="DW20" s="41" t="s">
        <v>197</v>
      </c>
      <c r="DX20" s="41"/>
      <c r="DY20" s="151">
        <v>213.34399999999999</v>
      </c>
      <c r="DZ20" s="41">
        <v>213.34399999999999</v>
      </c>
      <c r="EA20" s="41">
        <v>9999</v>
      </c>
      <c r="EB20" s="41">
        <v>999999</v>
      </c>
      <c r="EC20" s="41">
        <v>999999</v>
      </c>
      <c r="EG20" s="41">
        <v>15</v>
      </c>
      <c r="EH20" s="195">
        <v>0</v>
      </c>
      <c r="EI20" s="195">
        <v>4740</v>
      </c>
      <c r="EJ20" s="196">
        <v>94.6</v>
      </c>
      <c r="EK20" s="195">
        <v>0</v>
      </c>
      <c r="EL20" s="195">
        <v>0</v>
      </c>
      <c r="EM20" s="195">
        <v>1777</v>
      </c>
      <c r="EN20" s="195">
        <v>780</v>
      </c>
      <c r="EO20" s="195">
        <v>61</v>
      </c>
      <c r="EP20" s="195">
        <v>0</v>
      </c>
      <c r="EQ20" s="195">
        <v>94.2</v>
      </c>
      <c r="ER20" s="195" t="e">
        <v>#REF!</v>
      </c>
      <c r="ES20" s="195" t="s">
        <v>316</v>
      </c>
      <c r="ET20" s="195" t="e">
        <v>#REF!</v>
      </c>
      <c r="EU20" s="195" t="s">
        <v>316</v>
      </c>
      <c r="EV20" s="195"/>
      <c r="EW20" s="195"/>
      <c r="EX20" s="195"/>
      <c r="EY20" s="195"/>
      <c r="EZ20" s="196"/>
      <c r="FA20" s="195"/>
      <c r="FC20" s="41">
        <v>15</v>
      </c>
      <c r="FD20" s="195">
        <v>0</v>
      </c>
      <c r="FE20" s="195">
        <v>4740</v>
      </c>
      <c r="FF20" s="195">
        <v>4834.6000000000004</v>
      </c>
      <c r="FG20" s="195">
        <v>4834.6000000000004</v>
      </c>
      <c r="FH20" s="195">
        <v>4834.6000000000004</v>
      </c>
      <c r="FI20" s="195">
        <v>6611.6</v>
      </c>
      <c r="FJ20" s="195">
        <v>7391.6</v>
      </c>
      <c r="FK20" s="195">
        <v>7452.6</v>
      </c>
      <c r="FL20" s="195">
        <v>7452.6</v>
      </c>
      <c r="FM20" s="195">
        <v>7546.8</v>
      </c>
      <c r="FN20" s="195" t="e">
        <v>#VALUE!</v>
      </c>
      <c r="FO20" s="195" t="e">
        <v>#VALUE!</v>
      </c>
      <c r="FP20" s="195" t="e">
        <v>#VALUE!</v>
      </c>
      <c r="FQ20" s="195" t="e">
        <v>#VALUE!</v>
      </c>
      <c r="FR20" s="195" t="e">
        <v>#VALUE!</v>
      </c>
      <c r="FS20" s="195" t="e">
        <v>#VALUE!</v>
      </c>
      <c r="FT20" s="195" t="e">
        <v>#VALUE!</v>
      </c>
      <c r="FU20" s="195" t="e">
        <v>#VALUE!</v>
      </c>
      <c r="FV20" s="195" t="e">
        <v>#VALUE!</v>
      </c>
    </row>
    <row r="21" spans="1:178" ht="13.5" thickBot="1" x14ac:dyDescent="0.25">
      <c r="A21" s="132"/>
      <c r="B21" s="34">
        <v>16</v>
      </c>
      <c r="C21" s="293">
        <v>16</v>
      </c>
      <c r="D21" s="260" t="s">
        <v>109</v>
      </c>
      <c r="E21" s="260" t="s">
        <v>110</v>
      </c>
      <c r="F21" s="260" t="s">
        <v>578</v>
      </c>
      <c r="G21" s="43">
        <v>0.30277777777777776</v>
      </c>
      <c r="H21" s="47">
        <v>0.30277777777777776</v>
      </c>
      <c r="I21" s="58" t="s">
        <v>44</v>
      </c>
      <c r="J21" s="52">
        <v>0</v>
      </c>
      <c r="K21" s="43">
        <v>0.38611111111111113</v>
      </c>
      <c r="L21" s="47">
        <v>0.38611111111111113</v>
      </c>
      <c r="M21" s="42" t="s">
        <v>44</v>
      </c>
      <c r="N21" s="38">
        <v>0</v>
      </c>
      <c r="O21" s="85">
        <v>0.38680555555555557</v>
      </c>
      <c r="P21" s="38"/>
      <c r="Q21" s="261"/>
      <c r="R21" s="85"/>
      <c r="S21" s="38">
        <v>0</v>
      </c>
      <c r="T21" s="85">
        <v>0.43194444444444446</v>
      </c>
      <c r="U21" s="86"/>
      <c r="V21" s="52">
        <v>0</v>
      </c>
      <c r="W21" s="85">
        <v>0.45069444444444445</v>
      </c>
      <c r="X21" s="38"/>
      <c r="Y21" s="85">
        <v>0.4513888888888889</v>
      </c>
      <c r="Z21" s="86"/>
      <c r="AA21" s="52">
        <v>0</v>
      </c>
      <c r="AB21" s="261"/>
      <c r="AC21" s="85">
        <v>0.45347222222222222</v>
      </c>
      <c r="AD21" s="38"/>
      <c r="AE21" s="85">
        <v>0.47013888888888888</v>
      </c>
      <c r="AF21" s="86"/>
      <c r="AG21" s="52">
        <v>0</v>
      </c>
      <c r="AH21" s="261"/>
      <c r="AI21" s="85"/>
      <c r="AJ21" s="38">
        <v>600</v>
      </c>
      <c r="AK21" s="73">
        <v>0.4777777777777778</v>
      </c>
      <c r="AL21" s="42" t="s">
        <v>301</v>
      </c>
      <c r="AM21" s="38">
        <v>120</v>
      </c>
      <c r="AN21" s="43">
        <v>0.47986111111111113</v>
      </c>
      <c r="AO21" s="47">
        <v>0.48194444444444445</v>
      </c>
      <c r="AP21" s="70">
        <v>93.1</v>
      </c>
      <c r="AQ21" s="71">
        <v>93.1</v>
      </c>
      <c r="AR21" s="72"/>
      <c r="AS21" s="49">
        <v>0.51944444444444449</v>
      </c>
      <c r="AT21" s="42" t="s">
        <v>44</v>
      </c>
      <c r="AU21" s="280">
        <v>0</v>
      </c>
      <c r="AV21" s="72"/>
      <c r="AW21" s="49">
        <v>0.5625</v>
      </c>
      <c r="AX21" s="42" t="s">
        <v>44</v>
      </c>
      <c r="AY21" s="38">
        <v>0</v>
      </c>
      <c r="AZ21" s="53">
        <v>0.56527777777777777</v>
      </c>
      <c r="BA21" s="61"/>
      <c r="BB21" s="55">
        <v>0.57100694444444444</v>
      </c>
      <c r="BC21" s="35">
        <v>5.7291666666666741E-3</v>
      </c>
      <c r="BD21" s="35">
        <v>2.1990740740741518E-4</v>
      </c>
      <c r="BE21" s="44" t="s">
        <v>301</v>
      </c>
      <c r="BF21" s="45">
        <v>19</v>
      </c>
      <c r="BG21" s="55">
        <v>0.5776041666666667</v>
      </c>
      <c r="BH21" s="35">
        <v>1.2326388888888928E-2</v>
      </c>
      <c r="BI21" s="35">
        <v>1.0879629629629226E-3</v>
      </c>
      <c r="BJ21" s="44" t="s">
        <v>45</v>
      </c>
      <c r="BK21" s="45">
        <v>94</v>
      </c>
      <c r="BL21" s="55">
        <v>0.5816782407407407</v>
      </c>
      <c r="BM21" s="35">
        <v>1.6400462962962936E-2</v>
      </c>
      <c r="BN21" s="35">
        <v>8.680555555555837E-4</v>
      </c>
      <c r="BO21" s="44" t="s">
        <v>45</v>
      </c>
      <c r="BP21" s="45">
        <v>75</v>
      </c>
      <c r="BQ21" s="55">
        <v>0.59679398148148144</v>
      </c>
      <c r="BR21" s="35">
        <v>3.1516203703703671E-2</v>
      </c>
      <c r="BS21" s="35">
        <v>4.3981481481484425E-4</v>
      </c>
      <c r="BT21" s="44" t="s">
        <v>45</v>
      </c>
      <c r="BU21" s="45">
        <v>38</v>
      </c>
      <c r="BV21" s="263"/>
      <c r="BW21" s="263"/>
      <c r="BX21" s="55">
        <v>0.60531250000000003</v>
      </c>
      <c r="BY21" s="35">
        <v>4.0034722222222263E-2</v>
      </c>
      <c r="BZ21" s="35">
        <v>1.7361111111106886E-4</v>
      </c>
      <c r="CA21" s="44" t="s">
        <v>45</v>
      </c>
      <c r="CB21" s="45">
        <v>15</v>
      </c>
      <c r="CC21" s="49">
        <v>0.63124999999999998</v>
      </c>
      <c r="CD21" s="42" t="s">
        <v>44</v>
      </c>
      <c r="CE21" s="38">
        <v>0</v>
      </c>
      <c r="CF21" s="53">
        <v>0.64930555555555558</v>
      </c>
      <c r="CG21" s="61"/>
      <c r="CH21" s="55">
        <v>0.66011574074074075</v>
      </c>
      <c r="CI21" s="35">
        <v>1.0810185185185173E-2</v>
      </c>
      <c r="CJ21" s="35">
        <v>3.4722222222234589E-5</v>
      </c>
      <c r="CK21" s="44" t="s">
        <v>45</v>
      </c>
      <c r="CL21" s="45">
        <v>3</v>
      </c>
      <c r="CM21" s="55">
        <v>0.66628472222222224</v>
      </c>
      <c r="CN21" s="35">
        <v>1.6979166666666656E-2</v>
      </c>
      <c r="CO21" s="35">
        <v>1.273148148148058E-4</v>
      </c>
      <c r="CP21" s="44" t="s">
        <v>301</v>
      </c>
      <c r="CQ21" s="45">
        <v>11</v>
      </c>
      <c r="CR21" s="85" t="s">
        <v>632</v>
      </c>
      <c r="CS21" s="38"/>
      <c r="CT21" s="85">
        <v>1.22986111111111</v>
      </c>
      <c r="CU21" s="38"/>
      <c r="CV21" s="91"/>
      <c r="CW21" s="95">
        <v>0.05</v>
      </c>
      <c r="CX21" s="42" t="s">
        <v>44</v>
      </c>
      <c r="CY21" s="38">
        <v>0</v>
      </c>
      <c r="CZ21" s="43">
        <v>0.40902777777777777</v>
      </c>
      <c r="DA21" s="47"/>
      <c r="DB21" s="70">
        <v>100.7</v>
      </c>
      <c r="DC21" s="71">
        <v>100.7</v>
      </c>
      <c r="DD21" s="72"/>
      <c r="DE21" s="43"/>
      <c r="DF21" s="43"/>
      <c r="DG21" s="39">
        <v>448.8</v>
      </c>
      <c r="DH21" s="46">
        <v>720</v>
      </c>
      <c r="DI21" s="40"/>
      <c r="DJ21" s="63">
        <v>1168.8</v>
      </c>
      <c r="DK21" s="43"/>
      <c r="DL21" s="268" t="s">
        <v>190</v>
      </c>
      <c r="DM21" s="269" t="s">
        <v>578</v>
      </c>
      <c r="DN21" s="269" t="s">
        <v>178</v>
      </c>
      <c r="DO21" s="269">
        <v>77</v>
      </c>
      <c r="DP21" s="269" t="s">
        <v>183</v>
      </c>
      <c r="DQ21" s="56"/>
      <c r="DR21" s="56"/>
      <c r="DS21" s="36"/>
      <c r="DV21" s="41">
        <v>1.05</v>
      </c>
      <c r="DW21" s="41" t="s">
        <v>197</v>
      </c>
      <c r="DX21" s="41"/>
      <c r="DY21" s="151">
        <v>203.49</v>
      </c>
      <c r="DZ21" s="41">
        <v>203.49</v>
      </c>
      <c r="EA21" s="41">
        <v>9999</v>
      </c>
      <c r="EB21" s="41">
        <v>999999</v>
      </c>
      <c r="EC21" s="41">
        <v>999999</v>
      </c>
      <c r="EG21" s="41">
        <v>16</v>
      </c>
      <c r="EH21" s="195">
        <v>0</v>
      </c>
      <c r="EI21" s="195">
        <v>720</v>
      </c>
      <c r="EJ21" s="196">
        <v>93.1</v>
      </c>
      <c r="EK21" s="195">
        <v>0</v>
      </c>
      <c r="EL21" s="195">
        <v>0</v>
      </c>
      <c r="EM21" s="195">
        <v>241</v>
      </c>
      <c r="EN21" s="195">
        <v>0</v>
      </c>
      <c r="EO21" s="195">
        <v>14</v>
      </c>
      <c r="EP21" s="195">
        <v>0</v>
      </c>
      <c r="EQ21" s="195">
        <v>100.7</v>
      </c>
      <c r="ER21" s="195" t="e">
        <v>#REF!</v>
      </c>
      <c r="ES21" s="195" t="e">
        <v>#REF!</v>
      </c>
      <c r="ET21" s="195" t="e">
        <v>#REF!</v>
      </c>
      <c r="EU21" s="196" t="e">
        <v>#REF!</v>
      </c>
      <c r="EV21" s="195"/>
      <c r="EW21" s="195"/>
      <c r="EX21" s="195"/>
      <c r="EY21" s="195"/>
      <c r="EZ21" s="196"/>
      <c r="FA21" s="195"/>
      <c r="FC21" s="41">
        <v>16</v>
      </c>
      <c r="FD21" s="195">
        <v>0</v>
      </c>
      <c r="FE21" s="195">
        <v>720</v>
      </c>
      <c r="FF21" s="195">
        <v>813.1</v>
      </c>
      <c r="FG21" s="195">
        <v>813.1</v>
      </c>
      <c r="FH21" s="195">
        <v>813.1</v>
      </c>
      <c r="FI21" s="195">
        <v>1054.0999999999999</v>
      </c>
      <c r="FJ21" s="195">
        <v>1054.0999999999999</v>
      </c>
      <c r="FK21" s="195">
        <v>1068.0999999999999</v>
      </c>
      <c r="FL21" s="195">
        <v>1068.0999999999999</v>
      </c>
      <c r="FM21" s="195">
        <v>1168.8</v>
      </c>
      <c r="FN21" s="195" t="e">
        <v>#REF!</v>
      </c>
      <c r="FO21" s="195" t="e">
        <v>#REF!</v>
      </c>
      <c r="FP21" s="195" t="e">
        <v>#REF!</v>
      </c>
      <c r="FQ21" s="195" t="e">
        <v>#REF!</v>
      </c>
      <c r="FR21" s="195" t="e">
        <v>#REF!</v>
      </c>
      <c r="FS21" s="195" t="e">
        <v>#REF!</v>
      </c>
      <c r="FT21" s="195" t="e">
        <v>#REF!</v>
      </c>
      <c r="FU21" s="195" t="e">
        <v>#REF!</v>
      </c>
      <c r="FV21" s="195" t="e">
        <v>#REF!</v>
      </c>
    </row>
    <row r="22" spans="1:178" ht="13.5" thickBot="1" x14ac:dyDescent="0.25">
      <c r="A22" s="132"/>
      <c r="B22" s="34">
        <v>17</v>
      </c>
      <c r="C22" s="293">
        <v>17</v>
      </c>
      <c r="D22" s="260" t="s">
        <v>36</v>
      </c>
      <c r="E22" s="260" t="s">
        <v>37</v>
      </c>
      <c r="F22" s="260" t="s">
        <v>579</v>
      </c>
      <c r="G22" s="43">
        <v>0.3034722222222222</v>
      </c>
      <c r="H22" s="47">
        <v>0.3034722222222222</v>
      </c>
      <c r="I22" s="58" t="s">
        <v>44</v>
      </c>
      <c r="J22" s="52">
        <v>0</v>
      </c>
      <c r="K22" s="43">
        <v>0.38680555555555557</v>
      </c>
      <c r="L22" s="47">
        <v>0.38680555555555557</v>
      </c>
      <c r="M22" s="42" t="s">
        <v>44</v>
      </c>
      <c r="N22" s="38">
        <v>0</v>
      </c>
      <c r="O22" s="85">
        <v>0.38819444444444445</v>
      </c>
      <c r="P22" s="38"/>
      <c r="Q22" s="261"/>
      <c r="R22" s="85"/>
      <c r="S22" s="38">
        <v>0</v>
      </c>
      <c r="T22" s="85">
        <v>0.43263888888888885</v>
      </c>
      <c r="U22" s="86"/>
      <c r="V22" s="52">
        <v>0</v>
      </c>
      <c r="W22" s="85">
        <v>0.45555555555555555</v>
      </c>
      <c r="X22" s="38"/>
      <c r="Y22" s="85">
        <v>0.45694444444444443</v>
      </c>
      <c r="Z22" s="86"/>
      <c r="AA22" s="52">
        <v>0</v>
      </c>
      <c r="AB22" s="261"/>
      <c r="AC22" s="85">
        <v>0.4597222222222222</v>
      </c>
      <c r="AD22" s="38"/>
      <c r="AE22" s="85">
        <v>0.47986111111111113</v>
      </c>
      <c r="AF22" s="86"/>
      <c r="AG22" s="52">
        <v>0</v>
      </c>
      <c r="AH22" s="261"/>
      <c r="AI22" s="85">
        <v>0.4861111111111111</v>
      </c>
      <c r="AJ22" s="38"/>
      <c r="AK22" s="73">
        <v>0.48680555555555555</v>
      </c>
      <c r="AL22" s="42" t="s">
        <v>301</v>
      </c>
      <c r="AM22" s="38">
        <v>840</v>
      </c>
      <c r="AN22" s="43">
        <v>0.4916666666666667</v>
      </c>
      <c r="AO22" s="47">
        <v>0.51388888888888895</v>
      </c>
      <c r="AP22" s="70">
        <v>96</v>
      </c>
      <c r="AQ22" s="71">
        <v>96</v>
      </c>
      <c r="AR22" s="72"/>
      <c r="AS22" s="49">
        <v>0.52847222222222223</v>
      </c>
      <c r="AT22" s="42" t="s">
        <v>44</v>
      </c>
      <c r="AU22" s="280">
        <v>0</v>
      </c>
      <c r="AV22" s="72"/>
      <c r="AW22" s="49">
        <v>0.57013888888888886</v>
      </c>
      <c r="AX22" s="42" t="s">
        <v>44</v>
      </c>
      <c r="AY22" s="38">
        <v>0</v>
      </c>
      <c r="AZ22" s="53">
        <v>0.57222222222222219</v>
      </c>
      <c r="BA22" s="61"/>
      <c r="BB22" s="55">
        <v>0.577662037037037</v>
      </c>
      <c r="BC22" s="35">
        <v>5.439814814814814E-3</v>
      </c>
      <c r="BD22" s="35">
        <v>6.9444444444444892E-5</v>
      </c>
      <c r="BE22" s="44" t="s">
        <v>45</v>
      </c>
      <c r="BF22" s="45">
        <v>6</v>
      </c>
      <c r="BG22" s="55">
        <v>0.58562499999999995</v>
      </c>
      <c r="BH22" s="35">
        <v>1.3402777777777763E-2</v>
      </c>
      <c r="BI22" s="35">
        <v>1.1574074074087448E-5</v>
      </c>
      <c r="BJ22" s="44" t="s">
        <v>45</v>
      </c>
      <c r="BK22" s="45">
        <v>1</v>
      </c>
      <c r="BL22" s="55">
        <v>0.59024305555555556</v>
      </c>
      <c r="BM22" s="35">
        <v>1.8020833333333375E-2</v>
      </c>
      <c r="BN22" s="35">
        <v>7.5231481481485493E-4</v>
      </c>
      <c r="BO22" s="44" t="s">
        <v>301</v>
      </c>
      <c r="BP22" s="45">
        <v>65</v>
      </c>
      <c r="BQ22" s="55">
        <v>0.60750000000000004</v>
      </c>
      <c r="BR22" s="35">
        <v>3.5277777777777852E-2</v>
      </c>
      <c r="BS22" s="35">
        <v>3.3217592592593367E-3</v>
      </c>
      <c r="BT22" s="44" t="s">
        <v>301</v>
      </c>
      <c r="BU22" s="45">
        <v>287</v>
      </c>
      <c r="BV22" s="263"/>
      <c r="BW22" s="263"/>
      <c r="BX22" s="55">
        <v>0.61537037037037035</v>
      </c>
      <c r="BY22" s="35">
        <v>4.3148148148148158E-2</v>
      </c>
      <c r="BZ22" s="35">
        <v>2.9398148148148256E-3</v>
      </c>
      <c r="CA22" s="44" t="s">
        <v>301</v>
      </c>
      <c r="CB22" s="45">
        <v>254</v>
      </c>
      <c r="CC22" s="49">
        <v>0.6381944444444444</v>
      </c>
      <c r="CD22" s="42" t="s">
        <v>44</v>
      </c>
      <c r="CE22" s="38">
        <v>0</v>
      </c>
      <c r="CF22" s="53">
        <v>0.65486111111111112</v>
      </c>
      <c r="CG22" s="61"/>
      <c r="CH22" s="55">
        <v>0.66450231481481481</v>
      </c>
      <c r="CI22" s="35">
        <v>9.6412037037036935E-3</v>
      </c>
      <c r="CJ22" s="35">
        <v>1.2037037037037138E-3</v>
      </c>
      <c r="CK22" s="44" t="s">
        <v>45</v>
      </c>
      <c r="CL22" s="45">
        <v>104</v>
      </c>
      <c r="CM22" s="55">
        <v>0.67054398148148142</v>
      </c>
      <c r="CN22" s="35">
        <v>1.5682870370370305E-2</v>
      </c>
      <c r="CO22" s="35">
        <v>1.1689814814815451E-3</v>
      </c>
      <c r="CP22" s="44" t="s">
        <v>45</v>
      </c>
      <c r="CQ22" s="45">
        <v>101</v>
      </c>
      <c r="CR22" s="85" t="s">
        <v>632</v>
      </c>
      <c r="CS22" s="38"/>
      <c r="CT22" s="85">
        <v>1.27152777777778</v>
      </c>
      <c r="CU22" s="38"/>
      <c r="CV22" s="91"/>
      <c r="CW22" s="95">
        <v>0.05</v>
      </c>
      <c r="CX22" s="42" t="s">
        <v>44</v>
      </c>
      <c r="CY22" s="38">
        <v>0</v>
      </c>
      <c r="CZ22" s="43">
        <v>0.40902777777777777</v>
      </c>
      <c r="DA22" s="47"/>
      <c r="DB22" s="70">
        <v>116.8</v>
      </c>
      <c r="DC22" s="71">
        <v>116.8</v>
      </c>
      <c r="DD22" s="72"/>
      <c r="DE22" s="43"/>
      <c r="DF22" s="43"/>
      <c r="DG22" s="39">
        <v>1030.8</v>
      </c>
      <c r="DH22" s="46">
        <v>840</v>
      </c>
      <c r="DI22" s="40"/>
      <c r="DJ22" s="63">
        <v>1870.8</v>
      </c>
      <c r="DK22" s="43"/>
      <c r="DL22" s="268" t="s">
        <v>191</v>
      </c>
      <c r="DM22" s="269" t="s">
        <v>579</v>
      </c>
      <c r="DN22" s="269" t="s">
        <v>178</v>
      </c>
      <c r="DO22" s="269">
        <v>68</v>
      </c>
      <c r="DP22" s="269" t="s">
        <v>621</v>
      </c>
      <c r="DQ22" s="56"/>
      <c r="DR22" s="56"/>
      <c r="DS22" s="36"/>
      <c r="DV22" s="41">
        <v>1.05</v>
      </c>
      <c r="DW22" s="41" t="s">
        <v>197</v>
      </c>
      <c r="DX22" s="41"/>
      <c r="DY22" s="151">
        <v>223.44000000000003</v>
      </c>
      <c r="DZ22" s="41">
        <v>223.44000000000003</v>
      </c>
      <c r="EA22" s="41">
        <v>9999</v>
      </c>
      <c r="EB22" s="41">
        <v>999999</v>
      </c>
      <c r="EC22" s="41">
        <v>999999</v>
      </c>
      <c r="EG22" s="41">
        <v>17</v>
      </c>
      <c r="EH22" s="195">
        <v>0</v>
      </c>
      <c r="EI22" s="195">
        <v>840</v>
      </c>
      <c r="EJ22" s="196">
        <v>96</v>
      </c>
      <c r="EK22" s="195">
        <v>0</v>
      </c>
      <c r="EL22" s="195">
        <v>0</v>
      </c>
      <c r="EM22" s="195">
        <v>613</v>
      </c>
      <c r="EN22" s="195">
        <v>0</v>
      </c>
      <c r="EO22" s="195">
        <v>205</v>
      </c>
      <c r="EP22" s="195">
        <v>0</v>
      </c>
      <c r="EQ22" s="195">
        <v>116.8</v>
      </c>
      <c r="ER22" s="195" t="e">
        <v>#REF!</v>
      </c>
      <c r="ES22" s="195" t="e">
        <v>#REF!</v>
      </c>
      <c r="ET22" s="195" t="e">
        <v>#REF!</v>
      </c>
      <c r="EU22" s="196" t="e">
        <v>#REF!</v>
      </c>
      <c r="EV22" s="195"/>
      <c r="EW22" s="195"/>
      <c r="EX22" s="195"/>
      <c r="EY22" s="195"/>
      <c r="EZ22" s="196"/>
      <c r="FA22" s="195"/>
      <c r="FC22" s="41">
        <v>17</v>
      </c>
      <c r="FD22" s="195">
        <v>0</v>
      </c>
      <c r="FE22" s="195">
        <v>840</v>
      </c>
      <c r="FF22" s="195">
        <v>936</v>
      </c>
      <c r="FG22" s="195">
        <v>936</v>
      </c>
      <c r="FH22" s="195">
        <v>936</v>
      </c>
      <c r="FI22" s="195">
        <v>1549</v>
      </c>
      <c r="FJ22" s="195">
        <v>1549</v>
      </c>
      <c r="FK22" s="195">
        <v>1754</v>
      </c>
      <c r="FL22" s="195">
        <v>1754</v>
      </c>
      <c r="FM22" s="195">
        <v>1870.8</v>
      </c>
      <c r="FN22" s="195" t="e">
        <v>#REF!</v>
      </c>
      <c r="FO22" s="195" t="e">
        <v>#REF!</v>
      </c>
      <c r="FP22" s="195" t="e">
        <v>#REF!</v>
      </c>
      <c r="FQ22" s="195" t="e">
        <v>#REF!</v>
      </c>
      <c r="FR22" s="195" t="e">
        <v>#REF!</v>
      </c>
      <c r="FS22" s="195" t="e">
        <v>#REF!</v>
      </c>
      <c r="FT22" s="195" t="e">
        <v>#REF!</v>
      </c>
      <c r="FU22" s="195" t="e">
        <v>#REF!</v>
      </c>
      <c r="FV22" s="195" t="e">
        <v>#REF!</v>
      </c>
    </row>
    <row r="23" spans="1:178" ht="13.5" thickBot="1" x14ac:dyDescent="0.25">
      <c r="A23" s="132"/>
      <c r="B23" s="34">
        <v>18</v>
      </c>
      <c r="C23" s="293">
        <v>18</v>
      </c>
      <c r="D23" s="260" t="s">
        <v>138</v>
      </c>
      <c r="E23" s="260" t="s">
        <v>56</v>
      </c>
      <c r="F23" s="260" t="s">
        <v>578</v>
      </c>
      <c r="G23" s="43">
        <v>0.30416666666666664</v>
      </c>
      <c r="H23" s="47">
        <v>0.30416666666666664</v>
      </c>
      <c r="I23" s="58" t="s">
        <v>44</v>
      </c>
      <c r="J23" s="52">
        <v>0</v>
      </c>
      <c r="K23" s="43">
        <v>0.38750000000000001</v>
      </c>
      <c r="L23" s="47">
        <v>0.38750000000000001</v>
      </c>
      <c r="M23" s="42" t="s">
        <v>44</v>
      </c>
      <c r="N23" s="38">
        <v>0</v>
      </c>
      <c r="O23" s="85">
        <v>0.38819444444444445</v>
      </c>
      <c r="P23" s="38"/>
      <c r="Q23" s="261"/>
      <c r="R23" s="85">
        <v>0.4201388888888889</v>
      </c>
      <c r="S23" s="38">
        <v>300</v>
      </c>
      <c r="T23" s="85">
        <v>0.43402777777777773</v>
      </c>
      <c r="U23" s="86"/>
      <c r="V23" s="52">
        <v>0</v>
      </c>
      <c r="W23" s="85">
        <v>0.45277777777777778</v>
      </c>
      <c r="X23" s="38"/>
      <c r="Y23" s="85">
        <v>0.45416666666666666</v>
      </c>
      <c r="Z23" s="86"/>
      <c r="AA23" s="52">
        <v>0</v>
      </c>
      <c r="AB23" s="261"/>
      <c r="AC23" s="85">
        <v>0.45624999999999999</v>
      </c>
      <c r="AD23" s="38"/>
      <c r="AE23" s="85">
        <v>0.47638888888888892</v>
      </c>
      <c r="AF23" s="86"/>
      <c r="AG23" s="52">
        <v>0</v>
      </c>
      <c r="AH23" s="261"/>
      <c r="AI23" s="85">
        <v>0.48194444444444445</v>
      </c>
      <c r="AJ23" s="38">
        <v>300</v>
      </c>
      <c r="AK23" s="73">
        <v>0.48333333333333334</v>
      </c>
      <c r="AL23" s="42" t="s">
        <v>301</v>
      </c>
      <c r="AM23" s="38">
        <v>480</v>
      </c>
      <c r="AN23" s="43">
        <v>0.48472222222222222</v>
      </c>
      <c r="AO23" s="47">
        <v>0.50416666666666665</v>
      </c>
      <c r="AP23" s="70">
        <v>84.2</v>
      </c>
      <c r="AQ23" s="71">
        <v>84.2</v>
      </c>
      <c r="AR23" s="72"/>
      <c r="AS23" s="49">
        <v>0.52500000000000002</v>
      </c>
      <c r="AT23" s="42" t="s">
        <v>44</v>
      </c>
      <c r="AU23" s="280">
        <v>0</v>
      </c>
      <c r="AV23" s="72"/>
      <c r="AW23" s="49">
        <v>0.56666666666666665</v>
      </c>
      <c r="AX23" s="42" t="s">
        <v>44</v>
      </c>
      <c r="AY23" s="38">
        <v>0</v>
      </c>
      <c r="AZ23" s="53">
        <v>0.56874999999999998</v>
      </c>
      <c r="BA23" s="61"/>
      <c r="BB23" s="55">
        <v>0.57494212962962965</v>
      </c>
      <c r="BC23" s="35">
        <v>6.1921296296296724E-3</v>
      </c>
      <c r="BD23" s="35">
        <v>6.8287037037041351E-4</v>
      </c>
      <c r="BE23" s="44" t="s">
        <v>301</v>
      </c>
      <c r="BF23" s="45">
        <v>59</v>
      </c>
      <c r="BG23" s="55">
        <v>0.58158564814814817</v>
      </c>
      <c r="BH23" s="35">
        <v>1.2835648148148193E-2</v>
      </c>
      <c r="BI23" s="35">
        <v>5.787037037036577E-4</v>
      </c>
      <c r="BJ23" s="44" t="s">
        <v>45</v>
      </c>
      <c r="BK23" s="45">
        <v>50</v>
      </c>
      <c r="BL23" s="55">
        <v>0.58538194444444447</v>
      </c>
      <c r="BM23" s="35">
        <v>1.6631944444444491E-2</v>
      </c>
      <c r="BN23" s="35">
        <v>6.3657407407402902E-4</v>
      </c>
      <c r="BO23" s="44" t="s">
        <v>45</v>
      </c>
      <c r="BP23" s="45">
        <v>55</v>
      </c>
      <c r="BQ23" s="55">
        <v>0.60072916666666665</v>
      </c>
      <c r="BR23" s="35">
        <v>3.197916666666667E-2</v>
      </c>
      <c r="BS23" s="35">
        <v>2.314814814815408E-5</v>
      </c>
      <c r="BT23" s="44" t="s">
        <v>301</v>
      </c>
      <c r="BU23" s="45">
        <v>2</v>
      </c>
      <c r="BV23" s="263"/>
      <c r="BW23" s="263"/>
      <c r="BX23" s="55">
        <v>0.61224537037037041</v>
      </c>
      <c r="BY23" s="35">
        <v>4.3495370370370434E-2</v>
      </c>
      <c r="BZ23" s="35">
        <v>3.2870370370371021E-3</v>
      </c>
      <c r="CA23" s="44" t="s">
        <v>301</v>
      </c>
      <c r="CB23" s="45">
        <v>284</v>
      </c>
      <c r="CC23" s="49">
        <v>0.63472222222222219</v>
      </c>
      <c r="CD23" s="42" t="s">
        <v>44</v>
      </c>
      <c r="CE23" s="38">
        <v>0</v>
      </c>
      <c r="CF23" s="53">
        <v>0.65208333333333335</v>
      </c>
      <c r="CG23" s="61"/>
      <c r="CH23" s="55">
        <v>0.66263888888888889</v>
      </c>
      <c r="CI23" s="35">
        <v>1.055555555555554E-2</v>
      </c>
      <c r="CJ23" s="35">
        <v>2.8935185185186701E-4</v>
      </c>
      <c r="CK23" s="44" t="s">
        <v>45</v>
      </c>
      <c r="CL23" s="45">
        <v>25</v>
      </c>
      <c r="CM23" s="55">
        <v>0.66859953703703701</v>
      </c>
      <c r="CN23" s="35">
        <v>1.6516203703703658E-2</v>
      </c>
      <c r="CO23" s="35">
        <v>3.3564814814819252E-4</v>
      </c>
      <c r="CP23" s="44" t="s">
        <v>45</v>
      </c>
      <c r="CQ23" s="45">
        <v>29</v>
      </c>
      <c r="CR23" s="85" t="s">
        <v>632</v>
      </c>
      <c r="CS23" s="38"/>
      <c r="CT23" s="85">
        <v>1.3131944444444399</v>
      </c>
      <c r="CU23" s="38"/>
      <c r="CV23" s="91"/>
      <c r="CW23" s="95">
        <v>0.05</v>
      </c>
      <c r="CX23" s="42" t="s">
        <v>44</v>
      </c>
      <c r="CY23" s="38">
        <v>0</v>
      </c>
      <c r="CZ23" s="43">
        <v>0.40902777777777777</v>
      </c>
      <c r="DA23" s="47"/>
      <c r="DB23" s="70">
        <v>101.8</v>
      </c>
      <c r="DC23" s="71">
        <v>101.8</v>
      </c>
      <c r="DD23" s="72"/>
      <c r="DE23" s="43"/>
      <c r="DF23" s="43"/>
      <c r="DG23" s="39">
        <v>690</v>
      </c>
      <c r="DH23" s="46">
        <v>1080</v>
      </c>
      <c r="DI23" s="40"/>
      <c r="DJ23" s="63">
        <v>1770</v>
      </c>
      <c r="DK23" s="43"/>
      <c r="DL23" s="268" t="s">
        <v>192</v>
      </c>
      <c r="DM23" s="269" t="s">
        <v>578</v>
      </c>
      <c r="DN23" s="269" t="s">
        <v>178</v>
      </c>
      <c r="DO23" s="269">
        <v>76</v>
      </c>
      <c r="DP23" s="269" t="s">
        <v>294</v>
      </c>
      <c r="DQ23" s="56"/>
      <c r="DR23" s="56"/>
      <c r="DS23" s="36"/>
      <c r="DV23" s="41">
        <v>1.05</v>
      </c>
      <c r="DW23" s="41" t="s">
        <v>197</v>
      </c>
      <c r="DX23" s="41"/>
      <c r="DY23" s="151">
        <v>195.3</v>
      </c>
      <c r="DZ23" s="41">
        <v>195.3</v>
      </c>
      <c r="EA23" s="41">
        <v>9999</v>
      </c>
      <c r="EB23" s="41">
        <v>999999</v>
      </c>
      <c r="EC23" s="41">
        <v>999999</v>
      </c>
      <c r="EG23" s="41">
        <v>18</v>
      </c>
      <c r="EH23" s="195">
        <v>0</v>
      </c>
      <c r="EI23" s="195">
        <v>1080</v>
      </c>
      <c r="EJ23" s="196">
        <v>84.2</v>
      </c>
      <c r="EK23" s="195">
        <v>0</v>
      </c>
      <c r="EL23" s="195">
        <v>0</v>
      </c>
      <c r="EM23" s="195">
        <v>450</v>
      </c>
      <c r="EN23" s="195">
        <v>0</v>
      </c>
      <c r="EO23" s="195">
        <v>54</v>
      </c>
      <c r="EP23" s="195">
        <v>0</v>
      </c>
      <c r="EQ23" s="195">
        <v>101.8</v>
      </c>
      <c r="ER23" s="195" t="e">
        <v>#REF!</v>
      </c>
      <c r="ES23" s="195" t="s">
        <v>316</v>
      </c>
      <c r="ET23" s="195" t="e">
        <v>#REF!</v>
      </c>
      <c r="EU23" s="195" t="s">
        <v>316</v>
      </c>
      <c r="EV23" s="195"/>
      <c r="EW23" s="195"/>
      <c r="EX23" s="195"/>
      <c r="EY23" s="195"/>
      <c r="EZ23" s="196"/>
      <c r="FA23" s="195"/>
      <c r="FC23" s="41">
        <v>18</v>
      </c>
      <c r="FD23" s="195">
        <v>0</v>
      </c>
      <c r="FE23" s="195">
        <v>1080</v>
      </c>
      <c r="FF23" s="195">
        <v>1164.2</v>
      </c>
      <c r="FG23" s="195">
        <v>1164.2</v>
      </c>
      <c r="FH23" s="195">
        <v>1164.2</v>
      </c>
      <c r="FI23" s="195">
        <v>1614.2</v>
      </c>
      <c r="FJ23" s="195">
        <v>1614.2</v>
      </c>
      <c r="FK23" s="195">
        <v>1668.2</v>
      </c>
      <c r="FL23" s="195">
        <v>1668.2</v>
      </c>
      <c r="FM23" s="195">
        <v>1770</v>
      </c>
      <c r="FN23" s="195" t="e">
        <v>#VALUE!</v>
      </c>
      <c r="FO23" s="195" t="e">
        <v>#VALUE!</v>
      </c>
      <c r="FP23" s="195" t="e">
        <v>#VALUE!</v>
      </c>
      <c r="FQ23" s="195" t="e">
        <v>#VALUE!</v>
      </c>
      <c r="FR23" s="195" t="e">
        <v>#VALUE!</v>
      </c>
      <c r="FS23" s="195" t="e">
        <v>#VALUE!</v>
      </c>
      <c r="FT23" s="195" t="e">
        <v>#VALUE!</v>
      </c>
      <c r="FU23" s="195" t="e">
        <v>#VALUE!</v>
      </c>
      <c r="FV23" s="195" t="e">
        <v>#VALUE!</v>
      </c>
    </row>
    <row r="24" spans="1:178" ht="13.5" customHeight="1" thickBot="1" x14ac:dyDescent="0.25">
      <c r="A24" s="132"/>
      <c r="B24" s="34">
        <v>19</v>
      </c>
      <c r="C24" s="293">
        <v>19</v>
      </c>
      <c r="D24" s="260" t="s">
        <v>53</v>
      </c>
      <c r="E24" s="260" t="s">
        <v>481</v>
      </c>
      <c r="F24" s="260" t="s">
        <v>579</v>
      </c>
      <c r="G24" s="43">
        <v>0.30486111111111108</v>
      </c>
      <c r="H24" s="47">
        <v>0.30486111111111108</v>
      </c>
      <c r="I24" s="58" t="s">
        <v>44</v>
      </c>
      <c r="J24" s="52">
        <v>0</v>
      </c>
      <c r="K24" s="43">
        <v>0.38819444444444445</v>
      </c>
      <c r="L24" s="47">
        <v>0.38819444444444445</v>
      </c>
      <c r="M24" s="42" t="s">
        <v>44</v>
      </c>
      <c r="N24" s="38">
        <v>0</v>
      </c>
      <c r="O24" s="85">
        <v>0.38958333333333334</v>
      </c>
      <c r="P24" s="38"/>
      <c r="Q24" s="261"/>
      <c r="R24" s="85"/>
      <c r="S24" s="38">
        <v>0</v>
      </c>
      <c r="T24" s="85">
        <v>0.43333333333333335</v>
      </c>
      <c r="U24" s="86"/>
      <c r="V24" s="52">
        <v>0</v>
      </c>
      <c r="W24" s="85">
        <v>0.45347222222222222</v>
      </c>
      <c r="X24" s="38"/>
      <c r="Y24" s="85">
        <v>0.4548611111111111</v>
      </c>
      <c r="Z24" s="86"/>
      <c r="AA24" s="52">
        <v>0</v>
      </c>
      <c r="AB24" s="261"/>
      <c r="AC24" s="85">
        <v>0.45624999999999999</v>
      </c>
      <c r="AD24" s="38"/>
      <c r="AE24" s="85">
        <v>0.4777777777777778</v>
      </c>
      <c r="AF24" s="86"/>
      <c r="AG24" s="52">
        <v>0</v>
      </c>
      <c r="AH24" s="261"/>
      <c r="AI24" s="85"/>
      <c r="AJ24" s="38">
        <v>600</v>
      </c>
      <c r="AK24" s="73">
        <v>0.4861111111111111</v>
      </c>
      <c r="AL24" s="42" t="s">
        <v>301</v>
      </c>
      <c r="AM24" s="38">
        <v>660</v>
      </c>
      <c r="AN24" s="43">
        <v>0.48749999999999999</v>
      </c>
      <c r="AO24" s="47">
        <v>0.50416666666666665</v>
      </c>
      <c r="AP24" s="70">
        <v>109.2</v>
      </c>
      <c r="AQ24" s="71">
        <v>109.2</v>
      </c>
      <c r="AR24" s="72"/>
      <c r="AS24" s="49">
        <v>0.52777777777777779</v>
      </c>
      <c r="AT24" s="42" t="s">
        <v>44</v>
      </c>
      <c r="AU24" s="280">
        <v>0</v>
      </c>
      <c r="AV24" s="72"/>
      <c r="AW24" s="49">
        <v>0.56944444444444442</v>
      </c>
      <c r="AX24" s="42" t="s">
        <v>44</v>
      </c>
      <c r="AY24" s="38">
        <v>0</v>
      </c>
      <c r="AZ24" s="53">
        <v>0.57152777777777775</v>
      </c>
      <c r="BA24" s="61"/>
      <c r="BB24" s="55">
        <v>0.57723379629629623</v>
      </c>
      <c r="BC24" s="35">
        <v>5.7060185185184853E-3</v>
      </c>
      <c r="BD24" s="35">
        <v>1.9675925925922641E-4</v>
      </c>
      <c r="BE24" s="44" t="s">
        <v>301</v>
      </c>
      <c r="BF24" s="45">
        <v>17</v>
      </c>
      <c r="BG24" s="55">
        <v>0.58564814814814814</v>
      </c>
      <c r="BH24" s="35">
        <v>1.4120370370370394E-2</v>
      </c>
      <c r="BI24" s="35">
        <v>7.060185185185433E-4</v>
      </c>
      <c r="BJ24" s="44" t="s">
        <v>301</v>
      </c>
      <c r="BK24" s="45">
        <v>61</v>
      </c>
      <c r="BL24" s="55">
        <v>0.59027777777777779</v>
      </c>
      <c r="BM24" s="35">
        <v>1.8750000000000044E-2</v>
      </c>
      <c r="BN24" s="35">
        <v>1.4814814814815246E-3</v>
      </c>
      <c r="BO24" s="44" t="s">
        <v>301</v>
      </c>
      <c r="BP24" s="45">
        <v>128</v>
      </c>
      <c r="BQ24" s="55">
        <v>0.60606481481481478</v>
      </c>
      <c r="BR24" s="35">
        <v>3.4537037037037033E-2</v>
      </c>
      <c r="BS24" s="35">
        <v>2.5810185185185172E-3</v>
      </c>
      <c r="BT24" s="44" t="s">
        <v>301</v>
      </c>
      <c r="BU24" s="45">
        <v>223</v>
      </c>
      <c r="BV24" s="263"/>
      <c r="BW24" s="263"/>
      <c r="BX24" s="55">
        <v>0.61579861111111112</v>
      </c>
      <c r="BY24" s="35">
        <v>4.427083333333337E-2</v>
      </c>
      <c r="BZ24" s="35">
        <v>4.0625000000000383E-3</v>
      </c>
      <c r="CA24" s="44" t="s">
        <v>301</v>
      </c>
      <c r="CB24" s="45">
        <v>351</v>
      </c>
      <c r="CC24" s="49">
        <v>0.63750000000000007</v>
      </c>
      <c r="CD24" s="42" t="s">
        <v>44</v>
      </c>
      <c r="CE24" s="38">
        <v>0</v>
      </c>
      <c r="CF24" s="53">
        <v>0.65416666666666667</v>
      </c>
      <c r="CG24" s="61"/>
      <c r="CH24" s="55">
        <v>0.66439814814814813</v>
      </c>
      <c r="CI24" s="35">
        <v>1.0231481481481453E-2</v>
      </c>
      <c r="CJ24" s="35">
        <v>6.1342592592595474E-4</v>
      </c>
      <c r="CK24" s="44" t="s">
        <v>45</v>
      </c>
      <c r="CL24" s="45">
        <v>53</v>
      </c>
      <c r="CM24" s="55">
        <v>0.67093749999999996</v>
      </c>
      <c r="CN24" s="35">
        <v>1.677083333333329E-2</v>
      </c>
      <c r="CO24" s="35">
        <v>8.1018518518560095E-5</v>
      </c>
      <c r="CP24" s="44" t="s">
        <v>45</v>
      </c>
      <c r="CQ24" s="45">
        <v>7</v>
      </c>
      <c r="CR24" s="85" t="s">
        <v>632</v>
      </c>
      <c r="CS24" s="38"/>
      <c r="CT24" s="85">
        <v>1.35486111111111</v>
      </c>
      <c r="CU24" s="38"/>
      <c r="CV24" s="91"/>
      <c r="CW24" s="95">
        <v>0.05</v>
      </c>
      <c r="CX24" s="42" t="s">
        <v>44</v>
      </c>
      <c r="CY24" s="38">
        <v>0</v>
      </c>
      <c r="CZ24" s="43">
        <v>0.40902777777777777</v>
      </c>
      <c r="DA24" s="47"/>
      <c r="DB24" s="70">
        <v>109.2</v>
      </c>
      <c r="DC24" s="71">
        <v>109.2</v>
      </c>
      <c r="DD24" s="72"/>
      <c r="DE24" s="43"/>
      <c r="DF24" s="43"/>
      <c r="DG24" s="39">
        <v>1058.4000000000001</v>
      </c>
      <c r="DH24" s="46">
        <v>1260</v>
      </c>
      <c r="DI24" s="40"/>
      <c r="DJ24" s="63">
        <v>2318.4</v>
      </c>
      <c r="DK24" s="43"/>
      <c r="DL24" s="268" t="s">
        <v>192</v>
      </c>
      <c r="DM24" s="269" t="s">
        <v>579</v>
      </c>
      <c r="DN24" s="269" t="s">
        <v>178</v>
      </c>
      <c r="DO24" s="269">
        <v>70</v>
      </c>
      <c r="DP24" s="269" t="s">
        <v>294</v>
      </c>
      <c r="DQ24" s="56"/>
      <c r="DR24" s="56"/>
      <c r="DS24" s="36"/>
      <c r="DV24" s="41">
        <v>1.05</v>
      </c>
      <c r="DW24" s="41" t="s">
        <v>197</v>
      </c>
      <c r="DX24" s="41"/>
      <c r="DY24" s="151">
        <v>229.32000000000002</v>
      </c>
      <c r="DZ24" s="41">
        <v>229.32000000000002</v>
      </c>
      <c r="EA24" s="41">
        <v>9999</v>
      </c>
      <c r="EB24" s="41">
        <v>999999</v>
      </c>
      <c r="EC24" s="41">
        <v>999999</v>
      </c>
      <c r="EG24" s="41">
        <v>19</v>
      </c>
      <c r="EH24" s="195">
        <v>0</v>
      </c>
      <c r="EI24" s="195">
        <v>1260</v>
      </c>
      <c r="EJ24" s="196">
        <v>109.2</v>
      </c>
      <c r="EK24" s="195">
        <v>0</v>
      </c>
      <c r="EL24" s="195">
        <v>0</v>
      </c>
      <c r="EM24" s="195">
        <v>780</v>
      </c>
      <c r="EN24" s="195">
        <v>0</v>
      </c>
      <c r="EO24" s="195">
        <v>60</v>
      </c>
      <c r="EP24" s="195">
        <v>0</v>
      </c>
      <c r="EQ24" s="195">
        <v>109.2</v>
      </c>
      <c r="ER24" s="195" t="e">
        <v>#REF!</v>
      </c>
      <c r="ES24" s="195" t="e">
        <v>#REF!</v>
      </c>
      <c r="ET24" s="195" t="e">
        <v>#REF!</v>
      </c>
      <c r="EU24" s="196" t="e">
        <v>#REF!</v>
      </c>
      <c r="EV24" s="195"/>
      <c r="EW24" s="195"/>
      <c r="EX24" s="195"/>
      <c r="EY24" s="195"/>
      <c r="EZ24" s="196"/>
      <c r="FA24" s="195"/>
      <c r="FC24" s="41">
        <v>19</v>
      </c>
      <c r="FD24" s="195">
        <v>0</v>
      </c>
      <c r="FE24" s="195">
        <v>1260</v>
      </c>
      <c r="FF24" s="195">
        <v>1369.2</v>
      </c>
      <c r="FG24" s="195">
        <v>1369.2</v>
      </c>
      <c r="FH24" s="195">
        <v>1369.2</v>
      </c>
      <c r="FI24" s="195">
        <v>2149.1999999999998</v>
      </c>
      <c r="FJ24" s="195">
        <v>2149.1999999999998</v>
      </c>
      <c r="FK24" s="195">
        <v>2209.1999999999998</v>
      </c>
      <c r="FL24" s="195">
        <v>2209.1999999999998</v>
      </c>
      <c r="FM24" s="195">
        <v>2318.3999999999996</v>
      </c>
      <c r="FN24" s="195" t="e">
        <v>#REF!</v>
      </c>
      <c r="FO24" s="195" t="e">
        <v>#REF!</v>
      </c>
      <c r="FP24" s="195" t="e">
        <v>#REF!</v>
      </c>
      <c r="FQ24" s="195" t="e">
        <v>#REF!</v>
      </c>
      <c r="FR24" s="195" t="e">
        <v>#REF!</v>
      </c>
      <c r="FS24" s="195" t="e">
        <v>#REF!</v>
      </c>
      <c r="FT24" s="195" t="e">
        <v>#REF!</v>
      </c>
      <c r="FU24" s="195" t="e">
        <v>#REF!</v>
      </c>
      <c r="FV24" s="195" t="e">
        <v>#REF!</v>
      </c>
    </row>
    <row r="25" spans="1:178" ht="26.25" thickBot="1" x14ac:dyDescent="0.25">
      <c r="A25" s="132"/>
      <c r="B25" s="34">
        <v>20</v>
      </c>
      <c r="C25" s="293">
        <v>20</v>
      </c>
      <c r="D25" s="260" t="s">
        <v>52</v>
      </c>
      <c r="E25" s="260" t="s">
        <v>482</v>
      </c>
      <c r="F25" s="260" t="s">
        <v>580</v>
      </c>
      <c r="G25" s="43">
        <v>0.30555555555555552</v>
      </c>
      <c r="H25" s="47">
        <v>0.30555555555555552</v>
      </c>
      <c r="I25" s="58" t="s">
        <v>44</v>
      </c>
      <c r="J25" s="52">
        <v>0</v>
      </c>
      <c r="K25" s="43">
        <v>0.3888888888888889</v>
      </c>
      <c r="L25" s="47">
        <v>0.3888888888888889</v>
      </c>
      <c r="M25" s="42" t="s">
        <v>44</v>
      </c>
      <c r="N25" s="38">
        <v>0</v>
      </c>
      <c r="O25" s="85">
        <v>0.38958333333333334</v>
      </c>
      <c r="P25" s="38"/>
      <c r="Q25" s="261"/>
      <c r="R25" s="85"/>
      <c r="S25" s="38">
        <v>0</v>
      </c>
      <c r="T25" s="85">
        <v>0.42499999999999999</v>
      </c>
      <c r="U25" s="86"/>
      <c r="V25" s="52">
        <v>300</v>
      </c>
      <c r="W25" s="85">
        <v>0.47083333333333338</v>
      </c>
      <c r="X25" s="38"/>
      <c r="Y25" s="85">
        <v>0.47291666666666665</v>
      </c>
      <c r="Z25" s="86"/>
      <c r="AA25" s="52">
        <v>0</v>
      </c>
      <c r="AB25" s="261"/>
      <c r="AC25" s="85">
        <v>0.49236111111111108</v>
      </c>
      <c r="AD25" s="38"/>
      <c r="AE25" s="85" t="s">
        <v>308</v>
      </c>
      <c r="AF25" s="86"/>
      <c r="AG25" s="52">
        <v>600</v>
      </c>
      <c r="AH25" s="261"/>
      <c r="AI25" s="85"/>
      <c r="AJ25" s="38">
        <v>600</v>
      </c>
      <c r="AK25" s="73">
        <v>0.50138888888888888</v>
      </c>
      <c r="AL25" s="42" t="s">
        <v>301</v>
      </c>
      <c r="AM25" s="38">
        <v>1920</v>
      </c>
      <c r="AN25" s="43">
        <v>0.50208333333333333</v>
      </c>
      <c r="AO25" s="47">
        <v>0.54722222222222217</v>
      </c>
      <c r="AP25" s="70">
        <v>80.599999999999994</v>
      </c>
      <c r="AQ25" s="71">
        <v>80.599999999999994</v>
      </c>
      <c r="AR25" s="72">
        <v>10</v>
      </c>
      <c r="AS25" s="49">
        <v>0.54305555555555551</v>
      </c>
      <c r="AT25" s="42" t="s">
        <v>44</v>
      </c>
      <c r="AU25" s="280">
        <v>0</v>
      </c>
      <c r="AV25" s="72"/>
      <c r="AW25" s="49">
        <v>0.60347222222222219</v>
      </c>
      <c r="AX25" s="42" t="s">
        <v>44</v>
      </c>
      <c r="AY25" s="38">
        <v>0</v>
      </c>
      <c r="AZ25" s="53">
        <v>0.60555555555555551</v>
      </c>
      <c r="BA25" s="61"/>
      <c r="BB25" s="55">
        <v>0.61085648148148153</v>
      </c>
      <c r="BC25" s="35">
        <v>5.3009259259260144E-3</v>
      </c>
      <c r="BD25" s="35">
        <v>2.0833333333324447E-4</v>
      </c>
      <c r="BE25" s="44" t="s">
        <v>45</v>
      </c>
      <c r="BF25" s="45">
        <v>18</v>
      </c>
      <c r="BG25" s="55">
        <v>0.61846064814814816</v>
      </c>
      <c r="BH25" s="35">
        <v>1.2905092592592649E-2</v>
      </c>
      <c r="BI25" s="35">
        <v>5.092592592592024E-4</v>
      </c>
      <c r="BJ25" s="44" t="s">
        <v>45</v>
      </c>
      <c r="BK25" s="45">
        <v>44</v>
      </c>
      <c r="BL25" s="55">
        <v>0.62312500000000004</v>
      </c>
      <c r="BM25" s="35">
        <v>1.7569444444444526E-2</v>
      </c>
      <c r="BN25" s="35">
        <v>3.009259259260065E-4</v>
      </c>
      <c r="BO25" s="44" t="s">
        <v>301</v>
      </c>
      <c r="BP25" s="45">
        <v>26</v>
      </c>
      <c r="BQ25" s="55">
        <v>0.64928240740740739</v>
      </c>
      <c r="BR25" s="35">
        <v>4.3726851851851878E-2</v>
      </c>
      <c r="BS25" s="35">
        <v>1.1770833333333362E-2</v>
      </c>
      <c r="BT25" s="44" t="s">
        <v>301</v>
      </c>
      <c r="BU25" s="45">
        <v>1017</v>
      </c>
      <c r="BV25" s="263"/>
      <c r="BW25" s="263"/>
      <c r="BX25" s="55">
        <v>0.63339120370370372</v>
      </c>
      <c r="BY25" s="35">
        <v>2.7835648148148207E-2</v>
      </c>
      <c r="BZ25" s="35">
        <v>1.2372685185185126E-2</v>
      </c>
      <c r="CA25" s="44" t="s">
        <v>45</v>
      </c>
      <c r="CB25" s="45">
        <v>1369</v>
      </c>
      <c r="CC25" s="49">
        <v>0.69652777777777775</v>
      </c>
      <c r="CD25" s="42" t="s">
        <v>301</v>
      </c>
      <c r="CE25" s="38">
        <v>2160</v>
      </c>
      <c r="CF25" s="53">
        <v>0.69861111111111107</v>
      </c>
      <c r="CG25" s="61"/>
      <c r="CH25" s="55">
        <v>0.71149305555555553</v>
      </c>
      <c r="CI25" s="35">
        <v>1.288194444444446E-2</v>
      </c>
      <c r="CJ25" s="35">
        <v>2.0370370370370525E-3</v>
      </c>
      <c r="CK25" s="44" t="s">
        <v>301</v>
      </c>
      <c r="CL25" s="45">
        <v>176</v>
      </c>
      <c r="CM25" s="55">
        <v>0.71811342592592586</v>
      </c>
      <c r="CN25" s="35">
        <v>1.9502314814814792E-2</v>
      </c>
      <c r="CO25" s="35">
        <v>2.6504629629629413E-3</v>
      </c>
      <c r="CP25" s="44" t="s">
        <v>301</v>
      </c>
      <c r="CQ25" s="45">
        <v>229</v>
      </c>
      <c r="CR25" s="85"/>
      <c r="CS25" s="38">
        <v>600</v>
      </c>
      <c r="CT25" s="85">
        <v>1.39652777777778</v>
      </c>
      <c r="CU25" s="38"/>
      <c r="CV25" s="91"/>
      <c r="CW25" s="95">
        <v>0.05</v>
      </c>
      <c r="CX25" s="42" t="s">
        <v>44</v>
      </c>
      <c r="CY25" s="38">
        <v>0</v>
      </c>
      <c r="CZ25" s="43">
        <v>0.40902777777777777</v>
      </c>
      <c r="DA25" s="47"/>
      <c r="DB25" s="70">
        <v>126</v>
      </c>
      <c r="DC25" s="71">
        <v>126</v>
      </c>
      <c r="DD25" s="72"/>
      <c r="DE25" s="43"/>
      <c r="DF25" s="43"/>
      <c r="DG25" s="39">
        <v>3095.6</v>
      </c>
      <c r="DH25" s="46">
        <v>6180</v>
      </c>
      <c r="DI25" s="40"/>
      <c r="DJ25" s="63">
        <v>9275.6</v>
      </c>
      <c r="DK25" s="43"/>
      <c r="DL25" s="268" t="s">
        <v>192</v>
      </c>
      <c r="DM25" s="269" t="s">
        <v>580</v>
      </c>
      <c r="DN25" s="269" t="s">
        <v>178</v>
      </c>
      <c r="DO25" s="269">
        <v>60</v>
      </c>
      <c r="DP25" s="269" t="s">
        <v>294</v>
      </c>
      <c r="DQ25" s="56"/>
      <c r="DR25" s="56"/>
      <c r="DS25" s="36"/>
      <c r="DV25" s="41">
        <v>1.05</v>
      </c>
      <c r="DW25" s="41" t="s">
        <v>197</v>
      </c>
      <c r="DX25" s="41"/>
      <c r="DY25" s="151">
        <v>227.43</v>
      </c>
      <c r="DZ25" s="41">
        <v>227.43</v>
      </c>
      <c r="EA25" s="41">
        <v>9999</v>
      </c>
      <c r="EB25" s="41">
        <v>999999</v>
      </c>
      <c r="EC25" s="41">
        <v>999999</v>
      </c>
      <c r="EG25" s="41">
        <v>20</v>
      </c>
      <c r="EH25" s="195">
        <v>0</v>
      </c>
      <c r="EI25" s="195">
        <v>3420</v>
      </c>
      <c r="EJ25" s="196">
        <v>90.6</v>
      </c>
      <c r="EK25" s="195">
        <v>0</v>
      </c>
      <c r="EL25" s="195">
        <v>0</v>
      </c>
      <c r="EM25" s="195">
        <v>2474</v>
      </c>
      <c r="EN25" s="195">
        <v>2160</v>
      </c>
      <c r="EO25" s="195">
        <v>405</v>
      </c>
      <c r="EP25" s="195">
        <v>600</v>
      </c>
      <c r="EQ25" s="195">
        <v>126</v>
      </c>
      <c r="ER25" s="195" t="e">
        <v>#REF!</v>
      </c>
      <c r="ES25" s="195" t="e">
        <v>#REF!</v>
      </c>
      <c r="ET25" s="195" t="e">
        <v>#REF!</v>
      </c>
      <c r="EU25" s="196" t="e">
        <v>#REF!</v>
      </c>
      <c r="EV25" s="195"/>
      <c r="EW25" s="195"/>
      <c r="EX25" s="195"/>
      <c r="EY25" s="195"/>
      <c r="EZ25" s="196"/>
      <c r="FA25" s="195"/>
      <c r="FC25" s="41">
        <v>20</v>
      </c>
      <c r="FD25" s="195">
        <v>0</v>
      </c>
      <c r="FE25" s="195">
        <v>3420</v>
      </c>
      <c r="FF25" s="195">
        <v>3510.6</v>
      </c>
      <c r="FG25" s="195">
        <v>3510.6</v>
      </c>
      <c r="FH25" s="195">
        <v>3510.6</v>
      </c>
      <c r="FI25" s="195">
        <v>5984.6</v>
      </c>
      <c r="FJ25" s="195">
        <v>8144.6</v>
      </c>
      <c r="FK25" s="195">
        <v>8549.6</v>
      </c>
      <c r="FL25" s="195">
        <v>9149.6</v>
      </c>
      <c r="FM25" s="195">
        <v>9275.6</v>
      </c>
      <c r="FN25" s="195" t="e">
        <v>#REF!</v>
      </c>
      <c r="FO25" s="195" t="e">
        <v>#REF!</v>
      </c>
      <c r="FP25" s="195" t="e">
        <v>#REF!</v>
      </c>
      <c r="FQ25" s="195" t="e">
        <v>#REF!</v>
      </c>
      <c r="FR25" s="195" t="e">
        <v>#REF!</v>
      </c>
      <c r="FS25" s="195" t="e">
        <v>#REF!</v>
      </c>
      <c r="FT25" s="195" t="e">
        <v>#REF!</v>
      </c>
      <c r="FU25" s="195" t="e">
        <v>#REF!</v>
      </c>
      <c r="FV25" s="195" t="e">
        <v>#REF!</v>
      </c>
    </row>
    <row r="26" spans="1:178" ht="13.5" thickBot="1" x14ac:dyDescent="0.25">
      <c r="A26" s="132"/>
      <c r="B26" s="34">
        <v>21</v>
      </c>
      <c r="C26" s="293">
        <v>21</v>
      </c>
      <c r="D26" s="260" t="s">
        <v>152</v>
      </c>
      <c r="E26" s="260" t="s">
        <v>153</v>
      </c>
      <c r="F26" s="260" t="s">
        <v>581</v>
      </c>
      <c r="G26" s="43">
        <v>0.30624999999999997</v>
      </c>
      <c r="H26" s="47">
        <v>0.30624999999999997</v>
      </c>
      <c r="I26" s="58" t="s">
        <v>44</v>
      </c>
      <c r="J26" s="52">
        <v>0</v>
      </c>
      <c r="K26" s="43">
        <v>0.38958333333333334</v>
      </c>
      <c r="L26" s="47">
        <v>0.38958333333333334</v>
      </c>
      <c r="M26" s="42" t="s">
        <v>44</v>
      </c>
      <c r="N26" s="38">
        <v>0</v>
      </c>
      <c r="O26" s="85">
        <v>0.39027777777777778</v>
      </c>
      <c r="P26" s="38"/>
      <c r="Q26" s="261"/>
      <c r="R26" s="85"/>
      <c r="S26" s="38">
        <v>0</v>
      </c>
      <c r="T26" s="85">
        <v>0.44236111111111115</v>
      </c>
      <c r="U26" s="86"/>
      <c r="V26" s="52">
        <v>0</v>
      </c>
      <c r="W26" s="85">
        <v>0.46388888888888885</v>
      </c>
      <c r="X26" s="38"/>
      <c r="Y26" s="85">
        <v>0.46875</v>
      </c>
      <c r="Z26" s="86"/>
      <c r="AA26" s="52">
        <v>0</v>
      </c>
      <c r="AB26" s="261"/>
      <c r="AC26" s="85">
        <v>0.47083333333333338</v>
      </c>
      <c r="AD26" s="38"/>
      <c r="AE26" s="85">
        <v>0.42708333333333331</v>
      </c>
      <c r="AF26" s="86"/>
      <c r="AG26" s="52">
        <v>3240</v>
      </c>
      <c r="AH26" s="261">
        <v>300</v>
      </c>
      <c r="AI26" s="85"/>
      <c r="AJ26" s="38">
        <v>600</v>
      </c>
      <c r="AK26" s="73">
        <v>0.48055555555555557</v>
      </c>
      <c r="AL26" s="42" t="s">
        <v>301</v>
      </c>
      <c r="AM26" s="38">
        <v>60</v>
      </c>
      <c r="AN26" s="43">
        <v>0.52708333333333335</v>
      </c>
      <c r="AO26" s="47">
        <v>0.53263888888888888</v>
      </c>
      <c r="AP26" s="70">
        <v>101</v>
      </c>
      <c r="AQ26" s="71">
        <v>101</v>
      </c>
      <c r="AR26" s="72"/>
      <c r="AS26" s="49">
        <v>0.52222222222222225</v>
      </c>
      <c r="AT26" s="42" t="s">
        <v>44</v>
      </c>
      <c r="AU26" s="280">
        <v>0</v>
      </c>
      <c r="AV26" s="72"/>
      <c r="AW26" s="49">
        <v>0.58263888888888882</v>
      </c>
      <c r="AX26" s="42" t="s">
        <v>301</v>
      </c>
      <c r="AY26" s="38">
        <v>1140</v>
      </c>
      <c r="AZ26" s="53">
        <v>0.58472222222222225</v>
      </c>
      <c r="BA26" s="61"/>
      <c r="BB26" s="55">
        <v>0.58952546296296293</v>
      </c>
      <c r="BC26" s="35">
        <v>4.8032407407406774E-3</v>
      </c>
      <c r="BD26" s="35">
        <v>7.0601851851858147E-4</v>
      </c>
      <c r="BE26" s="44" t="s">
        <v>45</v>
      </c>
      <c r="BF26" s="45">
        <v>61</v>
      </c>
      <c r="BG26" s="55">
        <v>0.59687499999999993</v>
      </c>
      <c r="BH26" s="35">
        <v>1.2152777777777679E-2</v>
      </c>
      <c r="BI26" s="35">
        <v>1.2615740740741718E-3</v>
      </c>
      <c r="BJ26" s="44" t="s">
        <v>45</v>
      </c>
      <c r="BK26" s="45">
        <v>109</v>
      </c>
      <c r="BL26" s="55">
        <v>0.60034722222222225</v>
      </c>
      <c r="BM26" s="35">
        <v>1.5625E-2</v>
      </c>
      <c r="BN26" s="35">
        <v>1.6435185185185198E-3</v>
      </c>
      <c r="BO26" s="44" t="s">
        <v>45</v>
      </c>
      <c r="BP26" s="45">
        <v>142</v>
      </c>
      <c r="BQ26" s="55">
        <v>0.61517361111111113</v>
      </c>
      <c r="BR26" s="35">
        <v>3.0451388888888875E-2</v>
      </c>
      <c r="BS26" s="35">
        <v>1.5046296296296405E-3</v>
      </c>
      <c r="BT26" s="44" t="s">
        <v>45</v>
      </c>
      <c r="BU26" s="45">
        <v>130</v>
      </c>
      <c r="BV26" s="263"/>
      <c r="BW26" s="263"/>
      <c r="BX26" s="55">
        <v>0.62306712962962962</v>
      </c>
      <c r="BY26" s="35">
        <v>3.8344907407407369E-2</v>
      </c>
      <c r="BZ26" s="35">
        <v>1.8634259259259628E-3</v>
      </c>
      <c r="CA26" s="44" t="s">
        <v>45</v>
      </c>
      <c r="CB26" s="45">
        <v>161</v>
      </c>
      <c r="CC26" s="49">
        <v>0.65069444444444446</v>
      </c>
      <c r="CD26" s="42" t="s">
        <v>44</v>
      </c>
      <c r="CE26" s="38">
        <v>0</v>
      </c>
      <c r="CF26" s="53">
        <v>0.65972222222222221</v>
      </c>
      <c r="CG26" s="61"/>
      <c r="CH26" s="55">
        <v>0.67126157407407405</v>
      </c>
      <c r="CI26" s="35">
        <v>1.1539351851851842E-2</v>
      </c>
      <c r="CJ26" s="35">
        <v>6.9444444444443504E-4</v>
      </c>
      <c r="CK26" s="44" t="s">
        <v>301</v>
      </c>
      <c r="CL26" s="45">
        <v>60</v>
      </c>
      <c r="CM26" s="55">
        <v>0.67650462962962965</v>
      </c>
      <c r="CN26" s="35">
        <v>1.678240740740744E-2</v>
      </c>
      <c r="CO26" s="35">
        <v>6.9444444444410197E-5</v>
      </c>
      <c r="CP26" s="44" t="s">
        <v>45</v>
      </c>
      <c r="CQ26" s="45">
        <v>6</v>
      </c>
      <c r="CR26" s="85" t="s">
        <v>632</v>
      </c>
      <c r="CS26" s="38"/>
      <c r="CT26" s="85">
        <v>1.4381944444444399</v>
      </c>
      <c r="CU26" s="38"/>
      <c r="CV26" s="91"/>
      <c r="CW26" s="95">
        <v>0.05</v>
      </c>
      <c r="CX26" s="42" t="s">
        <v>44</v>
      </c>
      <c r="CY26" s="38">
        <v>0</v>
      </c>
      <c r="CZ26" s="43">
        <v>0.40902777777777777</v>
      </c>
      <c r="DA26" s="47"/>
      <c r="DB26" s="70">
        <v>106.2</v>
      </c>
      <c r="DC26" s="71">
        <v>106.2</v>
      </c>
      <c r="DD26" s="72"/>
      <c r="DE26" s="43"/>
      <c r="DF26" s="43"/>
      <c r="DG26" s="39">
        <v>876.2</v>
      </c>
      <c r="DH26" s="46">
        <v>5340</v>
      </c>
      <c r="DI26" s="40"/>
      <c r="DJ26" s="63">
        <v>6216.2</v>
      </c>
      <c r="DK26" s="43"/>
      <c r="DL26" s="268" t="s">
        <v>190</v>
      </c>
      <c r="DM26" s="269" t="s">
        <v>581</v>
      </c>
      <c r="DN26" s="269" t="s">
        <v>178</v>
      </c>
      <c r="DO26" s="269">
        <v>115</v>
      </c>
      <c r="DP26" s="269">
        <v>0</v>
      </c>
      <c r="DQ26" s="56"/>
      <c r="DR26" s="56"/>
      <c r="DS26" s="36"/>
      <c r="DV26" s="41">
        <v>1.08</v>
      </c>
      <c r="DW26" s="41" t="s">
        <v>197</v>
      </c>
      <c r="DX26" s="41"/>
      <c r="DY26" s="151">
        <v>223.77600000000001</v>
      </c>
      <c r="DZ26" s="41">
        <v>223.77600000000001</v>
      </c>
      <c r="EA26" s="41">
        <v>9999</v>
      </c>
      <c r="EB26" s="41">
        <v>999999</v>
      </c>
      <c r="EC26" s="41">
        <v>999999</v>
      </c>
      <c r="EG26" s="41">
        <v>21</v>
      </c>
      <c r="EH26" s="195">
        <v>0</v>
      </c>
      <c r="EI26" s="195">
        <v>4200</v>
      </c>
      <c r="EJ26" s="196">
        <v>101</v>
      </c>
      <c r="EK26" s="195">
        <v>0</v>
      </c>
      <c r="EL26" s="195">
        <v>1140</v>
      </c>
      <c r="EM26" s="195">
        <v>603</v>
      </c>
      <c r="EN26" s="195">
        <v>0</v>
      </c>
      <c r="EO26" s="195">
        <v>66</v>
      </c>
      <c r="EP26" s="195">
        <v>0</v>
      </c>
      <c r="EQ26" s="195">
        <v>106.2</v>
      </c>
      <c r="ER26" s="195" t="e">
        <v>#REF!</v>
      </c>
      <c r="ES26" s="195" t="e">
        <v>#REF!</v>
      </c>
      <c r="ET26" s="195" t="e">
        <v>#REF!</v>
      </c>
      <c r="EU26" s="196" t="e">
        <v>#REF!</v>
      </c>
      <c r="EV26" s="195"/>
      <c r="EW26" s="195"/>
      <c r="EX26" s="195"/>
      <c r="EY26" s="195"/>
      <c r="EZ26" s="196"/>
      <c r="FA26" s="195"/>
      <c r="FC26" s="41">
        <v>21</v>
      </c>
      <c r="FD26" s="195">
        <v>0</v>
      </c>
      <c r="FE26" s="195">
        <v>4200</v>
      </c>
      <c r="FF26" s="195">
        <v>4301</v>
      </c>
      <c r="FG26" s="195">
        <v>4301</v>
      </c>
      <c r="FH26" s="195">
        <v>5441</v>
      </c>
      <c r="FI26" s="195">
        <v>6044</v>
      </c>
      <c r="FJ26" s="195">
        <v>6044</v>
      </c>
      <c r="FK26" s="195">
        <v>6110</v>
      </c>
      <c r="FL26" s="195">
        <v>6110</v>
      </c>
      <c r="FM26" s="195">
        <v>6216.2</v>
      </c>
      <c r="FN26" s="195" t="e">
        <v>#REF!</v>
      </c>
      <c r="FO26" s="195" t="e">
        <v>#REF!</v>
      </c>
      <c r="FP26" s="195" t="e">
        <v>#REF!</v>
      </c>
      <c r="FQ26" s="195" t="e">
        <v>#REF!</v>
      </c>
      <c r="FR26" s="195" t="e">
        <v>#REF!</v>
      </c>
      <c r="FS26" s="195" t="e">
        <v>#REF!</v>
      </c>
      <c r="FT26" s="195" t="e">
        <v>#REF!</v>
      </c>
      <c r="FU26" s="195" t="e">
        <v>#REF!</v>
      </c>
      <c r="FV26" s="195" t="e">
        <v>#REF!</v>
      </c>
    </row>
    <row r="27" spans="1:178" ht="13.5" thickBot="1" x14ac:dyDescent="0.25">
      <c r="A27" s="132"/>
      <c r="B27" s="34">
        <v>22</v>
      </c>
      <c r="C27" s="293">
        <v>22</v>
      </c>
      <c r="D27" s="260" t="s">
        <v>48</v>
      </c>
      <c r="E27" s="260" t="s">
        <v>483</v>
      </c>
      <c r="F27" s="260" t="s">
        <v>582</v>
      </c>
      <c r="G27" s="43">
        <v>0.30694444444444441</v>
      </c>
      <c r="H27" s="47">
        <v>0.30694444444444441</v>
      </c>
      <c r="I27" s="58" t="s">
        <v>44</v>
      </c>
      <c r="J27" s="52">
        <v>0</v>
      </c>
      <c r="K27" s="43">
        <v>0.39027777777777778</v>
      </c>
      <c r="L27" s="47">
        <v>0.39027777777777778</v>
      </c>
      <c r="M27" s="42" t="s">
        <v>44</v>
      </c>
      <c r="N27" s="38">
        <v>0</v>
      </c>
      <c r="O27" s="85">
        <v>0.39097222222222222</v>
      </c>
      <c r="P27" s="38"/>
      <c r="Q27" s="261"/>
      <c r="R27" s="85">
        <v>0.42222222222222222</v>
      </c>
      <c r="S27" s="38">
        <v>300</v>
      </c>
      <c r="T27" s="85" t="s">
        <v>308</v>
      </c>
      <c r="U27" s="86"/>
      <c r="V27" s="52">
        <v>600</v>
      </c>
      <c r="W27" s="85"/>
      <c r="X27" s="38">
        <v>600</v>
      </c>
      <c r="Y27" s="85"/>
      <c r="Z27" s="86"/>
      <c r="AA27" s="52">
        <v>600</v>
      </c>
      <c r="AB27" s="261"/>
      <c r="AC27" s="85"/>
      <c r="AD27" s="38">
        <v>600</v>
      </c>
      <c r="AE27" s="85">
        <v>0.43472222222222223</v>
      </c>
      <c r="AF27" s="86"/>
      <c r="AG27" s="52">
        <v>2640</v>
      </c>
      <c r="AH27" s="261"/>
      <c r="AI27" s="85"/>
      <c r="AJ27" s="38">
        <v>600</v>
      </c>
      <c r="AK27" s="73" t="s">
        <v>308</v>
      </c>
      <c r="AL27" s="42" t="s">
        <v>44</v>
      </c>
      <c r="AM27" s="38">
        <v>1800</v>
      </c>
      <c r="AN27" s="43">
        <v>0.51111111111111118</v>
      </c>
      <c r="AO27" s="47">
        <v>0.51388888888888895</v>
      </c>
      <c r="AP27" s="70">
        <v>88</v>
      </c>
      <c r="AQ27" s="71">
        <v>88</v>
      </c>
      <c r="AR27" s="72"/>
      <c r="AS27" s="49" t="e">
        <v>#VALUE!</v>
      </c>
      <c r="AT27" s="42"/>
      <c r="AU27" s="280">
        <v>0</v>
      </c>
      <c r="AV27" s="72"/>
      <c r="AW27" s="49">
        <v>0.56458333333333333</v>
      </c>
      <c r="AX27" s="42"/>
      <c r="AY27" s="38">
        <v>0</v>
      </c>
      <c r="AZ27" s="53">
        <v>0.56736111111111109</v>
      </c>
      <c r="BA27" s="61"/>
      <c r="BB27" s="55">
        <v>0.57197916666666659</v>
      </c>
      <c r="BC27" s="35">
        <v>4.6180555555555003E-3</v>
      </c>
      <c r="BD27" s="35">
        <v>8.9120370370375859E-4</v>
      </c>
      <c r="BE27" s="44" t="s">
        <v>45</v>
      </c>
      <c r="BF27" s="45">
        <v>77</v>
      </c>
      <c r="BG27" s="55"/>
      <c r="BH27" s="35">
        <v>-0.56736111111111109</v>
      </c>
      <c r="BI27" s="35">
        <v>0.5807754629629629</v>
      </c>
      <c r="BJ27" s="44"/>
      <c r="BK27" s="45">
        <v>600</v>
      </c>
      <c r="BL27" s="55"/>
      <c r="BM27" s="35">
        <v>-0.56736111111111109</v>
      </c>
      <c r="BN27" s="35">
        <v>0.58462962962962961</v>
      </c>
      <c r="BO27" s="44"/>
      <c r="BP27" s="45">
        <v>600</v>
      </c>
      <c r="BQ27" s="55">
        <v>0.60591435185185183</v>
      </c>
      <c r="BR27" s="35">
        <v>3.8553240740740735E-2</v>
      </c>
      <c r="BS27" s="35">
        <v>6.5972222222222196E-3</v>
      </c>
      <c r="BT27" s="44" t="s">
        <v>301</v>
      </c>
      <c r="BU27" s="45">
        <v>870</v>
      </c>
      <c r="BV27" s="263"/>
      <c r="BW27" s="263"/>
      <c r="BX27" s="55">
        <v>0.59814814814814821</v>
      </c>
      <c r="BY27" s="35">
        <v>3.0787037037037113E-2</v>
      </c>
      <c r="BZ27" s="35">
        <v>9.4212962962962193E-3</v>
      </c>
      <c r="CA27" s="44" t="s">
        <v>45</v>
      </c>
      <c r="CB27" s="45">
        <v>1414</v>
      </c>
      <c r="CC27" s="49">
        <v>0.74375000000000002</v>
      </c>
      <c r="CD27" s="42" t="s">
        <v>301</v>
      </c>
      <c r="CE27" s="38">
        <v>2340</v>
      </c>
      <c r="CF27" s="53">
        <v>0.74652777777777779</v>
      </c>
      <c r="CG27" s="61"/>
      <c r="CH27" s="55">
        <v>0.7612268518518519</v>
      </c>
      <c r="CI27" s="35">
        <v>1.4699074074074114E-2</v>
      </c>
      <c r="CJ27" s="35">
        <v>3.8541666666667071E-3</v>
      </c>
      <c r="CK27" s="44" t="s">
        <v>301</v>
      </c>
      <c r="CL27" s="45">
        <v>333</v>
      </c>
      <c r="CM27" s="55">
        <v>0.7662268518518518</v>
      </c>
      <c r="CN27" s="35">
        <v>1.9699074074074008E-2</v>
      </c>
      <c r="CO27" s="35">
        <v>2.8472222222221573E-3</v>
      </c>
      <c r="CP27" s="44" t="s">
        <v>301</v>
      </c>
      <c r="CQ27" s="45">
        <v>246</v>
      </c>
      <c r="CR27" s="85"/>
      <c r="CS27" s="38">
        <v>600</v>
      </c>
      <c r="CT27" s="85">
        <v>1.47986111111111</v>
      </c>
      <c r="CU27" s="38"/>
      <c r="CV27" s="91"/>
      <c r="CW27" s="95">
        <v>0.05</v>
      </c>
      <c r="CX27" s="42" t="s">
        <v>44</v>
      </c>
      <c r="CY27" s="38">
        <v>0</v>
      </c>
      <c r="CZ27" s="43">
        <v>0.40902777777777777</v>
      </c>
      <c r="DA27" s="47"/>
      <c r="DB27" s="70">
        <v>99.1</v>
      </c>
      <c r="DC27" s="71">
        <v>99.1</v>
      </c>
      <c r="DD27" s="72"/>
      <c r="DE27" s="43"/>
      <c r="DF27" s="43"/>
      <c r="DG27" s="39">
        <v>4327.1000000000004</v>
      </c>
      <c r="DH27" s="46">
        <v>10680</v>
      </c>
      <c r="DI27" s="40"/>
      <c r="DJ27" s="63">
        <v>15007.1</v>
      </c>
      <c r="DK27" s="43"/>
      <c r="DL27" s="268" t="s">
        <v>191</v>
      </c>
      <c r="DM27" s="269" t="s">
        <v>582</v>
      </c>
      <c r="DN27" s="269" t="s">
        <v>178</v>
      </c>
      <c r="DO27" s="269">
        <v>123</v>
      </c>
      <c r="DP27" s="269" t="s">
        <v>621</v>
      </c>
      <c r="DQ27" s="56"/>
      <c r="DR27" s="56"/>
      <c r="DS27" s="36"/>
      <c r="DV27" s="41">
        <v>1.08</v>
      </c>
      <c r="DW27" s="41" t="s">
        <v>197</v>
      </c>
      <c r="DX27" s="41"/>
      <c r="DY27" s="151">
        <v>202.06800000000001</v>
      </c>
      <c r="DZ27" s="41">
        <v>202.06800000000001</v>
      </c>
      <c r="EA27" s="41">
        <v>9999</v>
      </c>
      <c r="EB27" s="41">
        <v>999999</v>
      </c>
      <c r="EC27" s="41">
        <v>999999</v>
      </c>
      <c r="EG27" s="41">
        <v>22</v>
      </c>
      <c r="EH27" s="195">
        <v>0</v>
      </c>
      <c r="EI27" s="195">
        <v>7740</v>
      </c>
      <c r="EJ27" s="196">
        <v>88</v>
      </c>
      <c r="EK27" s="195">
        <v>0</v>
      </c>
      <c r="EL27" s="195">
        <v>0</v>
      </c>
      <c r="EM27" s="195">
        <v>3561</v>
      </c>
      <c r="EN27" s="195">
        <v>2340</v>
      </c>
      <c r="EO27" s="195">
        <v>579</v>
      </c>
      <c r="EP27" s="195">
        <v>600</v>
      </c>
      <c r="EQ27" s="195">
        <v>99.1</v>
      </c>
      <c r="ER27" s="195" t="e">
        <v>#REF!</v>
      </c>
      <c r="ES27" s="195" t="e">
        <v>#REF!</v>
      </c>
      <c r="ET27" s="195" t="e">
        <v>#REF!</v>
      </c>
      <c r="EU27" s="196" t="e">
        <v>#REF!</v>
      </c>
      <c r="EV27" s="195"/>
      <c r="EW27" s="195"/>
      <c r="EX27" s="195"/>
      <c r="EY27" s="195"/>
      <c r="EZ27" s="196"/>
      <c r="FA27" s="195"/>
      <c r="FC27" s="41">
        <v>22</v>
      </c>
      <c r="FD27" s="195">
        <v>0</v>
      </c>
      <c r="FE27" s="195">
        <v>7740</v>
      </c>
      <c r="FF27" s="195">
        <v>7828</v>
      </c>
      <c r="FG27" s="195">
        <v>7828</v>
      </c>
      <c r="FH27" s="195">
        <v>7828</v>
      </c>
      <c r="FI27" s="195">
        <v>11389</v>
      </c>
      <c r="FJ27" s="195">
        <v>13729</v>
      </c>
      <c r="FK27" s="195">
        <v>14308</v>
      </c>
      <c r="FL27" s="195">
        <v>14908</v>
      </c>
      <c r="FM27" s="195">
        <v>15007.1</v>
      </c>
      <c r="FN27" s="195" t="e">
        <v>#REF!</v>
      </c>
      <c r="FO27" s="195" t="e">
        <v>#REF!</v>
      </c>
      <c r="FP27" s="195" t="e">
        <v>#REF!</v>
      </c>
      <c r="FQ27" s="195" t="e">
        <v>#REF!</v>
      </c>
      <c r="FR27" s="195" t="e">
        <v>#REF!</v>
      </c>
      <c r="FS27" s="195" t="e">
        <v>#REF!</v>
      </c>
      <c r="FT27" s="195" t="e">
        <v>#REF!</v>
      </c>
      <c r="FU27" s="195" t="e">
        <v>#REF!</v>
      </c>
      <c r="FV27" s="195" t="e">
        <v>#REF!</v>
      </c>
    </row>
    <row r="28" spans="1:178" ht="13.5" thickBot="1" x14ac:dyDescent="0.25">
      <c r="A28" s="132"/>
      <c r="B28" s="34">
        <v>23</v>
      </c>
      <c r="C28" s="293">
        <v>23</v>
      </c>
      <c r="D28" s="260" t="s">
        <v>484</v>
      </c>
      <c r="E28" s="260" t="s">
        <v>485</v>
      </c>
      <c r="F28" s="260" t="s">
        <v>583</v>
      </c>
      <c r="G28" s="43">
        <v>0.30763888888888885</v>
      </c>
      <c r="H28" s="47">
        <v>0.30763888888888885</v>
      </c>
      <c r="I28" s="58" t="s">
        <v>44</v>
      </c>
      <c r="J28" s="52">
        <v>0</v>
      </c>
      <c r="K28" s="43">
        <v>0.39097222222222222</v>
      </c>
      <c r="L28" s="47">
        <v>0.39097222222222222</v>
      </c>
      <c r="M28" s="42" t="s">
        <v>44</v>
      </c>
      <c r="N28" s="38">
        <v>0</v>
      </c>
      <c r="O28" s="85">
        <v>0.39166666666666666</v>
      </c>
      <c r="P28" s="38"/>
      <c r="Q28" s="261"/>
      <c r="R28" s="85"/>
      <c r="S28" s="38">
        <v>0</v>
      </c>
      <c r="T28" s="85">
        <v>0.43124999999999997</v>
      </c>
      <c r="U28" s="86"/>
      <c r="V28" s="52">
        <v>0</v>
      </c>
      <c r="W28" s="85">
        <v>0.45833333333333331</v>
      </c>
      <c r="X28" s="38"/>
      <c r="Y28" s="85">
        <v>0.4597222222222222</v>
      </c>
      <c r="Z28" s="86"/>
      <c r="AA28" s="52">
        <v>0</v>
      </c>
      <c r="AB28" s="261"/>
      <c r="AC28" s="85">
        <v>0.46180555555555558</v>
      </c>
      <c r="AD28" s="38"/>
      <c r="AE28" s="85">
        <v>0.48472222222222222</v>
      </c>
      <c r="AF28" s="86"/>
      <c r="AG28" s="52">
        <v>0</v>
      </c>
      <c r="AH28" s="261"/>
      <c r="AI28" s="85"/>
      <c r="AJ28" s="38">
        <v>600</v>
      </c>
      <c r="AK28" s="73">
        <v>0.4916666666666667</v>
      </c>
      <c r="AL28" s="42" t="s">
        <v>301</v>
      </c>
      <c r="AM28" s="38">
        <v>900</v>
      </c>
      <c r="AN28" s="43">
        <v>0.51597222222222217</v>
      </c>
      <c r="AO28" s="47">
        <v>0.51736111111111105</v>
      </c>
      <c r="AP28" s="70">
        <v>103</v>
      </c>
      <c r="AQ28" s="71">
        <v>103</v>
      </c>
      <c r="AR28" s="72"/>
      <c r="AS28" s="49">
        <v>0.53333333333333333</v>
      </c>
      <c r="AT28" s="42" t="s">
        <v>44</v>
      </c>
      <c r="AU28" s="280">
        <v>0</v>
      </c>
      <c r="AV28" s="72"/>
      <c r="AW28" s="49">
        <v>0.57500000000000007</v>
      </c>
      <c r="AX28" s="42" t="s">
        <v>44</v>
      </c>
      <c r="AY28" s="38">
        <v>0</v>
      </c>
      <c r="AZ28" s="53">
        <v>0.57708333333333328</v>
      </c>
      <c r="BA28" s="61"/>
      <c r="BB28" s="55">
        <v>0.58267361111111116</v>
      </c>
      <c r="BC28" s="35">
        <v>5.5902777777778745E-3</v>
      </c>
      <c r="BD28" s="35">
        <v>8.1018518518615606E-5</v>
      </c>
      <c r="BE28" s="44" t="s">
        <v>301</v>
      </c>
      <c r="BF28" s="45">
        <v>7</v>
      </c>
      <c r="BG28" s="55">
        <v>0.59</v>
      </c>
      <c r="BH28" s="35">
        <v>1.2916666666666687E-2</v>
      </c>
      <c r="BI28" s="35">
        <v>4.9768518518516353E-4</v>
      </c>
      <c r="BJ28" s="44" t="s">
        <v>45</v>
      </c>
      <c r="BK28" s="45">
        <v>43</v>
      </c>
      <c r="BL28" s="55">
        <v>0.59387731481481476</v>
      </c>
      <c r="BM28" s="35">
        <v>1.6793981481481479E-2</v>
      </c>
      <c r="BN28" s="35">
        <v>4.7453703703704067E-4</v>
      </c>
      <c r="BO28" s="44" t="s">
        <v>45</v>
      </c>
      <c r="BP28" s="45">
        <v>41</v>
      </c>
      <c r="BQ28" s="55">
        <v>0.61425925925925928</v>
      </c>
      <c r="BR28" s="35">
        <v>3.7175925925926001E-2</v>
      </c>
      <c r="BS28" s="35">
        <v>5.2199074074074855E-3</v>
      </c>
      <c r="BT28" s="44" t="s">
        <v>301</v>
      </c>
      <c r="BU28" s="45">
        <v>451</v>
      </c>
      <c r="BV28" s="263"/>
      <c r="BW28" s="263"/>
      <c r="BX28" s="55">
        <v>0.60258101851851853</v>
      </c>
      <c r="BY28" s="35">
        <v>2.5497685185185248E-2</v>
      </c>
      <c r="BZ28" s="35">
        <v>1.4710648148148084E-2</v>
      </c>
      <c r="CA28" s="44" t="s">
        <v>45</v>
      </c>
      <c r="CB28" s="45">
        <v>1571</v>
      </c>
      <c r="CC28" s="49">
        <v>0.6430555555555556</v>
      </c>
      <c r="CD28" s="42" t="s">
        <v>44</v>
      </c>
      <c r="CE28" s="38">
        <v>0</v>
      </c>
      <c r="CF28" s="53">
        <v>0.65763888888888888</v>
      </c>
      <c r="CG28" s="61"/>
      <c r="CH28" s="55">
        <v>0.66864583333333327</v>
      </c>
      <c r="CI28" s="35">
        <v>1.1006944444444389E-2</v>
      </c>
      <c r="CJ28" s="35">
        <v>1.6203703703698141E-4</v>
      </c>
      <c r="CK28" s="44" t="s">
        <v>301</v>
      </c>
      <c r="CL28" s="45">
        <v>14</v>
      </c>
      <c r="CM28" s="55">
        <v>0.67494212962962974</v>
      </c>
      <c r="CN28" s="35">
        <v>1.7303240740740855E-2</v>
      </c>
      <c r="CO28" s="35">
        <v>4.5138888888900455E-4</v>
      </c>
      <c r="CP28" s="44" t="s">
        <v>301</v>
      </c>
      <c r="CQ28" s="45">
        <v>39</v>
      </c>
      <c r="CR28" s="85" t="s">
        <v>632</v>
      </c>
      <c r="CS28" s="38"/>
      <c r="CT28" s="85">
        <v>1.52152777777778</v>
      </c>
      <c r="CU28" s="38"/>
      <c r="CV28" s="91"/>
      <c r="CW28" s="95">
        <v>0.05</v>
      </c>
      <c r="CX28" s="42" t="s">
        <v>44</v>
      </c>
      <c r="CY28" s="38">
        <v>0</v>
      </c>
      <c r="CZ28" s="43">
        <v>0.40902777777777777</v>
      </c>
      <c r="DA28" s="47"/>
      <c r="DB28" s="70">
        <v>119.5</v>
      </c>
      <c r="DC28" s="71">
        <v>119.5</v>
      </c>
      <c r="DD28" s="72"/>
      <c r="DE28" s="43"/>
      <c r="DF28" s="43"/>
      <c r="DG28" s="39">
        <v>2388.5</v>
      </c>
      <c r="DH28" s="46">
        <v>1500</v>
      </c>
      <c r="DI28" s="40"/>
      <c r="DJ28" s="63">
        <v>3888.5</v>
      </c>
      <c r="DK28" s="43"/>
      <c r="DL28" s="268" t="s">
        <v>192</v>
      </c>
      <c r="DM28" s="269" t="s">
        <v>583</v>
      </c>
      <c r="DN28" s="269" t="s">
        <v>179</v>
      </c>
      <c r="DO28" s="269">
        <v>72</v>
      </c>
      <c r="DP28" s="269">
        <v>0</v>
      </c>
      <c r="DQ28" s="56"/>
      <c r="DR28" s="56"/>
      <c r="DS28" s="36"/>
      <c r="DV28" s="41">
        <v>1</v>
      </c>
      <c r="DW28" s="41" t="s">
        <v>197</v>
      </c>
      <c r="DX28" s="41"/>
      <c r="DY28" s="151">
        <v>222.5</v>
      </c>
      <c r="DZ28" s="41">
        <v>222.5</v>
      </c>
      <c r="EA28" s="41">
        <v>9999</v>
      </c>
      <c r="EB28" s="41">
        <v>999999</v>
      </c>
      <c r="EC28" s="41">
        <v>3888.5</v>
      </c>
      <c r="EG28" s="41">
        <v>23</v>
      </c>
      <c r="EH28" s="195">
        <v>0</v>
      </c>
      <c r="EI28" s="195">
        <v>1500</v>
      </c>
      <c r="EJ28" s="196">
        <v>103</v>
      </c>
      <c r="EK28" s="195">
        <v>0</v>
      </c>
      <c r="EL28" s="195">
        <v>0</v>
      </c>
      <c r="EM28" s="195">
        <v>2113</v>
      </c>
      <c r="EN28" s="195">
        <v>0</v>
      </c>
      <c r="EO28" s="195">
        <v>53</v>
      </c>
      <c r="EP28" s="195">
        <v>0</v>
      </c>
      <c r="EQ28" s="195">
        <v>119.5</v>
      </c>
      <c r="ER28" s="195" t="e">
        <v>#REF!</v>
      </c>
      <c r="ES28" s="195" t="e">
        <v>#REF!</v>
      </c>
      <c r="ET28" s="195" t="e">
        <v>#REF!</v>
      </c>
      <c r="EU28" s="196" t="e">
        <v>#REF!</v>
      </c>
      <c r="EV28" s="195"/>
      <c r="EW28" s="195"/>
      <c r="EX28" s="195"/>
      <c r="EY28" s="195"/>
      <c r="EZ28" s="196"/>
      <c r="FA28" s="195"/>
      <c r="FC28" s="41">
        <v>23</v>
      </c>
      <c r="FD28" s="195">
        <v>0</v>
      </c>
      <c r="FE28" s="195">
        <v>1500</v>
      </c>
      <c r="FF28" s="195">
        <v>1603</v>
      </c>
      <c r="FG28" s="195">
        <v>1603</v>
      </c>
      <c r="FH28" s="195">
        <v>1603</v>
      </c>
      <c r="FI28" s="195">
        <v>3716</v>
      </c>
      <c r="FJ28" s="195">
        <v>3716</v>
      </c>
      <c r="FK28" s="195">
        <v>3769</v>
      </c>
      <c r="FL28" s="195">
        <v>3769</v>
      </c>
      <c r="FM28" s="195">
        <v>3888.5</v>
      </c>
      <c r="FN28" s="195" t="e">
        <v>#REF!</v>
      </c>
      <c r="FO28" s="195" t="e">
        <v>#REF!</v>
      </c>
      <c r="FP28" s="195" t="e">
        <v>#REF!</v>
      </c>
      <c r="FQ28" s="195" t="e">
        <v>#REF!</v>
      </c>
      <c r="FR28" s="195" t="e">
        <v>#REF!</v>
      </c>
      <c r="FS28" s="195" t="e">
        <v>#REF!</v>
      </c>
      <c r="FT28" s="195" t="e">
        <v>#REF!</v>
      </c>
      <c r="FU28" s="195" t="e">
        <v>#REF!</v>
      </c>
      <c r="FV28" s="195" t="e">
        <v>#REF!</v>
      </c>
    </row>
    <row r="29" spans="1:178" ht="13.5" thickBot="1" x14ac:dyDescent="0.25">
      <c r="A29" s="132"/>
      <c r="B29" s="34">
        <v>24</v>
      </c>
      <c r="C29" s="293">
        <v>24</v>
      </c>
      <c r="D29" s="260" t="s">
        <v>486</v>
      </c>
      <c r="E29" s="260" t="s">
        <v>487</v>
      </c>
      <c r="F29" s="260" t="s">
        <v>584</v>
      </c>
      <c r="G29" s="43">
        <v>0.30833333333333329</v>
      </c>
      <c r="H29" s="47">
        <v>0.30833333333333329</v>
      </c>
      <c r="I29" s="58" t="s">
        <v>44</v>
      </c>
      <c r="J29" s="52">
        <v>0</v>
      </c>
      <c r="K29" s="43">
        <v>0.39166666666666666</v>
      </c>
      <c r="L29" s="47">
        <v>0.39166666666666666</v>
      </c>
      <c r="M29" s="42" t="s">
        <v>44</v>
      </c>
      <c r="N29" s="38">
        <v>0</v>
      </c>
      <c r="O29" s="85"/>
      <c r="P29" s="38">
        <v>600</v>
      </c>
      <c r="Q29" s="261"/>
      <c r="R29" s="85">
        <v>0.42499999999999999</v>
      </c>
      <c r="S29" s="38">
        <v>300</v>
      </c>
      <c r="T29" s="85">
        <v>0.42986111111111108</v>
      </c>
      <c r="U29" s="86"/>
      <c r="V29" s="52">
        <v>0</v>
      </c>
      <c r="W29" s="85">
        <v>0.47013888888888888</v>
      </c>
      <c r="X29" s="38"/>
      <c r="Y29" s="85">
        <v>0.47291666666666665</v>
      </c>
      <c r="Z29" s="86"/>
      <c r="AA29" s="52">
        <v>0</v>
      </c>
      <c r="AB29" s="261"/>
      <c r="AC29" s="85">
        <v>0.48888888888888887</v>
      </c>
      <c r="AD29" s="38"/>
      <c r="AE29" s="85" t="s">
        <v>308</v>
      </c>
      <c r="AF29" s="86"/>
      <c r="AG29" s="52">
        <v>600</v>
      </c>
      <c r="AH29" s="261"/>
      <c r="AI29" s="85"/>
      <c r="AJ29" s="38">
        <v>600</v>
      </c>
      <c r="AK29" s="73">
        <v>0.50486111111111109</v>
      </c>
      <c r="AL29" s="42" t="s">
        <v>301</v>
      </c>
      <c r="AM29" s="38">
        <v>1980</v>
      </c>
      <c r="AN29" s="43">
        <v>0.5083333333333333</v>
      </c>
      <c r="AO29" s="47">
        <v>0.54722222222222217</v>
      </c>
      <c r="AP29" s="70">
        <v>96.2</v>
      </c>
      <c r="AQ29" s="71">
        <v>96.2</v>
      </c>
      <c r="AR29" s="72"/>
      <c r="AS29" s="49">
        <v>0.54652777777777772</v>
      </c>
      <c r="AT29" s="42" t="s">
        <v>44</v>
      </c>
      <c r="AU29" s="280">
        <v>0</v>
      </c>
      <c r="AV29" s="72"/>
      <c r="AW29" s="49">
        <v>0.60416666666666663</v>
      </c>
      <c r="AX29" s="42" t="s">
        <v>44</v>
      </c>
      <c r="AY29" s="38">
        <v>0</v>
      </c>
      <c r="AZ29" s="53">
        <v>0.6069444444444444</v>
      </c>
      <c r="BA29" s="61"/>
      <c r="BB29" s="55">
        <v>0.61236111111111113</v>
      </c>
      <c r="BC29" s="35">
        <v>5.4166666666667362E-3</v>
      </c>
      <c r="BD29" s="35">
        <v>9.2592592592522643E-5</v>
      </c>
      <c r="BE29" s="44" t="s">
        <v>45</v>
      </c>
      <c r="BF29" s="45">
        <v>8</v>
      </c>
      <c r="BG29" s="55">
        <v>0.62081018518518516</v>
      </c>
      <c r="BH29" s="35">
        <v>1.3865740740740762E-2</v>
      </c>
      <c r="BI29" s="35">
        <v>4.5138888888891088E-4</v>
      </c>
      <c r="BJ29" s="44" t="s">
        <v>301</v>
      </c>
      <c r="BK29" s="45">
        <v>39</v>
      </c>
      <c r="BL29" s="55">
        <v>0.62556712962962957</v>
      </c>
      <c r="BM29" s="35">
        <v>1.8622685185185173E-2</v>
      </c>
      <c r="BN29" s="35">
        <v>1.3541666666666528E-3</v>
      </c>
      <c r="BO29" s="44" t="s">
        <v>301</v>
      </c>
      <c r="BP29" s="45">
        <v>117</v>
      </c>
      <c r="BQ29" s="55">
        <v>0.65047453703703706</v>
      </c>
      <c r="BR29" s="35">
        <v>4.3530092592592662E-2</v>
      </c>
      <c r="BS29" s="35">
        <v>1.1574074074074146E-2</v>
      </c>
      <c r="BT29" s="44" t="s">
        <v>301</v>
      </c>
      <c r="BU29" s="45">
        <v>1000</v>
      </c>
      <c r="BV29" s="263"/>
      <c r="BW29" s="263"/>
      <c r="BX29" s="55">
        <v>0.63576388888888891</v>
      </c>
      <c r="BY29" s="35">
        <v>2.8819444444444509E-2</v>
      </c>
      <c r="BZ29" s="35">
        <v>1.1388888888888823E-2</v>
      </c>
      <c r="CA29" s="44" t="s">
        <v>45</v>
      </c>
      <c r="CB29" s="45">
        <v>1284</v>
      </c>
      <c r="CC29" s="49">
        <v>0.68125000000000002</v>
      </c>
      <c r="CD29" s="42" t="s">
        <v>301</v>
      </c>
      <c r="CE29" s="38">
        <v>720</v>
      </c>
      <c r="CF29" s="53">
        <v>0.68333333333333324</v>
      </c>
      <c r="CG29" s="61"/>
      <c r="CH29" s="55">
        <v>0.69527777777777777</v>
      </c>
      <c r="CI29" s="35">
        <v>1.1944444444444535E-2</v>
      </c>
      <c r="CJ29" s="35">
        <v>1.099537037037128E-3</v>
      </c>
      <c r="CK29" s="44" t="s">
        <v>301</v>
      </c>
      <c r="CL29" s="45">
        <v>95</v>
      </c>
      <c r="CM29" s="55">
        <v>0.70423611111111117</v>
      </c>
      <c r="CN29" s="35">
        <v>2.0902777777777937E-2</v>
      </c>
      <c r="CO29" s="35">
        <v>4.0509259259260862E-3</v>
      </c>
      <c r="CP29" s="44" t="s">
        <v>301</v>
      </c>
      <c r="CQ29" s="45">
        <v>350</v>
      </c>
      <c r="CR29" s="85" t="s">
        <v>632</v>
      </c>
      <c r="CS29" s="38">
        <v>300</v>
      </c>
      <c r="CT29" s="85">
        <v>1.5631944444444399</v>
      </c>
      <c r="CU29" s="38"/>
      <c r="CV29" s="91"/>
      <c r="CW29" s="95">
        <v>0.05</v>
      </c>
      <c r="CX29" s="42" t="s">
        <v>44</v>
      </c>
      <c r="CY29" s="38">
        <v>0</v>
      </c>
      <c r="CZ29" s="43">
        <v>0.40902777777777777</v>
      </c>
      <c r="DA29" s="47"/>
      <c r="DB29" s="70">
        <v>104.3</v>
      </c>
      <c r="DC29" s="71">
        <v>104.3</v>
      </c>
      <c r="DD29" s="72"/>
      <c r="DE29" s="43"/>
      <c r="DF29" s="43"/>
      <c r="DG29" s="39">
        <v>3093.5</v>
      </c>
      <c r="DH29" s="46">
        <v>5100</v>
      </c>
      <c r="DI29" s="40"/>
      <c r="DJ29" s="63">
        <v>8193.5</v>
      </c>
      <c r="DK29" s="43"/>
      <c r="DL29" s="268" t="s">
        <v>192</v>
      </c>
      <c r="DM29" s="269" t="s">
        <v>584</v>
      </c>
      <c r="DN29" s="269" t="s">
        <v>178</v>
      </c>
      <c r="DO29" s="269">
        <v>75</v>
      </c>
      <c r="DP29" s="269" t="s">
        <v>294</v>
      </c>
      <c r="DQ29" s="56"/>
      <c r="DR29" s="56"/>
      <c r="DS29" s="36"/>
      <c r="DV29" s="41">
        <v>1.05</v>
      </c>
      <c r="DW29" s="41" t="s">
        <v>197</v>
      </c>
      <c r="DX29" s="41"/>
      <c r="DY29" s="151">
        <v>210.52500000000001</v>
      </c>
      <c r="DZ29" s="41">
        <v>210.52500000000001</v>
      </c>
      <c r="EA29" s="41">
        <v>9999</v>
      </c>
      <c r="EB29" s="41">
        <v>999999</v>
      </c>
      <c r="EC29" s="41">
        <v>999999</v>
      </c>
      <c r="EG29" s="41">
        <v>24</v>
      </c>
      <c r="EH29" s="195">
        <v>0</v>
      </c>
      <c r="EI29" s="195">
        <v>4080</v>
      </c>
      <c r="EJ29" s="196">
        <v>96.2</v>
      </c>
      <c r="EK29" s="195">
        <v>0</v>
      </c>
      <c r="EL29" s="195">
        <v>0</v>
      </c>
      <c r="EM29" s="195">
        <v>2448</v>
      </c>
      <c r="EN29" s="195">
        <v>720</v>
      </c>
      <c r="EO29" s="195">
        <v>445</v>
      </c>
      <c r="EP29" s="195">
        <v>300</v>
      </c>
      <c r="EQ29" s="195">
        <v>104.3</v>
      </c>
      <c r="ER29" s="195" t="e">
        <v>#REF!</v>
      </c>
      <c r="ES29" s="195" t="e">
        <v>#REF!</v>
      </c>
      <c r="ET29" s="195" t="e">
        <v>#REF!</v>
      </c>
      <c r="EU29" s="196" t="e">
        <v>#REF!</v>
      </c>
      <c r="EV29" s="195"/>
      <c r="EW29" s="195"/>
      <c r="EX29" s="195"/>
      <c r="EY29" s="195"/>
      <c r="EZ29" s="196"/>
      <c r="FA29" s="195"/>
      <c r="FC29" s="41">
        <v>24</v>
      </c>
      <c r="FD29" s="195">
        <v>0</v>
      </c>
      <c r="FE29" s="195">
        <v>4080</v>
      </c>
      <c r="FF29" s="195">
        <v>4176.2</v>
      </c>
      <c r="FG29" s="195">
        <v>4176.2</v>
      </c>
      <c r="FH29" s="195">
        <v>4176.2</v>
      </c>
      <c r="FI29" s="195">
        <v>6624.2</v>
      </c>
      <c r="FJ29" s="195">
        <v>7344.2</v>
      </c>
      <c r="FK29" s="195">
        <v>7789.2</v>
      </c>
      <c r="FL29" s="195">
        <v>8089.2</v>
      </c>
      <c r="FM29" s="195">
        <v>8193.5</v>
      </c>
      <c r="FN29" s="195" t="e">
        <v>#REF!</v>
      </c>
      <c r="FO29" s="195" t="e">
        <v>#REF!</v>
      </c>
      <c r="FP29" s="195" t="e">
        <v>#REF!</v>
      </c>
      <c r="FQ29" s="195" t="e">
        <v>#REF!</v>
      </c>
      <c r="FR29" s="195" t="e">
        <v>#REF!</v>
      </c>
      <c r="FS29" s="195" t="e">
        <v>#REF!</v>
      </c>
      <c r="FT29" s="195" t="e">
        <v>#REF!</v>
      </c>
      <c r="FU29" s="195" t="e">
        <v>#REF!</v>
      </c>
      <c r="FV29" s="195" t="e">
        <v>#REF!</v>
      </c>
    </row>
    <row r="30" spans="1:178" ht="13.5" thickBot="1" x14ac:dyDescent="0.25">
      <c r="A30" s="132"/>
      <c r="B30" s="34">
        <v>25</v>
      </c>
      <c r="C30" s="293">
        <v>25</v>
      </c>
      <c r="D30" s="260" t="s">
        <v>116</v>
      </c>
      <c r="E30" s="260" t="s">
        <v>117</v>
      </c>
      <c r="F30" s="260" t="s">
        <v>568</v>
      </c>
      <c r="G30" s="43">
        <v>0.30902777777777773</v>
      </c>
      <c r="H30" s="47">
        <v>0.30902777777777773</v>
      </c>
      <c r="I30" s="58" t="s">
        <v>44</v>
      </c>
      <c r="J30" s="52">
        <v>0</v>
      </c>
      <c r="K30" s="43">
        <v>0.3923611111111111</v>
      </c>
      <c r="L30" s="47">
        <v>0.3923611111111111</v>
      </c>
      <c r="M30" s="42" t="s">
        <v>44</v>
      </c>
      <c r="N30" s="38">
        <v>0</v>
      </c>
      <c r="O30" s="85">
        <v>0.39305555555555555</v>
      </c>
      <c r="P30" s="38"/>
      <c r="Q30" s="261"/>
      <c r="R30" s="85"/>
      <c r="S30" s="38">
        <v>0</v>
      </c>
      <c r="T30" s="85">
        <v>0.42986111111111108</v>
      </c>
      <c r="U30" s="86"/>
      <c r="V30" s="52">
        <v>0</v>
      </c>
      <c r="W30" s="85">
        <v>0.46180555555555558</v>
      </c>
      <c r="X30" s="38"/>
      <c r="Y30" s="85">
        <v>0.46319444444444446</v>
      </c>
      <c r="Z30" s="86"/>
      <c r="AA30" s="52">
        <v>0</v>
      </c>
      <c r="AB30" s="261"/>
      <c r="AC30" s="85">
        <v>0.46458333333333335</v>
      </c>
      <c r="AD30" s="38"/>
      <c r="AE30" s="85">
        <v>0.48194444444444445</v>
      </c>
      <c r="AF30" s="86"/>
      <c r="AG30" s="52">
        <v>0</v>
      </c>
      <c r="AH30" s="261"/>
      <c r="AI30" s="85">
        <v>0.48819444444444443</v>
      </c>
      <c r="AJ30" s="38">
        <v>300</v>
      </c>
      <c r="AK30" s="73">
        <v>0.48958333333333331</v>
      </c>
      <c r="AL30" s="42" t="s">
        <v>301</v>
      </c>
      <c r="AM30" s="38">
        <v>600</v>
      </c>
      <c r="AN30" s="43">
        <v>0.50763888888888886</v>
      </c>
      <c r="AO30" s="47">
        <v>0.51111111111111118</v>
      </c>
      <c r="AP30" s="70">
        <v>96.4</v>
      </c>
      <c r="AQ30" s="71">
        <v>96.4</v>
      </c>
      <c r="AR30" s="72"/>
      <c r="AS30" s="49">
        <v>0.53125</v>
      </c>
      <c r="AT30" s="42" t="s">
        <v>44</v>
      </c>
      <c r="AU30" s="280">
        <v>0</v>
      </c>
      <c r="AV30" s="72"/>
      <c r="AW30" s="49">
        <v>0.57291666666666663</v>
      </c>
      <c r="AX30" s="42" t="s">
        <v>44</v>
      </c>
      <c r="AY30" s="38">
        <v>0</v>
      </c>
      <c r="AZ30" s="53">
        <v>0.57500000000000007</v>
      </c>
      <c r="BA30" s="61"/>
      <c r="BB30" s="55">
        <v>0.58052083333333326</v>
      </c>
      <c r="BC30" s="35">
        <v>5.5208333333331971E-3</v>
      </c>
      <c r="BD30" s="35">
        <v>1.1574074073938262E-5</v>
      </c>
      <c r="BE30" s="44" t="s">
        <v>301</v>
      </c>
      <c r="BF30" s="45">
        <v>1</v>
      </c>
      <c r="BG30" s="55">
        <v>0.58740740740740738</v>
      </c>
      <c r="BH30" s="35">
        <v>1.2407407407407312E-2</v>
      </c>
      <c r="BI30" s="35">
        <v>1.0069444444445394E-3</v>
      </c>
      <c r="BJ30" s="44" t="s">
        <v>45</v>
      </c>
      <c r="BK30" s="45">
        <v>87</v>
      </c>
      <c r="BL30" s="55">
        <v>0.59133101851851855</v>
      </c>
      <c r="BM30" s="35">
        <v>1.6331018518518481E-2</v>
      </c>
      <c r="BN30" s="35">
        <v>9.37500000000039E-4</v>
      </c>
      <c r="BO30" s="44" t="s">
        <v>45</v>
      </c>
      <c r="BP30" s="45">
        <v>81</v>
      </c>
      <c r="BQ30" s="55">
        <v>0.60626157407407411</v>
      </c>
      <c r="BR30" s="35">
        <v>3.1261574074074039E-2</v>
      </c>
      <c r="BS30" s="35">
        <v>6.9444444444447667E-4</v>
      </c>
      <c r="BT30" s="44" t="s">
        <v>45</v>
      </c>
      <c r="BU30" s="45">
        <v>60</v>
      </c>
      <c r="BV30" s="263"/>
      <c r="BW30" s="263"/>
      <c r="BX30" s="55">
        <v>0.61524305555555558</v>
      </c>
      <c r="BY30" s="35">
        <v>4.0243055555555518E-2</v>
      </c>
      <c r="BZ30" s="35">
        <v>3.4722222222186017E-5</v>
      </c>
      <c r="CA30" s="44" t="s">
        <v>301</v>
      </c>
      <c r="CB30" s="45">
        <v>3</v>
      </c>
      <c r="CC30" s="49">
        <v>0.64097222222222217</v>
      </c>
      <c r="CD30" s="42" t="s">
        <v>44</v>
      </c>
      <c r="CE30" s="38">
        <v>0</v>
      </c>
      <c r="CF30" s="53">
        <v>0.65694444444444444</v>
      </c>
      <c r="CG30" s="61"/>
      <c r="CH30" s="55">
        <v>0.6677777777777778</v>
      </c>
      <c r="CI30" s="35">
        <v>1.0833333333333361E-2</v>
      </c>
      <c r="CJ30" s="35">
        <v>1.1574074074045815E-5</v>
      </c>
      <c r="CK30" s="44" t="s">
        <v>45</v>
      </c>
      <c r="CL30" s="45">
        <v>1</v>
      </c>
      <c r="CM30" s="55">
        <v>0.67361111111111116</v>
      </c>
      <c r="CN30" s="35">
        <v>1.6666666666666718E-2</v>
      </c>
      <c r="CO30" s="35">
        <v>1.8518518518513202E-4</v>
      </c>
      <c r="CP30" s="44" t="s">
        <v>45</v>
      </c>
      <c r="CQ30" s="45">
        <v>16</v>
      </c>
      <c r="CR30" s="85" t="s">
        <v>632</v>
      </c>
      <c r="CS30" s="38"/>
      <c r="CT30" s="85">
        <v>1.60486111111111</v>
      </c>
      <c r="CU30" s="38"/>
      <c r="CV30" s="91"/>
      <c r="CW30" s="95">
        <v>0.05</v>
      </c>
      <c r="CX30" s="42" t="s">
        <v>44</v>
      </c>
      <c r="CY30" s="38">
        <v>0</v>
      </c>
      <c r="CZ30" s="43">
        <v>0.40902777777777777</v>
      </c>
      <c r="DA30" s="47"/>
      <c r="DB30" s="70">
        <v>92.9</v>
      </c>
      <c r="DC30" s="71">
        <v>92.9</v>
      </c>
      <c r="DD30" s="72"/>
      <c r="DE30" s="43"/>
      <c r="DF30" s="43"/>
      <c r="DG30" s="39">
        <v>438.29999999999995</v>
      </c>
      <c r="DH30" s="46">
        <v>900</v>
      </c>
      <c r="DI30" s="40"/>
      <c r="DJ30" s="63">
        <v>1338.3</v>
      </c>
      <c r="DK30" s="43"/>
      <c r="DL30" s="268" t="s">
        <v>190</v>
      </c>
      <c r="DM30" s="269" t="s">
        <v>568</v>
      </c>
      <c r="DN30" s="269" t="s">
        <v>177</v>
      </c>
      <c r="DO30" s="269">
        <v>125</v>
      </c>
      <c r="DP30" s="269" t="s">
        <v>183</v>
      </c>
      <c r="DQ30" s="56"/>
      <c r="DR30" s="56"/>
      <c r="DS30" s="36"/>
      <c r="DV30" s="41">
        <v>1.1100000000000001</v>
      </c>
      <c r="DW30" s="41" t="s">
        <v>197</v>
      </c>
      <c r="DX30" s="41"/>
      <c r="DY30" s="151">
        <v>210.12300000000002</v>
      </c>
      <c r="DZ30" s="41">
        <v>210.12300000000002</v>
      </c>
      <c r="EA30" s="41">
        <v>9999</v>
      </c>
      <c r="EB30" s="41">
        <v>999999</v>
      </c>
      <c r="EC30" s="41">
        <v>999999</v>
      </c>
      <c r="EG30" s="41">
        <v>25</v>
      </c>
      <c r="EH30" s="195">
        <v>0</v>
      </c>
      <c r="EI30" s="195">
        <v>900</v>
      </c>
      <c r="EJ30" s="196">
        <v>96.4</v>
      </c>
      <c r="EK30" s="195">
        <v>0</v>
      </c>
      <c r="EL30" s="195">
        <v>0</v>
      </c>
      <c r="EM30" s="195">
        <v>232</v>
      </c>
      <c r="EN30" s="195">
        <v>0</v>
      </c>
      <c r="EO30" s="195">
        <v>17</v>
      </c>
      <c r="EP30" s="195">
        <v>0</v>
      </c>
      <c r="EQ30" s="195">
        <v>92.9</v>
      </c>
      <c r="ER30" s="195" t="e">
        <v>#REF!</v>
      </c>
      <c r="ES30" s="195" t="e">
        <v>#REF!</v>
      </c>
      <c r="ET30" s="195" t="e">
        <v>#REF!</v>
      </c>
      <c r="EU30" s="196" t="e">
        <v>#REF!</v>
      </c>
      <c r="EV30" s="195"/>
      <c r="EW30" s="195"/>
      <c r="EX30" s="195"/>
      <c r="EY30" s="195"/>
      <c r="EZ30" s="196"/>
      <c r="FA30" s="195"/>
      <c r="FC30" s="41">
        <v>25</v>
      </c>
      <c r="FD30" s="195">
        <v>0</v>
      </c>
      <c r="FE30" s="195">
        <v>900</v>
      </c>
      <c r="FF30" s="195">
        <v>996.4</v>
      </c>
      <c r="FG30" s="195">
        <v>996.4</v>
      </c>
      <c r="FH30" s="195">
        <v>996.4</v>
      </c>
      <c r="FI30" s="195">
        <v>1228.4000000000001</v>
      </c>
      <c r="FJ30" s="195">
        <v>1228.4000000000001</v>
      </c>
      <c r="FK30" s="195">
        <v>1245.4000000000001</v>
      </c>
      <c r="FL30" s="195">
        <v>1245.4000000000001</v>
      </c>
      <c r="FM30" s="195">
        <v>1338.3000000000002</v>
      </c>
      <c r="FN30" s="195" t="e">
        <v>#REF!</v>
      </c>
      <c r="FO30" s="195" t="e">
        <v>#REF!</v>
      </c>
      <c r="FP30" s="195" t="e">
        <v>#REF!</v>
      </c>
      <c r="FQ30" s="195" t="e">
        <v>#REF!</v>
      </c>
      <c r="FR30" s="195" t="e">
        <v>#REF!</v>
      </c>
      <c r="FS30" s="195" t="e">
        <v>#REF!</v>
      </c>
      <c r="FT30" s="195" t="e">
        <v>#REF!</v>
      </c>
      <c r="FU30" s="195" t="e">
        <v>#REF!</v>
      </c>
      <c r="FV30" s="195" t="e">
        <v>#REF!</v>
      </c>
    </row>
    <row r="31" spans="1:178" ht="13.5" thickBot="1" x14ac:dyDescent="0.25">
      <c r="A31" s="132"/>
      <c r="B31" s="34">
        <v>26</v>
      </c>
      <c r="C31" s="293">
        <v>26</v>
      </c>
      <c r="D31" s="260" t="s">
        <v>488</v>
      </c>
      <c r="E31" s="260" t="s">
        <v>489</v>
      </c>
      <c r="F31" s="260" t="s">
        <v>585</v>
      </c>
      <c r="G31" s="43">
        <v>0.30972222222222218</v>
      </c>
      <c r="H31" s="47">
        <v>0.30972222222222218</v>
      </c>
      <c r="I31" s="58" t="s">
        <v>44</v>
      </c>
      <c r="J31" s="52">
        <v>0</v>
      </c>
      <c r="K31" s="43">
        <v>0.39305555555555555</v>
      </c>
      <c r="L31" s="47">
        <v>0.39305555555555555</v>
      </c>
      <c r="M31" s="42" t="s">
        <v>44</v>
      </c>
      <c r="N31" s="38">
        <v>0</v>
      </c>
      <c r="O31" s="85">
        <v>0.39374999999999999</v>
      </c>
      <c r="P31" s="38"/>
      <c r="Q31" s="261"/>
      <c r="R31" s="85"/>
      <c r="S31" s="38">
        <v>0</v>
      </c>
      <c r="T31" s="85">
        <v>0.46249999999999997</v>
      </c>
      <c r="U31" s="86"/>
      <c r="V31" s="52">
        <v>0</v>
      </c>
      <c r="W31" s="85"/>
      <c r="X31" s="38">
        <v>600</v>
      </c>
      <c r="Y31" s="85"/>
      <c r="Z31" s="86"/>
      <c r="AA31" s="52">
        <v>600</v>
      </c>
      <c r="AB31" s="261"/>
      <c r="AC31" s="85"/>
      <c r="AD31" s="38">
        <v>600</v>
      </c>
      <c r="AE31" s="85" t="s">
        <v>308</v>
      </c>
      <c r="AF31" s="86"/>
      <c r="AG31" s="52">
        <v>600</v>
      </c>
      <c r="AH31" s="261"/>
      <c r="AI31" s="85"/>
      <c r="AJ31" s="38">
        <v>600</v>
      </c>
      <c r="AK31" s="73">
        <v>0.50347222222222221</v>
      </c>
      <c r="AL31" s="42" t="s">
        <v>301</v>
      </c>
      <c r="AM31" s="38">
        <v>1740</v>
      </c>
      <c r="AN31" s="43">
        <v>0.5083333333333333</v>
      </c>
      <c r="AO31" s="47">
        <v>0.53888888888888886</v>
      </c>
      <c r="AP31" s="70">
        <v>101.4</v>
      </c>
      <c r="AQ31" s="71">
        <v>101.4</v>
      </c>
      <c r="AR31" s="72"/>
      <c r="AS31" s="49">
        <v>0.54513888888888884</v>
      </c>
      <c r="AT31" s="42" t="s">
        <v>44</v>
      </c>
      <c r="AU31" s="280">
        <v>0</v>
      </c>
      <c r="AV31" s="72"/>
      <c r="AW31" s="49">
        <v>0.62222222222222223</v>
      </c>
      <c r="AX31" s="42" t="s">
        <v>301</v>
      </c>
      <c r="AY31" s="38">
        <v>420</v>
      </c>
      <c r="AZ31" s="53">
        <v>0.62430555555555556</v>
      </c>
      <c r="BA31" s="61"/>
      <c r="BB31" s="55">
        <v>0.62986111111111109</v>
      </c>
      <c r="BC31" s="35">
        <v>5.5555555555555358E-3</v>
      </c>
      <c r="BD31" s="35">
        <v>4.6296296296276934E-5</v>
      </c>
      <c r="BE31" s="44" t="s">
        <v>301</v>
      </c>
      <c r="BF31" s="45">
        <v>4</v>
      </c>
      <c r="BG31" s="55">
        <v>0.63800925925925933</v>
      </c>
      <c r="BH31" s="35">
        <v>1.3703703703703773E-2</v>
      </c>
      <c r="BI31" s="35">
        <v>2.8935185185192253E-4</v>
      </c>
      <c r="BJ31" s="44" t="s">
        <v>301</v>
      </c>
      <c r="BK31" s="45">
        <v>25</v>
      </c>
      <c r="BL31" s="55">
        <v>0.64263888888888887</v>
      </c>
      <c r="BM31" s="35">
        <v>1.8333333333333313E-2</v>
      </c>
      <c r="BN31" s="35">
        <v>1.0648148148147928E-3</v>
      </c>
      <c r="BO31" s="44" t="s">
        <v>301</v>
      </c>
      <c r="BP31" s="45">
        <v>92</v>
      </c>
      <c r="BQ31" s="55">
        <v>0.66046296296296292</v>
      </c>
      <c r="BR31" s="35">
        <v>3.615740740740736E-2</v>
      </c>
      <c r="BS31" s="35">
        <v>4.2013888888888448E-3</v>
      </c>
      <c r="BT31" s="44" t="s">
        <v>301</v>
      </c>
      <c r="BU31" s="45">
        <v>363</v>
      </c>
      <c r="BV31" s="263"/>
      <c r="BW31" s="263"/>
      <c r="BX31" s="55">
        <v>0.67254629629629636</v>
      </c>
      <c r="BY31" s="35">
        <v>4.8240740740740806E-2</v>
      </c>
      <c r="BZ31" s="35">
        <v>8.0324074074074742E-3</v>
      </c>
      <c r="CA31" s="44" t="s">
        <v>301</v>
      </c>
      <c r="CB31" s="45">
        <v>694</v>
      </c>
      <c r="CC31" s="49">
        <v>0.69027777777777777</v>
      </c>
      <c r="CD31" s="42" t="s">
        <v>44</v>
      </c>
      <c r="CE31" s="38">
        <v>0</v>
      </c>
      <c r="CF31" s="53">
        <v>0.69374999999999998</v>
      </c>
      <c r="CG31" s="61"/>
      <c r="CH31" s="55">
        <v>0.71803240740740737</v>
      </c>
      <c r="CI31" s="35">
        <v>2.4282407407407391E-2</v>
      </c>
      <c r="CJ31" s="35">
        <v>1.3437499999999984E-2</v>
      </c>
      <c r="CK31" s="44" t="s">
        <v>301</v>
      </c>
      <c r="CL31" s="45">
        <v>1161</v>
      </c>
      <c r="CM31" s="55">
        <v>0.72600694444444447</v>
      </c>
      <c r="CN31" s="35">
        <v>3.2256944444444491E-2</v>
      </c>
      <c r="CO31" s="35">
        <v>1.540509259259264E-2</v>
      </c>
      <c r="CP31" s="44" t="s">
        <v>301</v>
      </c>
      <c r="CQ31" s="45">
        <v>1331</v>
      </c>
      <c r="CR31" s="85" t="s">
        <v>632</v>
      </c>
      <c r="CS31" s="38"/>
      <c r="CT31" s="85">
        <v>1.64652777777778</v>
      </c>
      <c r="CU31" s="38"/>
      <c r="CV31" s="91"/>
      <c r="CW31" s="95">
        <v>0.05</v>
      </c>
      <c r="CX31" s="42" t="s">
        <v>44</v>
      </c>
      <c r="CY31" s="38">
        <v>0</v>
      </c>
      <c r="CZ31" s="43">
        <v>0.40902777777777777</v>
      </c>
      <c r="DA31" s="47"/>
      <c r="DB31" s="70">
        <v>109</v>
      </c>
      <c r="DC31" s="71">
        <v>109</v>
      </c>
      <c r="DD31" s="72"/>
      <c r="DE31" s="43"/>
      <c r="DF31" s="43"/>
      <c r="DG31" s="39">
        <v>3880.4</v>
      </c>
      <c r="DH31" s="46">
        <v>5160</v>
      </c>
      <c r="DI31" s="40"/>
      <c r="DJ31" s="63">
        <v>9040.4</v>
      </c>
      <c r="DK31" s="43"/>
      <c r="DL31" s="268" t="s">
        <v>191</v>
      </c>
      <c r="DM31" s="269" t="s">
        <v>585</v>
      </c>
      <c r="DN31" s="269" t="s">
        <v>179</v>
      </c>
      <c r="DO31" s="269">
        <v>74</v>
      </c>
      <c r="DP31" s="269" t="s">
        <v>624</v>
      </c>
      <c r="DQ31" s="56"/>
      <c r="DR31" s="56"/>
      <c r="DS31" s="36"/>
      <c r="DV31" s="41">
        <v>1</v>
      </c>
      <c r="DW31" s="41" t="s">
        <v>197</v>
      </c>
      <c r="DX31" s="41"/>
      <c r="DY31" s="151">
        <v>210.4</v>
      </c>
      <c r="DZ31" s="41">
        <v>210.4</v>
      </c>
      <c r="EA31" s="41">
        <v>9999</v>
      </c>
      <c r="EB31" s="41">
        <v>999999</v>
      </c>
      <c r="EC31" s="41">
        <v>9040.4</v>
      </c>
      <c r="EG31" s="41">
        <v>26</v>
      </c>
      <c r="EH31" s="195">
        <v>0</v>
      </c>
      <c r="EI31" s="195">
        <v>4740</v>
      </c>
      <c r="EJ31" s="196">
        <v>101.4</v>
      </c>
      <c r="EK31" s="195">
        <v>0</v>
      </c>
      <c r="EL31" s="195">
        <v>420</v>
      </c>
      <c r="EM31" s="195">
        <v>1178</v>
      </c>
      <c r="EN31" s="195">
        <v>0</v>
      </c>
      <c r="EO31" s="195">
        <v>2492</v>
      </c>
      <c r="EP31" s="195">
        <v>0</v>
      </c>
      <c r="EQ31" s="195">
        <v>109</v>
      </c>
      <c r="ER31" s="195" t="e">
        <v>#REF!</v>
      </c>
      <c r="ES31" s="195" t="e">
        <v>#REF!</v>
      </c>
      <c r="ET31" s="195" t="e">
        <v>#REF!</v>
      </c>
      <c r="EU31" s="196" t="e">
        <v>#REF!</v>
      </c>
      <c r="EV31" s="195"/>
      <c r="EW31" s="195"/>
      <c r="EX31" s="195"/>
      <c r="EY31" s="195"/>
      <c r="EZ31" s="196"/>
      <c r="FA31" s="195"/>
      <c r="FC31" s="41">
        <v>26</v>
      </c>
      <c r="FD31" s="195">
        <v>0</v>
      </c>
      <c r="FE31" s="195">
        <v>4740</v>
      </c>
      <c r="FF31" s="195">
        <v>4841.3999999999996</v>
      </c>
      <c r="FG31" s="195">
        <v>4841.3999999999996</v>
      </c>
      <c r="FH31" s="195">
        <v>5261.4</v>
      </c>
      <c r="FI31" s="195">
        <v>6439.4</v>
      </c>
      <c r="FJ31" s="195">
        <v>6439.4</v>
      </c>
      <c r="FK31" s="195">
        <v>8931.4</v>
      </c>
      <c r="FL31" s="195">
        <v>8931.4</v>
      </c>
      <c r="FM31" s="195">
        <v>9040.4</v>
      </c>
      <c r="FN31" s="195" t="e">
        <v>#REF!</v>
      </c>
      <c r="FO31" s="195" t="e">
        <v>#REF!</v>
      </c>
      <c r="FP31" s="195" t="e">
        <v>#REF!</v>
      </c>
      <c r="FQ31" s="195" t="e">
        <v>#REF!</v>
      </c>
      <c r="FR31" s="195" t="e">
        <v>#REF!</v>
      </c>
      <c r="FS31" s="195" t="e">
        <v>#REF!</v>
      </c>
      <c r="FT31" s="195" t="e">
        <v>#REF!</v>
      </c>
      <c r="FU31" s="195" t="e">
        <v>#REF!</v>
      </c>
      <c r="FV31" s="195" t="e">
        <v>#REF!</v>
      </c>
    </row>
    <row r="32" spans="1:178" ht="13.5" thickBot="1" x14ac:dyDescent="0.25">
      <c r="A32" s="132"/>
      <c r="B32" s="34">
        <v>27</v>
      </c>
      <c r="C32" s="293">
        <v>27</v>
      </c>
      <c r="D32" s="260" t="s">
        <v>490</v>
      </c>
      <c r="E32" s="260" t="s">
        <v>491</v>
      </c>
      <c r="F32" s="260" t="s">
        <v>586</v>
      </c>
      <c r="G32" s="43">
        <v>0.31041666666666662</v>
      </c>
      <c r="H32" s="47">
        <v>0.31041666666666662</v>
      </c>
      <c r="I32" s="58" t="s">
        <v>44</v>
      </c>
      <c r="J32" s="52">
        <v>0</v>
      </c>
      <c r="K32" s="43">
        <v>0.39374999999999999</v>
      </c>
      <c r="L32" s="47">
        <v>0.39374999999999999</v>
      </c>
      <c r="M32" s="42" t="s">
        <v>44</v>
      </c>
      <c r="N32" s="38">
        <v>0</v>
      </c>
      <c r="O32" s="85"/>
      <c r="P32" s="38">
        <v>600</v>
      </c>
      <c r="Q32" s="261"/>
      <c r="R32" s="85">
        <v>0.42569444444444443</v>
      </c>
      <c r="S32" s="38">
        <v>300</v>
      </c>
      <c r="T32" s="85">
        <v>0.4368055555555555</v>
      </c>
      <c r="U32" s="86"/>
      <c r="V32" s="52">
        <v>0</v>
      </c>
      <c r="W32" s="85">
        <v>0.45902777777777781</v>
      </c>
      <c r="X32" s="38"/>
      <c r="Y32" s="85">
        <v>0.4604166666666667</v>
      </c>
      <c r="Z32" s="86"/>
      <c r="AA32" s="52">
        <v>0</v>
      </c>
      <c r="AB32" s="261"/>
      <c r="AC32" s="85">
        <v>0.48402777777777778</v>
      </c>
      <c r="AD32" s="38"/>
      <c r="AE32" s="85">
        <v>0.50486111111111109</v>
      </c>
      <c r="AF32" s="86"/>
      <c r="AG32" s="52">
        <v>0</v>
      </c>
      <c r="AH32" s="261"/>
      <c r="AI32" s="85">
        <v>0.52152777777777781</v>
      </c>
      <c r="AJ32" s="38"/>
      <c r="AK32" s="73">
        <v>0.52500000000000002</v>
      </c>
      <c r="AL32" s="42" t="s">
        <v>301</v>
      </c>
      <c r="AM32" s="38">
        <v>3540</v>
      </c>
      <c r="AN32" s="43">
        <v>0.53888888888888886</v>
      </c>
      <c r="AO32" s="47">
        <v>0.54166666666666663</v>
      </c>
      <c r="AP32" s="70">
        <v>96.9</v>
      </c>
      <c r="AQ32" s="71">
        <v>96.9</v>
      </c>
      <c r="AR32" s="72"/>
      <c r="AS32" s="49">
        <v>0.56666666666666665</v>
      </c>
      <c r="AT32" s="42" t="s">
        <v>44</v>
      </c>
      <c r="AU32" s="280">
        <v>0</v>
      </c>
      <c r="AV32" s="72"/>
      <c r="AW32" s="49">
        <v>0.60416666666666663</v>
      </c>
      <c r="AX32" s="42" t="s">
        <v>45</v>
      </c>
      <c r="AY32" s="38">
        <v>360</v>
      </c>
      <c r="AZ32" s="53">
        <v>0.60763888888888895</v>
      </c>
      <c r="BA32" s="61"/>
      <c r="BB32" s="55">
        <v>0.61303240740740739</v>
      </c>
      <c r="BC32" s="35">
        <v>5.3935185185184364E-3</v>
      </c>
      <c r="BD32" s="35">
        <v>1.1574074074082244E-4</v>
      </c>
      <c r="BE32" s="44" t="s">
        <v>45</v>
      </c>
      <c r="BF32" s="45">
        <v>10</v>
      </c>
      <c r="BG32" s="55">
        <v>0.62178240740740742</v>
      </c>
      <c r="BH32" s="35">
        <v>1.4143518518518472E-2</v>
      </c>
      <c r="BI32" s="35">
        <v>7.2916666666662106E-4</v>
      </c>
      <c r="BJ32" s="44" t="s">
        <v>301</v>
      </c>
      <c r="BK32" s="45">
        <v>63</v>
      </c>
      <c r="BL32" s="55">
        <v>0.64888888888888896</v>
      </c>
      <c r="BM32" s="35">
        <v>4.1250000000000009E-2</v>
      </c>
      <c r="BN32" s="35">
        <v>2.3981481481481489E-2</v>
      </c>
      <c r="BO32" s="44" t="s">
        <v>301</v>
      </c>
      <c r="BP32" s="45">
        <v>2072</v>
      </c>
      <c r="BQ32" s="55">
        <v>0.66803240740740744</v>
      </c>
      <c r="BR32" s="35">
        <v>6.0393518518518485E-2</v>
      </c>
      <c r="BS32" s="35">
        <v>2.843749999999997E-2</v>
      </c>
      <c r="BT32" s="44" t="s">
        <v>301</v>
      </c>
      <c r="BU32" s="45">
        <v>2457</v>
      </c>
      <c r="BV32" s="263"/>
      <c r="BW32" s="263"/>
      <c r="BX32" s="55">
        <v>0.65792824074074074</v>
      </c>
      <c r="BY32" s="35">
        <v>5.0289351851851793E-2</v>
      </c>
      <c r="BZ32" s="35">
        <v>1.0081018518518461E-2</v>
      </c>
      <c r="CA32" s="44" t="s">
        <v>301</v>
      </c>
      <c r="CB32" s="45">
        <v>1171</v>
      </c>
      <c r="CC32" s="49">
        <v>0.70208333333333339</v>
      </c>
      <c r="CD32" s="42" t="s">
        <v>301</v>
      </c>
      <c r="CE32" s="38">
        <v>2460</v>
      </c>
      <c r="CF32" s="53">
        <v>0.70486111111111116</v>
      </c>
      <c r="CG32" s="61"/>
      <c r="CH32" s="55"/>
      <c r="CI32" s="35">
        <v>-0.70486111111111116</v>
      </c>
      <c r="CJ32" s="35">
        <v>0.71570601851851856</v>
      </c>
      <c r="CK32" s="44"/>
      <c r="CL32" s="45">
        <v>1800</v>
      </c>
      <c r="CM32" s="55"/>
      <c r="CN32" s="35">
        <v>-0.70486111111111116</v>
      </c>
      <c r="CO32" s="35">
        <v>0.72171296296296306</v>
      </c>
      <c r="CP32" s="44"/>
      <c r="CQ32" s="45">
        <v>1800</v>
      </c>
      <c r="CR32" s="85"/>
      <c r="CS32" s="38">
        <v>600</v>
      </c>
      <c r="CT32" s="85">
        <v>1.6881944444444399</v>
      </c>
      <c r="CU32" s="38"/>
      <c r="CV32" s="91"/>
      <c r="CW32" s="95">
        <v>0.05</v>
      </c>
      <c r="CX32" s="42" t="s">
        <v>44</v>
      </c>
      <c r="CY32" s="38">
        <v>0</v>
      </c>
      <c r="CZ32" s="43">
        <v>0.40902777777777777</v>
      </c>
      <c r="DA32" s="47"/>
      <c r="DB32" s="70">
        <v>103.4</v>
      </c>
      <c r="DC32" s="71">
        <v>103.4</v>
      </c>
      <c r="DD32" s="72"/>
      <c r="DE32" s="43"/>
      <c r="DF32" s="43"/>
      <c r="DG32" s="39">
        <v>9573.2999999999993</v>
      </c>
      <c r="DH32" s="46">
        <v>7860</v>
      </c>
      <c r="DI32" s="40"/>
      <c r="DJ32" s="63">
        <v>17433.3</v>
      </c>
      <c r="DK32" s="43"/>
      <c r="DL32" s="268" t="s">
        <v>191</v>
      </c>
      <c r="DM32" s="269" t="s">
        <v>586</v>
      </c>
      <c r="DN32" s="269" t="s">
        <v>177</v>
      </c>
      <c r="DO32" s="269">
        <v>140</v>
      </c>
      <c r="DP32" s="269">
        <v>0</v>
      </c>
      <c r="DQ32" s="56"/>
      <c r="DR32" s="56"/>
      <c r="DS32" s="36"/>
      <c r="DV32" s="41">
        <v>1.1100000000000001</v>
      </c>
      <c r="DW32" s="41" t="s">
        <v>197</v>
      </c>
      <c r="DX32" s="41"/>
      <c r="DY32" s="151">
        <v>222.33300000000003</v>
      </c>
      <c r="DZ32" s="41">
        <v>222.33300000000003</v>
      </c>
      <c r="EA32" s="41">
        <v>9999</v>
      </c>
      <c r="EB32" s="41">
        <v>999999</v>
      </c>
      <c r="EC32" s="41">
        <v>999999</v>
      </c>
      <c r="EG32" s="41">
        <v>27</v>
      </c>
      <c r="EH32" s="195">
        <v>0</v>
      </c>
      <c r="EI32" s="195">
        <v>4440</v>
      </c>
      <c r="EJ32" s="196">
        <v>96.9</v>
      </c>
      <c r="EK32" s="195">
        <v>0</v>
      </c>
      <c r="EL32" s="195">
        <v>360</v>
      </c>
      <c r="EM32" s="195">
        <v>5773</v>
      </c>
      <c r="EN32" s="195">
        <v>2460</v>
      </c>
      <c r="EO32" s="195">
        <v>3600</v>
      </c>
      <c r="EP32" s="195">
        <v>600</v>
      </c>
      <c r="EQ32" s="195">
        <v>103.4</v>
      </c>
      <c r="ER32" s="195" t="e">
        <v>#REF!</v>
      </c>
      <c r="ES32" s="195" t="e">
        <v>#REF!</v>
      </c>
      <c r="ET32" s="195" t="e">
        <v>#REF!</v>
      </c>
      <c r="EU32" s="196" t="e">
        <v>#REF!</v>
      </c>
      <c r="EV32" s="195"/>
      <c r="EW32" s="195"/>
      <c r="EX32" s="195"/>
      <c r="EY32" s="195"/>
      <c r="EZ32" s="196"/>
      <c r="FA32" s="195"/>
      <c r="FC32" s="41">
        <v>27</v>
      </c>
      <c r="FD32" s="195">
        <v>0</v>
      </c>
      <c r="FE32" s="195">
        <v>4440</v>
      </c>
      <c r="FF32" s="195">
        <v>4536.8999999999996</v>
      </c>
      <c r="FG32" s="195">
        <v>4536.8999999999996</v>
      </c>
      <c r="FH32" s="195">
        <v>4896.8999999999996</v>
      </c>
      <c r="FI32" s="195">
        <v>10669.9</v>
      </c>
      <c r="FJ32" s="195">
        <v>13129.9</v>
      </c>
      <c r="FK32" s="195">
        <v>16729.900000000001</v>
      </c>
      <c r="FL32" s="195">
        <v>17329.900000000001</v>
      </c>
      <c r="FM32" s="195">
        <v>17433.300000000003</v>
      </c>
      <c r="FN32" s="195" t="e">
        <v>#REF!</v>
      </c>
      <c r="FO32" s="195" t="e">
        <v>#REF!</v>
      </c>
      <c r="FP32" s="195" t="e">
        <v>#REF!</v>
      </c>
      <c r="FQ32" s="195" t="e">
        <v>#REF!</v>
      </c>
      <c r="FR32" s="195" t="e">
        <v>#REF!</v>
      </c>
      <c r="FS32" s="195" t="e">
        <v>#REF!</v>
      </c>
      <c r="FT32" s="195" t="e">
        <v>#REF!</v>
      </c>
      <c r="FU32" s="195" t="e">
        <v>#REF!</v>
      </c>
      <c r="FV32" s="195" t="e">
        <v>#REF!</v>
      </c>
    </row>
    <row r="33" spans="1:178" ht="13.5" thickBot="1" x14ac:dyDescent="0.25">
      <c r="A33" s="132"/>
      <c r="B33" s="34">
        <v>28</v>
      </c>
      <c r="C33" s="293">
        <v>28</v>
      </c>
      <c r="D33" s="260" t="s">
        <v>157</v>
      </c>
      <c r="E33" s="260" t="s">
        <v>492</v>
      </c>
      <c r="F33" s="260" t="s">
        <v>587</v>
      </c>
      <c r="G33" s="43">
        <v>0.31111111111111106</v>
      </c>
      <c r="H33" s="47">
        <v>0.31111111111111106</v>
      </c>
      <c r="I33" s="58" t="s">
        <v>44</v>
      </c>
      <c r="J33" s="52">
        <v>0</v>
      </c>
      <c r="K33" s="43">
        <v>0.39444444444444443</v>
      </c>
      <c r="L33" s="47">
        <v>0.39444444444444443</v>
      </c>
      <c r="M33" s="42" t="s">
        <v>44</v>
      </c>
      <c r="N33" s="38">
        <v>0</v>
      </c>
      <c r="O33" s="85">
        <v>0.39652777777777781</v>
      </c>
      <c r="P33" s="38"/>
      <c r="Q33" s="261">
        <v>300</v>
      </c>
      <c r="R33" s="85">
        <v>0.42986111111111108</v>
      </c>
      <c r="S33" s="38">
        <v>300</v>
      </c>
      <c r="T33" s="85">
        <v>0.4375</v>
      </c>
      <c r="U33" s="86"/>
      <c r="V33" s="52">
        <v>0</v>
      </c>
      <c r="W33" s="85">
        <v>0.4694444444444445</v>
      </c>
      <c r="X33" s="38"/>
      <c r="Y33" s="85">
        <v>0.47152777777777777</v>
      </c>
      <c r="Z33" s="86"/>
      <c r="AA33" s="52">
        <v>0</v>
      </c>
      <c r="AB33" s="261"/>
      <c r="AC33" s="85">
        <v>0.47430555555555554</v>
      </c>
      <c r="AD33" s="38"/>
      <c r="AE33" s="85">
        <v>0.50347222222222221</v>
      </c>
      <c r="AF33" s="86"/>
      <c r="AG33" s="52">
        <v>0</v>
      </c>
      <c r="AH33" s="261"/>
      <c r="AI33" s="85"/>
      <c r="AJ33" s="38">
        <v>600</v>
      </c>
      <c r="AK33" s="73">
        <v>0.51111111111111118</v>
      </c>
      <c r="AL33" s="42" t="s">
        <v>301</v>
      </c>
      <c r="AM33" s="38">
        <v>2280</v>
      </c>
      <c r="AN33" s="43">
        <v>0.54722222222222217</v>
      </c>
      <c r="AO33" s="47">
        <v>0.54861111111111105</v>
      </c>
      <c r="AP33" s="70">
        <v>100.1</v>
      </c>
      <c r="AQ33" s="71">
        <v>100.1</v>
      </c>
      <c r="AR33" s="72"/>
      <c r="AS33" s="49">
        <v>0.55277777777777781</v>
      </c>
      <c r="AT33" s="42" t="s">
        <v>44</v>
      </c>
      <c r="AU33" s="280">
        <v>0</v>
      </c>
      <c r="AV33" s="72"/>
      <c r="AW33" s="49">
        <v>0.60416666666666663</v>
      </c>
      <c r="AX33" s="42" t="s">
        <v>301</v>
      </c>
      <c r="AY33" s="38">
        <v>720</v>
      </c>
      <c r="AZ33" s="53">
        <v>0.60625000000000007</v>
      </c>
      <c r="BA33" s="61"/>
      <c r="BB33" s="55">
        <v>0.61172453703703711</v>
      </c>
      <c r="BC33" s="35">
        <v>5.4745370370370416E-3</v>
      </c>
      <c r="BD33" s="35">
        <v>3.4722222222217242E-5</v>
      </c>
      <c r="BE33" s="44" t="s">
        <v>45</v>
      </c>
      <c r="BF33" s="45">
        <v>3</v>
      </c>
      <c r="BG33" s="55">
        <v>0.61965277777777772</v>
      </c>
      <c r="BH33" s="35">
        <v>1.3402777777777652E-2</v>
      </c>
      <c r="BI33" s="35">
        <v>1.157407407419847E-5</v>
      </c>
      <c r="BJ33" s="44" t="s">
        <v>45</v>
      </c>
      <c r="BK33" s="45">
        <v>1</v>
      </c>
      <c r="BL33" s="55">
        <v>0.62559027777777776</v>
      </c>
      <c r="BM33" s="35">
        <v>1.9340277777777692E-2</v>
      </c>
      <c r="BN33" s="35">
        <v>2.0717592592591726E-3</v>
      </c>
      <c r="BO33" s="44" t="s">
        <v>301</v>
      </c>
      <c r="BP33" s="45">
        <v>179</v>
      </c>
      <c r="BQ33" s="55">
        <v>0.64700231481481485</v>
      </c>
      <c r="BR33" s="35">
        <v>4.0752314814814783E-2</v>
      </c>
      <c r="BS33" s="35">
        <v>8.7962962962962674E-3</v>
      </c>
      <c r="BT33" s="44" t="s">
        <v>301</v>
      </c>
      <c r="BU33" s="45">
        <v>760</v>
      </c>
      <c r="BV33" s="263"/>
      <c r="BW33" s="263"/>
      <c r="BX33" s="55">
        <v>0.63545138888888886</v>
      </c>
      <c r="BY33" s="35">
        <v>2.9201388888888791E-2</v>
      </c>
      <c r="BZ33" s="35">
        <v>1.1006944444444541E-2</v>
      </c>
      <c r="CA33" s="44" t="s">
        <v>45</v>
      </c>
      <c r="CB33" s="45">
        <v>1251</v>
      </c>
      <c r="CC33" s="49">
        <v>0.67152777777777783</v>
      </c>
      <c r="CD33" s="42" t="s">
        <v>45</v>
      </c>
      <c r="CE33" s="38">
        <v>60</v>
      </c>
      <c r="CF33" s="53">
        <v>0.67361111111111116</v>
      </c>
      <c r="CG33" s="61"/>
      <c r="CH33" s="55">
        <v>0.68542824074074071</v>
      </c>
      <c r="CI33" s="35">
        <v>1.1817129629629552E-2</v>
      </c>
      <c r="CJ33" s="35">
        <v>9.7222222222214522E-4</v>
      </c>
      <c r="CK33" s="44" t="s">
        <v>301</v>
      </c>
      <c r="CL33" s="45">
        <v>84</v>
      </c>
      <c r="CM33" s="55">
        <v>0.69160879629629635</v>
      </c>
      <c r="CN33" s="35">
        <v>1.7997685185185186E-2</v>
      </c>
      <c r="CO33" s="35">
        <v>1.1458333333333355E-3</v>
      </c>
      <c r="CP33" s="44" t="s">
        <v>301</v>
      </c>
      <c r="CQ33" s="45">
        <v>99</v>
      </c>
      <c r="CR33" s="85" t="s">
        <v>632</v>
      </c>
      <c r="CS33" s="38"/>
      <c r="CT33" s="85">
        <v>1.72986111111111</v>
      </c>
      <c r="CU33" s="38"/>
      <c r="CV33" s="91"/>
      <c r="CW33" s="95">
        <v>0.05</v>
      </c>
      <c r="CX33" s="42" t="s">
        <v>44</v>
      </c>
      <c r="CY33" s="38">
        <v>0</v>
      </c>
      <c r="CZ33" s="43">
        <v>0.40902777777777777</v>
      </c>
      <c r="DA33" s="47"/>
      <c r="DB33" s="70">
        <v>110.5</v>
      </c>
      <c r="DC33" s="71">
        <v>110.5</v>
      </c>
      <c r="DD33" s="72">
        <v>10</v>
      </c>
      <c r="DE33" s="43"/>
      <c r="DF33" s="43"/>
      <c r="DG33" s="39">
        <v>2597.6</v>
      </c>
      <c r="DH33" s="46">
        <v>4260</v>
      </c>
      <c r="DI33" s="40"/>
      <c r="DJ33" s="63">
        <v>6857.6</v>
      </c>
      <c r="DK33" s="43"/>
      <c r="DL33" s="268" t="s">
        <v>190</v>
      </c>
      <c r="DM33" s="269" t="s">
        <v>587</v>
      </c>
      <c r="DN33" s="269" t="s">
        <v>178</v>
      </c>
      <c r="DO33" s="269">
        <v>201</v>
      </c>
      <c r="DP33" s="269">
        <v>0</v>
      </c>
      <c r="DQ33" s="56"/>
      <c r="DR33" s="56"/>
      <c r="DS33" s="36"/>
      <c r="DV33" s="41">
        <v>1.1100000000000001</v>
      </c>
      <c r="DW33" s="41" t="s">
        <v>197</v>
      </c>
      <c r="DX33" s="41"/>
      <c r="DY33" s="151">
        <v>244.86600000000001</v>
      </c>
      <c r="DZ33" s="41">
        <v>244.86600000000001</v>
      </c>
      <c r="EA33" s="41">
        <v>9999</v>
      </c>
      <c r="EB33" s="41">
        <v>999999</v>
      </c>
      <c r="EC33" s="41">
        <v>999999</v>
      </c>
      <c r="EG33" s="41">
        <v>28</v>
      </c>
      <c r="EH33" s="195">
        <v>0</v>
      </c>
      <c r="EI33" s="195">
        <v>3480</v>
      </c>
      <c r="EJ33" s="196">
        <v>100.1</v>
      </c>
      <c r="EK33" s="195">
        <v>0</v>
      </c>
      <c r="EL33" s="195">
        <v>720</v>
      </c>
      <c r="EM33" s="195">
        <v>2194</v>
      </c>
      <c r="EN33" s="195">
        <v>60</v>
      </c>
      <c r="EO33" s="195">
        <v>183</v>
      </c>
      <c r="EP33" s="195">
        <v>0</v>
      </c>
      <c r="EQ33" s="195">
        <v>120.5</v>
      </c>
      <c r="ER33" s="195" t="e">
        <v>#REF!</v>
      </c>
      <c r="ES33" s="195" t="e">
        <v>#REF!</v>
      </c>
      <c r="ET33" s="195" t="e">
        <v>#REF!</v>
      </c>
      <c r="EU33" s="196" t="e">
        <v>#REF!</v>
      </c>
      <c r="EV33" s="195"/>
      <c r="EW33" s="195"/>
      <c r="EX33" s="195"/>
      <c r="EY33" s="195"/>
      <c r="EZ33" s="196"/>
      <c r="FA33" s="195"/>
      <c r="FC33" s="41">
        <v>28</v>
      </c>
      <c r="FD33" s="195">
        <v>0</v>
      </c>
      <c r="FE33" s="195">
        <v>3480</v>
      </c>
      <c r="FF33" s="195">
        <v>3580.1</v>
      </c>
      <c r="FG33" s="195">
        <v>3580.1</v>
      </c>
      <c r="FH33" s="195">
        <v>4300.1000000000004</v>
      </c>
      <c r="FI33" s="195">
        <v>6494.1</v>
      </c>
      <c r="FJ33" s="195">
        <v>6554.1</v>
      </c>
      <c r="FK33" s="195">
        <v>6737.1</v>
      </c>
      <c r="FL33" s="195">
        <v>6737.1</v>
      </c>
      <c r="FM33" s="195">
        <v>6857.6</v>
      </c>
      <c r="FN33" s="195" t="e">
        <v>#REF!</v>
      </c>
      <c r="FO33" s="195" t="e">
        <v>#REF!</v>
      </c>
      <c r="FP33" s="195" t="e">
        <v>#REF!</v>
      </c>
      <c r="FQ33" s="195" t="e">
        <v>#REF!</v>
      </c>
      <c r="FR33" s="195" t="e">
        <v>#REF!</v>
      </c>
      <c r="FS33" s="195" t="e">
        <v>#REF!</v>
      </c>
      <c r="FT33" s="195" t="e">
        <v>#REF!</v>
      </c>
      <c r="FU33" s="195" t="e">
        <v>#REF!</v>
      </c>
      <c r="FV33" s="195" t="e">
        <v>#REF!</v>
      </c>
    </row>
    <row r="34" spans="1:178" ht="13.5" thickBot="1" x14ac:dyDescent="0.25">
      <c r="A34" s="132"/>
      <c r="B34" s="34">
        <v>29</v>
      </c>
      <c r="C34" s="293">
        <v>29</v>
      </c>
      <c r="D34" s="260" t="s">
        <v>493</v>
      </c>
      <c r="E34" s="260" t="s">
        <v>494</v>
      </c>
      <c r="F34" s="260" t="s">
        <v>588</v>
      </c>
      <c r="G34" s="43">
        <v>0.3118055555555555</v>
      </c>
      <c r="H34" s="47">
        <v>0.3118055555555555</v>
      </c>
      <c r="I34" s="58" t="s">
        <v>44</v>
      </c>
      <c r="J34" s="52">
        <v>0</v>
      </c>
      <c r="K34" s="43">
        <v>0.39513888888888887</v>
      </c>
      <c r="L34" s="47">
        <v>0.39513888888888887</v>
      </c>
      <c r="M34" s="42" t="s">
        <v>44</v>
      </c>
      <c r="N34" s="38">
        <v>0</v>
      </c>
      <c r="O34" s="85">
        <v>0.39583333333333331</v>
      </c>
      <c r="P34" s="38"/>
      <c r="Q34" s="261"/>
      <c r="R34" s="85"/>
      <c r="S34" s="38">
        <v>0</v>
      </c>
      <c r="T34" s="85" t="s">
        <v>308</v>
      </c>
      <c r="U34" s="86"/>
      <c r="V34" s="52">
        <v>600</v>
      </c>
      <c r="W34" s="85"/>
      <c r="X34" s="38">
        <v>600</v>
      </c>
      <c r="Y34" s="85"/>
      <c r="Z34" s="86"/>
      <c r="AA34" s="52">
        <v>600</v>
      </c>
      <c r="AB34" s="261"/>
      <c r="AC34" s="85"/>
      <c r="AD34" s="38">
        <v>600</v>
      </c>
      <c r="AE34" s="85">
        <v>0.46597222222222223</v>
      </c>
      <c r="AF34" s="86"/>
      <c r="AG34" s="52">
        <v>360</v>
      </c>
      <c r="AH34" s="261"/>
      <c r="AI34" s="85"/>
      <c r="AJ34" s="38">
        <v>600</v>
      </c>
      <c r="AK34" s="73">
        <v>0.48194444444444445</v>
      </c>
      <c r="AL34" s="42" t="s">
        <v>45</v>
      </c>
      <c r="AM34" s="38">
        <v>300</v>
      </c>
      <c r="AN34" s="43">
        <v>0.48472222222222222</v>
      </c>
      <c r="AO34" s="47">
        <v>0.49722222222222223</v>
      </c>
      <c r="AP34" s="70">
        <v>112</v>
      </c>
      <c r="AQ34" s="71">
        <v>112</v>
      </c>
      <c r="AR34" s="72"/>
      <c r="AS34" s="49">
        <v>0.52361111111111114</v>
      </c>
      <c r="AT34" s="42" t="s">
        <v>44</v>
      </c>
      <c r="AU34" s="280">
        <v>0</v>
      </c>
      <c r="AV34" s="72"/>
      <c r="AW34" s="49">
        <v>0.56805555555555554</v>
      </c>
      <c r="AX34" s="42" t="s">
        <v>44</v>
      </c>
      <c r="AY34" s="38">
        <v>0</v>
      </c>
      <c r="AZ34" s="53">
        <v>0.57013888888888886</v>
      </c>
      <c r="BA34" s="61"/>
      <c r="BB34" s="55">
        <v>0.57622685185185185</v>
      </c>
      <c r="BC34" s="35">
        <v>6.0879629629629894E-3</v>
      </c>
      <c r="BD34" s="35">
        <v>5.7870370370373056E-4</v>
      </c>
      <c r="BE34" s="44" t="s">
        <v>301</v>
      </c>
      <c r="BF34" s="45">
        <v>50</v>
      </c>
      <c r="BG34" s="55">
        <v>0.5849537037037037</v>
      </c>
      <c r="BH34" s="35">
        <v>1.4814814814814836E-2</v>
      </c>
      <c r="BI34" s="35">
        <v>1.4004629629629853E-3</v>
      </c>
      <c r="BJ34" s="44" t="s">
        <v>301</v>
      </c>
      <c r="BK34" s="45">
        <v>121</v>
      </c>
      <c r="BL34" s="55">
        <v>0.5898958333333334</v>
      </c>
      <c r="BM34" s="35">
        <v>1.9756944444444535E-2</v>
      </c>
      <c r="BN34" s="35">
        <v>2.4884259259260154E-3</v>
      </c>
      <c r="BO34" s="44" t="s">
        <v>301</v>
      </c>
      <c r="BP34" s="45">
        <v>215</v>
      </c>
      <c r="BQ34" s="55">
        <v>0.6115046296296297</v>
      </c>
      <c r="BR34" s="35">
        <v>4.1365740740740842E-2</v>
      </c>
      <c r="BS34" s="35">
        <v>9.4097222222223262E-3</v>
      </c>
      <c r="BT34" s="44" t="s">
        <v>301</v>
      </c>
      <c r="BU34" s="45">
        <v>813</v>
      </c>
      <c r="BV34" s="263"/>
      <c r="BW34" s="263"/>
      <c r="BX34" s="55">
        <v>0.62079861111111112</v>
      </c>
      <c r="BY34" s="35">
        <v>5.0659722222222259E-2</v>
      </c>
      <c r="BZ34" s="35">
        <v>1.0451388888888927E-2</v>
      </c>
      <c r="CA34" s="44" t="s">
        <v>301</v>
      </c>
      <c r="CB34" s="45">
        <v>903</v>
      </c>
      <c r="CC34" s="49">
        <v>0.63680555555555551</v>
      </c>
      <c r="CD34" s="42" t="s">
        <v>301</v>
      </c>
      <c r="CE34" s="38">
        <v>60</v>
      </c>
      <c r="CF34" s="53">
        <v>0.65347222222222223</v>
      </c>
      <c r="CG34" s="61"/>
      <c r="CH34" s="55">
        <v>0.66472222222222221</v>
      </c>
      <c r="CI34" s="35">
        <v>1.1249999999999982E-2</v>
      </c>
      <c r="CJ34" s="35">
        <v>4.0509259259257496E-4</v>
      </c>
      <c r="CK34" s="44" t="s">
        <v>301</v>
      </c>
      <c r="CL34" s="45">
        <v>35</v>
      </c>
      <c r="CM34" s="55">
        <v>0.67118055555555556</v>
      </c>
      <c r="CN34" s="35">
        <v>1.7708333333333326E-2</v>
      </c>
      <c r="CO34" s="35">
        <v>8.5648148148147543E-4</v>
      </c>
      <c r="CP34" s="44" t="s">
        <v>301</v>
      </c>
      <c r="CQ34" s="45">
        <v>74</v>
      </c>
      <c r="CR34" s="85"/>
      <c r="CS34" s="38">
        <v>600</v>
      </c>
      <c r="CT34" s="85">
        <v>1.77152777777778</v>
      </c>
      <c r="CU34" s="38"/>
      <c r="CV34" s="91"/>
      <c r="CW34" s="95">
        <v>0.05</v>
      </c>
      <c r="CX34" s="42" t="s">
        <v>44</v>
      </c>
      <c r="CY34" s="38">
        <v>0</v>
      </c>
      <c r="CZ34" s="43">
        <v>0.40902777777777777</v>
      </c>
      <c r="DA34" s="47"/>
      <c r="DB34" s="70">
        <v>138.5</v>
      </c>
      <c r="DC34" s="71">
        <v>138.5</v>
      </c>
      <c r="DD34" s="72">
        <v>10</v>
      </c>
      <c r="DE34" s="43"/>
      <c r="DF34" s="43"/>
      <c r="DG34" s="39">
        <v>2471.5</v>
      </c>
      <c r="DH34" s="46">
        <v>4320</v>
      </c>
      <c r="DI34" s="40"/>
      <c r="DJ34" s="63">
        <v>6791.5</v>
      </c>
      <c r="DK34" s="43"/>
      <c r="DL34" s="268" t="s">
        <v>192</v>
      </c>
      <c r="DM34" s="269" t="s">
        <v>588</v>
      </c>
      <c r="DN34" s="269" t="s">
        <v>179</v>
      </c>
      <c r="DO34" s="269">
        <v>75</v>
      </c>
      <c r="DP34" s="269" t="s">
        <v>622</v>
      </c>
      <c r="DQ34" s="56"/>
      <c r="DR34" s="56"/>
      <c r="DS34" s="36"/>
      <c r="DV34" s="41">
        <v>1</v>
      </c>
      <c r="DW34" s="41" t="s">
        <v>197</v>
      </c>
      <c r="DX34" s="41"/>
      <c r="DY34" s="151">
        <v>260.5</v>
      </c>
      <c r="DZ34" s="41">
        <v>260.5</v>
      </c>
      <c r="EA34" s="41">
        <v>9999</v>
      </c>
      <c r="EB34" s="41">
        <v>999999</v>
      </c>
      <c r="EC34" s="41">
        <v>6791.5</v>
      </c>
      <c r="EG34" s="41">
        <v>29</v>
      </c>
      <c r="EH34" s="195">
        <v>0</v>
      </c>
      <c r="EI34" s="195">
        <v>3660</v>
      </c>
      <c r="EJ34" s="196">
        <v>112</v>
      </c>
      <c r="EK34" s="195">
        <v>0</v>
      </c>
      <c r="EL34" s="195">
        <v>0</v>
      </c>
      <c r="EM34" s="195">
        <v>2102</v>
      </c>
      <c r="EN34" s="195">
        <v>60</v>
      </c>
      <c r="EO34" s="195">
        <v>109</v>
      </c>
      <c r="EP34" s="195">
        <v>600</v>
      </c>
      <c r="EQ34" s="195">
        <v>148.5</v>
      </c>
      <c r="ER34" s="195" t="e">
        <v>#REF!</v>
      </c>
      <c r="ES34" s="195" t="e">
        <v>#REF!</v>
      </c>
      <c r="ET34" s="195" t="e">
        <v>#REF!</v>
      </c>
      <c r="EU34" s="196" t="e">
        <v>#REF!</v>
      </c>
      <c r="EV34" s="195"/>
      <c r="EW34" s="195"/>
      <c r="EX34" s="195"/>
      <c r="EY34" s="195"/>
      <c r="EZ34" s="196"/>
      <c r="FA34" s="195"/>
      <c r="FC34" s="41">
        <v>29</v>
      </c>
      <c r="FD34" s="195">
        <v>0</v>
      </c>
      <c r="FE34" s="195">
        <v>3660</v>
      </c>
      <c r="FF34" s="195">
        <v>3772</v>
      </c>
      <c r="FG34" s="195">
        <v>3772</v>
      </c>
      <c r="FH34" s="195">
        <v>3772</v>
      </c>
      <c r="FI34" s="195">
        <v>5874</v>
      </c>
      <c r="FJ34" s="195">
        <v>5934</v>
      </c>
      <c r="FK34" s="195">
        <v>6043</v>
      </c>
      <c r="FL34" s="195">
        <v>6643</v>
      </c>
      <c r="FM34" s="195">
        <v>6791.5</v>
      </c>
      <c r="FN34" s="195" t="e">
        <v>#REF!</v>
      </c>
      <c r="FO34" s="195" t="e">
        <v>#REF!</v>
      </c>
      <c r="FP34" s="195" t="e">
        <v>#REF!</v>
      </c>
      <c r="FQ34" s="195" t="e">
        <v>#REF!</v>
      </c>
      <c r="FR34" s="195" t="e">
        <v>#REF!</v>
      </c>
      <c r="FS34" s="195" t="e">
        <v>#REF!</v>
      </c>
      <c r="FT34" s="195" t="e">
        <v>#REF!</v>
      </c>
      <c r="FU34" s="195" t="e">
        <v>#REF!</v>
      </c>
      <c r="FV34" s="195" t="e">
        <v>#REF!</v>
      </c>
    </row>
    <row r="35" spans="1:178" ht="13.5" thickBot="1" x14ac:dyDescent="0.25">
      <c r="A35" s="132"/>
      <c r="B35" s="34">
        <v>30</v>
      </c>
      <c r="C35" s="293">
        <v>30</v>
      </c>
      <c r="D35" s="260" t="s">
        <v>495</v>
      </c>
      <c r="E35" s="260" t="s">
        <v>496</v>
      </c>
      <c r="F35" s="260" t="s">
        <v>589</v>
      </c>
      <c r="G35" s="43">
        <v>0.31249999999999994</v>
      </c>
      <c r="H35" s="47">
        <v>0.31249999999999994</v>
      </c>
      <c r="I35" s="58" t="s">
        <v>44</v>
      </c>
      <c r="J35" s="52">
        <v>0</v>
      </c>
      <c r="K35" s="43">
        <v>0.39583333333333331</v>
      </c>
      <c r="L35" s="47">
        <v>0.39583333333333331</v>
      </c>
      <c r="M35" s="42" t="s">
        <v>44</v>
      </c>
      <c r="N35" s="38">
        <v>0</v>
      </c>
      <c r="O35" s="85">
        <v>0.39652777777777781</v>
      </c>
      <c r="P35" s="38"/>
      <c r="Q35" s="261"/>
      <c r="R35" s="85"/>
      <c r="S35" s="38">
        <v>0</v>
      </c>
      <c r="T35" s="85">
        <v>0.47083333333333338</v>
      </c>
      <c r="U35" s="86"/>
      <c r="V35" s="52">
        <v>0</v>
      </c>
      <c r="W35" s="85">
        <v>0.49305555555555558</v>
      </c>
      <c r="X35" s="38"/>
      <c r="Y35" s="85">
        <v>0.49374999999999997</v>
      </c>
      <c r="Z35" s="86"/>
      <c r="AA35" s="52">
        <v>0</v>
      </c>
      <c r="AB35" s="261"/>
      <c r="AC35" s="85"/>
      <c r="AD35" s="38">
        <v>600</v>
      </c>
      <c r="AE35" s="85" t="s">
        <v>308</v>
      </c>
      <c r="AF35" s="86"/>
      <c r="AG35" s="52">
        <v>600</v>
      </c>
      <c r="AH35" s="261"/>
      <c r="AI35" s="85"/>
      <c r="AJ35" s="38">
        <v>600</v>
      </c>
      <c r="AK35" s="73">
        <v>0.50694444444444442</v>
      </c>
      <c r="AL35" s="42" t="s">
        <v>301</v>
      </c>
      <c r="AM35" s="38">
        <v>1800</v>
      </c>
      <c r="AN35" s="43">
        <v>0.52500000000000002</v>
      </c>
      <c r="AO35" s="47">
        <v>0.5541666666666667</v>
      </c>
      <c r="AP35" s="70">
        <v>115.3</v>
      </c>
      <c r="AQ35" s="71">
        <v>115.3</v>
      </c>
      <c r="AR35" s="72"/>
      <c r="AS35" s="49">
        <v>0.54861111111111105</v>
      </c>
      <c r="AT35" s="42" t="s">
        <v>44</v>
      </c>
      <c r="AU35" s="280">
        <v>0</v>
      </c>
      <c r="AV35" s="72"/>
      <c r="AW35" s="49">
        <v>0.61458333333333337</v>
      </c>
      <c r="AX35" s="42" t="s">
        <v>44</v>
      </c>
      <c r="AY35" s="38">
        <v>0</v>
      </c>
      <c r="AZ35" s="53">
        <v>0.61736111111111114</v>
      </c>
      <c r="BA35" s="61"/>
      <c r="BB35" s="55">
        <v>0.62372685185185184</v>
      </c>
      <c r="BC35" s="35">
        <v>6.3657407407406996E-3</v>
      </c>
      <c r="BD35" s="35">
        <v>8.5648148148144074E-4</v>
      </c>
      <c r="BE35" s="44" t="s">
        <v>301</v>
      </c>
      <c r="BF35" s="45">
        <v>74</v>
      </c>
      <c r="BG35" s="55">
        <v>0.63334490740740745</v>
      </c>
      <c r="BH35" s="35">
        <v>1.5983796296296315E-2</v>
      </c>
      <c r="BI35" s="35">
        <v>2.5694444444444645E-3</v>
      </c>
      <c r="BJ35" s="44" t="s">
        <v>301</v>
      </c>
      <c r="BK35" s="45">
        <v>222</v>
      </c>
      <c r="BL35" s="55">
        <v>0.63437500000000002</v>
      </c>
      <c r="BM35" s="35">
        <v>1.7013888888888884E-2</v>
      </c>
      <c r="BN35" s="35">
        <v>2.546296296296359E-4</v>
      </c>
      <c r="BO35" s="44" t="s">
        <v>45</v>
      </c>
      <c r="BP35" s="45">
        <v>22</v>
      </c>
      <c r="BQ35" s="55">
        <v>0.66249999999999998</v>
      </c>
      <c r="BR35" s="35">
        <v>4.513888888888884E-2</v>
      </c>
      <c r="BS35" s="35">
        <v>1.3182870370370324E-2</v>
      </c>
      <c r="BT35" s="44" t="s">
        <v>301</v>
      </c>
      <c r="BU35" s="45">
        <v>1139</v>
      </c>
      <c r="BV35" s="263"/>
      <c r="BW35" s="263"/>
      <c r="BX35" s="55">
        <v>0.64717592592592588</v>
      </c>
      <c r="BY35" s="35">
        <v>2.9814814814814738E-2</v>
      </c>
      <c r="BZ35" s="35">
        <v>1.0393518518518594E-2</v>
      </c>
      <c r="CA35" s="44" t="s">
        <v>45</v>
      </c>
      <c r="CB35" s="45">
        <v>898</v>
      </c>
      <c r="CC35" s="49">
        <v>0.6972222222222223</v>
      </c>
      <c r="CD35" s="42" t="s">
        <v>301</v>
      </c>
      <c r="CE35" s="38">
        <v>1200</v>
      </c>
      <c r="CF35" s="53">
        <v>0.69930555555555562</v>
      </c>
      <c r="CG35" s="61"/>
      <c r="CH35" s="55">
        <v>0.71180555555555547</v>
      </c>
      <c r="CI35" s="35">
        <v>1.2499999999999845E-2</v>
      </c>
      <c r="CJ35" s="35">
        <v>1.6550925925924373E-3</v>
      </c>
      <c r="CK35" s="44" t="s">
        <v>301</v>
      </c>
      <c r="CL35" s="45">
        <v>143</v>
      </c>
      <c r="CM35" s="55">
        <v>0.71892361111111114</v>
      </c>
      <c r="CN35" s="35">
        <v>1.9618055555555514E-2</v>
      </c>
      <c r="CO35" s="35">
        <v>2.7662037037036631E-3</v>
      </c>
      <c r="CP35" s="44" t="s">
        <v>301</v>
      </c>
      <c r="CQ35" s="45">
        <v>239</v>
      </c>
      <c r="CR35" s="85"/>
      <c r="CS35" s="38">
        <v>600</v>
      </c>
      <c r="CT35" s="85">
        <v>1.8131944444444399</v>
      </c>
      <c r="CU35" s="38"/>
      <c r="CV35" s="91"/>
      <c r="CW35" s="95">
        <v>0.05</v>
      </c>
      <c r="CX35" s="42" t="s">
        <v>44</v>
      </c>
      <c r="CY35" s="38">
        <v>0</v>
      </c>
      <c r="CZ35" s="43">
        <v>0.40902777777777777</v>
      </c>
      <c r="DA35" s="47"/>
      <c r="DB35" s="70">
        <v>161.19999999999999</v>
      </c>
      <c r="DC35" s="71">
        <v>161.19999999999999</v>
      </c>
      <c r="DD35" s="72"/>
      <c r="DE35" s="43"/>
      <c r="DF35" s="43"/>
      <c r="DG35" s="39">
        <v>3013.5</v>
      </c>
      <c r="DH35" s="46">
        <v>5400</v>
      </c>
      <c r="DI35" s="40"/>
      <c r="DJ35" s="63">
        <v>8413.5</v>
      </c>
      <c r="DK35" s="43"/>
      <c r="DL35" s="268" t="s">
        <v>192</v>
      </c>
      <c r="DM35" s="269" t="s">
        <v>589</v>
      </c>
      <c r="DN35" s="269" t="s">
        <v>178</v>
      </c>
      <c r="DO35" s="269">
        <v>99</v>
      </c>
      <c r="DP35" s="269" t="s">
        <v>620</v>
      </c>
      <c r="DQ35" s="56"/>
      <c r="DR35" s="56"/>
      <c r="DS35" s="36"/>
      <c r="DV35" s="41">
        <v>1.05</v>
      </c>
      <c r="DW35" s="41" t="s">
        <v>198</v>
      </c>
      <c r="DX35" s="41"/>
      <c r="DY35" s="151">
        <v>290.32499999999999</v>
      </c>
      <c r="DZ35" s="41">
        <v>9999</v>
      </c>
      <c r="EA35" s="41">
        <v>290.32499999999999</v>
      </c>
      <c r="EB35" s="41">
        <v>999999</v>
      </c>
      <c r="EC35" s="41">
        <v>999999</v>
      </c>
      <c r="EG35" s="41">
        <v>30</v>
      </c>
      <c r="EH35" s="195">
        <v>0</v>
      </c>
      <c r="EI35" s="195">
        <v>3600</v>
      </c>
      <c r="EJ35" s="196">
        <v>115.3</v>
      </c>
      <c r="EK35" s="195">
        <v>0</v>
      </c>
      <c r="EL35" s="195">
        <v>0</v>
      </c>
      <c r="EM35" s="195">
        <v>2355</v>
      </c>
      <c r="EN35" s="195">
        <v>1200</v>
      </c>
      <c r="EO35" s="195">
        <v>382</v>
      </c>
      <c r="EP35" s="195">
        <v>600</v>
      </c>
      <c r="EQ35" s="195">
        <v>161.19999999999999</v>
      </c>
      <c r="ER35" s="195" t="e">
        <v>#REF!</v>
      </c>
      <c r="ES35" s="195" t="e">
        <v>#REF!</v>
      </c>
      <c r="ET35" s="195" t="e">
        <v>#REF!</v>
      </c>
      <c r="EU35" s="196" t="e">
        <v>#REF!</v>
      </c>
      <c r="EV35" s="195"/>
      <c r="EW35" s="195"/>
      <c r="EX35" s="195"/>
      <c r="EY35" s="195"/>
      <c r="EZ35" s="196"/>
      <c r="FA35" s="195"/>
      <c r="FC35" s="41">
        <v>30</v>
      </c>
      <c r="FD35" s="195">
        <v>0</v>
      </c>
      <c r="FE35" s="195">
        <v>3600</v>
      </c>
      <c r="FF35" s="195">
        <v>3715.3</v>
      </c>
      <c r="FG35" s="195">
        <v>3715.3</v>
      </c>
      <c r="FH35" s="195">
        <v>3715.3</v>
      </c>
      <c r="FI35" s="195">
        <v>6070.3</v>
      </c>
      <c r="FJ35" s="195">
        <v>7270.3</v>
      </c>
      <c r="FK35" s="195">
        <v>7652.3</v>
      </c>
      <c r="FL35" s="195">
        <v>8252.2999999999993</v>
      </c>
      <c r="FM35" s="195">
        <v>8413.5</v>
      </c>
      <c r="FN35" s="195" t="e">
        <v>#REF!</v>
      </c>
      <c r="FO35" s="195" t="e">
        <v>#REF!</v>
      </c>
      <c r="FP35" s="195" t="e">
        <v>#REF!</v>
      </c>
      <c r="FQ35" s="195" t="e">
        <v>#REF!</v>
      </c>
      <c r="FR35" s="195" t="e">
        <v>#REF!</v>
      </c>
      <c r="FS35" s="195" t="e">
        <v>#REF!</v>
      </c>
      <c r="FT35" s="195" t="e">
        <v>#REF!</v>
      </c>
      <c r="FU35" s="195" t="e">
        <v>#REF!</v>
      </c>
      <c r="FV35" s="195" t="e">
        <v>#REF!</v>
      </c>
    </row>
    <row r="36" spans="1:178" ht="13.5" thickBot="1" x14ac:dyDescent="0.25">
      <c r="A36" s="132"/>
      <c r="B36" s="34">
        <v>31</v>
      </c>
      <c r="C36" s="293">
        <v>31</v>
      </c>
      <c r="D36" s="260" t="s">
        <v>497</v>
      </c>
      <c r="E36" s="260" t="s">
        <v>264</v>
      </c>
      <c r="F36" s="260" t="s">
        <v>590</v>
      </c>
      <c r="G36" s="43">
        <v>0.31319444444444439</v>
      </c>
      <c r="H36" s="47">
        <v>0.31319444444444439</v>
      </c>
      <c r="I36" s="58" t="s">
        <v>44</v>
      </c>
      <c r="J36" s="52">
        <v>0</v>
      </c>
      <c r="K36" s="43">
        <v>0.39652777777777776</v>
      </c>
      <c r="L36" s="47">
        <v>0.39652777777777776</v>
      </c>
      <c r="M36" s="42" t="s">
        <v>44</v>
      </c>
      <c r="N36" s="38">
        <v>0</v>
      </c>
      <c r="O36" s="85">
        <v>0.39861111111111108</v>
      </c>
      <c r="P36" s="38"/>
      <c r="Q36" s="261"/>
      <c r="R36" s="85"/>
      <c r="S36" s="38">
        <v>0</v>
      </c>
      <c r="T36" s="85">
        <v>0.44166666666666665</v>
      </c>
      <c r="U36" s="86"/>
      <c r="V36" s="52">
        <v>0</v>
      </c>
      <c r="W36" s="85">
        <v>0.46527777777777773</v>
      </c>
      <c r="X36" s="38"/>
      <c r="Y36" s="85">
        <v>0.46736111111111112</v>
      </c>
      <c r="Z36" s="86"/>
      <c r="AA36" s="52">
        <v>0</v>
      </c>
      <c r="AB36" s="261"/>
      <c r="AC36" s="85">
        <v>0.4694444444444445</v>
      </c>
      <c r="AD36" s="38"/>
      <c r="AE36" s="85">
        <v>0.48888888888888887</v>
      </c>
      <c r="AF36" s="86"/>
      <c r="AG36" s="52">
        <v>0</v>
      </c>
      <c r="AH36" s="261"/>
      <c r="AI36" s="85">
        <v>0.49583333333333335</v>
      </c>
      <c r="AJ36" s="38"/>
      <c r="AK36" s="73">
        <v>0.49791666666666662</v>
      </c>
      <c r="AL36" s="42" t="s">
        <v>301</v>
      </c>
      <c r="AM36" s="38">
        <v>960</v>
      </c>
      <c r="AN36" s="43">
        <v>0.51736111111111105</v>
      </c>
      <c r="AO36" s="47">
        <v>0.52916666666666667</v>
      </c>
      <c r="AP36" s="70">
        <v>96.8</v>
      </c>
      <c r="AQ36" s="71">
        <v>96.8</v>
      </c>
      <c r="AR36" s="72"/>
      <c r="AS36" s="49">
        <v>0.5395833333333333</v>
      </c>
      <c r="AT36" s="42" t="s">
        <v>44</v>
      </c>
      <c r="AU36" s="280">
        <v>0</v>
      </c>
      <c r="AV36" s="72"/>
      <c r="AW36" s="49">
        <v>0.58333333333333337</v>
      </c>
      <c r="AX36" s="42" t="s">
        <v>44</v>
      </c>
      <c r="AY36" s="38">
        <v>0</v>
      </c>
      <c r="AZ36" s="53">
        <v>0.58680555555555558</v>
      </c>
      <c r="BA36" s="61"/>
      <c r="BB36" s="55">
        <v>0.59221064814814817</v>
      </c>
      <c r="BC36" s="35">
        <v>5.4050925925925863E-3</v>
      </c>
      <c r="BD36" s="35">
        <v>1.0416666666667254E-4</v>
      </c>
      <c r="BE36" s="44" t="s">
        <v>45</v>
      </c>
      <c r="BF36" s="45">
        <v>9</v>
      </c>
      <c r="BG36" s="55">
        <v>0.60064814814814815</v>
      </c>
      <c r="BH36" s="35">
        <v>1.3842592592592573E-2</v>
      </c>
      <c r="BI36" s="35">
        <v>4.282407407407221E-4</v>
      </c>
      <c r="BJ36" s="44" t="s">
        <v>301</v>
      </c>
      <c r="BK36" s="45">
        <v>37</v>
      </c>
      <c r="BL36" s="55">
        <v>0.60498842592592594</v>
      </c>
      <c r="BM36" s="35">
        <v>1.8182870370370363E-2</v>
      </c>
      <c r="BN36" s="35">
        <v>9.1435185185184328E-4</v>
      </c>
      <c r="BO36" s="44" t="s">
        <v>301</v>
      </c>
      <c r="BP36" s="45">
        <v>79</v>
      </c>
      <c r="BQ36" s="55">
        <v>0.6225694444444444</v>
      </c>
      <c r="BR36" s="35">
        <v>3.5763888888888817E-2</v>
      </c>
      <c r="BS36" s="35">
        <v>3.8078703703703018E-3</v>
      </c>
      <c r="BT36" s="44" t="s">
        <v>301</v>
      </c>
      <c r="BU36" s="45">
        <v>329</v>
      </c>
      <c r="BV36" s="263"/>
      <c r="BW36" s="263"/>
      <c r="BX36" s="55">
        <v>0.6320486111111111</v>
      </c>
      <c r="BY36" s="35">
        <v>4.5243055555555522E-2</v>
      </c>
      <c r="BZ36" s="35">
        <v>5.0347222222221905E-3</v>
      </c>
      <c r="CA36" s="44" t="s">
        <v>301</v>
      </c>
      <c r="CB36" s="45">
        <v>435</v>
      </c>
      <c r="CC36" s="49">
        <v>0.65277777777777779</v>
      </c>
      <c r="CD36" s="42" t="s">
        <v>44</v>
      </c>
      <c r="CE36" s="38">
        <v>0</v>
      </c>
      <c r="CF36" s="53">
        <v>0.66249999999999998</v>
      </c>
      <c r="CG36" s="61"/>
      <c r="CH36" s="55">
        <v>0.67409722222222224</v>
      </c>
      <c r="CI36" s="35">
        <v>1.1597222222222259E-2</v>
      </c>
      <c r="CJ36" s="35">
        <v>7.5231481481485146E-4</v>
      </c>
      <c r="CK36" s="44" t="s">
        <v>301</v>
      </c>
      <c r="CL36" s="45">
        <v>65</v>
      </c>
      <c r="CM36" s="55">
        <v>0.68146990740740743</v>
      </c>
      <c r="CN36" s="35">
        <v>1.8969907407407449E-2</v>
      </c>
      <c r="CO36" s="35">
        <v>2.1180555555555987E-3</v>
      </c>
      <c r="CP36" s="44" t="s">
        <v>301</v>
      </c>
      <c r="CQ36" s="45">
        <v>183</v>
      </c>
      <c r="CR36" s="85" t="s">
        <v>632</v>
      </c>
      <c r="CS36" s="38"/>
      <c r="CT36" s="85">
        <v>1.85486111111111</v>
      </c>
      <c r="CU36" s="38"/>
      <c r="CV36" s="91"/>
      <c r="CW36" s="95">
        <v>0.05</v>
      </c>
      <c r="CX36" s="42" t="s">
        <v>44</v>
      </c>
      <c r="CY36" s="38">
        <v>0</v>
      </c>
      <c r="CZ36" s="43">
        <v>0.40902777777777777</v>
      </c>
      <c r="DA36" s="47"/>
      <c r="DB36" s="70">
        <v>113.3</v>
      </c>
      <c r="DC36" s="71">
        <v>113.3</v>
      </c>
      <c r="DD36" s="72"/>
      <c r="DE36" s="43"/>
      <c r="DF36" s="43"/>
      <c r="DG36" s="39">
        <v>1347.1</v>
      </c>
      <c r="DH36" s="46">
        <v>960</v>
      </c>
      <c r="DI36" s="40"/>
      <c r="DJ36" s="63">
        <v>2307.1</v>
      </c>
      <c r="DK36" s="43"/>
      <c r="DL36" s="268" t="s">
        <v>191</v>
      </c>
      <c r="DM36" s="269" t="s">
        <v>590</v>
      </c>
      <c r="DN36" s="269" t="s">
        <v>179</v>
      </c>
      <c r="DO36" s="269">
        <v>64</v>
      </c>
      <c r="DP36" s="269" t="s">
        <v>622</v>
      </c>
      <c r="DQ36" s="56"/>
      <c r="DR36" s="56"/>
      <c r="DS36" s="36"/>
      <c r="DV36" s="41">
        <v>1</v>
      </c>
      <c r="DW36" s="41" t="s">
        <v>197</v>
      </c>
      <c r="DX36" s="41"/>
      <c r="DY36" s="151">
        <v>210.1</v>
      </c>
      <c r="DZ36" s="41">
        <v>210.1</v>
      </c>
      <c r="EA36" s="41">
        <v>9999</v>
      </c>
      <c r="EB36" s="41">
        <v>999999</v>
      </c>
      <c r="EC36" s="41">
        <v>2307.1</v>
      </c>
      <c r="EG36" s="41">
        <v>31</v>
      </c>
      <c r="EH36" s="195">
        <v>0</v>
      </c>
      <c r="EI36" s="195">
        <v>960</v>
      </c>
      <c r="EJ36" s="196">
        <v>96.8</v>
      </c>
      <c r="EK36" s="195">
        <v>0</v>
      </c>
      <c r="EL36" s="195">
        <v>0</v>
      </c>
      <c r="EM36" s="195">
        <v>889</v>
      </c>
      <c r="EN36" s="195">
        <v>0</v>
      </c>
      <c r="EO36" s="195">
        <v>248</v>
      </c>
      <c r="EP36" s="195">
        <v>0</v>
      </c>
      <c r="EQ36" s="195">
        <v>113.3</v>
      </c>
      <c r="ER36" s="195" t="e">
        <v>#REF!</v>
      </c>
      <c r="ES36" s="195" t="e">
        <v>#REF!</v>
      </c>
      <c r="ET36" s="195" t="e">
        <v>#REF!</v>
      </c>
      <c r="EU36" s="196" t="e">
        <v>#REF!</v>
      </c>
      <c r="EV36" s="195"/>
      <c r="EW36" s="195"/>
      <c r="EX36" s="195"/>
      <c r="EY36" s="195"/>
      <c r="EZ36" s="196"/>
      <c r="FA36" s="195"/>
      <c r="FC36" s="41">
        <v>31</v>
      </c>
      <c r="FD36" s="195">
        <v>0</v>
      </c>
      <c r="FE36" s="195">
        <v>960</v>
      </c>
      <c r="FF36" s="195">
        <v>1056.8</v>
      </c>
      <c r="FG36" s="195">
        <v>1056.8</v>
      </c>
      <c r="FH36" s="195">
        <v>1056.8</v>
      </c>
      <c r="FI36" s="195">
        <v>1945.8</v>
      </c>
      <c r="FJ36" s="195">
        <v>1945.8</v>
      </c>
      <c r="FK36" s="195">
        <v>2193.8000000000002</v>
      </c>
      <c r="FL36" s="195">
        <v>2193.8000000000002</v>
      </c>
      <c r="FM36" s="195">
        <v>2307.1000000000004</v>
      </c>
      <c r="FN36" s="195" t="e">
        <v>#REF!</v>
      </c>
      <c r="FO36" s="195" t="e">
        <v>#REF!</v>
      </c>
      <c r="FP36" s="195" t="e">
        <v>#REF!</v>
      </c>
      <c r="FQ36" s="195" t="e">
        <v>#REF!</v>
      </c>
      <c r="FR36" s="195" t="e">
        <v>#REF!</v>
      </c>
      <c r="FS36" s="195" t="e">
        <v>#REF!</v>
      </c>
      <c r="FT36" s="195" t="e">
        <v>#REF!</v>
      </c>
      <c r="FU36" s="195" t="e">
        <v>#REF!</v>
      </c>
      <c r="FV36" s="195" t="e">
        <v>#REF!</v>
      </c>
    </row>
    <row r="37" spans="1:178" ht="13.5" thickBot="1" x14ac:dyDescent="0.25">
      <c r="A37" s="132"/>
      <c r="B37" s="34">
        <v>32</v>
      </c>
      <c r="C37" s="293">
        <v>32</v>
      </c>
      <c r="D37" s="260" t="s">
        <v>498</v>
      </c>
      <c r="E37" s="260" t="s">
        <v>499</v>
      </c>
      <c r="F37" s="260" t="s">
        <v>591</v>
      </c>
      <c r="G37" s="43">
        <v>0.31388888888888883</v>
      </c>
      <c r="H37" s="47">
        <v>0.31527777777777777</v>
      </c>
      <c r="I37" s="58" t="s">
        <v>301</v>
      </c>
      <c r="J37" s="52">
        <v>120</v>
      </c>
      <c r="K37" s="43">
        <v>0.3972222222222222</v>
      </c>
      <c r="L37" s="47">
        <v>0.3972222222222222</v>
      </c>
      <c r="M37" s="42" t="s">
        <v>44</v>
      </c>
      <c r="N37" s="38">
        <v>0</v>
      </c>
      <c r="O37" s="85">
        <v>0.39861111111111108</v>
      </c>
      <c r="P37" s="38"/>
      <c r="Q37" s="261"/>
      <c r="R37" s="85"/>
      <c r="S37" s="38">
        <v>0</v>
      </c>
      <c r="T37" s="85">
        <v>0.44513888888888892</v>
      </c>
      <c r="U37" s="86"/>
      <c r="V37" s="52">
        <v>0</v>
      </c>
      <c r="W37" s="85">
        <v>0.46527777777777773</v>
      </c>
      <c r="X37" s="38"/>
      <c r="Y37" s="85">
        <v>0.46736111111111112</v>
      </c>
      <c r="Z37" s="86"/>
      <c r="AA37" s="52">
        <v>0</v>
      </c>
      <c r="AB37" s="261"/>
      <c r="AC37" s="85">
        <v>0.47013888888888888</v>
      </c>
      <c r="AD37" s="38"/>
      <c r="AE37" s="85">
        <v>0.48958333333333331</v>
      </c>
      <c r="AF37" s="86"/>
      <c r="AG37" s="52">
        <v>0</v>
      </c>
      <c r="AH37" s="261"/>
      <c r="AI37" s="85">
        <v>0.49583333333333335</v>
      </c>
      <c r="AJ37" s="38"/>
      <c r="AK37" s="73">
        <v>0.49791666666666662</v>
      </c>
      <c r="AL37" s="42" t="s">
        <v>301</v>
      </c>
      <c r="AM37" s="38">
        <v>900</v>
      </c>
      <c r="AN37" s="43">
        <v>0.51666666666666672</v>
      </c>
      <c r="AO37" s="47">
        <v>0.51736111111111105</v>
      </c>
      <c r="AP37" s="70">
        <v>113.1</v>
      </c>
      <c r="AQ37" s="71">
        <v>113.1</v>
      </c>
      <c r="AR37" s="72"/>
      <c r="AS37" s="49">
        <v>0.5395833333333333</v>
      </c>
      <c r="AT37" s="42" t="s">
        <v>44</v>
      </c>
      <c r="AU37" s="280">
        <v>0</v>
      </c>
      <c r="AV37" s="72"/>
      <c r="AW37" s="49">
        <v>0.58402777777777781</v>
      </c>
      <c r="AX37" s="42" t="s">
        <v>301</v>
      </c>
      <c r="AY37" s="38">
        <v>180</v>
      </c>
      <c r="AZ37" s="53">
        <v>0.58750000000000002</v>
      </c>
      <c r="BA37" s="61"/>
      <c r="BB37" s="55">
        <v>0.59281249999999996</v>
      </c>
      <c r="BC37" s="35">
        <v>5.3124999999999423E-3</v>
      </c>
      <c r="BD37" s="35">
        <v>1.9675925925931662E-4</v>
      </c>
      <c r="BE37" s="44" t="s">
        <v>45</v>
      </c>
      <c r="BF37" s="45">
        <v>17</v>
      </c>
      <c r="BG37" s="55">
        <v>0.60111111111111104</v>
      </c>
      <c r="BH37" s="35">
        <v>1.3611111111111018E-2</v>
      </c>
      <c r="BI37" s="35">
        <v>1.9675925925916743E-4</v>
      </c>
      <c r="BJ37" s="44" t="s">
        <v>301</v>
      </c>
      <c r="BK37" s="45">
        <v>17</v>
      </c>
      <c r="BL37" s="55">
        <v>0.60549768518518521</v>
      </c>
      <c r="BM37" s="35">
        <v>1.7997685185185186E-2</v>
      </c>
      <c r="BN37" s="35">
        <v>7.2916666666666616E-4</v>
      </c>
      <c r="BO37" s="44" t="s">
        <v>301</v>
      </c>
      <c r="BP37" s="45">
        <v>63</v>
      </c>
      <c r="BQ37" s="55">
        <v>0.62650462962962961</v>
      </c>
      <c r="BR37" s="35">
        <v>3.9004629629629584E-2</v>
      </c>
      <c r="BS37" s="35">
        <v>7.048611111111068E-3</v>
      </c>
      <c r="BT37" s="44" t="s">
        <v>301</v>
      </c>
      <c r="BU37" s="45">
        <v>609</v>
      </c>
      <c r="BV37" s="263"/>
      <c r="BW37" s="263"/>
      <c r="BX37" s="55">
        <v>0.6152199074074074</v>
      </c>
      <c r="BY37" s="35">
        <v>2.7719907407407374E-2</v>
      </c>
      <c r="BZ37" s="35">
        <v>1.2488425925925958E-2</v>
      </c>
      <c r="CA37" s="44" t="s">
        <v>45</v>
      </c>
      <c r="CB37" s="45">
        <v>1379</v>
      </c>
      <c r="CC37" s="49">
        <v>0.6645833333333333</v>
      </c>
      <c r="CD37" s="42" t="s">
        <v>301</v>
      </c>
      <c r="CE37" s="38">
        <v>960</v>
      </c>
      <c r="CF37" s="53">
        <v>0.66736111111111107</v>
      </c>
      <c r="CG37" s="61"/>
      <c r="CH37" s="55">
        <v>0.67935185185185187</v>
      </c>
      <c r="CI37" s="35">
        <v>1.1990740740740802E-2</v>
      </c>
      <c r="CJ37" s="35">
        <v>1.1458333333333945E-3</v>
      </c>
      <c r="CK37" s="44" t="s">
        <v>301</v>
      </c>
      <c r="CL37" s="45">
        <v>99</v>
      </c>
      <c r="CM37" s="55">
        <v>0.68640046296296298</v>
      </c>
      <c r="CN37" s="35">
        <v>1.9039351851851904E-2</v>
      </c>
      <c r="CO37" s="35">
        <v>2.187500000000054E-3</v>
      </c>
      <c r="CP37" s="44" t="s">
        <v>301</v>
      </c>
      <c r="CQ37" s="45">
        <v>189</v>
      </c>
      <c r="CR37" s="85" t="s">
        <v>632</v>
      </c>
      <c r="CS37" s="38"/>
      <c r="CT37" s="85">
        <v>1.89652777777778</v>
      </c>
      <c r="CU37" s="38"/>
      <c r="CV37" s="91"/>
      <c r="CW37" s="95">
        <v>0.05</v>
      </c>
      <c r="CX37" s="42" t="s">
        <v>44</v>
      </c>
      <c r="CY37" s="38">
        <v>0</v>
      </c>
      <c r="CZ37" s="43">
        <v>0.40902777777777777</v>
      </c>
      <c r="DA37" s="47"/>
      <c r="DB37" s="70">
        <v>128.80000000000001</v>
      </c>
      <c r="DC37" s="71">
        <v>128.80000000000001</v>
      </c>
      <c r="DD37" s="72"/>
      <c r="DE37" s="43"/>
      <c r="DF37" s="43"/>
      <c r="DG37" s="39">
        <v>2614.9</v>
      </c>
      <c r="DH37" s="46">
        <v>2160</v>
      </c>
      <c r="DI37" s="40"/>
      <c r="DJ37" s="63">
        <v>4774.8999999999996</v>
      </c>
      <c r="DK37" s="43"/>
      <c r="DL37" s="268" t="s">
        <v>191</v>
      </c>
      <c r="DM37" s="269" t="s">
        <v>591</v>
      </c>
      <c r="DN37" s="269" t="s">
        <v>179</v>
      </c>
      <c r="DO37" s="269">
        <v>64</v>
      </c>
      <c r="DP37" s="269" t="s">
        <v>622</v>
      </c>
      <c r="DQ37" s="56"/>
      <c r="DR37" s="56"/>
      <c r="DS37" s="36"/>
      <c r="DV37" s="41">
        <v>1</v>
      </c>
      <c r="DW37" s="41" t="s">
        <v>197</v>
      </c>
      <c r="DX37" s="41"/>
      <c r="DY37" s="151">
        <v>241.9</v>
      </c>
      <c r="DZ37" s="41">
        <v>241.9</v>
      </c>
      <c r="EA37" s="41">
        <v>9999</v>
      </c>
      <c r="EB37" s="41">
        <v>999999</v>
      </c>
      <c r="EC37" s="41">
        <v>4774.8999999999996</v>
      </c>
      <c r="EG37" s="41">
        <v>32</v>
      </c>
      <c r="EH37" s="195">
        <v>120</v>
      </c>
      <c r="EI37" s="195">
        <v>900</v>
      </c>
      <c r="EJ37" s="196">
        <v>113.1</v>
      </c>
      <c r="EK37" s="195">
        <v>0</v>
      </c>
      <c r="EL37" s="195">
        <v>180</v>
      </c>
      <c r="EM37" s="195">
        <v>2085</v>
      </c>
      <c r="EN37" s="195">
        <v>960</v>
      </c>
      <c r="EO37" s="195">
        <v>288</v>
      </c>
      <c r="EP37" s="195">
        <v>0</v>
      </c>
      <c r="EQ37" s="195">
        <v>128.80000000000001</v>
      </c>
      <c r="ER37" s="195" t="e">
        <v>#REF!</v>
      </c>
      <c r="ES37" s="195" t="e">
        <v>#REF!</v>
      </c>
      <c r="ET37" s="195" t="e">
        <v>#REF!</v>
      </c>
      <c r="EU37" s="196" t="e">
        <v>#REF!</v>
      </c>
      <c r="EV37" s="195"/>
      <c r="EW37" s="195"/>
      <c r="EX37" s="195"/>
      <c r="EY37" s="195"/>
      <c r="EZ37" s="196"/>
      <c r="FA37" s="195"/>
      <c r="FC37" s="41">
        <v>32</v>
      </c>
      <c r="FD37" s="195">
        <v>120</v>
      </c>
      <c r="FE37" s="195">
        <v>1020</v>
      </c>
      <c r="FF37" s="195">
        <v>1133.0999999999999</v>
      </c>
      <c r="FG37" s="195">
        <v>1133.0999999999999</v>
      </c>
      <c r="FH37" s="195">
        <v>1313.1</v>
      </c>
      <c r="FI37" s="195">
        <v>3398.1</v>
      </c>
      <c r="FJ37" s="195">
        <v>4358.1000000000004</v>
      </c>
      <c r="FK37" s="195">
        <v>4646.1000000000004</v>
      </c>
      <c r="FL37" s="195">
        <v>4646.1000000000004</v>
      </c>
      <c r="FM37" s="195">
        <v>4774.9000000000005</v>
      </c>
      <c r="FN37" s="195" t="e">
        <v>#REF!</v>
      </c>
      <c r="FO37" s="195" t="e">
        <v>#REF!</v>
      </c>
      <c r="FP37" s="195" t="e">
        <v>#REF!</v>
      </c>
      <c r="FQ37" s="195" t="e">
        <v>#REF!</v>
      </c>
      <c r="FR37" s="195" t="e">
        <v>#REF!</v>
      </c>
      <c r="FS37" s="195" t="e">
        <v>#REF!</v>
      </c>
      <c r="FT37" s="195" t="e">
        <v>#REF!</v>
      </c>
      <c r="FU37" s="195" t="e">
        <v>#REF!</v>
      </c>
      <c r="FV37" s="195" t="e">
        <v>#REF!</v>
      </c>
    </row>
    <row r="38" spans="1:178" ht="13.5" thickBot="1" x14ac:dyDescent="0.25">
      <c r="A38" s="132"/>
      <c r="B38" s="34">
        <v>33</v>
      </c>
      <c r="C38" s="293">
        <v>33</v>
      </c>
      <c r="D38" s="260" t="s">
        <v>500</v>
      </c>
      <c r="E38" s="260" t="s">
        <v>501</v>
      </c>
      <c r="F38" s="260" t="s">
        <v>592</v>
      </c>
      <c r="G38" s="43">
        <v>0.31458333333333327</v>
      </c>
      <c r="H38" s="47">
        <v>0.31458333333333327</v>
      </c>
      <c r="I38" s="58" t="s">
        <v>44</v>
      </c>
      <c r="J38" s="391">
        <v>0</v>
      </c>
      <c r="K38" s="43">
        <v>0.39791666666666664</v>
      </c>
      <c r="L38" s="47">
        <v>0.39791666666666664</v>
      </c>
      <c r="M38" s="42" t="s">
        <v>44</v>
      </c>
      <c r="N38" s="38">
        <v>0</v>
      </c>
      <c r="O38" s="85">
        <v>0.39861111111111108</v>
      </c>
      <c r="P38" s="38"/>
      <c r="Q38" s="261"/>
      <c r="R38" s="85"/>
      <c r="S38" s="38">
        <v>0</v>
      </c>
      <c r="T38" s="85">
        <v>0.44166666666666665</v>
      </c>
      <c r="U38" s="86"/>
      <c r="V38" s="52">
        <v>0</v>
      </c>
      <c r="W38" s="85">
        <v>0.46527777777777773</v>
      </c>
      <c r="X38" s="38"/>
      <c r="Y38" s="85">
        <v>0.46736111111111112</v>
      </c>
      <c r="Z38" s="86"/>
      <c r="AA38" s="52">
        <v>0</v>
      </c>
      <c r="AB38" s="261"/>
      <c r="AC38" s="85">
        <v>0.4694444444444445</v>
      </c>
      <c r="AD38" s="38"/>
      <c r="AE38" s="85">
        <v>0.48888888888888887</v>
      </c>
      <c r="AF38" s="86"/>
      <c r="AG38" s="52">
        <v>0</v>
      </c>
      <c r="AH38" s="261"/>
      <c r="AI38" s="85"/>
      <c r="AJ38" s="38">
        <v>600</v>
      </c>
      <c r="AK38" s="73">
        <v>0.49791666666666662</v>
      </c>
      <c r="AL38" s="42" t="s">
        <v>301</v>
      </c>
      <c r="AM38" s="38">
        <v>840</v>
      </c>
      <c r="AN38" s="43">
        <v>0.51736111111111105</v>
      </c>
      <c r="AO38" s="47">
        <v>0.52916666666666667</v>
      </c>
      <c r="AP38" s="70">
        <v>107.5</v>
      </c>
      <c r="AQ38" s="71">
        <v>107.5</v>
      </c>
      <c r="AR38" s="72"/>
      <c r="AS38" s="49">
        <v>0.5395833333333333</v>
      </c>
      <c r="AT38" s="42" t="s">
        <v>44</v>
      </c>
      <c r="AU38" s="280">
        <v>0</v>
      </c>
      <c r="AV38" s="72"/>
      <c r="AW38" s="49">
        <v>0.58402777777777781</v>
      </c>
      <c r="AX38" s="42" t="s">
        <v>44</v>
      </c>
      <c r="AY38" s="38">
        <v>0</v>
      </c>
      <c r="AZ38" s="53">
        <v>0.58819444444444446</v>
      </c>
      <c r="BA38" s="61"/>
      <c r="BB38" s="55">
        <v>0.59349537037037037</v>
      </c>
      <c r="BC38" s="35">
        <v>5.3009259259259034E-3</v>
      </c>
      <c r="BD38" s="35">
        <v>2.0833333333335549E-4</v>
      </c>
      <c r="BE38" s="44" t="s">
        <v>45</v>
      </c>
      <c r="BF38" s="45">
        <v>18</v>
      </c>
      <c r="BG38" s="55">
        <v>0.60130787037037037</v>
      </c>
      <c r="BH38" s="35">
        <v>1.3113425925925903E-2</v>
      </c>
      <c r="BI38" s="35">
        <v>3.0092592592594752E-4</v>
      </c>
      <c r="BJ38" s="44" t="s">
        <v>45</v>
      </c>
      <c r="BK38" s="45">
        <v>26</v>
      </c>
      <c r="BL38" s="55">
        <v>0.60909722222222229</v>
      </c>
      <c r="BM38" s="35">
        <v>2.0902777777777826E-2</v>
      </c>
      <c r="BN38" s="35">
        <v>3.6342592592593058E-3</v>
      </c>
      <c r="BO38" s="44" t="s">
        <v>301</v>
      </c>
      <c r="BP38" s="45">
        <v>314</v>
      </c>
      <c r="BQ38" s="55">
        <v>0.62385416666666671</v>
      </c>
      <c r="BR38" s="35">
        <v>3.5659722222222245E-2</v>
      </c>
      <c r="BS38" s="35">
        <v>3.7037037037037299E-3</v>
      </c>
      <c r="BT38" s="44" t="s">
        <v>301</v>
      </c>
      <c r="BU38" s="45">
        <v>320</v>
      </c>
      <c r="BV38" s="263"/>
      <c r="BW38" s="263"/>
      <c r="BX38" s="55">
        <v>0.63305555555555559</v>
      </c>
      <c r="BY38" s="35">
        <v>4.4861111111111129E-2</v>
      </c>
      <c r="BZ38" s="35">
        <v>4.6527777777777973E-3</v>
      </c>
      <c r="CA38" s="44" t="s">
        <v>301</v>
      </c>
      <c r="CB38" s="45">
        <v>402</v>
      </c>
      <c r="CC38" s="49">
        <v>0.65416666666666667</v>
      </c>
      <c r="CD38" s="42" t="s">
        <v>44</v>
      </c>
      <c r="CE38" s="38">
        <v>0</v>
      </c>
      <c r="CF38" s="53">
        <v>0.66180555555555554</v>
      </c>
      <c r="CG38" s="61"/>
      <c r="CH38" s="55">
        <v>0.67262731481481486</v>
      </c>
      <c r="CI38" s="35">
        <v>1.0821759259259323E-2</v>
      </c>
      <c r="CJ38" s="35">
        <v>2.3148148148084691E-5</v>
      </c>
      <c r="CK38" s="44" t="s">
        <v>45</v>
      </c>
      <c r="CL38" s="45">
        <v>2</v>
      </c>
      <c r="CM38" s="55">
        <v>0.68009259259259258</v>
      </c>
      <c r="CN38" s="35">
        <v>1.8287037037037046E-2</v>
      </c>
      <c r="CO38" s="35">
        <v>1.4351851851851956E-3</v>
      </c>
      <c r="CP38" s="44" t="s">
        <v>301</v>
      </c>
      <c r="CQ38" s="45">
        <v>124</v>
      </c>
      <c r="CR38" s="85" t="s">
        <v>632</v>
      </c>
      <c r="CS38" s="38"/>
      <c r="CT38" s="85">
        <v>1.9381944444444399</v>
      </c>
      <c r="CU38" s="38"/>
      <c r="CV38" s="91"/>
      <c r="CW38" s="95">
        <v>0.05</v>
      </c>
      <c r="CX38" s="42" t="s">
        <v>44</v>
      </c>
      <c r="CY38" s="38">
        <v>0</v>
      </c>
      <c r="CZ38" s="43">
        <v>0.40902777777777777</v>
      </c>
      <c r="DA38" s="47"/>
      <c r="DB38" s="70">
        <v>128</v>
      </c>
      <c r="DC38" s="71">
        <v>128</v>
      </c>
      <c r="DD38" s="72"/>
      <c r="DE38" s="43"/>
      <c r="DF38" s="43"/>
      <c r="DG38" s="39">
        <v>1441.5</v>
      </c>
      <c r="DH38" s="46">
        <v>1440</v>
      </c>
      <c r="DI38" s="40"/>
      <c r="DJ38" s="63">
        <v>2881.5</v>
      </c>
      <c r="DK38" s="43"/>
      <c r="DL38" s="268" t="s">
        <v>191</v>
      </c>
      <c r="DM38" s="269" t="s">
        <v>592</v>
      </c>
      <c r="DN38" s="269" t="s">
        <v>179</v>
      </c>
      <c r="DO38" s="269">
        <v>80</v>
      </c>
      <c r="DP38" s="269" t="s">
        <v>622</v>
      </c>
      <c r="DQ38" s="56"/>
      <c r="DR38" s="56"/>
      <c r="DS38" s="36"/>
      <c r="DV38" s="41">
        <v>1</v>
      </c>
      <c r="DW38" s="41" t="s">
        <v>197</v>
      </c>
      <c r="DX38" s="41"/>
      <c r="DY38" s="151">
        <v>235.5</v>
      </c>
      <c r="DZ38" s="41">
        <v>235.5</v>
      </c>
      <c r="EA38" s="41">
        <v>9999</v>
      </c>
      <c r="EB38" s="41">
        <v>999999</v>
      </c>
      <c r="EC38" s="41">
        <v>2881.5</v>
      </c>
      <c r="EG38" s="41">
        <v>33</v>
      </c>
      <c r="EH38" s="195">
        <v>0</v>
      </c>
      <c r="EI38" s="195">
        <v>1440</v>
      </c>
      <c r="EJ38" s="196">
        <v>107.5</v>
      </c>
      <c r="EK38" s="195">
        <v>0</v>
      </c>
      <c r="EL38" s="195">
        <v>0</v>
      </c>
      <c r="EM38" s="195">
        <v>1080</v>
      </c>
      <c r="EN38" s="195">
        <v>0</v>
      </c>
      <c r="EO38" s="195">
        <v>126</v>
      </c>
      <c r="EP38" s="195">
        <v>0</v>
      </c>
      <c r="EQ38" s="195">
        <v>128</v>
      </c>
      <c r="ER38" s="195" t="e">
        <v>#REF!</v>
      </c>
      <c r="ES38" s="195" t="e">
        <v>#REF!</v>
      </c>
      <c r="ET38" s="195" t="e">
        <v>#REF!</v>
      </c>
      <c r="EU38" s="196" t="e">
        <v>#REF!</v>
      </c>
      <c r="EV38" s="195"/>
      <c r="EW38" s="195"/>
      <c r="EX38" s="195"/>
      <c r="EY38" s="195"/>
      <c r="EZ38" s="196"/>
      <c r="FA38" s="195"/>
      <c r="FC38" s="41">
        <v>33</v>
      </c>
      <c r="FD38" s="195">
        <v>0</v>
      </c>
      <c r="FE38" s="195">
        <v>1440</v>
      </c>
      <c r="FF38" s="195">
        <v>1547.5</v>
      </c>
      <c r="FG38" s="195">
        <v>1547.5</v>
      </c>
      <c r="FH38" s="195">
        <v>1547.5</v>
      </c>
      <c r="FI38" s="195">
        <v>2627.5</v>
      </c>
      <c r="FJ38" s="195">
        <v>2627.5</v>
      </c>
      <c r="FK38" s="195">
        <v>2753.5</v>
      </c>
      <c r="FL38" s="195">
        <v>2753.5</v>
      </c>
      <c r="FM38" s="195">
        <v>2881.5</v>
      </c>
      <c r="FN38" s="195" t="e">
        <v>#REF!</v>
      </c>
      <c r="FO38" s="195" t="e">
        <v>#REF!</v>
      </c>
      <c r="FP38" s="195" t="e">
        <v>#REF!</v>
      </c>
      <c r="FQ38" s="195" t="e">
        <v>#REF!</v>
      </c>
      <c r="FR38" s="195" t="e">
        <v>#REF!</v>
      </c>
      <c r="FS38" s="195" t="e">
        <v>#REF!</v>
      </c>
      <c r="FT38" s="195" t="e">
        <v>#REF!</v>
      </c>
      <c r="FU38" s="195" t="e">
        <v>#REF!</v>
      </c>
      <c r="FV38" s="195" t="e">
        <v>#REF!</v>
      </c>
    </row>
    <row r="39" spans="1:178" ht="13.5" thickBot="1" x14ac:dyDescent="0.25">
      <c r="A39" s="132"/>
      <c r="B39" s="34">
        <v>34</v>
      </c>
      <c r="C39" s="293">
        <v>34</v>
      </c>
      <c r="D39" s="260" t="s">
        <v>502</v>
      </c>
      <c r="E39" s="260" t="s">
        <v>503</v>
      </c>
      <c r="F39" s="260" t="s">
        <v>572</v>
      </c>
      <c r="G39" s="43">
        <v>0.31527777777777771</v>
      </c>
      <c r="H39" s="47">
        <v>0.31527777777777771</v>
      </c>
      <c r="I39" s="58" t="s">
        <v>44</v>
      </c>
      <c r="J39" s="52">
        <v>0</v>
      </c>
      <c r="K39" s="43">
        <v>0.39861111111111108</v>
      </c>
      <c r="L39" s="47">
        <v>0.39861111111111108</v>
      </c>
      <c r="M39" s="42" t="s">
        <v>44</v>
      </c>
      <c r="N39" s="38">
        <v>0</v>
      </c>
      <c r="O39" s="85">
        <v>0.39930555555555558</v>
      </c>
      <c r="P39" s="38"/>
      <c r="Q39" s="261"/>
      <c r="R39" s="85">
        <v>0.45347222222222222</v>
      </c>
      <c r="S39" s="38">
        <v>300</v>
      </c>
      <c r="T39" s="85">
        <v>0.47083333333333338</v>
      </c>
      <c r="U39" s="86"/>
      <c r="V39" s="52">
        <v>0</v>
      </c>
      <c r="W39" s="85"/>
      <c r="X39" s="38">
        <v>600</v>
      </c>
      <c r="Y39" s="85"/>
      <c r="Z39" s="86"/>
      <c r="AA39" s="52">
        <v>600</v>
      </c>
      <c r="AB39" s="261"/>
      <c r="AC39" s="85"/>
      <c r="AD39" s="38">
        <v>600</v>
      </c>
      <c r="AE39" s="85" t="s">
        <v>308</v>
      </c>
      <c r="AF39" s="86"/>
      <c r="AG39" s="52">
        <v>600</v>
      </c>
      <c r="AH39" s="261"/>
      <c r="AI39" s="85"/>
      <c r="AJ39" s="38">
        <v>600</v>
      </c>
      <c r="AK39" s="73">
        <v>0.49305555555555558</v>
      </c>
      <c r="AL39" s="42" t="s">
        <v>301</v>
      </c>
      <c r="AM39" s="38">
        <v>360</v>
      </c>
      <c r="AN39" s="43">
        <v>0.49444444444444446</v>
      </c>
      <c r="AO39" s="47">
        <v>0.52083333333333337</v>
      </c>
      <c r="AP39" s="70">
        <v>106</v>
      </c>
      <c r="AQ39" s="71">
        <v>106</v>
      </c>
      <c r="AR39" s="72">
        <v>10</v>
      </c>
      <c r="AS39" s="49">
        <v>0.53472222222222221</v>
      </c>
      <c r="AT39" s="42" t="s">
        <v>44</v>
      </c>
      <c r="AU39" s="280">
        <v>0</v>
      </c>
      <c r="AV39" s="72"/>
      <c r="AW39" s="49">
        <v>0.59861111111111109</v>
      </c>
      <c r="AX39" s="42" t="s">
        <v>44</v>
      </c>
      <c r="AY39" s="38">
        <v>0</v>
      </c>
      <c r="AZ39" s="53">
        <v>0.60069444444444442</v>
      </c>
      <c r="BA39" s="61"/>
      <c r="BB39" s="55">
        <v>0.60620370370370369</v>
      </c>
      <c r="BC39" s="35">
        <v>5.5092592592592693E-3</v>
      </c>
      <c r="BD39" s="35">
        <v>1.0408340855860843E-17</v>
      </c>
      <c r="BE39" s="44" t="s">
        <v>44</v>
      </c>
      <c r="BF39" s="45">
        <v>0</v>
      </c>
      <c r="BG39" s="55">
        <v>0.61373842592592587</v>
      </c>
      <c r="BH39" s="35">
        <v>1.3043981481481448E-2</v>
      </c>
      <c r="BI39" s="35">
        <v>3.7037037037040282E-4</v>
      </c>
      <c r="BJ39" s="44" t="s">
        <v>45</v>
      </c>
      <c r="BK39" s="45">
        <v>32</v>
      </c>
      <c r="BL39" s="55">
        <v>0.61793981481481486</v>
      </c>
      <c r="BM39" s="35">
        <v>1.7245370370370439E-2</v>
      </c>
      <c r="BN39" s="35">
        <v>2.3148148148081221E-5</v>
      </c>
      <c r="BO39" s="44" t="s">
        <v>45</v>
      </c>
      <c r="BP39" s="45">
        <v>2</v>
      </c>
      <c r="BQ39" s="55">
        <v>0.63633101851851859</v>
      </c>
      <c r="BR39" s="35">
        <v>3.5636574074074168E-2</v>
      </c>
      <c r="BS39" s="35">
        <v>3.6805555555556521E-3</v>
      </c>
      <c r="BT39" s="44" t="s">
        <v>301</v>
      </c>
      <c r="BU39" s="45">
        <v>318</v>
      </c>
      <c r="BV39" s="263"/>
      <c r="BW39" s="263"/>
      <c r="BX39" s="55">
        <v>0.62685185185185188</v>
      </c>
      <c r="BY39" s="35">
        <v>2.6157407407407463E-2</v>
      </c>
      <c r="BZ39" s="35">
        <v>1.405092592592587E-2</v>
      </c>
      <c r="CA39" s="44" t="s">
        <v>45</v>
      </c>
      <c r="CB39" s="45">
        <v>1514</v>
      </c>
      <c r="CC39" s="49">
        <v>0.66527777777777775</v>
      </c>
      <c r="CD39" s="42" t="s">
        <v>45</v>
      </c>
      <c r="CE39" s="38">
        <v>120</v>
      </c>
      <c r="CF39" s="53">
        <v>0.66805555555555562</v>
      </c>
      <c r="CG39" s="61"/>
      <c r="CH39" s="55">
        <v>0.679224537037037</v>
      </c>
      <c r="CI39" s="35">
        <v>1.1168981481481377E-2</v>
      </c>
      <c r="CJ39" s="35">
        <v>3.2407407407396976E-4</v>
      </c>
      <c r="CK39" s="44" t="s">
        <v>301</v>
      </c>
      <c r="CL39" s="45">
        <v>28</v>
      </c>
      <c r="CM39" s="55">
        <v>0.6850694444444444</v>
      </c>
      <c r="CN39" s="35">
        <v>1.7013888888888773E-2</v>
      </c>
      <c r="CO39" s="35">
        <v>1.6203703703692243E-4</v>
      </c>
      <c r="CP39" s="44" t="s">
        <v>301</v>
      </c>
      <c r="CQ39" s="45">
        <v>14</v>
      </c>
      <c r="CR39" s="85" t="s">
        <v>632</v>
      </c>
      <c r="CS39" s="38"/>
      <c r="CT39" s="85">
        <v>1.97986111111111</v>
      </c>
      <c r="CU39" s="38"/>
      <c r="CV39" s="91"/>
      <c r="CW39" s="95">
        <v>0.05</v>
      </c>
      <c r="CX39" s="42" t="s">
        <v>44</v>
      </c>
      <c r="CY39" s="38">
        <v>0</v>
      </c>
      <c r="CZ39" s="43">
        <v>0.40902777777777777</v>
      </c>
      <c r="DA39" s="47"/>
      <c r="DB39" s="70">
        <v>109.7</v>
      </c>
      <c r="DC39" s="71">
        <v>109.7</v>
      </c>
      <c r="DD39" s="72"/>
      <c r="DE39" s="43"/>
      <c r="DF39" s="43"/>
      <c r="DG39" s="39">
        <v>2133.6999999999998</v>
      </c>
      <c r="DH39" s="46">
        <v>3780</v>
      </c>
      <c r="DI39" s="40"/>
      <c r="DJ39" s="63">
        <v>5913.7</v>
      </c>
      <c r="DK39" s="43"/>
      <c r="DL39" s="268" t="s">
        <v>192</v>
      </c>
      <c r="DM39" s="269" t="s">
        <v>572</v>
      </c>
      <c r="DN39" s="269" t="s">
        <v>178</v>
      </c>
      <c r="DO39" s="269">
        <v>87</v>
      </c>
      <c r="DP39" s="269">
        <v>0</v>
      </c>
      <c r="DQ39" s="56"/>
      <c r="DR39" s="56"/>
      <c r="DS39" s="36"/>
      <c r="DV39" s="41">
        <v>1.05</v>
      </c>
      <c r="DW39" s="41" t="s">
        <v>197</v>
      </c>
      <c r="DX39" s="41"/>
      <c r="DY39" s="151">
        <v>236.98499999999999</v>
      </c>
      <c r="DZ39" s="41">
        <v>236.98499999999999</v>
      </c>
      <c r="EA39" s="41">
        <v>9999</v>
      </c>
      <c r="EB39" s="41">
        <v>999999</v>
      </c>
      <c r="EC39" s="41">
        <v>999999</v>
      </c>
      <c r="EG39" s="41">
        <v>34</v>
      </c>
      <c r="EH39" s="195">
        <v>0</v>
      </c>
      <c r="EI39" s="195">
        <v>3660</v>
      </c>
      <c r="EJ39" s="196">
        <v>116</v>
      </c>
      <c r="EK39" s="195">
        <v>0</v>
      </c>
      <c r="EL39" s="195">
        <v>0</v>
      </c>
      <c r="EM39" s="195">
        <v>1866</v>
      </c>
      <c r="EN39" s="195">
        <v>120</v>
      </c>
      <c r="EO39" s="195">
        <v>42</v>
      </c>
      <c r="EP39" s="195">
        <v>0</v>
      </c>
      <c r="EQ39" s="195">
        <v>109.7</v>
      </c>
      <c r="ER39" s="195" t="e">
        <v>#REF!</v>
      </c>
      <c r="ES39" s="195" t="e">
        <v>#REF!</v>
      </c>
      <c r="ET39" s="195" t="e">
        <v>#REF!</v>
      </c>
      <c r="EU39" s="196" t="e">
        <v>#REF!</v>
      </c>
      <c r="EV39" s="195"/>
      <c r="EW39" s="195"/>
      <c r="EX39" s="195"/>
      <c r="EY39" s="195"/>
      <c r="EZ39" s="196"/>
      <c r="FA39" s="195"/>
      <c r="FC39" s="41">
        <v>34</v>
      </c>
      <c r="FD39" s="195">
        <v>0</v>
      </c>
      <c r="FE39" s="195">
        <v>3660</v>
      </c>
      <c r="FF39" s="195">
        <v>3776</v>
      </c>
      <c r="FG39" s="195">
        <v>3776</v>
      </c>
      <c r="FH39" s="195">
        <v>3776</v>
      </c>
      <c r="FI39" s="195">
        <v>5642</v>
      </c>
      <c r="FJ39" s="195">
        <v>5762</v>
      </c>
      <c r="FK39" s="195">
        <v>5804</v>
      </c>
      <c r="FL39" s="195">
        <v>5804</v>
      </c>
      <c r="FM39" s="195">
        <v>5913.7</v>
      </c>
      <c r="FN39" s="195" t="e">
        <v>#REF!</v>
      </c>
      <c r="FO39" s="195" t="e">
        <v>#REF!</v>
      </c>
      <c r="FP39" s="195" t="e">
        <v>#REF!</v>
      </c>
      <c r="FQ39" s="195" t="e">
        <v>#REF!</v>
      </c>
      <c r="FR39" s="195" t="e">
        <v>#REF!</v>
      </c>
      <c r="FS39" s="195" t="e">
        <v>#REF!</v>
      </c>
      <c r="FT39" s="195" t="e">
        <v>#REF!</v>
      </c>
      <c r="FU39" s="195" t="e">
        <v>#REF!</v>
      </c>
      <c r="FV39" s="195" t="e">
        <v>#REF!</v>
      </c>
    </row>
    <row r="40" spans="1:178" ht="13.5" thickBot="1" x14ac:dyDescent="0.25">
      <c r="A40" s="132"/>
      <c r="B40" s="34">
        <v>35</v>
      </c>
      <c r="C40" s="293">
        <v>35</v>
      </c>
      <c r="D40" s="260" t="s">
        <v>504</v>
      </c>
      <c r="E40" s="260" t="s">
        <v>505</v>
      </c>
      <c r="F40" s="260" t="s">
        <v>589</v>
      </c>
      <c r="G40" s="43">
        <v>0.31597222222222215</v>
      </c>
      <c r="H40" s="47">
        <v>0.31597222222222215</v>
      </c>
      <c r="I40" s="58" t="s">
        <v>44</v>
      </c>
      <c r="J40" s="52">
        <v>0</v>
      </c>
      <c r="K40" s="43">
        <v>0.39930555555555552</v>
      </c>
      <c r="L40" s="47">
        <v>0.39930555555555552</v>
      </c>
      <c r="M40" s="42" t="s">
        <v>44</v>
      </c>
      <c r="N40" s="38">
        <v>0</v>
      </c>
      <c r="O40" s="85">
        <v>0.39999999999999997</v>
      </c>
      <c r="P40" s="38"/>
      <c r="Q40" s="261"/>
      <c r="R40" s="85">
        <v>0.4375</v>
      </c>
      <c r="S40" s="38">
        <v>300</v>
      </c>
      <c r="T40" s="85">
        <v>0.46597222222222223</v>
      </c>
      <c r="U40" s="86"/>
      <c r="V40" s="52">
        <v>0</v>
      </c>
      <c r="W40" s="85">
        <v>0.49305555555555558</v>
      </c>
      <c r="X40" s="38"/>
      <c r="Y40" s="85">
        <v>0.49444444444444446</v>
      </c>
      <c r="Z40" s="86"/>
      <c r="AA40" s="52">
        <v>0</v>
      </c>
      <c r="AB40" s="261"/>
      <c r="AC40" s="85">
        <v>0.49583333333333335</v>
      </c>
      <c r="AD40" s="38"/>
      <c r="AE40" s="85">
        <v>0.52500000000000002</v>
      </c>
      <c r="AF40" s="86"/>
      <c r="AG40" s="52">
        <v>0</v>
      </c>
      <c r="AH40" s="261"/>
      <c r="AI40" s="85">
        <v>0.53194444444444444</v>
      </c>
      <c r="AJ40" s="38"/>
      <c r="AK40" s="73">
        <v>0.53402777777777777</v>
      </c>
      <c r="AL40" s="42" t="s">
        <v>301</v>
      </c>
      <c r="AM40" s="38">
        <v>240</v>
      </c>
      <c r="AN40" s="43">
        <v>0.5805555555555556</v>
      </c>
      <c r="AO40" s="47">
        <v>0.58263888888888882</v>
      </c>
      <c r="AP40" s="70">
        <v>114</v>
      </c>
      <c r="AQ40" s="71">
        <v>114</v>
      </c>
      <c r="AR40" s="72"/>
      <c r="AS40" s="49">
        <v>0.5756944444444444</v>
      </c>
      <c r="AT40" s="42" t="s">
        <v>44</v>
      </c>
      <c r="AU40" s="280">
        <v>0</v>
      </c>
      <c r="AV40" s="72"/>
      <c r="AW40" s="49">
        <v>0.63402777777777775</v>
      </c>
      <c r="AX40" s="42" t="s">
        <v>301</v>
      </c>
      <c r="AY40" s="38">
        <v>1260</v>
      </c>
      <c r="AZ40" s="53">
        <v>0.63750000000000007</v>
      </c>
      <c r="BA40" s="61"/>
      <c r="BB40" s="55">
        <v>0.64619212962962969</v>
      </c>
      <c r="BC40" s="35">
        <v>8.6921296296296191E-3</v>
      </c>
      <c r="BD40" s="35">
        <v>3.1828703703703602E-3</v>
      </c>
      <c r="BE40" s="44" t="s">
        <v>301</v>
      </c>
      <c r="BF40" s="45">
        <v>275</v>
      </c>
      <c r="BG40" s="55">
        <v>0.6537384259259259</v>
      </c>
      <c r="BH40" s="35">
        <v>1.6238425925925837E-2</v>
      </c>
      <c r="BI40" s="35">
        <v>2.8240740740739859E-3</v>
      </c>
      <c r="BJ40" s="44" t="s">
        <v>301</v>
      </c>
      <c r="BK40" s="45">
        <v>244</v>
      </c>
      <c r="BL40" s="55">
        <v>0.6584606481481482</v>
      </c>
      <c r="BM40" s="35">
        <v>2.0960648148148131E-2</v>
      </c>
      <c r="BN40" s="35">
        <v>3.6921296296296112E-3</v>
      </c>
      <c r="BO40" s="44" t="s">
        <v>301</v>
      </c>
      <c r="BP40" s="45">
        <v>319</v>
      </c>
      <c r="BQ40" s="55"/>
      <c r="BR40" s="35">
        <v>-0.63750000000000007</v>
      </c>
      <c r="BS40" s="35">
        <v>0.66945601851851855</v>
      </c>
      <c r="BT40" s="44"/>
      <c r="BU40" s="45">
        <v>600</v>
      </c>
      <c r="BV40" s="263"/>
      <c r="BW40" s="263"/>
      <c r="BX40" s="55">
        <v>0.66859953703703701</v>
      </c>
      <c r="BY40" s="35">
        <v>3.109953703703694E-2</v>
      </c>
      <c r="BZ40" s="35">
        <v>9.1087962962963925E-3</v>
      </c>
      <c r="CA40" s="44" t="s">
        <v>45</v>
      </c>
      <c r="CB40" s="45">
        <v>1087</v>
      </c>
      <c r="CC40" s="49">
        <v>0.7090277777777777</v>
      </c>
      <c r="CD40" s="42" t="s">
        <v>301</v>
      </c>
      <c r="CE40" s="38">
        <v>480</v>
      </c>
      <c r="CF40" s="53">
        <v>0.71111111111111114</v>
      </c>
      <c r="CG40" s="61"/>
      <c r="CH40" s="55">
        <v>0.72256944444444438</v>
      </c>
      <c r="CI40" s="35">
        <v>1.1458333333333237E-2</v>
      </c>
      <c r="CJ40" s="35">
        <v>6.1342592592582984E-4</v>
      </c>
      <c r="CK40" s="44" t="s">
        <v>301</v>
      </c>
      <c r="CL40" s="45">
        <v>53</v>
      </c>
      <c r="CM40" s="55">
        <v>0.72900462962962964</v>
      </c>
      <c r="CN40" s="35">
        <v>1.7893518518518503E-2</v>
      </c>
      <c r="CO40" s="35">
        <v>1.0416666666666526E-3</v>
      </c>
      <c r="CP40" s="44" t="s">
        <v>301</v>
      </c>
      <c r="CQ40" s="45">
        <v>90</v>
      </c>
      <c r="CR40" s="85"/>
      <c r="CS40" s="38">
        <v>600</v>
      </c>
      <c r="CT40" s="85">
        <v>2.0215277777777798</v>
      </c>
      <c r="CU40" s="38"/>
      <c r="CV40" s="91"/>
      <c r="CW40" s="95">
        <v>0.05</v>
      </c>
      <c r="CX40" s="42" t="s">
        <v>44</v>
      </c>
      <c r="CY40" s="38">
        <v>0</v>
      </c>
      <c r="CZ40" s="43">
        <v>0.40902777777777777</v>
      </c>
      <c r="DA40" s="47"/>
      <c r="DB40" s="70">
        <v>122.3</v>
      </c>
      <c r="DC40" s="71">
        <v>122.3</v>
      </c>
      <c r="DD40" s="72"/>
      <c r="DE40" s="43"/>
      <c r="DF40" s="43"/>
      <c r="DG40" s="39">
        <v>2904.3</v>
      </c>
      <c r="DH40" s="46">
        <v>2880</v>
      </c>
      <c r="DI40" s="40"/>
      <c r="DJ40" s="63">
        <v>5784.3</v>
      </c>
      <c r="DK40" s="43"/>
      <c r="DL40" s="268" t="s">
        <v>191</v>
      </c>
      <c r="DM40" s="269" t="s">
        <v>589</v>
      </c>
      <c r="DN40" s="269" t="s">
        <v>178</v>
      </c>
      <c r="DO40" s="269">
        <v>125</v>
      </c>
      <c r="DP40" s="269" t="s">
        <v>624</v>
      </c>
      <c r="DQ40" s="56"/>
      <c r="DR40" s="56"/>
      <c r="DS40" s="36"/>
      <c r="DV40" s="41">
        <v>1.08</v>
      </c>
      <c r="DW40" s="41" t="s">
        <v>197</v>
      </c>
      <c r="DX40" s="41"/>
      <c r="DY40" s="151">
        <v>255.20400000000004</v>
      </c>
      <c r="DZ40" s="41">
        <v>255.20400000000004</v>
      </c>
      <c r="EA40" s="41">
        <v>9999</v>
      </c>
      <c r="EB40" s="41">
        <v>999999</v>
      </c>
      <c r="EC40" s="41">
        <v>999999</v>
      </c>
      <c r="EG40" s="41">
        <v>35</v>
      </c>
      <c r="EH40" s="195">
        <v>0</v>
      </c>
      <c r="EI40" s="195">
        <v>540</v>
      </c>
      <c r="EJ40" s="196">
        <v>114</v>
      </c>
      <c r="EK40" s="195">
        <v>0</v>
      </c>
      <c r="EL40" s="195">
        <v>1260</v>
      </c>
      <c r="EM40" s="195">
        <v>2525</v>
      </c>
      <c r="EN40" s="195">
        <v>480</v>
      </c>
      <c r="EO40" s="195">
        <v>143</v>
      </c>
      <c r="EP40" s="195">
        <v>600</v>
      </c>
      <c r="EQ40" s="195">
        <v>122.3</v>
      </c>
      <c r="ER40" s="195" t="e">
        <v>#REF!</v>
      </c>
      <c r="ES40" s="195" t="e">
        <v>#REF!</v>
      </c>
      <c r="ET40" s="195" t="e">
        <v>#REF!</v>
      </c>
      <c r="EU40" s="196" t="e">
        <v>#REF!</v>
      </c>
      <c r="EV40" s="195"/>
      <c r="EW40" s="195"/>
      <c r="EX40" s="195"/>
      <c r="EY40" s="195"/>
      <c r="EZ40" s="196"/>
      <c r="FA40" s="195"/>
      <c r="FC40" s="41">
        <v>35</v>
      </c>
      <c r="FD40" s="195">
        <v>0</v>
      </c>
      <c r="FE40" s="195">
        <v>540</v>
      </c>
      <c r="FF40" s="195">
        <v>654</v>
      </c>
      <c r="FG40" s="195">
        <v>654</v>
      </c>
      <c r="FH40" s="195">
        <v>1914</v>
      </c>
      <c r="FI40" s="195">
        <v>4439</v>
      </c>
      <c r="FJ40" s="195">
        <v>4919</v>
      </c>
      <c r="FK40" s="195">
        <v>5062</v>
      </c>
      <c r="FL40" s="195">
        <v>5662</v>
      </c>
      <c r="FM40" s="195">
        <v>5784.3</v>
      </c>
      <c r="FN40" s="195" t="e">
        <v>#REF!</v>
      </c>
      <c r="FO40" s="195" t="e">
        <v>#REF!</v>
      </c>
      <c r="FP40" s="195" t="e">
        <v>#REF!</v>
      </c>
      <c r="FQ40" s="195" t="e">
        <v>#REF!</v>
      </c>
      <c r="FR40" s="195" t="e">
        <v>#REF!</v>
      </c>
      <c r="FS40" s="195" t="e">
        <v>#REF!</v>
      </c>
      <c r="FT40" s="195" t="e">
        <v>#REF!</v>
      </c>
      <c r="FU40" s="195" t="e">
        <v>#REF!</v>
      </c>
      <c r="FV40" s="195" t="e">
        <v>#REF!</v>
      </c>
    </row>
    <row r="41" spans="1:178" ht="13.5" thickBot="1" x14ac:dyDescent="0.25">
      <c r="A41" s="132"/>
      <c r="B41" s="34">
        <v>36</v>
      </c>
      <c r="C41" s="293">
        <v>36</v>
      </c>
      <c r="D41" s="260" t="s">
        <v>251</v>
      </c>
      <c r="E41" s="260" t="s">
        <v>278</v>
      </c>
      <c r="F41" s="260" t="s">
        <v>567</v>
      </c>
      <c r="G41" s="43">
        <v>0.3166666666666666</v>
      </c>
      <c r="H41" s="47">
        <v>0.3166666666666666</v>
      </c>
      <c r="I41" s="58" t="s">
        <v>44</v>
      </c>
      <c r="J41" s="52">
        <v>0</v>
      </c>
      <c r="K41" s="43">
        <v>0.39999999999999997</v>
      </c>
      <c r="L41" s="47">
        <v>0.39999999999999997</v>
      </c>
      <c r="M41" s="42" t="s">
        <v>44</v>
      </c>
      <c r="N41" s="38">
        <v>0</v>
      </c>
      <c r="O41" s="85">
        <v>0.40347222222222223</v>
      </c>
      <c r="P41" s="38">
        <v>300</v>
      </c>
      <c r="Q41" s="261"/>
      <c r="R41" s="85">
        <v>0.44791666666666669</v>
      </c>
      <c r="S41" s="38">
        <v>300</v>
      </c>
      <c r="T41" s="85" t="s">
        <v>308</v>
      </c>
      <c r="U41" s="86"/>
      <c r="V41" s="52">
        <v>600</v>
      </c>
      <c r="W41" s="85">
        <v>0.5131944444444444</v>
      </c>
      <c r="X41" s="38"/>
      <c r="Y41" s="85">
        <v>0.51388888888888895</v>
      </c>
      <c r="Z41" s="86"/>
      <c r="AA41" s="52">
        <v>0</v>
      </c>
      <c r="AB41" s="261"/>
      <c r="AC41" s="85">
        <v>0.51736111111111105</v>
      </c>
      <c r="AD41" s="38"/>
      <c r="AE41" s="85">
        <v>0.46666666666666662</v>
      </c>
      <c r="AF41" s="86"/>
      <c r="AG41" s="52">
        <v>720</v>
      </c>
      <c r="AH41" s="261">
        <v>600</v>
      </c>
      <c r="AI41" s="85"/>
      <c r="AJ41" s="38">
        <v>600</v>
      </c>
      <c r="AK41" s="73">
        <v>0.5493055555555556</v>
      </c>
      <c r="AL41" s="42" t="s">
        <v>301</v>
      </c>
      <c r="AM41" s="38">
        <v>5100</v>
      </c>
      <c r="AN41" s="43">
        <v>0.55208333333333337</v>
      </c>
      <c r="AO41" s="47">
        <v>0.58819444444444446</v>
      </c>
      <c r="AP41" s="70">
        <v>101</v>
      </c>
      <c r="AQ41" s="71">
        <v>101</v>
      </c>
      <c r="AR41" s="72"/>
      <c r="AS41" s="49">
        <v>0.59097222222222223</v>
      </c>
      <c r="AT41" s="42" t="s">
        <v>44</v>
      </c>
      <c r="AU41" s="280">
        <v>0</v>
      </c>
      <c r="AV41" s="72"/>
      <c r="AW41" s="49">
        <v>0.63541666666666663</v>
      </c>
      <c r="AX41" s="42" t="s">
        <v>44</v>
      </c>
      <c r="AY41" s="38">
        <v>0</v>
      </c>
      <c r="AZ41" s="53">
        <v>0.6381944444444444</v>
      </c>
      <c r="BA41" s="61"/>
      <c r="BB41" s="55">
        <v>0.64371527777777782</v>
      </c>
      <c r="BC41" s="35">
        <v>5.5208333333334192E-3</v>
      </c>
      <c r="BD41" s="35">
        <v>1.1574074074160307E-5</v>
      </c>
      <c r="BE41" s="44" t="s">
        <v>301</v>
      </c>
      <c r="BF41" s="45">
        <v>1</v>
      </c>
      <c r="BG41" s="55">
        <v>0.65127314814814818</v>
      </c>
      <c r="BH41" s="35">
        <v>1.3078703703703787E-2</v>
      </c>
      <c r="BI41" s="35">
        <v>3.3564814814806415E-4</v>
      </c>
      <c r="BJ41" s="44" t="s">
        <v>45</v>
      </c>
      <c r="BK41" s="45">
        <v>29</v>
      </c>
      <c r="BL41" s="55">
        <v>0.65637731481481476</v>
      </c>
      <c r="BM41" s="35">
        <v>1.8182870370370363E-2</v>
      </c>
      <c r="BN41" s="35">
        <v>9.1435185185184328E-4</v>
      </c>
      <c r="BO41" s="44" t="s">
        <v>301</v>
      </c>
      <c r="BP41" s="45">
        <v>79</v>
      </c>
      <c r="BQ41" s="55">
        <v>0.67484953703703709</v>
      </c>
      <c r="BR41" s="35">
        <v>3.6655092592592697E-2</v>
      </c>
      <c r="BS41" s="35">
        <v>4.6990740740741818E-3</v>
      </c>
      <c r="BT41" s="44" t="s">
        <v>301</v>
      </c>
      <c r="BU41" s="45">
        <v>406</v>
      </c>
      <c r="BV41" s="263"/>
      <c r="BW41" s="263"/>
      <c r="BX41" s="55">
        <v>0.68812499999999999</v>
      </c>
      <c r="BY41" s="35">
        <v>4.9930555555555589E-2</v>
      </c>
      <c r="BZ41" s="35">
        <v>9.7222222222222571E-3</v>
      </c>
      <c r="CA41" s="44" t="s">
        <v>301</v>
      </c>
      <c r="CB41" s="45">
        <v>840</v>
      </c>
      <c r="CC41" s="49">
        <v>0.70416666666666661</v>
      </c>
      <c r="CD41" s="42" t="s">
        <v>44</v>
      </c>
      <c r="CE41" s="38">
        <v>0</v>
      </c>
      <c r="CF41" s="53">
        <v>0.70624999999999993</v>
      </c>
      <c r="CG41" s="61"/>
      <c r="CH41" s="55">
        <v>0.71877314814814808</v>
      </c>
      <c r="CI41" s="35">
        <v>1.2523148148148144E-2</v>
      </c>
      <c r="CJ41" s="35">
        <v>1.6782407407407371E-3</v>
      </c>
      <c r="CK41" s="44" t="s">
        <v>301</v>
      </c>
      <c r="CL41" s="45">
        <v>145</v>
      </c>
      <c r="CM41" s="55">
        <v>0.72618055555555561</v>
      </c>
      <c r="CN41" s="35">
        <v>1.9930555555555673E-2</v>
      </c>
      <c r="CO41" s="35">
        <v>3.078703703703823E-3</v>
      </c>
      <c r="CP41" s="44" t="s">
        <v>301</v>
      </c>
      <c r="CQ41" s="45">
        <v>266</v>
      </c>
      <c r="CR41" s="85"/>
      <c r="CS41" s="38">
        <v>600</v>
      </c>
      <c r="CT41" s="85">
        <v>2.0631944444444401</v>
      </c>
      <c r="CU41" s="38"/>
      <c r="CV41" s="91"/>
      <c r="CW41" s="95">
        <v>0.05</v>
      </c>
      <c r="CX41" s="42" t="s">
        <v>44</v>
      </c>
      <c r="CY41" s="38">
        <v>0</v>
      </c>
      <c r="CZ41" s="43">
        <v>0.40902777777777777</v>
      </c>
      <c r="DA41" s="47"/>
      <c r="DB41" s="70">
        <v>110.5</v>
      </c>
      <c r="DC41" s="71">
        <v>110.5</v>
      </c>
      <c r="DD41" s="72"/>
      <c r="DE41" s="43"/>
      <c r="DF41" s="43"/>
      <c r="DG41" s="39">
        <v>1977.5</v>
      </c>
      <c r="DH41" s="46">
        <v>8820</v>
      </c>
      <c r="DI41" s="40"/>
      <c r="DJ41" s="63">
        <v>10797.5</v>
      </c>
      <c r="DK41" s="43"/>
      <c r="DL41" s="268" t="s">
        <v>191</v>
      </c>
      <c r="DM41" s="269" t="s">
        <v>567</v>
      </c>
      <c r="DN41" s="269" t="s">
        <v>178</v>
      </c>
      <c r="DO41" s="269">
        <v>105</v>
      </c>
      <c r="DP41" s="269">
        <v>0</v>
      </c>
      <c r="DQ41" s="56"/>
      <c r="DR41" s="56"/>
      <c r="DS41" s="36"/>
      <c r="DV41" s="41">
        <v>1.08</v>
      </c>
      <c r="DW41" s="41" t="s">
        <v>198</v>
      </c>
      <c r="DX41" s="41"/>
      <c r="DY41" s="151">
        <v>228.42000000000002</v>
      </c>
      <c r="DZ41" s="41">
        <v>9999</v>
      </c>
      <c r="EA41" s="41">
        <v>228.42000000000002</v>
      </c>
      <c r="EB41" s="41">
        <v>999999</v>
      </c>
      <c r="EC41" s="41">
        <v>999999</v>
      </c>
      <c r="EG41" s="41">
        <v>36</v>
      </c>
      <c r="EH41" s="195">
        <v>0</v>
      </c>
      <c r="EI41" s="195">
        <v>8220</v>
      </c>
      <c r="EJ41" s="196">
        <v>101</v>
      </c>
      <c r="EK41" s="195">
        <v>0</v>
      </c>
      <c r="EL41" s="195">
        <v>0</v>
      </c>
      <c r="EM41" s="195">
        <v>1355</v>
      </c>
      <c r="EN41" s="195">
        <v>0</v>
      </c>
      <c r="EO41" s="195">
        <v>411</v>
      </c>
      <c r="EP41" s="195">
        <v>600</v>
      </c>
      <c r="EQ41" s="195">
        <v>110.5</v>
      </c>
      <c r="ER41" s="195" t="e">
        <v>#REF!</v>
      </c>
      <c r="ES41" s="195" t="e">
        <v>#REF!</v>
      </c>
      <c r="ET41" s="195" t="e">
        <v>#REF!</v>
      </c>
      <c r="EU41" s="196" t="e">
        <v>#REF!</v>
      </c>
      <c r="EV41" s="195"/>
      <c r="EW41" s="195"/>
      <c r="EX41" s="195"/>
      <c r="EY41" s="195"/>
      <c r="EZ41" s="196"/>
      <c r="FA41" s="195"/>
      <c r="FC41" s="41">
        <v>36</v>
      </c>
      <c r="FD41" s="195">
        <v>0</v>
      </c>
      <c r="FE41" s="195">
        <v>8220</v>
      </c>
      <c r="FF41" s="195">
        <v>8321</v>
      </c>
      <c r="FG41" s="195">
        <v>8321</v>
      </c>
      <c r="FH41" s="195">
        <v>8321</v>
      </c>
      <c r="FI41" s="195">
        <v>9676</v>
      </c>
      <c r="FJ41" s="195">
        <v>9676</v>
      </c>
      <c r="FK41" s="195">
        <v>10087</v>
      </c>
      <c r="FL41" s="195">
        <v>10687</v>
      </c>
      <c r="FM41" s="195">
        <v>10797.5</v>
      </c>
      <c r="FN41" s="195" t="e">
        <v>#REF!</v>
      </c>
      <c r="FO41" s="195" t="e">
        <v>#REF!</v>
      </c>
      <c r="FP41" s="195" t="e">
        <v>#REF!</v>
      </c>
      <c r="FQ41" s="195" t="e">
        <v>#REF!</v>
      </c>
      <c r="FR41" s="195" t="e">
        <v>#REF!</v>
      </c>
      <c r="FS41" s="195" t="e">
        <v>#REF!</v>
      </c>
      <c r="FT41" s="195" t="e">
        <v>#REF!</v>
      </c>
      <c r="FU41" s="195" t="e">
        <v>#REF!</v>
      </c>
      <c r="FV41" s="195" t="e">
        <v>#REF!</v>
      </c>
    </row>
    <row r="42" spans="1:178" ht="13.5" thickBot="1" x14ac:dyDescent="0.25">
      <c r="A42" s="132"/>
      <c r="B42" s="34">
        <v>37</v>
      </c>
      <c r="C42" s="293">
        <v>37</v>
      </c>
      <c r="D42" s="260" t="s">
        <v>506</v>
      </c>
      <c r="E42" s="260" t="s">
        <v>507</v>
      </c>
      <c r="F42" s="260" t="s">
        <v>584</v>
      </c>
      <c r="G42" s="43">
        <v>0.31736111111111104</v>
      </c>
      <c r="H42" s="47">
        <v>0.31736111111111104</v>
      </c>
      <c r="I42" s="58" t="s">
        <v>44</v>
      </c>
      <c r="J42" s="52">
        <v>0</v>
      </c>
      <c r="K42" s="43">
        <v>0.40069444444444441</v>
      </c>
      <c r="L42" s="47">
        <v>0.40069444444444441</v>
      </c>
      <c r="M42" s="42" t="s">
        <v>44</v>
      </c>
      <c r="N42" s="38">
        <v>0</v>
      </c>
      <c r="O42" s="85"/>
      <c r="P42" s="38">
        <v>600</v>
      </c>
      <c r="Q42" s="261"/>
      <c r="R42" s="85"/>
      <c r="S42" s="38">
        <v>0</v>
      </c>
      <c r="T42" s="85" t="s">
        <v>308</v>
      </c>
      <c r="U42" s="86"/>
      <c r="V42" s="52">
        <v>600</v>
      </c>
      <c r="W42" s="85"/>
      <c r="X42" s="38">
        <v>600</v>
      </c>
      <c r="Y42" s="85"/>
      <c r="Z42" s="86"/>
      <c r="AA42" s="52">
        <v>600</v>
      </c>
      <c r="AB42" s="261"/>
      <c r="AC42" s="85"/>
      <c r="AD42" s="38">
        <v>600</v>
      </c>
      <c r="AE42" s="85" t="s">
        <v>308</v>
      </c>
      <c r="AF42" s="86"/>
      <c r="AG42" s="52">
        <v>600</v>
      </c>
      <c r="AH42" s="261"/>
      <c r="AI42" s="85"/>
      <c r="AJ42" s="38">
        <v>600</v>
      </c>
      <c r="AK42" s="73">
        <v>0.4916666666666667</v>
      </c>
      <c r="AL42" s="42" t="s">
        <v>301</v>
      </c>
      <c r="AM42" s="38">
        <v>60</v>
      </c>
      <c r="AN42" s="43">
        <v>0.49652777777777773</v>
      </c>
      <c r="AO42" s="47">
        <v>0.50763888888888886</v>
      </c>
      <c r="AP42" s="70">
        <v>117.5</v>
      </c>
      <c r="AQ42" s="71">
        <v>117.5</v>
      </c>
      <c r="AR42" s="72"/>
      <c r="AS42" s="49">
        <v>0.53333333333333333</v>
      </c>
      <c r="AT42" s="42" t="s">
        <v>44</v>
      </c>
      <c r="AU42" s="280">
        <v>0</v>
      </c>
      <c r="AV42" s="72"/>
      <c r="AW42" s="49">
        <v>0.57430555555555551</v>
      </c>
      <c r="AX42" s="42" t="s">
        <v>45</v>
      </c>
      <c r="AY42" s="38">
        <v>60</v>
      </c>
      <c r="AZ42" s="53">
        <v>0.57777777777777783</v>
      </c>
      <c r="BA42" s="61"/>
      <c r="BB42" s="55">
        <v>0.58374999999999999</v>
      </c>
      <c r="BC42" s="35">
        <v>5.9722222222221566E-3</v>
      </c>
      <c r="BD42" s="35">
        <v>4.6296296296289771E-4</v>
      </c>
      <c r="BE42" s="44" t="s">
        <v>301</v>
      </c>
      <c r="BF42" s="45">
        <v>40</v>
      </c>
      <c r="BG42" s="55">
        <v>0.59215277777777775</v>
      </c>
      <c r="BH42" s="35">
        <v>1.4374999999999916E-2</v>
      </c>
      <c r="BI42" s="35">
        <v>9.6064814814806471E-4</v>
      </c>
      <c r="BJ42" s="44" t="s">
        <v>301</v>
      </c>
      <c r="BK42" s="45">
        <v>83</v>
      </c>
      <c r="BL42" s="55">
        <v>0.59752314814814811</v>
      </c>
      <c r="BM42" s="35">
        <v>1.9745370370370274E-2</v>
      </c>
      <c r="BN42" s="35">
        <v>2.4768518518517545E-3</v>
      </c>
      <c r="BO42" s="44" t="s">
        <v>301</v>
      </c>
      <c r="BP42" s="45">
        <v>214</v>
      </c>
      <c r="BQ42" s="55">
        <v>0.62246527777777783</v>
      </c>
      <c r="BR42" s="35">
        <v>4.4687499999999991E-2</v>
      </c>
      <c r="BS42" s="35">
        <v>1.2731481481481476E-2</v>
      </c>
      <c r="BT42" s="44" t="s">
        <v>301</v>
      </c>
      <c r="BU42" s="45">
        <v>1100</v>
      </c>
      <c r="BV42" s="263"/>
      <c r="BW42" s="263"/>
      <c r="BX42" s="55">
        <v>0.61121527777777784</v>
      </c>
      <c r="BY42" s="35">
        <v>3.3437500000000009E-2</v>
      </c>
      <c r="BZ42" s="35">
        <v>6.7708333333333232E-3</v>
      </c>
      <c r="CA42" s="44" t="s">
        <v>45</v>
      </c>
      <c r="CB42" s="45">
        <v>885</v>
      </c>
      <c r="CC42" s="49">
        <v>0.6958333333333333</v>
      </c>
      <c r="CD42" s="42" t="s">
        <v>301</v>
      </c>
      <c r="CE42" s="38">
        <v>900</v>
      </c>
      <c r="CF42" s="53">
        <v>0.70138888888888884</v>
      </c>
      <c r="CG42" s="61"/>
      <c r="CH42" s="55">
        <v>0.71480324074074064</v>
      </c>
      <c r="CI42" s="35">
        <v>1.3414351851851802E-2</v>
      </c>
      <c r="CJ42" s="35">
        <v>2.5694444444443951E-3</v>
      </c>
      <c r="CK42" s="44" t="s">
        <v>301</v>
      </c>
      <c r="CL42" s="45">
        <v>222</v>
      </c>
      <c r="CM42" s="55">
        <v>0.72342592592592592</v>
      </c>
      <c r="CN42" s="35">
        <v>2.2037037037037077E-2</v>
      </c>
      <c r="CO42" s="35">
        <v>5.1851851851852267E-3</v>
      </c>
      <c r="CP42" s="44" t="s">
        <v>301</v>
      </c>
      <c r="CQ42" s="45">
        <v>448</v>
      </c>
      <c r="CR42" s="85" t="s">
        <v>632</v>
      </c>
      <c r="CS42" s="38"/>
      <c r="CT42" s="85">
        <v>2.1048611111111102</v>
      </c>
      <c r="CU42" s="38"/>
      <c r="CV42" s="91"/>
      <c r="CW42" s="95">
        <v>0.05</v>
      </c>
      <c r="CX42" s="42" t="s">
        <v>44</v>
      </c>
      <c r="CY42" s="38">
        <v>0</v>
      </c>
      <c r="CZ42" s="43">
        <v>0.40902777777777777</v>
      </c>
      <c r="DA42" s="47"/>
      <c r="DB42" s="70">
        <v>124</v>
      </c>
      <c r="DC42" s="71">
        <v>124</v>
      </c>
      <c r="DD42" s="72"/>
      <c r="DE42" s="43"/>
      <c r="DF42" s="43"/>
      <c r="DG42" s="39">
        <v>3233.5</v>
      </c>
      <c r="DH42" s="46">
        <v>5220</v>
      </c>
      <c r="DI42" s="40"/>
      <c r="DJ42" s="63">
        <v>8453.5</v>
      </c>
      <c r="DK42" s="43"/>
      <c r="DL42" s="268" t="s">
        <v>192</v>
      </c>
      <c r="DM42" s="269" t="s">
        <v>584</v>
      </c>
      <c r="DN42" s="269" t="s">
        <v>178</v>
      </c>
      <c r="DO42" s="269">
        <v>90</v>
      </c>
      <c r="DP42" s="269">
        <v>0</v>
      </c>
      <c r="DQ42" s="56"/>
      <c r="DR42" s="56"/>
      <c r="DS42" s="36"/>
      <c r="DV42" s="41">
        <v>1.05</v>
      </c>
      <c r="DW42" s="41" t="s">
        <v>198</v>
      </c>
      <c r="DX42" s="41"/>
      <c r="DY42" s="151">
        <v>253.57500000000002</v>
      </c>
      <c r="DZ42" s="41">
        <v>9999</v>
      </c>
      <c r="EA42" s="41">
        <v>253.57500000000002</v>
      </c>
      <c r="EB42" s="41">
        <v>999999</v>
      </c>
      <c r="EC42" s="41">
        <v>999999</v>
      </c>
      <c r="EG42" s="41">
        <v>37</v>
      </c>
      <c r="EH42" s="195">
        <v>0</v>
      </c>
      <c r="EI42" s="195">
        <v>4260</v>
      </c>
      <c r="EJ42" s="196">
        <v>117.5</v>
      </c>
      <c r="EK42" s="195">
        <v>0</v>
      </c>
      <c r="EL42" s="195">
        <v>60</v>
      </c>
      <c r="EM42" s="195">
        <v>2322</v>
      </c>
      <c r="EN42" s="195">
        <v>900</v>
      </c>
      <c r="EO42" s="195">
        <v>670</v>
      </c>
      <c r="EP42" s="195">
        <v>0</v>
      </c>
      <c r="EQ42" s="195">
        <v>124</v>
      </c>
      <c r="ER42" s="195" t="e">
        <v>#REF!</v>
      </c>
      <c r="ES42" s="195" t="e">
        <v>#REF!</v>
      </c>
      <c r="ET42" s="195" t="e">
        <v>#REF!</v>
      </c>
      <c r="EU42" s="196" t="e">
        <v>#REF!</v>
      </c>
      <c r="EV42" s="195"/>
      <c r="EW42" s="195"/>
      <c r="EX42" s="195"/>
      <c r="EY42" s="195"/>
      <c r="EZ42" s="196"/>
      <c r="FA42" s="195"/>
      <c r="FC42" s="41">
        <v>37</v>
      </c>
      <c r="FD42" s="195">
        <v>0</v>
      </c>
      <c r="FE42" s="195">
        <v>4260</v>
      </c>
      <c r="FF42" s="195">
        <v>4377.5</v>
      </c>
      <c r="FG42" s="195">
        <v>4377.5</v>
      </c>
      <c r="FH42" s="195">
        <v>4437.5</v>
      </c>
      <c r="FI42" s="195">
        <v>6759.5</v>
      </c>
      <c r="FJ42" s="195">
        <v>7659.5</v>
      </c>
      <c r="FK42" s="195">
        <v>8329.5</v>
      </c>
      <c r="FL42" s="195">
        <v>8329.5</v>
      </c>
      <c r="FM42" s="195">
        <v>8453.5</v>
      </c>
      <c r="FN42" s="195" t="e">
        <v>#REF!</v>
      </c>
      <c r="FO42" s="195" t="e">
        <v>#REF!</v>
      </c>
      <c r="FP42" s="195" t="e">
        <v>#REF!</v>
      </c>
      <c r="FQ42" s="195" t="e">
        <v>#REF!</v>
      </c>
      <c r="FR42" s="195" t="e">
        <v>#REF!</v>
      </c>
      <c r="FS42" s="195" t="e">
        <v>#REF!</v>
      </c>
      <c r="FT42" s="195" t="e">
        <v>#REF!</v>
      </c>
      <c r="FU42" s="195" t="e">
        <v>#REF!</v>
      </c>
      <c r="FV42" s="195" t="e">
        <v>#REF!</v>
      </c>
    </row>
    <row r="43" spans="1:178" ht="13.5" thickBot="1" x14ac:dyDescent="0.25">
      <c r="A43" s="132"/>
      <c r="B43" s="34">
        <v>38</v>
      </c>
      <c r="C43" s="293">
        <v>38</v>
      </c>
      <c r="D43" s="260" t="s">
        <v>102</v>
      </c>
      <c r="E43" s="260" t="s">
        <v>103</v>
      </c>
      <c r="F43" s="260" t="s">
        <v>578</v>
      </c>
      <c r="G43" s="43">
        <v>0.31805555555555548</v>
      </c>
      <c r="H43" s="47">
        <v>0.31805555555555548</v>
      </c>
      <c r="I43" s="58" t="s">
        <v>44</v>
      </c>
      <c r="J43" s="52">
        <v>0</v>
      </c>
      <c r="K43" s="43">
        <v>0.40138888888888885</v>
      </c>
      <c r="L43" s="47">
        <v>0.40138888888888885</v>
      </c>
      <c r="M43" s="42" t="s">
        <v>44</v>
      </c>
      <c r="N43" s="38">
        <v>0</v>
      </c>
      <c r="O43" s="85">
        <v>0.40208333333333335</v>
      </c>
      <c r="P43" s="38"/>
      <c r="Q43" s="261"/>
      <c r="R43" s="85"/>
      <c r="S43" s="38">
        <v>0</v>
      </c>
      <c r="T43" s="85" t="s">
        <v>308</v>
      </c>
      <c r="U43" s="86"/>
      <c r="V43" s="52">
        <v>600</v>
      </c>
      <c r="W43" s="85"/>
      <c r="X43" s="38">
        <v>600</v>
      </c>
      <c r="Y43" s="85"/>
      <c r="Z43" s="86"/>
      <c r="AA43" s="52">
        <v>600</v>
      </c>
      <c r="AB43" s="261"/>
      <c r="AC43" s="85"/>
      <c r="AD43" s="38">
        <v>600</v>
      </c>
      <c r="AE43" s="85">
        <v>0.45416666666666666</v>
      </c>
      <c r="AF43" s="86"/>
      <c r="AG43" s="52">
        <v>1920</v>
      </c>
      <c r="AH43" s="261"/>
      <c r="AI43" s="85"/>
      <c r="AJ43" s="38">
        <v>600</v>
      </c>
      <c r="AK43" s="73">
        <v>0.50069444444444444</v>
      </c>
      <c r="AL43" s="42" t="s">
        <v>301</v>
      </c>
      <c r="AM43" s="38">
        <v>780</v>
      </c>
      <c r="AN43" s="43">
        <v>0.53194444444444444</v>
      </c>
      <c r="AO43" s="47">
        <v>0.53541666666666665</v>
      </c>
      <c r="AP43" s="70">
        <v>92</v>
      </c>
      <c r="AQ43" s="71">
        <v>92</v>
      </c>
      <c r="AR43" s="72">
        <v>10</v>
      </c>
      <c r="AS43" s="49">
        <v>0.54236111111111107</v>
      </c>
      <c r="AT43" s="42" t="s">
        <v>44</v>
      </c>
      <c r="AU43" s="280">
        <v>0</v>
      </c>
      <c r="AV43" s="72"/>
      <c r="AW43" s="49">
        <v>0.58472222222222225</v>
      </c>
      <c r="AX43" s="42" t="s">
        <v>44</v>
      </c>
      <c r="AY43" s="38">
        <v>0</v>
      </c>
      <c r="AZ43" s="53">
        <v>0.58958333333333335</v>
      </c>
      <c r="BA43" s="61"/>
      <c r="BB43" s="55">
        <v>0.59509259259259262</v>
      </c>
      <c r="BC43" s="35">
        <v>5.5092592592592693E-3</v>
      </c>
      <c r="BD43" s="35">
        <v>1.0408340855860843E-17</v>
      </c>
      <c r="BE43" s="44" t="s">
        <v>44</v>
      </c>
      <c r="BF43" s="45">
        <v>0</v>
      </c>
      <c r="BG43" s="55">
        <v>0.60222222222222221</v>
      </c>
      <c r="BH43" s="35">
        <v>1.2638888888888866E-2</v>
      </c>
      <c r="BI43" s="35">
        <v>7.7546296296298473E-4</v>
      </c>
      <c r="BJ43" s="44" t="s">
        <v>45</v>
      </c>
      <c r="BK43" s="45">
        <v>67</v>
      </c>
      <c r="BL43" s="55">
        <v>0.60578703703703707</v>
      </c>
      <c r="BM43" s="35">
        <v>1.620370370370372E-2</v>
      </c>
      <c r="BN43" s="35">
        <v>1.0648148148147997E-3</v>
      </c>
      <c r="BO43" s="44" t="s">
        <v>45</v>
      </c>
      <c r="BP43" s="45">
        <v>92</v>
      </c>
      <c r="BQ43" s="55">
        <v>0.62254629629629632</v>
      </c>
      <c r="BR43" s="35">
        <v>3.2962962962962972E-2</v>
      </c>
      <c r="BS43" s="35">
        <v>1.0069444444444561E-3</v>
      </c>
      <c r="BT43" s="44" t="s">
        <v>301</v>
      </c>
      <c r="BU43" s="45">
        <v>87</v>
      </c>
      <c r="BV43" s="263"/>
      <c r="BW43" s="263"/>
      <c r="BX43" s="55">
        <v>0.63118055555555552</v>
      </c>
      <c r="BY43" s="35">
        <v>4.1597222222222174E-2</v>
      </c>
      <c r="BZ43" s="35">
        <v>1.3888888888888423E-3</v>
      </c>
      <c r="CA43" s="44" t="s">
        <v>301</v>
      </c>
      <c r="CB43" s="45">
        <v>120</v>
      </c>
      <c r="CC43" s="49">
        <v>0.65555555555555556</v>
      </c>
      <c r="CD43" s="42" t="s">
        <v>44</v>
      </c>
      <c r="CE43" s="38">
        <v>0</v>
      </c>
      <c r="CF43" s="53">
        <v>0.66319444444444442</v>
      </c>
      <c r="CG43" s="61"/>
      <c r="CH43" s="55">
        <v>0.6740624999999999</v>
      </c>
      <c r="CI43" s="35">
        <v>1.0868055555555478E-2</v>
      </c>
      <c r="CJ43" s="35">
        <v>2.3148148148070813E-5</v>
      </c>
      <c r="CK43" s="44" t="s">
        <v>301</v>
      </c>
      <c r="CL43" s="45">
        <v>2</v>
      </c>
      <c r="CM43" s="55">
        <v>0.68070601851851853</v>
      </c>
      <c r="CN43" s="35">
        <v>1.751157407407411E-2</v>
      </c>
      <c r="CO43" s="35">
        <v>6.5972222222225943E-4</v>
      </c>
      <c r="CP43" s="44" t="s">
        <v>301</v>
      </c>
      <c r="CQ43" s="45">
        <v>57</v>
      </c>
      <c r="CR43" s="85" t="s">
        <v>632</v>
      </c>
      <c r="CS43" s="38"/>
      <c r="CT43" s="85">
        <v>2.1465277777777798</v>
      </c>
      <c r="CU43" s="38"/>
      <c r="CV43" s="91"/>
      <c r="CW43" s="95">
        <v>0.05</v>
      </c>
      <c r="CX43" s="42" t="s">
        <v>44</v>
      </c>
      <c r="CY43" s="38">
        <v>0</v>
      </c>
      <c r="CZ43" s="43">
        <v>0.40902777777777777</v>
      </c>
      <c r="DA43" s="47"/>
      <c r="DB43" s="70">
        <v>100</v>
      </c>
      <c r="DC43" s="71">
        <v>100</v>
      </c>
      <c r="DD43" s="72"/>
      <c r="DE43" s="43"/>
      <c r="DF43" s="43"/>
      <c r="DG43" s="39">
        <v>627</v>
      </c>
      <c r="DH43" s="46">
        <v>5700</v>
      </c>
      <c r="DI43" s="40"/>
      <c r="DJ43" s="63">
        <v>6327</v>
      </c>
      <c r="DK43" s="43"/>
      <c r="DL43" s="268" t="s">
        <v>190</v>
      </c>
      <c r="DM43" s="269" t="s">
        <v>578</v>
      </c>
      <c r="DN43" s="269" t="s">
        <v>178</v>
      </c>
      <c r="DO43" s="269">
        <v>80</v>
      </c>
      <c r="DP43" s="269" t="s">
        <v>183</v>
      </c>
      <c r="DQ43" s="56"/>
      <c r="DR43" s="56"/>
      <c r="DS43" s="36"/>
      <c r="DV43" s="41">
        <v>1.05</v>
      </c>
      <c r="DW43" s="41" t="s">
        <v>197</v>
      </c>
      <c r="DX43" s="41"/>
      <c r="DY43" s="151">
        <v>212.10000000000002</v>
      </c>
      <c r="DZ43" s="41">
        <v>212.10000000000002</v>
      </c>
      <c r="EA43" s="41">
        <v>9999</v>
      </c>
      <c r="EB43" s="41">
        <v>999999</v>
      </c>
      <c r="EC43" s="41">
        <v>999999</v>
      </c>
      <c r="EG43" s="41">
        <v>38</v>
      </c>
      <c r="EH43" s="195">
        <v>0</v>
      </c>
      <c r="EI43" s="195">
        <v>5700</v>
      </c>
      <c r="EJ43" s="196">
        <v>102</v>
      </c>
      <c r="EK43" s="195">
        <v>0</v>
      </c>
      <c r="EL43" s="195">
        <v>0</v>
      </c>
      <c r="EM43" s="195">
        <v>366</v>
      </c>
      <c r="EN43" s="195">
        <v>0</v>
      </c>
      <c r="EO43" s="195">
        <v>59</v>
      </c>
      <c r="EP43" s="195">
        <v>0</v>
      </c>
      <c r="EQ43" s="195">
        <v>100</v>
      </c>
      <c r="ER43" s="195" t="e">
        <v>#REF!</v>
      </c>
      <c r="ES43" s="195" t="e">
        <v>#REF!</v>
      </c>
      <c r="ET43" s="195" t="e">
        <v>#REF!</v>
      </c>
      <c r="EU43" s="196" t="e">
        <v>#REF!</v>
      </c>
      <c r="EV43" s="195"/>
      <c r="EW43" s="195"/>
      <c r="EX43" s="195"/>
      <c r="EY43" s="195"/>
      <c r="EZ43" s="196"/>
      <c r="FA43" s="195"/>
      <c r="FC43" s="41">
        <v>38</v>
      </c>
      <c r="FD43" s="195">
        <v>0</v>
      </c>
      <c r="FE43" s="195">
        <v>5700</v>
      </c>
      <c r="FF43" s="195">
        <v>5802</v>
      </c>
      <c r="FG43" s="195">
        <v>5802</v>
      </c>
      <c r="FH43" s="195">
        <v>5802</v>
      </c>
      <c r="FI43" s="195">
        <v>6168</v>
      </c>
      <c r="FJ43" s="195">
        <v>6168</v>
      </c>
      <c r="FK43" s="195">
        <v>6227</v>
      </c>
      <c r="FL43" s="195">
        <v>6227</v>
      </c>
      <c r="FM43" s="195">
        <v>6327</v>
      </c>
      <c r="FN43" s="195" t="e">
        <v>#REF!</v>
      </c>
      <c r="FO43" s="195" t="e">
        <v>#REF!</v>
      </c>
      <c r="FP43" s="195" t="e">
        <v>#REF!</v>
      </c>
      <c r="FQ43" s="195" t="e">
        <v>#REF!</v>
      </c>
      <c r="FR43" s="195" t="e">
        <v>#REF!</v>
      </c>
      <c r="FS43" s="195" t="e">
        <v>#REF!</v>
      </c>
      <c r="FT43" s="195" t="e">
        <v>#REF!</v>
      </c>
      <c r="FU43" s="195" t="e">
        <v>#REF!</v>
      </c>
      <c r="FV43" s="195" t="e">
        <v>#REF!</v>
      </c>
    </row>
    <row r="44" spans="1:178" ht="13.5" thickBot="1" x14ac:dyDescent="0.25">
      <c r="A44" s="132"/>
      <c r="B44" s="34">
        <v>40</v>
      </c>
      <c r="C44" s="293">
        <v>40</v>
      </c>
      <c r="D44" s="260" t="s">
        <v>509</v>
      </c>
      <c r="E44" s="260" t="s">
        <v>510</v>
      </c>
      <c r="F44" s="260" t="s">
        <v>594</v>
      </c>
      <c r="G44" s="43">
        <v>0.31944444444444436</v>
      </c>
      <c r="H44" s="47">
        <v>0.31944444444444436</v>
      </c>
      <c r="I44" s="58" t="s">
        <v>44</v>
      </c>
      <c r="J44" s="52">
        <v>0</v>
      </c>
      <c r="K44" s="43">
        <v>0.40277777777777773</v>
      </c>
      <c r="L44" s="47">
        <v>0.40277777777777773</v>
      </c>
      <c r="M44" s="42" t="s">
        <v>44</v>
      </c>
      <c r="N44" s="38">
        <v>0</v>
      </c>
      <c r="O44" s="85"/>
      <c r="P44" s="38">
        <v>600</v>
      </c>
      <c r="Q44" s="261"/>
      <c r="R44" s="85">
        <v>0.44236111111111115</v>
      </c>
      <c r="S44" s="38">
        <v>300</v>
      </c>
      <c r="T44" s="85">
        <v>0.48819444444444443</v>
      </c>
      <c r="U44" s="86"/>
      <c r="V44" s="52">
        <v>0</v>
      </c>
      <c r="W44" s="85"/>
      <c r="X44" s="38">
        <v>600</v>
      </c>
      <c r="Y44" s="85"/>
      <c r="Z44" s="86"/>
      <c r="AA44" s="52">
        <v>600</v>
      </c>
      <c r="AB44" s="261"/>
      <c r="AC44" s="85"/>
      <c r="AD44" s="38">
        <v>600</v>
      </c>
      <c r="AE44" s="85">
        <v>0.4548611111111111</v>
      </c>
      <c r="AF44" s="86"/>
      <c r="AG44" s="52">
        <v>1980</v>
      </c>
      <c r="AH44" s="261">
        <v>600</v>
      </c>
      <c r="AI44" s="85"/>
      <c r="AJ44" s="38">
        <v>600</v>
      </c>
      <c r="AK44" s="73">
        <v>0.51180555555555551</v>
      </c>
      <c r="AL44" s="42" t="s">
        <v>301</v>
      </c>
      <c r="AM44" s="38">
        <v>1620</v>
      </c>
      <c r="AN44" s="43">
        <v>0.53472222222222221</v>
      </c>
      <c r="AO44" s="47">
        <v>0.57430555555555551</v>
      </c>
      <c r="AP44" s="70">
        <v>93.4</v>
      </c>
      <c r="AQ44" s="71">
        <v>93.4</v>
      </c>
      <c r="AR44" s="72"/>
      <c r="AS44" s="49">
        <v>0.55347222222222214</v>
      </c>
      <c r="AT44" s="42" t="s">
        <v>44</v>
      </c>
      <c r="AU44" s="280">
        <v>0</v>
      </c>
      <c r="AV44" s="72"/>
      <c r="AW44" s="49">
        <v>0.61736111111111114</v>
      </c>
      <c r="AX44" s="42" t="s">
        <v>44</v>
      </c>
      <c r="AY44" s="38">
        <v>0</v>
      </c>
      <c r="AZ44" s="53">
        <v>0.62013888888888891</v>
      </c>
      <c r="BA44" s="61"/>
      <c r="BB44" s="55">
        <v>0.62519675925925922</v>
      </c>
      <c r="BC44" s="35">
        <v>5.0578703703703098E-3</v>
      </c>
      <c r="BD44" s="35">
        <v>4.5138888888894904E-4</v>
      </c>
      <c r="BE44" s="44" t="s">
        <v>45</v>
      </c>
      <c r="BF44" s="45">
        <v>39</v>
      </c>
      <c r="BG44" s="55">
        <v>0.63443287037037044</v>
      </c>
      <c r="BH44" s="35">
        <v>1.4293981481481532E-2</v>
      </c>
      <c r="BI44" s="35">
        <v>8.7962962962968155E-4</v>
      </c>
      <c r="BJ44" s="44" t="s">
        <v>301</v>
      </c>
      <c r="BK44" s="45">
        <v>76</v>
      </c>
      <c r="BL44" s="55">
        <v>0.64618055555555554</v>
      </c>
      <c r="BM44" s="35">
        <v>2.604166666666663E-2</v>
      </c>
      <c r="BN44" s="35">
        <v>8.7731481481481098E-3</v>
      </c>
      <c r="BO44" s="44" t="s">
        <v>301</v>
      </c>
      <c r="BP44" s="45">
        <v>758</v>
      </c>
      <c r="BQ44" s="55">
        <v>0.66728009259259258</v>
      </c>
      <c r="BR44" s="35">
        <v>4.7141203703703671E-2</v>
      </c>
      <c r="BS44" s="35">
        <v>1.5185185185185156E-2</v>
      </c>
      <c r="BT44" s="44" t="s">
        <v>301</v>
      </c>
      <c r="BU44" s="45">
        <v>1312</v>
      </c>
      <c r="BV44" s="263"/>
      <c r="BW44" s="263"/>
      <c r="BX44" s="55">
        <v>0.65625</v>
      </c>
      <c r="BY44" s="35">
        <v>3.6111111111111094E-2</v>
      </c>
      <c r="BZ44" s="35">
        <v>4.0972222222222382E-3</v>
      </c>
      <c r="CA44" s="44" t="s">
        <v>45</v>
      </c>
      <c r="CB44" s="45">
        <v>654</v>
      </c>
      <c r="CC44" s="49">
        <v>0.7270833333333333</v>
      </c>
      <c r="CD44" s="42" t="s">
        <v>301</v>
      </c>
      <c r="CE44" s="38">
        <v>3540</v>
      </c>
      <c r="CF44" s="53">
        <v>0.72986111111111107</v>
      </c>
      <c r="CG44" s="61"/>
      <c r="CH44" s="55">
        <v>0.74276620370370372</v>
      </c>
      <c r="CI44" s="35">
        <v>1.2905092592592649E-2</v>
      </c>
      <c r="CJ44" s="35">
        <v>2.0601851851852412E-3</v>
      </c>
      <c r="CK44" s="44" t="s">
        <v>301</v>
      </c>
      <c r="CL44" s="45">
        <v>178</v>
      </c>
      <c r="CM44" s="55">
        <v>0.75125000000000008</v>
      </c>
      <c r="CN44" s="35">
        <v>2.1388888888889013E-2</v>
      </c>
      <c r="CO44" s="35">
        <v>4.5370370370371622E-3</v>
      </c>
      <c r="CP44" s="44" t="s">
        <v>301</v>
      </c>
      <c r="CQ44" s="45">
        <v>392</v>
      </c>
      <c r="CR44" s="85"/>
      <c r="CS44" s="38">
        <v>600</v>
      </c>
      <c r="CT44" s="85">
        <v>2.2298611111111102</v>
      </c>
      <c r="CU44" s="38"/>
      <c r="CV44" s="91"/>
      <c r="CW44" s="95">
        <v>0.05</v>
      </c>
      <c r="CX44" s="42" t="s">
        <v>44</v>
      </c>
      <c r="CY44" s="38">
        <v>0</v>
      </c>
      <c r="CZ44" s="43">
        <v>0.40902777777777777</v>
      </c>
      <c r="DA44" s="47"/>
      <c r="DB44" s="70">
        <v>111.3</v>
      </c>
      <c r="DC44" s="71">
        <v>111.3</v>
      </c>
      <c r="DD44" s="72">
        <v>330</v>
      </c>
      <c r="DE44" s="43"/>
      <c r="DF44" s="43"/>
      <c r="DG44" s="39">
        <v>3943.7000000000003</v>
      </c>
      <c r="DH44" s="46">
        <v>11640</v>
      </c>
      <c r="DI44" s="40"/>
      <c r="DJ44" s="63">
        <v>15583.7</v>
      </c>
      <c r="DK44" s="43"/>
      <c r="DL44" s="268" t="s">
        <v>192</v>
      </c>
      <c r="DM44" s="269" t="s">
        <v>594</v>
      </c>
      <c r="DN44" s="269" t="s">
        <v>178</v>
      </c>
      <c r="DO44" s="269">
        <v>112</v>
      </c>
      <c r="DP44" s="269" t="s">
        <v>294</v>
      </c>
      <c r="DQ44" s="56"/>
      <c r="DR44" s="56"/>
      <c r="DS44" s="36"/>
      <c r="DV44" s="41">
        <v>1.08</v>
      </c>
      <c r="DW44" s="41" t="s">
        <v>197</v>
      </c>
      <c r="DX44" s="41"/>
      <c r="DY44" s="151">
        <v>577.47600000000011</v>
      </c>
      <c r="DZ44" s="41">
        <v>577.47600000000011</v>
      </c>
      <c r="EA44" s="41">
        <v>9999</v>
      </c>
      <c r="EB44" s="41">
        <v>999999</v>
      </c>
      <c r="EC44" s="41">
        <v>999999</v>
      </c>
      <c r="EG44" s="41">
        <v>40</v>
      </c>
      <c r="EH44" s="195">
        <v>0</v>
      </c>
      <c r="EI44" s="195">
        <v>7500</v>
      </c>
      <c r="EJ44" s="196">
        <v>93.4</v>
      </c>
      <c r="EK44" s="195">
        <v>0</v>
      </c>
      <c r="EL44" s="195">
        <v>0</v>
      </c>
      <c r="EM44" s="195">
        <v>2839</v>
      </c>
      <c r="EN44" s="195">
        <v>3540</v>
      </c>
      <c r="EO44" s="195">
        <v>570</v>
      </c>
      <c r="EP44" s="195">
        <v>600</v>
      </c>
      <c r="EQ44" s="195">
        <v>441.3</v>
      </c>
      <c r="ER44" s="195" t="e">
        <v>#REF!</v>
      </c>
      <c r="ES44" s="195" t="e">
        <v>#REF!</v>
      </c>
      <c r="ET44" s="195" t="e">
        <v>#REF!</v>
      </c>
      <c r="EU44" s="196" t="e">
        <v>#REF!</v>
      </c>
      <c r="EV44" s="195"/>
      <c r="EW44" s="195"/>
      <c r="EX44" s="195"/>
      <c r="EY44" s="195"/>
      <c r="EZ44" s="196"/>
      <c r="FA44" s="195"/>
      <c r="FC44" s="41">
        <v>40</v>
      </c>
      <c r="FD44" s="195">
        <v>0</v>
      </c>
      <c r="FE44" s="195">
        <v>7500</v>
      </c>
      <c r="FF44" s="195">
        <v>7593.4</v>
      </c>
      <c r="FG44" s="195">
        <v>7593.4</v>
      </c>
      <c r="FH44" s="195">
        <v>7593.4</v>
      </c>
      <c r="FI44" s="195">
        <v>10432.4</v>
      </c>
      <c r="FJ44" s="195">
        <v>13972.4</v>
      </c>
      <c r="FK44" s="195">
        <v>14542.4</v>
      </c>
      <c r="FL44" s="195">
        <v>15142.4</v>
      </c>
      <c r="FM44" s="195">
        <v>15583.699999999999</v>
      </c>
      <c r="FN44" s="195" t="e">
        <v>#REF!</v>
      </c>
      <c r="FO44" s="195" t="e">
        <v>#REF!</v>
      </c>
      <c r="FP44" s="195" t="e">
        <v>#REF!</v>
      </c>
      <c r="FQ44" s="195" t="e">
        <v>#REF!</v>
      </c>
      <c r="FR44" s="195" t="e">
        <v>#REF!</v>
      </c>
      <c r="FS44" s="195" t="e">
        <v>#REF!</v>
      </c>
      <c r="FT44" s="195" t="e">
        <v>#REF!</v>
      </c>
      <c r="FU44" s="195" t="e">
        <v>#REF!</v>
      </c>
      <c r="FV44" s="195" t="e">
        <v>#REF!</v>
      </c>
    </row>
    <row r="45" spans="1:178" ht="13.5" thickBot="1" x14ac:dyDescent="0.25">
      <c r="A45" s="132"/>
      <c r="B45" s="34">
        <v>41</v>
      </c>
      <c r="C45" s="293">
        <v>41</v>
      </c>
      <c r="D45" s="260" t="s">
        <v>146</v>
      </c>
      <c r="E45" s="260" t="s">
        <v>511</v>
      </c>
      <c r="F45" s="260" t="s">
        <v>595</v>
      </c>
      <c r="G45" s="43">
        <v>0.32013888888888881</v>
      </c>
      <c r="H45" s="47">
        <v>0.32013888888888881</v>
      </c>
      <c r="I45" s="58" t="s">
        <v>44</v>
      </c>
      <c r="J45" s="52">
        <v>0</v>
      </c>
      <c r="K45" s="43">
        <v>0.40347222222222218</v>
      </c>
      <c r="L45" s="47">
        <v>0.40347222222222218</v>
      </c>
      <c r="M45" s="42" t="s">
        <v>44</v>
      </c>
      <c r="N45" s="38">
        <v>0</v>
      </c>
      <c r="O45" s="85"/>
      <c r="P45" s="38">
        <v>600</v>
      </c>
      <c r="Q45" s="261"/>
      <c r="R45" s="85">
        <v>0.43263888888888885</v>
      </c>
      <c r="S45" s="38">
        <v>300</v>
      </c>
      <c r="T45" s="85">
        <v>0.44305555555555554</v>
      </c>
      <c r="U45" s="86"/>
      <c r="V45" s="52">
        <v>0</v>
      </c>
      <c r="W45" s="85"/>
      <c r="X45" s="38">
        <v>600</v>
      </c>
      <c r="Y45" s="85"/>
      <c r="Z45" s="86"/>
      <c r="AA45" s="52">
        <v>600</v>
      </c>
      <c r="AB45" s="261"/>
      <c r="AC45" s="85"/>
      <c r="AD45" s="38">
        <v>600</v>
      </c>
      <c r="AE45" s="85">
        <v>0.44791666666666669</v>
      </c>
      <c r="AF45" s="86"/>
      <c r="AG45" s="52">
        <v>2640</v>
      </c>
      <c r="AH45" s="261"/>
      <c r="AI45" s="85"/>
      <c r="AJ45" s="38">
        <v>600</v>
      </c>
      <c r="AK45" s="73">
        <v>0.49374999999999997</v>
      </c>
      <c r="AL45" s="42" t="s">
        <v>44</v>
      </c>
      <c r="AM45" s="38">
        <v>0</v>
      </c>
      <c r="AN45" s="43">
        <v>0.49861111111111112</v>
      </c>
      <c r="AO45" s="47">
        <v>0.51111111111111118</v>
      </c>
      <c r="AP45" s="70">
        <v>90.7</v>
      </c>
      <c r="AQ45" s="71">
        <v>90.7</v>
      </c>
      <c r="AR45" s="72"/>
      <c r="AS45" s="49">
        <v>0.53541666666666665</v>
      </c>
      <c r="AT45" s="42" t="s">
        <v>44</v>
      </c>
      <c r="AU45" s="280">
        <v>0</v>
      </c>
      <c r="AV45" s="72"/>
      <c r="AW45" s="49">
        <v>0.58888888888888891</v>
      </c>
      <c r="AX45" s="42" t="s">
        <v>44</v>
      </c>
      <c r="AY45" s="38">
        <v>0</v>
      </c>
      <c r="AZ45" s="53">
        <v>0.59166666666666667</v>
      </c>
      <c r="BA45" s="61"/>
      <c r="BB45" s="55">
        <v>0.59693287037037035</v>
      </c>
      <c r="BC45" s="35">
        <v>5.2662037037036757E-3</v>
      </c>
      <c r="BD45" s="35">
        <v>2.4305555555558314E-4</v>
      </c>
      <c r="BE45" s="44" t="s">
        <v>45</v>
      </c>
      <c r="BF45" s="45">
        <v>21</v>
      </c>
      <c r="BG45" s="55">
        <v>0.60550925925925925</v>
      </c>
      <c r="BH45" s="35">
        <v>1.3842592592592573E-2</v>
      </c>
      <c r="BI45" s="35">
        <v>4.282407407407221E-4</v>
      </c>
      <c r="BJ45" s="44" t="s">
        <v>301</v>
      </c>
      <c r="BK45" s="45">
        <v>37</v>
      </c>
      <c r="BL45" s="55"/>
      <c r="BM45" s="35">
        <v>-0.59166666666666667</v>
      </c>
      <c r="BN45" s="35">
        <v>0.60893518518518519</v>
      </c>
      <c r="BO45" s="44"/>
      <c r="BP45" s="45">
        <v>600</v>
      </c>
      <c r="BQ45" s="55">
        <v>0.65180555555555553</v>
      </c>
      <c r="BR45" s="35">
        <v>6.0138888888888853E-2</v>
      </c>
      <c r="BS45" s="35">
        <v>2.8182870370370337E-2</v>
      </c>
      <c r="BT45" s="44" t="s">
        <v>301</v>
      </c>
      <c r="BU45" s="45">
        <v>2435</v>
      </c>
      <c r="BV45" s="263"/>
      <c r="BW45" s="263"/>
      <c r="BX45" s="55">
        <v>0.63917824074074081</v>
      </c>
      <c r="BY45" s="35">
        <v>4.7511574074074137E-2</v>
      </c>
      <c r="BZ45" s="35">
        <v>7.3032407407408045E-3</v>
      </c>
      <c r="CA45" s="44" t="s">
        <v>301</v>
      </c>
      <c r="CB45" s="45">
        <v>931</v>
      </c>
      <c r="CC45" s="49"/>
      <c r="CD45" s="42" t="s">
        <v>44</v>
      </c>
      <c r="CE45" s="38">
        <v>1800</v>
      </c>
      <c r="CF45" s="53"/>
      <c r="CG45" s="61"/>
      <c r="CH45" s="55"/>
      <c r="CI45" s="35">
        <v>0</v>
      </c>
      <c r="CJ45" s="35">
        <v>1.0844907407407407E-2</v>
      </c>
      <c r="CK45" s="44" t="s">
        <v>44</v>
      </c>
      <c r="CL45" s="45"/>
      <c r="CM45" s="55"/>
      <c r="CN45" s="35">
        <v>0</v>
      </c>
      <c r="CO45" s="35">
        <v>1.6851851851851851E-2</v>
      </c>
      <c r="CP45" s="44"/>
      <c r="CQ45" s="45">
        <v>1800</v>
      </c>
      <c r="CR45" s="85"/>
      <c r="CS45" s="38">
        <v>600</v>
      </c>
      <c r="CT45" s="85">
        <v>2.2715277777777798</v>
      </c>
      <c r="CU45" s="38"/>
      <c r="CV45" s="91"/>
      <c r="CW45" s="95">
        <v>0.05</v>
      </c>
      <c r="CX45" s="42" t="s">
        <v>44</v>
      </c>
      <c r="CY45" s="38">
        <v>0</v>
      </c>
      <c r="CZ45" s="43">
        <v>0.40902777777777777</v>
      </c>
      <c r="DA45" s="47"/>
      <c r="DB45" s="70">
        <v>101.7</v>
      </c>
      <c r="DC45" s="71">
        <v>101.7</v>
      </c>
      <c r="DD45" s="72">
        <v>10</v>
      </c>
      <c r="DE45" s="43"/>
      <c r="DF45" s="43"/>
      <c r="DG45" s="39">
        <v>6026.4</v>
      </c>
      <c r="DH45" s="46">
        <v>8340</v>
      </c>
      <c r="DI45" s="40"/>
      <c r="DJ45" s="63">
        <v>14366.4</v>
      </c>
      <c r="DK45" s="43"/>
      <c r="DL45" s="268" t="s">
        <v>191</v>
      </c>
      <c r="DM45" s="269" t="s">
        <v>595</v>
      </c>
      <c r="DN45" s="269" t="s">
        <v>178</v>
      </c>
      <c r="DO45" s="269">
        <v>97</v>
      </c>
      <c r="DP45" s="269">
        <v>0</v>
      </c>
      <c r="DQ45" s="56"/>
      <c r="DR45" s="56"/>
      <c r="DS45" s="36"/>
      <c r="DV45" s="41">
        <v>1.05</v>
      </c>
      <c r="DW45" s="41" t="s">
        <v>197</v>
      </c>
      <c r="DX45" s="41"/>
      <c r="DY45" s="151">
        <v>212.52</v>
      </c>
      <c r="DZ45" s="41">
        <v>212.52</v>
      </c>
      <c r="EA45" s="41">
        <v>9999</v>
      </c>
      <c r="EB45" s="41">
        <v>999999</v>
      </c>
      <c r="EC45" s="41">
        <v>999999</v>
      </c>
      <c r="EG45" s="41">
        <v>41</v>
      </c>
      <c r="EH45" s="195">
        <v>0</v>
      </c>
      <c r="EI45" s="195">
        <v>5940</v>
      </c>
      <c r="EJ45" s="196">
        <v>90.7</v>
      </c>
      <c r="EK45" s="195">
        <v>0</v>
      </c>
      <c r="EL45" s="195">
        <v>0</v>
      </c>
      <c r="EM45" s="195">
        <v>4024</v>
      </c>
      <c r="EN45" s="195">
        <v>1800</v>
      </c>
      <c r="EO45" s="195">
        <v>1800</v>
      </c>
      <c r="EP45" s="195">
        <v>600</v>
      </c>
      <c r="EQ45" s="195">
        <v>111.7</v>
      </c>
      <c r="ER45" s="195" t="e">
        <v>#REF!</v>
      </c>
      <c r="ES45" s="195" t="e">
        <v>#REF!</v>
      </c>
      <c r="ET45" s="195" t="e">
        <v>#REF!</v>
      </c>
      <c r="EU45" s="196" t="e">
        <v>#REF!</v>
      </c>
      <c r="EV45" s="195"/>
      <c r="EW45" s="195"/>
      <c r="EX45" s="195"/>
      <c r="EY45" s="195"/>
      <c r="EZ45" s="196"/>
      <c r="FA45" s="195"/>
      <c r="FC45" s="41">
        <v>41</v>
      </c>
      <c r="FD45" s="195">
        <v>0</v>
      </c>
      <c r="FE45" s="195">
        <v>5940</v>
      </c>
      <c r="FF45" s="195">
        <v>6030.7</v>
      </c>
      <c r="FG45" s="195">
        <v>6030.7</v>
      </c>
      <c r="FH45" s="195">
        <v>6030.7</v>
      </c>
      <c r="FI45" s="195">
        <v>10054.700000000001</v>
      </c>
      <c r="FJ45" s="195">
        <v>11854.7</v>
      </c>
      <c r="FK45" s="195">
        <v>13654.7</v>
      </c>
      <c r="FL45" s="195">
        <v>14254.7</v>
      </c>
      <c r="FM45" s="195">
        <v>14366.400000000001</v>
      </c>
      <c r="FN45" s="195" t="e">
        <v>#REF!</v>
      </c>
      <c r="FO45" s="195" t="e">
        <v>#REF!</v>
      </c>
      <c r="FP45" s="195" t="e">
        <v>#REF!</v>
      </c>
      <c r="FQ45" s="195" t="e">
        <v>#REF!</v>
      </c>
      <c r="FR45" s="195" t="e">
        <v>#REF!</v>
      </c>
      <c r="FS45" s="195" t="e">
        <v>#REF!</v>
      </c>
      <c r="FT45" s="195" t="e">
        <v>#REF!</v>
      </c>
      <c r="FU45" s="195" t="e">
        <v>#REF!</v>
      </c>
      <c r="FV45" s="195" t="e">
        <v>#REF!</v>
      </c>
    </row>
    <row r="46" spans="1:178" ht="13.5" thickBot="1" x14ac:dyDescent="0.25">
      <c r="A46" s="132"/>
      <c r="B46" s="34">
        <v>42</v>
      </c>
      <c r="C46" s="293">
        <v>42</v>
      </c>
      <c r="D46" s="260" t="s">
        <v>512</v>
      </c>
      <c r="E46" s="260" t="s">
        <v>513</v>
      </c>
      <c r="F46" s="260" t="s">
        <v>570</v>
      </c>
      <c r="G46" s="43">
        <v>0.32083333333333325</v>
      </c>
      <c r="H46" s="47">
        <v>0.32083333333333325</v>
      </c>
      <c r="I46" s="58" t="s">
        <v>44</v>
      </c>
      <c r="J46" s="52">
        <v>0</v>
      </c>
      <c r="K46" s="43">
        <v>0.40416666666666662</v>
      </c>
      <c r="L46" s="47">
        <v>0.40416666666666662</v>
      </c>
      <c r="M46" s="42" t="s">
        <v>44</v>
      </c>
      <c r="N46" s="38">
        <v>0</v>
      </c>
      <c r="O46" s="85">
        <v>0.40486111111111112</v>
      </c>
      <c r="P46" s="38"/>
      <c r="Q46" s="261"/>
      <c r="R46" s="85">
        <v>0.43888888888888888</v>
      </c>
      <c r="S46" s="38">
        <v>300</v>
      </c>
      <c r="T46" s="85">
        <v>0.47013888888888888</v>
      </c>
      <c r="U46" s="86"/>
      <c r="V46" s="52">
        <v>0</v>
      </c>
      <c r="W46" s="85"/>
      <c r="X46" s="38">
        <v>600</v>
      </c>
      <c r="Y46" s="85"/>
      <c r="Z46" s="86"/>
      <c r="AA46" s="52">
        <v>600</v>
      </c>
      <c r="AB46" s="261"/>
      <c r="AC46" s="85">
        <v>0.49652777777777773</v>
      </c>
      <c r="AD46" s="38"/>
      <c r="AE46" s="85">
        <v>0.45208333333333334</v>
      </c>
      <c r="AF46" s="86"/>
      <c r="AG46" s="52">
        <v>2340</v>
      </c>
      <c r="AH46" s="261">
        <v>300</v>
      </c>
      <c r="AI46" s="85">
        <v>0.52777777777777779</v>
      </c>
      <c r="AJ46" s="38"/>
      <c r="AK46" s="73" t="s">
        <v>308</v>
      </c>
      <c r="AL46" s="42" t="s">
        <v>44</v>
      </c>
      <c r="AM46" s="38">
        <v>1800</v>
      </c>
      <c r="AN46" s="43">
        <v>0.58611111111111114</v>
      </c>
      <c r="AO46" s="47">
        <v>0.58819444444444446</v>
      </c>
      <c r="AP46" s="70">
        <v>109.6</v>
      </c>
      <c r="AQ46" s="71">
        <v>109.6</v>
      </c>
      <c r="AR46" s="72"/>
      <c r="AS46" s="49" t="e">
        <v>#VALUE!</v>
      </c>
      <c r="AT46" s="42"/>
      <c r="AU46" s="280">
        <v>0</v>
      </c>
      <c r="AV46" s="72"/>
      <c r="AW46" s="49">
        <v>0.63194444444444442</v>
      </c>
      <c r="AX46" s="42"/>
      <c r="AY46" s="38">
        <v>0</v>
      </c>
      <c r="AZ46" s="53">
        <v>0.6333333333333333</v>
      </c>
      <c r="BA46" s="61"/>
      <c r="BB46" s="55">
        <v>0.638738425925926</v>
      </c>
      <c r="BC46" s="35">
        <v>5.4050925925926974E-3</v>
      </c>
      <c r="BD46" s="35">
        <v>1.0416666666656152E-4</v>
      </c>
      <c r="BE46" s="44" t="s">
        <v>45</v>
      </c>
      <c r="BF46" s="45">
        <v>9</v>
      </c>
      <c r="BG46" s="55">
        <v>0.64604166666666674</v>
      </c>
      <c r="BH46" s="35">
        <v>1.2708333333333433E-2</v>
      </c>
      <c r="BI46" s="35">
        <v>7.060185185184184E-4</v>
      </c>
      <c r="BJ46" s="44" t="s">
        <v>45</v>
      </c>
      <c r="BK46" s="45">
        <v>61</v>
      </c>
      <c r="BL46" s="55">
        <v>0.65099537037037036</v>
      </c>
      <c r="BM46" s="35">
        <v>1.7662037037037059E-2</v>
      </c>
      <c r="BN46" s="35">
        <v>3.9351851851853956E-4</v>
      </c>
      <c r="BO46" s="44" t="s">
        <v>301</v>
      </c>
      <c r="BP46" s="45">
        <v>34</v>
      </c>
      <c r="BQ46" s="55">
        <v>0.66806712962962955</v>
      </c>
      <c r="BR46" s="35">
        <v>3.4733796296296249E-2</v>
      </c>
      <c r="BS46" s="35">
        <v>2.7777777777777332E-3</v>
      </c>
      <c r="BT46" s="44" t="s">
        <v>301</v>
      </c>
      <c r="BU46" s="45">
        <v>240</v>
      </c>
      <c r="BV46" s="263"/>
      <c r="BW46" s="263"/>
      <c r="BX46" s="55">
        <v>0.67931712962962953</v>
      </c>
      <c r="BY46" s="35">
        <v>4.5983796296296231E-2</v>
      </c>
      <c r="BZ46" s="35">
        <v>5.775462962962899E-3</v>
      </c>
      <c r="CA46" s="44" t="s">
        <v>301</v>
      </c>
      <c r="CB46" s="45">
        <v>499</v>
      </c>
      <c r="CC46" s="49">
        <v>0.69791666666666663</v>
      </c>
      <c r="CD46" s="42" t="s">
        <v>45</v>
      </c>
      <c r="CE46" s="38">
        <v>120</v>
      </c>
      <c r="CF46" s="53">
        <v>0.7006944444444444</v>
      </c>
      <c r="CG46" s="61"/>
      <c r="CH46" s="55">
        <v>0.71165509259259263</v>
      </c>
      <c r="CI46" s="35">
        <v>1.0960648148148233E-2</v>
      </c>
      <c r="CJ46" s="35">
        <v>1.1574074074082591E-4</v>
      </c>
      <c r="CK46" s="44" t="s">
        <v>301</v>
      </c>
      <c r="CL46" s="45">
        <v>10</v>
      </c>
      <c r="CM46" s="55">
        <v>0.71765046296296298</v>
      </c>
      <c r="CN46" s="35">
        <v>1.6956018518518579E-2</v>
      </c>
      <c r="CO46" s="35">
        <v>1.0416666666672805E-4</v>
      </c>
      <c r="CP46" s="44" t="s">
        <v>301</v>
      </c>
      <c r="CQ46" s="45">
        <v>9</v>
      </c>
      <c r="CR46" s="85"/>
      <c r="CS46" s="38">
        <v>600</v>
      </c>
      <c r="CT46" s="85">
        <v>2.3131944444444401</v>
      </c>
      <c r="CU46" s="38"/>
      <c r="CV46" s="91"/>
      <c r="CW46" s="95">
        <v>0.05</v>
      </c>
      <c r="CX46" s="42" t="s">
        <v>44</v>
      </c>
      <c r="CY46" s="38">
        <v>0</v>
      </c>
      <c r="CZ46" s="43">
        <v>0.40902777777777777</v>
      </c>
      <c r="DA46" s="47"/>
      <c r="DB46" s="70">
        <v>112.1</v>
      </c>
      <c r="DC46" s="71">
        <v>112.1</v>
      </c>
      <c r="DD46" s="72"/>
      <c r="DE46" s="43"/>
      <c r="DF46" s="43"/>
      <c r="DG46" s="39">
        <v>1083.7</v>
      </c>
      <c r="DH46" s="46">
        <v>6660</v>
      </c>
      <c r="DI46" s="40"/>
      <c r="DJ46" s="63">
        <v>7743.7</v>
      </c>
      <c r="DK46" s="43"/>
      <c r="DL46" s="268" t="s">
        <v>191</v>
      </c>
      <c r="DM46" s="269" t="s">
        <v>570</v>
      </c>
      <c r="DN46" s="269" t="s">
        <v>177</v>
      </c>
      <c r="DO46" s="269">
        <v>230</v>
      </c>
      <c r="DP46" s="269">
        <v>0</v>
      </c>
      <c r="DQ46" s="56"/>
      <c r="DR46" s="56"/>
      <c r="DS46" s="36"/>
      <c r="DV46" s="41">
        <v>1.1299999999999999</v>
      </c>
      <c r="DW46" s="41" t="s">
        <v>197</v>
      </c>
      <c r="DX46" s="41"/>
      <c r="DY46" s="151">
        <v>250.52099999999996</v>
      </c>
      <c r="DZ46" s="41">
        <v>250.52099999999996</v>
      </c>
      <c r="EA46" s="41">
        <v>9999</v>
      </c>
      <c r="EB46" s="41">
        <v>999999</v>
      </c>
      <c r="EC46" s="41">
        <v>999999</v>
      </c>
      <c r="EG46" s="41">
        <v>42</v>
      </c>
      <c r="EH46" s="195">
        <v>0</v>
      </c>
      <c r="EI46" s="195">
        <v>5940</v>
      </c>
      <c r="EJ46" s="196">
        <v>109.6</v>
      </c>
      <c r="EK46" s="195">
        <v>0</v>
      </c>
      <c r="EL46" s="195">
        <v>0</v>
      </c>
      <c r="EM46" s="195">
        <v>843</v>
      </c>
      <c r="EN46" s="195">
        <v>120</v>
      </c>
      <c r="EO46" s="195">
        <v>19</v>
      </c>
      <c r="EP46" s="195">
        <v>600</v>
      </c>
      <c r="EQ46" s="195">
        <v>112.1</v>
      </c>
      <c r="ER46" s="195" t="e">
        <v>#REF!</v>
      </c>
      <c r="ES46" s="195" t="e">
        <v>#REF!</v>
      </c>
      <c r="ET46" s="195" t="e">
        <v>#REF!</v>
      </c>
      <c r="EU46" s="196" t="e">
        <v>#REF!</v>
      </c>
      <c r="EV46" s="195"/>
      <c r="EW46" s="195"/>
      <c r="EX46" s="195"/>
      <c r="EY46" s="195"/>
      <c r="EZ46" s="196"/>
      <c r="FA46" s="195"/>
      <c r="FC46" s="41">
        <v>42</v>
      </c>
      <c r="FD46" s="195">
        <v>0</v>
      </c>
      <c r="FE46" s="195">
        <v>5940</v>
      </c>
      <c r="FF46" s="195">
        <v>6049.6</v>
      </c>
      <c r="FG46" s="195">
        <v>6049.6</v>
      </c>
      <c r="FH46" s="195">
        <v>6049.6</v>
      </c>
      <c r="FI46" s="195">
        <v>6892.6</v>
      </c>
      <c r="FJ46" s="195">
        <v>7012.6</v>
      </c>
      <c r="FK46" s="195">
        <v>7031.6</v>
      </c>
      <c r="FL46" s="195">
        <v>7631.6</v>
      </c>
      <c r="FM46" s="195">
        <v>7743.7000000000007</v>
      </c>
      <c r="FN46" s="195" t="e">
        <v>#REF!</v>
      </c>
      <c r="FO46" s="195" t="e">
        <v>#REF!</v>
      </c>
      <c r="FP46" s="195" t="e">
        <v>#REF!</v>
      </c>
      <c r="FQ46" s="195" t="e">
        <v>#REF!</v>
      </c>
      <c r="FR46" s="195" t="e">
        <v>#REF!</v>
      </c>
      <c r="FS46" s="195" t="e">
        <v>#REF!</v>
      </c>
      <c r="FT46" s="195" t="e">
        <v>#REF!</v>
      </c>
      <c r="FU46" s="195" t="e">
        <v>#REF!</v>
      </c>
      <c r="FV46" s="195" t="e">
        <v>#REF!</v>
      </c>
    </row>
    <row r="47" spans="1:178" ht="15" customHeight="1" thickBot="1" x14ac:dyDescent="0.25">
      <c r="A47" s="132"/>
      <c r="B47" s="34">
        <v>43</v>
      </c>
      <c r="C47" s="293">
        <v>43</v>
      </c>
      <c r="D47" s="260" t="s">
        <v>60</v>
      </c>
      <c r="E47" s="260" t="s">
        <v>51</v>
      </c>
      <c r="F47" s="260" t="s">
        <v>596</v>
      </c>
      <c r="G47" s="43">
        <v>0.32152777777777769</v>
      </c>
      <c r="H47" s="47">
        <v>0.32152777777777769</v>
      </c>
      <c r="I47" s="58" t="s">
        <v>44</v>
      </c>
      <c r="J47" s="52">
        <v>0</v>
      </c>
      <c r="K47" s="43">
        <v>0.40486111111111106</v>
      </c>
      <c r="L47" s="47">
        <v>0.40486111111111106</v>
      </c>
      <c r="M47" s="42" t="s">
        <v>44</v>
      </c>
      <c r="N47" s="38">
        <v>0</v>
      </c>
      <c r="O47" s="85">
        <v>0.4055555555555555</v>
      </c>
      <c r="P47" s="38">
        <v>300</v>
      </c>
      <c r="Q47" s="261"/>
      <c r="R47" s="85"/>
      <c r="S47" s="38">
        <v>0</v>
      </c>
      <c r="T47" s="85" t="s">
        <v>308</v>
      </c>
      <c r="U47" s="86"/>
      <c r="V47" s="52">
        <v>600</v>
      </c>
      <c r="W47" s="85"/>
      <c r="X47" s="38">
        <v>600</v>
      </c>
      <c r="Y47" s="85"/>
      <c r="Z47" s="86"/>
      <c r="AA47" s="52">
        <v>600</v>
      </c>
      <c r="AB47" s="261"/>
      <c r="AC47" s="85"/>
      <c r="AD47" s="38">
        <v>600</v>
      </c>
      <c r="AE47" s="85">
        <v>0.46180555555555558</v>
      </c>
      <c r="AF47" s="86"/>
      <c r="AG47" s="52">
        <v>1560</v>
      </c>
      <c r="AH47" s="261"/>
      <c r="AI47" s="85"/>
      <c r="AJ47" s="38">
        <v>600</v>
      </c>
      <c r="AK47" s="73">
        <v>0.4993055555555555</v>
      </c>
      <c r="AL47" s="42" t="s">
        <v>301</v>
      </c>
      <c r="AM47" s="38">
        <v>360</v>
      </c>
      <c r="AN47" s="43">
        <v>0.50347222222222221</v>
      </c>
      <c r="AO47" s="47">
        <v>0.5444444444444444</v>
      </c>
      <c r="AP47" s="70">
        <v>97.7</v>
      </c>
      <c r="AQ47" s="71">
        <v>97.7</v>
      </c>
      <c r="AR47" s="72"/>
      <c r="AS47" s="49">
        <v>0.54097222222222219</v>
      </c>
      <c r="AT47" s="42" t="s">
        <v>44</v>
      </c>
      <c r="AU47" s="280">
        <v>0</v>
      </c>
      <c r="AV47" s="72"/>
      <c r="AW47" s="49">
        <v>0.59861111111111109</v>
      </c>
      <c r="AX47" s="42" t="s">
        <v>44</v>
      </c>
      <c r="AY47" s="38">
        <v>0</v>
      </c>
      <c r="AZ47" s="53">
        <v>0.6020833333333333</v>
      </c>
      <c r="BA47" s="61"/>
      <c r="BB47" s="55">
        <v>0.60746527777777781</v>
      </c>
      <c r="BC47" s="35">
        <v>5.3819444444445086E-3</v>
      </c>
      <c r="BD47" s="35">
        <v>1.2731481481475029E-4</v>
      </c>
      <c r="BE47" s="44" t="s">
        <v>45</v>
      </c>
      <c r="BF47" s="45">
        <v>11</v>
      </c>
      <c r="BG47" s="55">
        <v>0.61494212962962969</v>
      </c>
      <c r="BH47" s="35">
        <v>1.2858796296296382E-2</v>
      </c>
      <c r="BI47" s="35">
        <v>5.5555555555546893E-4</v>
      </c>
      <c r="BJ47" s="44" t="s">
        <v>45</v>
      </c>
      <c r="BK47" s="45">
        <v>48</v>
      </c>
      <c r="BL47" s="55">
        <v>0.6194560185185185</v>
      </c>
      <c r="BM47" s="35">
        <v>1.7372685185185199E-2</v>
      </c>
      <c r="BN47" s="35">
        <v>1.0416666666667948E-4</v>
      </c>
      <c r="BO47" s="44" t="s">
        <v>301</v>
      </c>
      <c r="BP47" s="45">
        <v>9</v>
      </c>
      <c r="BQ47" s="55">
        <v>0.6363657407407407</v>
      </c>
      <c r="BR47" s="35">
        <v>3.42824074074074E-2</v>
      </c>
      <c r="BS47" s="35">
        <v>2.3263888888888848E-3</v>
      </c>
      <c r="BT47" s="44" t="s">
        <v>301</v>
      </c>
      <c r="BU47" s="45">
        <v>201</v>
      </c>
      <c r="BV47" s="263"/>
      <c r="BW47" s="263"/>
      <c r="BX47" s="55">
        <v>0.64665509259259257</v>
      </c>
      <c r="BY47" s="35">
        <v>4.4571759259259269E-2</v>
      </c>
      <c r="BZ47" s="35">
        <v>4.3634259259259373E-3</v>
      </c>
      <c r="CA47" s="44" t="s">
        <v>301</v>
      </c>
      <c r="CB47" s="45">
        <v>377</v>
      </c>
      <c r="CC47" s="49">
        <v>0.66666666666666663</v>
      </c>
      <c r="CD47" s="42" t="s">
        <v>45</v>
      </c>
      <c r="CE47" s="38">
        <v>120</v>
      </c>
      <c r="CF47" s="53">
        <v>0.66875000000000007</v>
      </c>
      <c r="CG47" s="61"/>
      <c r="CH47" s="55">
        <v>0.67969907407407415</v>
      </c>
      <c r="CI47" s="35">
        <v>1.0949074074074083E-2</v>
      </c>
      <c r="CJ47" s="35">
        <v>1.0416666666667601E-4</v>
      </c>
      <c r="CK47" s="44" t="s">
        <v>301</v>
      </c>
      <c r="CL47" s="45">
        <v>9</v>
      </c>
      <c r="CM47" s="55">
        <v>0.75109953703703702</v>
      </c>
      <c r="CN47" s="35">
        <v>8.2349537037036957E-2</v>
      </c>
      <c r="CO47" s="35">
        <v>6.5497685185185103E-2</v>
      </c>
      <c r="CP47" s="44" t="s">
        <v>301</v>
      </c>
      <c r="CQ47" s="45">
        <v>5659</v>
      </c>
      <c r="CR47" s="85" t="s">
        <v>632</v>
      </c>
      <c r="CS47" s="38"/>
      <c r="CT47" s="85">
        <v>2.3548611111111102</v>
      </c>
      <c r="CU47" s="38"/>
      <c r="CV47" s="91"/>
      <c r="CW47" s="95">
        <v>0.05</v>
      </c>
      <c r="CX47" s="42" t="s">
        <v>44</v>
      </c>
      <c r="CY47" s="38">
        <v>0</v>
      </c>
      <c r="CZ47" s="43">
        <v>0.40902777777777777</v>
      </c>
      <c r="DA47" s="47"/>
      <c r="DB47" s="70">
        <v>112.5</v>
      </c>
      <c r="DC47" s="71">
        <v>112.5</v>
      </c>
      <c r="DD47" s="72"/>
      <c r="DE47" s="43"/>
      <c r="DF47" s="43"/>
      <c r="DG47" s="39">
        <v>6524.2</v>
      </c>
      <c r="DH47" s="46">
        <v>5340</v>
      </c>
      <c r="DI47" s="40"/>
      <c r="DJ47" s="63">
        <v>11864.2</v>
      </c>
      <c r="DK47" s="43"/>
      <c r="DL47" s="268" t="s">
        <v>192</v>
      </c>
      <c r="DM47" s="269" t="s">
        <v>596</v>
      </c>
      <c r="DN47" s="269" t="s">
        <v>178</v>
      </c>
      <c r="DO47" s="269">
        <v>143</v>
      </c>
      <c r="DP47" s="269" t="s">
        <v>293</v>
      </c>
      <c r="DQ47" s="56"/>
      <c r="DR47" s="56"/>
      <c r="DS47" s="36"/>
      <c r="DV47" s="41">
        <v>1.08</v>
      </c>
      <c r="DW47" s="41" t="s">
        <v>197</v>
      </c>
      <c r="DX47" s="41"/>
      <c r="DY47" s="151">
        <v>227.01599999999999</v>
      </c>
      <c r="DZ47" s="41">
        <v>227.01599999999999</v>
      </c>
      <c r="EA47" s="41">
        <v>9999</v>
      </c>
      <c r="EB47" s="41">
        <v>999999</v>
      </c>
      <c r="EC47" s="41">
        <v>999999</v>
      </c>
      <c r="EG47" s="41">
        <v>43</v>
      </c>
      <c r="EH47" s="195">
        <v>0</v>
      </c>
      <c r="EI47" s="195">
        <v>5220</v>
      </c>
      <c r="EJ47" s="196">
        <v>97.7</v>
      </c>
      <c r="EK47" s="195">
        <v>0</v>
      </c>
      <c r="EL47" s="195">
        <v>0</v>
      </c>
      <c r="EM47" s="195">
        <v>646</v>
      </c>
      <c r="EN47" s="195">
        <v>120</v>
      </c>
      <c r="EO47" s="195">
        <v>5668</v>
      </c>
      <c r="EP47" s="195">
        <v>0</v>
      </c>
      <c r="EQ47" s="195">
        <v>112.5</v>
      </c>
      <c r="ER47" s="195" t="e">
        <v>#REF!</v>
      </c>
      <c r="ES47" s="195" t="e">
        <v>#REF!</v>
      </c>
      <c r="ET47" s="195" t="e">
        <v>#REF!</v>
      </c>
      <c r="EU47" s="196" t="e">
        <v>#REF!</v>
      </c>
      <c r="EV47" s="195"/>
      <c r="EW47" s="195"/>
      <c r="EX47" s="195"/>
      <c r="EY47" s="195"/>
      <c r="EZ47" s="196"/>
      <c r="FA47" s="195"/>
      <c r="FC47" s="41">
        <v>43</v>
      </c>
      <c r="FD47" s="195">
        <v>0</v>
      </c>
      <c r="FE47" s="195">
        <v>5220</v>
      </c>
      <c r="FF47" s="195">
        <v>5317.7</v>
      </c>
      <c r="FG47" s="195">
        <v>5317.7</v>
      </c>
      <c r="FH47" s="195">
        <v>5317.7</v>
      </c>
      <c r="FI47" s="195">
        <v>5963.7</v>
      </c>
      <c r="FJ47" s="195">
        <v>6083.7</v>
      </c>
      <c r="FK47" s="195">
        <v>11751.7</v>
      </c>
      <c r="FL47" s="195">
        <v>11751.7</v>
      </c>
      <c r="FM47" s="195">
        <v>11864.2</v>
      </c>
      <c r="FN47" s="195" t="e">
        <v>#REF!</v>
      </c>
      <c r="FO47" s="195" t="e">
        <v>#REF!</v>
      </c>
      <c r="FP47" s="195" t="e">
        <v>#REF!</v>
      </c>
      <c r="FQ47" s="195" t="e">
        <v>#REF!</v>
      </c>
      <c r="FR47" s="195" t="e">
        <v>#REF!</v>
      </c>
      <c r="FS47" s="195" t="e">
        <v>#REF!</v>
      </c>
      <c r="FT47" s="195" t="e">
        <v>#REF!</v>
      </c>
      <c r="FU47" s="195" t="e">
        <v>#REF!</v>
      </c>
      <c r="FV47" s="195" t="e">
        <v>#REF!</v>
      </c>
    </row>
    <row r="48" spans="1:178" ht="14.25" customHeight="1" thickBot="1" x14ac:dyDescent="0.25">
      <c r="A48" s="132"/>
      <c r="B48" s="34">
        <v>44</v>
      </c>
      <c r="C48" s="293">
        <v>44</v>
      </c>
      <c r="D48" s="260" t="s">
        <v>255</v>
      </c>
      <c r="E48" s="260" t="s">
        <v>514</v>
      </c>
      <c r="F48" s="260" t="s">
        <v>597</v>
      </c>
      <c r="G48" s="43">
        <v>0.32222222222222213</v>
      </c>
      <c r="H48" s="47">
        <v>0.32222222222222213</v>
      </c>
      <c r="I48" s="58" t="s">
        <v>44</v>
      </c>
      <c r="J48" s="52">
        <v>0</v>
      </c>
      <c r="K48" s="43">
        <v>0.4055555555555555</v>
      </c>
      <c r="L48" s="47">
        <v>0.4055555555555555</v>
      </c>
      <c r="M48" s="42" t="s">
        <v>44</v>
      </c>
      <c r="N48" s="38">
        <v>0</v>
      </c>
      <c r="O48" s="85">
        <v>0.40625</v>
      </c>
      <c r="P48" s="38"/>
      <c r="Q48" s="261"/>
      <c r="R48" s="85"/>
      <c r="S48" s="38">
        <v>0</v>
      </c>
      <c r="T48" s="85">
        <v>0.46319444444444446</v>
      </c>
      <c r="U48" s="86"/>
      <c r="V48" s="52">
        <v>0</v>
      </c>
      <c r="W48" s="85">
        <v>0.49236111111111108</v>
      </c>
      <c r="X48" s="38"/>
      <c r="Y48" s="85">
        <v>0.49305555555555558</v>
      </c>
      <c r="Z48" s="86"/>
      <c r="AA48" s="52">
        <v>0</v>
      </c>
      <c r="AB48" s="261"/>
      <c r="AC48" s="85">
        <v>0.49513888888888885</v>
      </c>
      <c r="AD48" s="38"/>
      <c r="AE48" s="85">
        <v>0.44861111111111113</v>
      </c>
      <c r="AF48" s="86"/>
      <c r="AG48" s="52">
        <v>2760</v>
      </c>
      <c r="AH48" s="261">
        <v>300</v>
      </c>
      <c r="AI48" s="85"/>
      <c r="AJ48" s="38">
        <v>600</v>
      </c>
      <c r="AK48" s="73">
        <v>0.5229166666666667</v>
      </c>
      <c r="AL48" s="42" t="s">
        <v>301</v>
      </c>
      <c r="AM48" s="38">
        <v>2340</v>
      </c>
      <c r="AN48" s="43">
        <v>0.56874999999999998</v>
      </c>
      <c r="AO48" s="47">
        <v>0.5708333333333333</v>
      </c>
      <c r="AP48" s="70">
        <v>98.6</v>
      </c>
      <c r="AQ48" s="71">
        <v>98.6</v>
      </c>
      <c r="AR48" s="72"/>
      <c r="AS48" s="49">
        <v>0.56458333333333333</v>
      </c>
      <c r="AT48" s="42" t="s">
        <v>44</v>
      </c>
      <c r="AU48" s="280">
        <v>0</v>
      </c>
      <c r="AV48" s="72"/>
      <c r="AW48" s="49">
        <v>0.65416666666666667</v>
      </c>
      <c r="AX48" s="42" t="s">
        <v>301</v>
      </c>
      <c r="AY48" s="38">
        <v>3960</v>
      </c>
      <c r="AZ48" s="53">
        <v>0.65555555555555556</v>
      </c>
      <c r="BA48" s="61"/>
      <c r="BB48" s="55">
        <v>0.66104166666666664</v>
      </c>
      <c r="BC48" s="35">
        <v>5.4861111111110805E-3</v>
      </c>
      <c r="BD48" s="35">
        <v>2.3148148148178366E-5</v>
      </c>
      <c r="BE48" s="44" t="s">
        <v>45</v>
      </c>
      <c r="BF48" s="45">
        <v>2</v>
      </c>
      <c r="BG48" s="55">
        <v>0.66824074074074069</v>
      </c>
      <c r="BH48" s="35">
        <v>1.2685185185185133E-2</v>
      </c>
      <c r="BI48" s="35">
        <v>7.291666666667182E-4</v>
      </c>
      <c r="BJ48" s="44" t="s">
        <v>45</v>
      </c>
      <c r="BK48" s="45">
        <v>63</v>
      </c>
      <c r="BL48" s="55">
        <v>0.6728587962962963</v>
      </c>
      <c r="BM48" s="35">
        <v>1.7303240740740744E-2</v>
      </c>
      <c r="BN48" s="35">
        <v>3.4722222222224181E-5</v>
      </c>
      <c r="BO48" s="44" t="s">
        <v>301</v>
      </c>
      <c r="BP48" s="45">
        <v>3</v>
      </c>
      <c r="BQ48" s="55">
        <v>0.69259259259259265</v>
      </c>
      <c r="BR48" s="35">
        <v>3.703703703703709E-2</v>
      </c>
      <c r="BS48" s="35">
        <v>5.0810185185185749E-3</v>
      </c>
      <c r="BT48" s="44" t="s">
        <v>301</v>
      </c>
      <c r="BU48" s="45">
        <v>439</v>
      </c>
      <c r="BV48" s="263"/>
      <c r="BW48" s="263"/>
      <c r="BX48" s="55">
        <v>0.68245370370370362</v>
      </c>
      <c r="BY48" s="35">
        <v>2.689814814814806E-2</v>
      </c>
      <c r="BZ48" s="35">
        <v>1.3310185185185272E-2</v>
      </c>
      <c r="CA48" s="44" t="s">
        <v>45</v>
      </c>
      <c r="CB48" s="45">
        <v>1450</v>
      </c>
      <c r="CC48" s="49">
        <v>0.72152777777777777</v>
      </c>
      <c r="CD48" s="42" t="s">
        <v>44</v>
      </c>
      <c r="CE48" s="38">
        <v>0</v>
      </c>
      <c r="CF48" s="53">
        <v>0.72361111111111109</v>
      </c>
      <c r="CG48" s="61"/>
      <c r="CH48" s="55">
        <v>0.73724537037037041</v>
      </c>
      <c r="CI48" s="35">
        <v>1.3634259259259318E-2</v>
      </c>
      <c r="CJ48" s="35">
        <v>2.7893518518519109E-3</v>
      </c>
      <c r="CK48" s="44" t="s">
        <v>301</v>
      </c>
      <c r="CL48" s="45">
        <v>241</v>
      </c>
      <c r="CM48" s="55">
        <v>0.74396990740740743</v>
      </c>
      <c r="CN48" s="35">
        <v>2.0358796296296333E-2</v>
      </c>
      <c r="CO48" s="35">
        <v>3.5069444444444826E-3</v>
      </c>
      <c r="CP48" s="44" t="s">
        <v>301</v>
      </c>
      <c r="CQ48" s="45">
        <v>303</v>
      </c>
      <c r="CR48" s="85"/>
      <c r="CS48" s="38">
        <v>600</v>
      </c>
      <c r="CT48" s="85">
        <v>2.3965277777777798</v>
      </c>
      <c r="CU48" s="38"/>
      <c r="CV48" s="91"/>
      <c r="CW48" s="95">
        <v>0.05</v>
      </c>
      <c r="CX48" s="42" t="s">
        <v>44</v>
      </c>
      <c r="CY48" s="38">
        <v>0</v>
      </c>
      <c r="CZ48" s="43">
        <v>0.40902777777777777</v>
      </c>
      <c r="DA48" s="47"/>
      <c r="DB48" s="70">
        <v>107.6</v>
      </c>
      <c r="DC48" s="71">
        <v>107.6</v>
      </c>
      <c r="DD48" s="72"/>
      <c r="DE48" s="43"/>
      <c r="DF48" s="43"/>
      <c r="DG48" s="39">
        <v>2707.2</v>
      </c>
      <c r="DH48" s="46">
        <v>10560</v>
      </c>
      <c r="DI48" s="40"/>
      <c r="DJ48" s="63">
        <v>13267.2</v>
      </c>
      <c r="DK48" s="43"/>
      <c r="DL48" s="268" t="s">
        <v>190</v>
      </c>
      <c r="DM48" s="269" t="s">
        <v>597</v>
      </c>
      <c r="DN48" s="269" t="s">
        <v>178</v>
      </c>
      <c r="DO48" s="269">
        <v>98</v>
      </c>
      <c r="DP48" s="269">
        <v>0</v>
      </c>
      <c r="DQ48" s="56"/>
      <c r="DR48" s="56"/>
      <c r="DS48" s="36"/>
      <c r="DV48" s="41">
        <v>1.05</v>
      </c>
      <c r="DW48" s="41" t="s">
        <v>197</v>
      </c>
      <c r="DX48" s="41"/>
      <c r="DY48" s="151">
        <v>216.51</v>
      </c>
      <c r="DZ48" s="41">
        <v>216.51</v>
      </c>
      <c r="EA48" s="41">
        <v>9999</v>
      </c>
      <c r="EB48" s="41">
        <v>999999</v>
      </c>
      <c r="EC48" s="41">
        <v>999999</v>
      </c>
      <c r="EG48" s="41">
        <v>44</v>
      </c>
      <c r="EH48" s="195">
        <v>0</v>
      </c>
      <c r="EI48" s="195">
        <v>6000</v>
      </c>
      <c r="EJ48" s="196">
        <v>98.6</v>
      </c>
      <c r="EK48" s="195">
        <v>0</v>
      </c>
      <c r="EL48" s="195">
        <v>3960</v>
      </c>
      <c r="EM48" s="195">
        <v>1957</v>
      </c>
      <c r="EN48" s="195">
        <v>0</v>
      </c>
      <c r="EO48" s="195">
        <v>544</v>
      </c>
      <c r="EP48" s="195">
        <v>600</v>
      </c>
      <c r="EQ48" s="195">
        <v>107.6</v>
      </c>
      <c r="ER48" s="195" t="e">
        <v>#REF!</v>
      </c>
      <c r="ES48" s="195" t="e">
        <v>#REF!</v>
      </c>
      <c r="ET48" s="195" t="e">
        <v>#REF!</v>
      </c>
      <c r="EU48" s="196" t="e">
        <v>#REF!</v>
      </c>
      <c r="EV48" s="195"/>
      <c r="EW48" s="195"/>
      <c r="EX48" s="195"/>
      <c r="EY48" s="195"/>
      <c r="EZ48" s="196"/>
      <c r="FA48" s="195"/>
      <c r="FC48" s="41">
        <v>44</v>
      </c>
      <c r="FD48" s="195">
        <v>0</v>
      </c>
      <c r="FE48" s="195">
        <v>6000</v>
      </c>
      <c r="FF48" s="195">
        <v>6098.6</v>
      </c>
      <c r="FG48" s="195">
        <v>6098.6</v>
      </c>
      <c r="FH48" s="195">
        <v>10058.6</v>
      </c>
      <c r="FI48" s="195">
        <v>12015.6</v>
      </c>
      <c r="FJ48" s="195">
        <v>12015.6</v>
      </c>
      <c r="FK48" s="195">
        <v>12559.6</v>
      </c>
      <c r="FL48" s="195">
        <v>13159.6</v>
      </c>
      <c r="FM48" s="195">
        <v>13267.2</v>
      </c>
      <c r="FN48" s="195" t="e">
        <v>#REF!</v>
      </c>
      <c r="FO48" s="195" t="e">
        <v>#REF!</v>
      </c>
      <c r="FP48" s="195" t="e">
        <v>#REF!</v>
      </c>
      <c r="FQ48" s="195" t="e">
        <v>#REF!</v>
      </c>
      <c r="FR48" s="195" t="e">
        <v>#REF!</v>
      </c>
      <c r="FS48" s="195" t="e">
        <v>#REF!</v>
      </c>
      <c r="FT48" s="195" t="e">
        <v>#REF!</v>
      </c>
      <c r="FU48" s="195" t="e">
        <v>#REF!</v>
      </c>
      <c r="FV48" s="195" t="e">
        <v>#REF!</v>
      </c>
    </row>
    <row r="49" spans="1:178" ht="13.5" thickBot="1" x14ac:dyDescent="0.25">
      <c r="A49" s="132"/>
      <c r="B49" s="34">
        <v>45</v>
      </c>
      <c r="C49" s="293">
        <v>45</v>
      </c>
      <c r="D49" s="260" t="s">
        <v>515</v>
      </c>
      <c r="E49" s="260" t="s">
        <v>516</v>
      </c>
      <c r="F49" s="260" t="s">
        <v>598</v>
      </c>
      <c r="G49" s="43">
        <v>0.32291666666666657</v>
      </c>
      <c r="H49" s="47">
        <v>0.32291666666666657</v>
      </c>
      <c r="I49" s="58" t="s">
        <v>44</v>
      </c>
      <c r="J49" s="52">
        <v>0</v>
      </c>
      <c r="K49" s="43">
        <v>0.40624999999999994</v>
      </c>
      <c r="L49" s="47">
        <v>0.40624999999999994</v>
      </c>
      <c r="M49" s="42" t="s">
        <v>44</v>
      </c>
      <c r="N49" s="38">
        <v>0</v>
      </c>
      <c r="O49" s="85">
        <v>0.4069444444444445</v>
      </c>
      <c r="P49" s="38"/>
      <c r="Q49" s="261"/>
      <c r="R49" s="85"/>
      <c r="S49" s="38">
        <v>0</v>
      </c>
      <c r="T49" s="85">
        <v>0.4513888888888889</v>
      </c>
      <c r="U49" s="86"/>
      <c r="V49" s="52">
        <v>0</v>
      </c>
      <c r="W49" s="85"/>
      <c r="X49" s="38">
        <v>600</v>
      </c>
      <c r="Y49" s="85"/>
      <c r="Z49" s="86"/>
      <c r="AA49" s="52">
        <v>600</v>
      </c>
      <c r="AB49" s="261"/>
      <c r="AC49" s="85"/>
      <c r="AD49" s="38">
        <v>600</v>
      </c>
      <c r="AE49" s="85" t="s">
        <v>308</v>
      </c>
      <c r="AF49" s="86"/>
      <c r="AG49" s="52">
        <v>600</v>
      </c>
      <c r="AH49" s="261"/>
      <c r="AI49" s="85"/>
      <c r="AJ49" s="38">
        <v>600</v>
      </c>
      <c r="AK49" s="73">
        <v>0.49652777777777773</v>
      </c>
      <c r="AL49" s="42" t="s">
        <v>44</v>
      </c>
      <c r="AM49" s="38">
        <v>0</v>
      </c>
      <c r="AN49" s="43">
        <v>0.50277777777777777</v>
      </c>
      <c r="AO49" s="47">
        <v>0.5229166666666667</v>
      </c>
      <c r="AP49" s="70">
        <v>100</v>
      </c>
      <c r="AQ49" s="71">
        <v>100</v>
      </c>
      <c r="AR49" s="72"/>
      <c r="AS49" s="49">
        <v>0.53819444444444442</v>
      </c>
      <c r="AT49" s="42" t="s">
        <v>44</v>
      </c>
      <c r="AU49" s="280">
        <v>0</v>
      </c>
      <c r="AV49" s="72"/>
      <c r="AW49" s="49">
        <v>0.58402777777777781</v>
      </c>
      <c r="AX49" s="42" t="s">
        <v>44</v>
      </c>
      <c r="AY49" s="38">
        <v>0</v>
      </c>
      <c r="AZ49" s="53">
        <v>0.58888888888888891</v>
      </c>
      <c r="BA49" s="61"/>
      <c r="BB49" s="55">
        <v>0.59401620370370367</v>
      </c>
      <c r="BC49" s="35">
        <v>5.1273148148147651E-3</v>
      </c>
      <c r="BD49" s="35">
        <v>3.8194444444449374E-4</v>
      </c>
      <c r="BE49" s="44" t="s">
        <v>45</v>
      </c>
      <c r="BF49" s="45">
        <v>33</v>
      </c>
      <c r="BG49" s="55">
        <v>0.60141203703703705</v>
      </c>
      <c r="BH49" s="35">
        <v>1.2523148148148144E-2</v>
      </c>
      <c r="BI49" s="35">
        <v>8.9120370370370655E-4</v>
      </c>
      <c r="BJ49" s="44" t="s">
        <v>45</v>
      </c>
      <c r="BK49" s="45">
        <v>77</v>
      </c>
      <c r="BL49" s="55">
        <v>0.60553240740740744</v>
      </c>
      <c r="BM49" s="35">
        <v>1.664351851851853E-2</v>
      </c>
      <c r="BN49" s="35">
        <v>6.2499999999999015E-4</v>
      </c>
      <c r="BO49" s="44" t="s">
        <v>45</v>
      </c>
      <c r="BP49" s="45">
        <v>54</v>
      </c>
      <c r="BQ49" s="55">
        <v>0.62693287037037038</v>
      </c>
      <c r="BR49" s="35">
        <v>3.804398148148147E-2</v>
      </c>
      <c r="BS49" s="35">
        <v>6.0879629629629547E-3</v>
      </c>
      <c r="BT49" s="44" t="s">
        <v>301</v>
      </c>
      <c r="BU49" s="45">
        <v>526</v>
      </c>
      <c r="BV49" s="263"/>
      <c r="BW49" s="263"/>
      <c r="BX49" s="55">
        <v>0.61523148148148155</v>
      </c>
      <c r="BY49" s="35">
        <v>2.634259259259264E-2</v>
      </c>
      <c r="BZ49" s="35">
        <v>1.3865740740740692E-2</v>
      </c>
      <c r="CA49" s="44" t="s">
        <v>45</v>
      </c>
      <c r="CB49" s="45">
        <v>1498</v>
      </c>
      <c r="CC49" s="49">
        <v>0.68680555555555556</v>
      </c>
      <c r="CD49" s="42" t="s">
        <v>301</v>
      </c>
      <c r="CE49" s="38">
        <v>2760</v>
      </c>
      <c r="CF49" s="53">
        <v>0.68888888888888899</v>
      </c>
      <c r="CG49" s="61"/>
      <c r="CH49" s="55">
        <v>0.69980324074074074</v>
      </c>
      <c r="CI49" s="35">
        <v>1.0914351851851745E-2</v>
      </c>
      <c r="CJ49" s="35">
        <v>6.9444444444337339E-5</v>
      </c>
      <c r="CK49" s="44" t="s">
        <v>301</v>
      </c>
      <c r="CL49" s="45">
        <v>6</v>
      </c>
      <c r="CM49" s="55">
        <v>0.7071412037037037</v>
      </c>
      <c r="CN49" s="35">
        <v>1.8252314814814707E-2</v>
      </c>
      <c r="CO49" s="35">
        <v>1.4004629629628569E-3</v>
      </c>
      <c r="CP49" s="44" t="s">
        <v>301</v>
      </c>
      <c r="CQ49" s="45">
        <v>121</v>
      </c>
      <c r="CR49" s="85"/>
      <c r="CS49" s="38">
        <v>600</v>
      </c>
      <c r="CT49" s="85">
        <v>2.4381944444444401</v>
      </c>
      <c r="CU49" s="38"/>
      <c r="CV49" s="91"/>
      <c r="CW49" s="95">
        <v>0.05</v>
      </c>
      <c r="CX49" s="42" t="s">
        <v>44</v>
      </c>
      <c r="CY49" s="38">
        <v>0</v>
      </c>
      <c r="CZ49" s="43">
        <v>0.40902777777777777</v>
      </c>
      <c r="DA49" s="47"/>
      <c r="DB49" s="70">
        <v>115.3</v>
      </c>
      <c r="DC49" s="71">
        <v>115.3</v>
      </c>
      <c r="DD49" s="72"/>
      <c r="DE49" s="43"/>
      <c r="DF49" s="43"/>
      <c r="DG49" s="39">
        <v>2530.3000000000002</v>
      </c>
      <c r="DH49" s="46">
        <v>6360</v>
      </c>
      <c r="DI49" s="40"/>
      <c r="DJ49" s="63">
        <v>8890.2999999999993</v>
      </c>
      <c r="DK49" s="43"/>
      <c r="DL49" s="268" t="s">
        <v>191</v>
      </c>
      <c r="DM49" s="269" t="s">
        <v>598</v>
      </c>
      <c r="DN49" s="269" t="s">
        <v>177</v>
      </c>
      <c r="DO49" s="269">
        <v>113</v>
      </c>
      <c r="DP49" s="269" t="s">
        <v>624</v>
      </c>
      <c r="DQ49" s="56"/>
      <c r="DR49" s="56"/>
      <c r="DS49" s="36"/>
      <c r="DV49" s="41">
        <v>1.1100000000000001</v>
      </c>
      <c r="DW49" s="41" t="s">
        <v>197</v>
      </c>
      <c r="DX49" s="41"/>
      <c r="DY49" s="151">
        <v>238.98300000000003</v>
      </c>
      <c r="DZ49" s="41">
        <v>238.98300000000003</v>
      </c>
      <c r="EA49" s="41">
        <v>9999</v>
      </c>
      <c r="EB49" s="41">
        <v>999999</v>
      </c>
      <c r="EC49" s="41">
        <v>999999</v>
      </c>
      <c r="EG49" s="41">
        <v>45</v>
      </c>
      <c r="EH49" s="195">
        <v>0</v>
      </c>
      <c r="EI49" s="195">
        <v>3000</v>
      </c>
      <c r="EJ49" s="196">
        <v>100</v>
      </c>
      <c r="EK49" s="195">
        <v>0</v>
      </c>
      <c r="EL49" s="195">
        <v>0</v>
      </c>
      <c r="EM49" s="195">
        <v>2188</v>
      </c>
      <c r="EN49" s="195">
        <v>2760</v>
      </c>
      <c r="EO49" s="195">
        <v>127</v>
      </c>
      <c r="EP49" s="195">
        <v>600</v>
      </c>
      <c r="EQ49" s="195">
        <v>115.3</v>
      </c>
      <c r="ER49" s="195" t="e">
        <v>#REF!</v>
      </c>
      <c r="ES49" s="195" t="e">
        <v>#REF!</v>
      </c>
      <c r="ET49" s="195" t="e">
        <v>#REF!</v>
      </c>
      <c r="EU49" s="196" t="e">
        <v>#REF!</v>
      </c>
      <c r="EV49" s="195"/>
      <c r="EW49" s="195"/>
      <c r="EX49" s="195"/>
      <c r="EY49" s="195"/>
      <c r="EZ49" s="196"/>
      <c r="FA49" s="195"/>
      <c r="FC49" s="41">
        <v>45</v>
      </c>
      <c r="FD49" s="195">
        <v>0</v>
      </c>
      <c r="FE49" s="195">
        <v>3000</v>
      </c>
      <c r="FF49" s="195">
        <v>3100</v>
      </c>
      <c r="FG49" s="195">
        <v>3100</v>
      </c>
      <c r="FH49" s="195">
        <v>3100</v>
      </c>
      <c r="FI49" s="195">
        <v>5288</v>
      </c>
      <c r="FJ49" s="195">
        <v>8048</v>
      </c>
      <c r="FK49" s="195">
        <v>8175</v>
      </c>
      <c r="FL49" s="195">
        <v>8775</v>
      </c>
      <c r="FM49" s="195">
        <v>8890.2999999999993</v>
      </c>
      <c r="FN49" s="195" t="e">
        <v>#REF!</v>
      </c>
      <c r="FO49" s="195" t="e">
        <v>#REF!</v>
      </c>
      <c r="FP49" s="195" t="e">
        <v>#REF!</v>
      </c>
      <c r="FQ49" s="195" t="e">
        <v>#REF!</v>
      </c>
      <c r="FR49" s="195" t="e">
        <v>#REF!</v>
      </c>
      <c r="FS49" s="195" t="e">
        <v>#REF!</v>
      </c>
      <c r="FT49" s="195" t="e">
        <v>#REF!</v>
      </c>
      <c r="FU49" s="195" t="e">
        <v>#REF!</v>
      </c>
      <c r="FV49" s="195" t="e">
        <v>#REF!</v>
      </c>
    </row>
    <row r="50" spans="1:178" ht="13.5" thickBot="1" x14ac:dyDescent="0.25">
      <c r="A50" s="132"/>
      <c r="B50" s="34">
        <v>46</v>
      </c>
      <c r="C50" s="293">
        <v>46</v>
      </c>
      <c r="D50" s="260" t="s">
        <v>517</v>
      </c>
      <c r="E50" s="260" t="s">
        <v>518</v>
      </c>
      <c r="F50" s="260" t="s">
        <v>582</v>
      </c>
      <c r="G50" s="43">
        <v>0.32361111111111102</v>
      </c>
      <c r="H50" s="47">
        <v>0.32361111111111102</v>
      </c>
      <c r="I50" s="58" t="s">
        <v>44</v>
      </c>
      <c r="J50" s="52">
        <v>0</v>
      </c>
      <c r="K50" s="43">
        <v>0.40694444444444439</v>
      </c>
      <c r="L50" s="47">
        <v>0.40694444444444439</v>
      </c>
      <c r="M50" s="42" t="s">
        <v>44</v>
      </c>
      <c r="N50" s="38">
        <v>0</v>
      </c>
      <c r="O50" s="85"/>
      <c r="P50" s="38">
        <v>600</v>
      </c>
      <c r="Q50" s="261"/>
      <c r="R50" s="85"/>
      <c r="S50" s="38">
        <v>0</v>
      </c>
      <c r="T50" s="85">
        <v>0.46736111111111112</v>
      </c>
      <c r="U50" s="86"/>
      <c r="V50" s="52">
        <v>0</v>
      </c>
      <c r="W50" s="85"/>
      <c r="X50" s="38">
        <v>600</v>
      </c>
      <c r="Y50" s="85"/>
      <c r="Z50" s="86"/>
      <c r="AA50" s="52">
        <v>600</v>
      </c>
      <c r="AB50" s="261"/>
      <c r="AC50" s="85"/>
      <c r="AD50" s="38">
        <v>600</v>
      </c>
      <c r="AE50" s="85" t="s">
        <v>308</v>
      </c>
      <c r="AF50" s="86"/>
      <c r="AG50" s="52">
        <v>600</v>
      </c>
      <c r="AH50" s="261"/>
      <c r="AI50" s="85"/>
      <c r="AJ50" s="38">
        <v>600</v>
      </c>
      <c r="AK50" s="73">
        <v>0.49722222222222223</v>
      </c>
      <c r="AL50" s="42" t="s">
        <v>44</v>
      </c>
      <c r="AM50" s="38">
        <v>0</v>
      </c>
      <c r="AN50" s="43">
        <v>0.51458333333333328</v>
      </c>
      <c r="AO50" s="47">
        <v>0.52083333333333337</v>
      </c>
      <c r="AP50" s="70">
        <v>97.6</v>
      </c>
      <c r="AQ50" s="71">
        <v>97.6</v>
      </c>
      <c r="AR50" s="72"/>
      <c r="AS50" s="49">
        <v>0.53888888888888886</v>
      </c>
      <c r="AT50" s="42" t="s">
        <v>44</v>
      </c>
      <c r="AU50" s="280">
        <v>0</v>
      </c>
      <c r="AV50" s="72"/>
      <c r="AW50" s="49">
        <v>0.5805555555555556</v>
      </c>
      <c r="AX50" s="42" t="s">
        <v>44</v>
      </c>
      <c r="AY50" s="38">
        <v>0</v>
      </c>
      <c r="AZ50" s="53">
        <v>0.58263888888888882</v>
      </c>
      <c r="BA50" s="61"/>
      <c r="BB50" s="55">
        <v>0.58848379629629632</v>
      </c>
      <c r="BC50" s="35">
        <v>5.8449074074075069E-3</v>
      </c>
      <c r="BD50" s="35">
        <v>3.3564814814824803E-4</v>
      </c>
      <c r="BE50" s="44" t="s">
        <v>301</v>
      </c>
      <c r="BF50" s="45">
        <v>29</v>
      </c>
      <c r="BG50" s="55">
        <v>0.59686342592592589</v>
      </c>
      <c r="BH50" s="35">
        <v>1.4224537037037077E-2</v>
      </c>
      <c r="BI50" s="35">
        <v>8.1018518518522625E-4</v>
      </c>
      <c r="BJ50" s="44" t="s">
        <v>301</v>
      </c>
      <c r="BK50" s="45">
        <v>70</v>
      </c>
      <c r="BL50" s="55">
        <v>0.60070601851851857</v>
      </c>
      <c r="BM50" s="35">
        <v>1.8067129629629752E-2</v>
      </c>
      <c r="BN50" s="35">
        <v>7.9861111111123248E-4</v>
      </c>
      <c r="BO50" s="44" t="s">
        <v>301</v>
      </c>
      <c r="BP50" s="45">
        <v>69</v>
      </c>
      <c r="BQ50" s="55">
        <v>0.62130787037037039</v>
      </c>
      <c r="BR50" s="35">
        <v>3.8668981481481568E-2</v>
      </c>
      <c r="BS50" s="35">
        <v>6.7129629629630524E-3</v>
      </c>
      <c r="BT50" s="44" t="s">
        <v>301</v>
      </c>
      <c r="BU50" s="45">
        <v>580</v>
      </c>
      <c r="BV50" s="263"/>
      <c r="BW50" s="263"/>
      <c r="BX50" s="55">
        <v>0.60884259259259255</v>
      </c>
      <c r="BY50" s="35">
        <v>2.6203703703703729E-2</v>
      </c>
      <c r="BZ50" s="35">
        <v>1.4004629629629603E-2</v>
      </c>
      <c r="CA50" s="44" t="s">
        <v>45</v>
      </c>
      <c r="CB50" s="45">
        <v>1510</v>
      </c>
      <c r="CC50" s="49">
        <v>0.65277777777777779</v>
      </c>
      <c r="CD50" s="42" t="s">
        <v>301</v>
      </c>
      <c r="CE50" s="38">
        <v>360</v>
      </c>
      <c r="CF50" s="53">
        <v>0.66111111111111109</v>
      </c>
      <c r="CG50" s="61"/>
      <c r="CH50" s="55">
        <v>0.6713541666666667</v>
      </c>
      <c r="CI50" s="35">
        <v>1.0243055555555602E-2</v>
      </c>
      <c r="CJ50" s="35">
        <v>6.0185185185180484E-4</v>
      </c>
      <c r="CK50" s="44" t="s">
        <v>45</v>
      </c>
      <c r="CL50" s="45">
        <v>52</v>
      </c>
      <c r="CM50" s="55">
        <v>0.67729166666666663</v>
      </c>
      <c r="CN50" s="35">
        <v>1.6180555555555531E-2</v>
      </c>
      <c r="CO50" s="35">
        <v>6.7129629629631912E-4</v>
      </c>
      <c r="CP50" s="44" t="s">
        <v>45</v>
      </c>
      <c r="CQ50" s="45">
        <v>58</v>
      </c>
      <c r="CR50" s="85" t="s">
        <v>632</v>
      </c>
      <c r="CS50" s="38"/>
      <c r="CT50" s="85">
        <v>2.4798611111111102</v>
      </c>
      <c r="CU50" s="38"/>
      <c r="CV50" s="91"/>
      <c r="CW50" s="95">
        <v>0.05</v>
      </c>
      <c r="CX50" s="42" t="s">
        <v>44</v>
      </c>
      <c r="CY50" s="38">
        <v>0</v>
      </c>
      <c r="CZ50" s="43">
        <v>0.40902777777777777</v>
      </c>
      <c r="DA50" s="47"/>
      <c r="DB50" s="70">
        <v>113.2</v>
      </c>
      <c r="DC50" s="71">
        <v>113.2</v>
      </c>
      <c r="DD50" s="72"/>
      <c r="DE50" s="43"/>
      <c r="DF50" s="43"/>
      <c r="DG50" s="39">
        <v>2578.7999999999997</v>
      </c>
      <c r="DH50" s="46">
        <v>3960</v>
      </c>
      <c r="DI50" s="40"/>
      <c r="DJ50" s="63">
        <v>6538.7999999999993</v>
      </c>
      <c r="DK50" s="43"/>
      <c r="DL50" s="268" t="s">
        <v>192</v>
      </c>
      <c r="DM50" s="269" t="s">
        <v>582</v>
      </c>
      <c r="DN50" s="269" t="s">
        <v>178</v>
      </c>
      <c r="DO50" s="269">
        <v>123</v>
      </c>
      <c r="DP50" s="269">
        <v>0</v>
      </c>
      <c r="DQ50" s="56"/>
      <c r="DR50" s="56"/>
      <c r="DS50" s="36"/>
      <c r="DV50" s="41">
        <v>1.08</v>
      </c>
      <c r="DW50" s="41" t="s">
        <v>197</v>
      </c>
      <c r="DX50" s="41"/>
      <c r="DY50" s="151">
        <v>227.66400000000002</v>
      </c>
      <c r="DZ50" s="41">
        <v>227.66400000000002</v>
      </c>
      <c r="EA50" s="41">
        <v>9999</v>
      </c>
      <c r="EB50" s="41">
        <v>999999</v>
      </c>
      <c r="EC50" s="41">
        <v>999999</v>
      </c>
      <c r="EG50" s="41">
        <v>46</v>
      </c>
      <c r="EH50" s="195">
        <v>0</v>
      </c>
      <c r="EI50" s="195">
        <v>3600</v>
      </c>
      <c r="EJ50" s="196">
        <v>97.6</v>
      </c>
      <c r="EK50" s="195">
        <v>0</v>
      </c>
      <c r="EL50" s="195">
        <v>0</v>
      </c>
      <c r="EM50" s="195">
        <v>2258</v>
      </c>
      <c r="EN50" s="195">
        <v>360</v>
      </c>
      <c r="EO50" s="195">
        <v>110</v>
      </c>
      <c r="EP50" s="195">
        <v>0</v>
      </c>
      <c r="EQ50" s="195">
        <v>113.2</v>
      </c>
      <c r="ER50" s="195" t="e">
        <v>#REF!</v>
      </c>
      <c r="ES50" s="195" t="e">
        <v>#REF!</v>
      </c>
      <c r="ET50" s="195" t="e">
        <v>#REF!</v>
      </c>
      <c r="EU50" s="196" t="e">
        <v>#REF!</v>
      </c>
      <c r="EV50" s="195"/>
      <c r="EW50" s="195"/>
      <c r="EX50" s="195"/>
      <c r="EY50" s="195"/>
      <c r="EZ50" s="196"/>
      <c r="FA50" s="195"/>
      <c r="FC50" s="41">
        <v>46</v>
      </c>
      <c r="FD50" s="195">
        <v>0</v>
      </c>
      <c r="FE50" s="195">
        <v>3600</v>
      </c>
      <c r="FF50" s="195">
        <v>3697.6</v>
      </c>
      <c r="FG50" s="195">
        <v>3697.6</v>
      </c>
      <c r="FH50" s="195">
        <v>3697.6</v>
      </c>
      <c r="FI50" s="195">
        <v>5955.6</v>
      </c>
      <c r="FJ50" s="195">
        <v>6315.6</v>
      </c>
      <c r="FK50" s="195">
        <v>6425.6</v>
      </c>
      <c r="FL50" s="195">
        <v>6425.6</v>
      </c>
      <c r="FM50" s="195">
        <v>6538.8</v>
      </c>
      <c r="FN50" s="195" t="e">
        <v>#REF!</v>
      </c>
      <c r="FO50" s="195" t="e">
        <v>#REF!</v>
      </c>
      <c r="FP50" s="195" t="e">
        <v>#REF!</v>
      </c>
      <c r="FQ50" s="195" t="e">
        <v>#REF!</v>
      </c>
      <c r="FR50" s="195" t="e">
        <v>#REF!</v>
      </c>
      <c r="FS50" s="195" t="e">
        <v>#REF!</v>
      </c>
      <c r="FT50" s="195" t="e">
        <v>#REF!</v>
      </c>
      <c r="FU50" s="195" t="e">
        <v>#REF!</v>
      </c>
      <c r="FV50" s="195" t="e">
        <v>#REF!</v>
      </c>
    </row>
    <row r="51" spans="1:178" ht="13.5" thickBot="1" x14ac:dyDescent="0.25">
      <c r="A51" s="132"/>
      <c r="B51" s="34">
        <v>47</v>
      </c>
      <c r="C51" s="293">
        <v>47</v>
      </c>
      <c r="D51" s="260" t="s">
        <v>519</v>
      </c>
      <c r="E51" s="260" t="s">
        <v>520</v>
      </c>
      <c r="F51" s="260" t="s">
        <v>599</v>
      </c>
      <c r="G51" s="43">
        <v>0.32430555555555546</v>
      </c>
      <c r="H51" s="47">
        <v>0.32430555555555546</v>
      </c>
      <c r="I51" s="58" t="s">
        <v>44</v>
      </c>
      <c r="J51" s="52">
        <v>0</v>
      </c>
      <c r="K51" s="43">
        <v>0.40763888888888883</v>
      </c>
      <c r="L51" s="47">
        <v>0.40763888888888883</v>
      </c>
      <c r="M51" s="42" t="s">
        <v>44</v>
      </c>
      <c r="N51" s="38">
        <v>0</v>
      </c>
      <c r="O51" s="85"/>
      <c r="P51" s="38">
        <v>600</v>
      </c>
      <c r="Q51" s="261"/>
      <c r="R51" s="85"/>
      <c r="S51" s="38">
        <v>0</v>
      </c>
      <c r="T51" s="85" t="s">
        <v>308</v>
      </c>
      <c r="U51" s="86"/>
      <c r="V51" s="52">
        <v>600</v>
      </c>
      <c r="W51" s="85"/>
      <c r="X51" s="38">
        <v>600</v>
      </c>
      <c r="Y51" s="85"/>
      <c r="Z51" s="86"/>
      <c r="AA51" s="52">
        <v>600</v>
      </c>
      <c r="AB51" s="261"/>
      <c r="AC51" s="85"/>
      <c r="AD51" s="38">
        <v>600</v>
      </c>
      <c r="AE51" s="85">
        <v>0.44861111111111113</v>
      </c>
      <c r="AF51" s="86"/>
      <c r="AG51" s="52">
        <v>2940</v>
      </c>
      <c r="AH51" s="261"/>
      <c r="AI51" s="85"/>
      <c r="AJ51" s="38">
        <v>600</v>
      </c>
      <c r="AK51" s="73">
        <v>0.49722222222222223</v>
      </c>
      <c r="AL51" s="42" t="s">
        <v>45</v>
      </c>
      <c r="AM51" s="38">
        <v>60</v>
      </c>
      <c r="AN51" s="43">
        <v>0.52777777777777779</v>
      </c>
      <c r="AO51" s="47">
        <v>0.53888888888888886</v>
      </c>
      <c r="AP51" s="70">
        <v>112.3</v>
      </c>
      <c r="AQ51" s="71">
        <v>112.3</v>
      </c>
      <c r="AR51" s="72"/>
      <c r="AS51" s="49">
        <v>0.53888888888888886</v>
      </c>
      <c r="AT51" s="42" t="s">
        <v>44</v>
      </c>
      <c r="AU51" s="280">
        <v>0</v>
      </c>
      <c r="AV51" s="72"/>
      <c r="AW51" s="49">
        <v>0.62222222222222223</v>
      </c>
      <c r="AX51" s="42" t="s">
        <v>301</v>
      </c>
      <c r="AY51" s="38">
        <v>2640</v>
      </c>
      <c r="AZ51" s="53">
        <v>0.625</v>
      </c>
      <c r="BA51" s="61"/>
      <c r="BB51" s="55">
        <v>0.63078703703703709</v>
      </c>
      <c r="BC51" s="35">
        <v>5.7870370370370905E-3</v>
      </c>
      <c r="BD51" s="35">
        <v>2.7777777777783161E-4</v>
      </c>
      <c r="BE51" s="44" t="s">
        <v>301</v>
      </c>
      <c r="BF51" s="45">
        <v>24</v>
      </c>
      <c r="BG51" s="55">
        <v>0.63928240740740738</v>
      </c>
      <c r="BH51" s="35">
        <v>1.4282407407407383E-2</v>
      </c>
      <c r="BI51" s="35">
        <v>8.6805555555553165E-4</v>
      </c>
      <c r="BJ51" s="44" t="s">
        <v>301</v>
      </c>
      <c r="BK51" s="45">
        <v>75</v>
      </c>
      <c r="BL51" s="55">
        <v>0.64471064814814816</v>
      </c>
      <c r="BM51" s="35">
        <v>1.9710648148148158E-2</v>
      </c>
      <c r="BN51" s="35">
        <v>2.4421296296296378E-3</v>
      </c>
      <c r="BO51" s="44" t="s">
        <v>301</v>
      </c>
      <c r="BP51" s="45">
        <v>211</v>
      </c>
      <c r="BQ51" s="55">
        <v>0.66800925925925936</v>
      </c>
      <c r="BR51" s="35">
        <v>4.3009259259259358E-2</v>
      </c>
      <c r="BS51" s="35">
        <v>1.1053240740740843E-2</v>
      </c>
      <c r="BT51" s="44" t="s">
        <v>301</v>
      </c>
      <c r="BU51" s="45">
        <v>955</v>
      </c>
      <c r="BV51" s="263"/>
      <c r="BW51" s="263"/>
      <c r="BX51" s="55">
        <v>0.65505787037037033</v>
      </c>
      <c r="BY51" s="35">
        <v>3.0057870370370332E-2</v>
      </c>
      <c r="BZ51" s="35">
        <v>1.0150462962963E-2</v>
      </c>
      <c r="CA51" s="44" t="s">
        <v>45</v>
      </c>
      <c r="CB51" s="45">
        <v>1177</v>
      </c>
      <c r="CC51" s="49">
        <v>0.70000000000000007</v>
      </c>
      <c r="CD51" s="42" t="s">
        <v>301</v>
      </c>
      <c r="CE51" s="38">
        <v>780</v>
      </c>
      <c r="CF51" s="53">
        <v>0.70416666666666661</v>
      </c>
      <c r="CG51" s="61"/>
      <c r="CH51" s="55">
        <v>0.71819444444444447</v>
      </c>
      <c r="CI51" s="35">
        <v>1.4027777777777861E-2</v>
      </c>
      <c r="CJ51" s="35">
        <v>3.1828703703704539E-3</v>
      </c>
      <c r="CK51" s="44" t="s">
        <v>301</v>
      </c>
      <c r="CL51" s="45">
        <v>275</v>
      </c>
      <c r="CM51" s="55">
        <v>0.72633101851851845</v>
      </c>
      <c r="CN51" s="35">
        <v>2.2164351851851838E-2</v>
      </c>
      <c r="CO51" s="35">
        <v>5.3124999999999874E-3</v>
      </c>
      <c r="CP51" s="44" t="s">
        <v>301</v>
      </c>
      <c r="CQ51" s="45">
        <v>459</v>
      </c>
      <c r="CR51" s="85"/>
      <c r="CS51" s="38">
        <v>600</v>
      </c>
      <c r="CT51" s="85">
        <v>2.5215277777777798</v>
      </c>
      <c r="CU51" s="38"/>
      <c r="CV51" s="91"/>
      <c r="CW51" s="95">
        <v>0.05</v>
      </c>
      <c r="CX51" s="42" t="s">
        <v>44</v>
      </c>
      <c r="CY51" s="38">
        <v>0</v>
      </c>
      <c r="CZ51" s="43">
        <v>0.40902777777777777</v>
      </c>
      <c r="DA51" s="47"/>
      <c r="DB51" s="70">
        <v>154.6</v>
      </c>
      <c r="DC51" s="71">
        <v>154.6</v>
      </c>
      <c r="DD51" s="72">
        <v>300</v>
      </c>
      <c r="DE51" s="43"/>
      <c r="DF51" s="43"/>
      <c r="DG51" s="39">
        <v>3742.9</v>
      </c>
      <c r="DH51" s="46">
        <v>10620</v>
      </c>
      <c r="DI51" s="40"/>
      <c r="DJ51" s="63">
        <v>14362.9</v>
      </c>
      <c r="DK51" s="43"/>
      <c r="DL51" s="268" t="s">
        <v>190</v>
      </c>
      <c r="DM51" s="269" t="s">
        <v>599</v>
      </c>
      <c r="DN51" s="269" t="s">
        <v>179</v>
      </c>
      <c r="DO51" s="269">
        <v>75</v>
      </c>
      <c r="DP51" s="269">
        <v>0</v>
      </c>
      <c r="DQ51" s="56"/>
      <c r="DR51" s="56"/>
      <c r="DS51" s="36"/>
      <c r="DV51" s="41">
        <v>1</v>
      </c>
      <c r="DW51" s="41" t="s">
        <v>197</v>
      </c>
      <c r="DX51" s="41"/>
      <c r="DY51" s="151">
        <v>566.9</v>
      </c>
      <c r="DZ51" s="41">
        <v>566.9</v>
      </c>
      <c r="EA51" s="41">
        <v>9999</v>
      </c>
      <c r="EB51" s="41">
        <v>999999</v>
      </c>
      <c r="EC51" s="41">
        <v>14362.9</v>
      </c>
      <c r="EG51" s="41">
        <v>47</v>
      </c>
      <c r="EH51" s="195">
        <v>0</v>
      </c>
      <c r="EI51" s="195">
        <v>6600</v>
      </c>
      <c r="EJ51" s="196">
        <v>112.3</v>
      </c>
      <c r="EK51" s="195">
        <v>0</v>
      </c>
      <c r="EL51" s="195">
        <v>2640</v>
      </c>
      <c r="EM51" s="195">
        <v>2442</v>
      </c>
      <c r="EN51" s="195">
        <v>780</v>
      </c>
      <c r="EO51" s="195">
        <v>734</v>
      </c>
      <c r="EP51" s="195">
        <v>600</v>
      </c>
      <c r="EQ51" s="195">
        <v>454.6</v>
      </c>
      <c r="ER51" s="195" t="e">
        <v>#REF!</v>
      </c>
      <c r="ES51" s="195" t="e">
        <v>#REF!</v>
      </c>
      <c r="ET51" s="195" t="e">
        <v>#REF!</v>
      </c>
      <c r="EU51" s="196" t="e">
        <v>#REF!</v>
      </c>
      <c r="EV51" s="195"/>
      <c r="EW51" s="195"/>
      <c r="EX51" s="195"/>
      <c r="EY51" s="195"/>
      <c r="EZ51" s="196"/>
      <c r="FA51" s="195"/>
      <c r="FC51" s="41">
        <v>47</v>
      </c>
      <c r="FD51" s="195">
        <v>0</v>
      </c>
      <c r="FE51" s="195">
        <v>6600</v>
      </c>
      <c r="FF51" s="195">
        <v>6712.3</v>
      </c>
      <c r="FG51" s="195">
        <v>6712.3</v>
      </c>
      <c r="FH51" s="195">
        <v>9352.2999999999993</v>
      </c>
      <c r="FI51" s="195">
        <v>11794.3</v>
      </c>
      <c r="FJ51" s="195">
        <v>12574.3</v>
      </c>
      <c r="FK51" s="195">
        <v>13308.3</v>
      </c>
      <c r="FL51" s="195">
        <v>13908.3</v>
      </c>
      <c r="FM51" s="195">
        <v>14362.9</v>
      </c>
      <c r="FN51" s="195" t="e">
        <v>#REF!</v>
      </c>
      <c r="FO51" s="195" t="e">
        <v>#REF!</v>
      </c>
      <c r="FP51" s="195" t="e">
        <v>#REF!</v>
      </c>
      <c r="FQ51" s="195" t="e">
        <v>#REF!</v>
      </c>
      <c r="FR51" s="195" t="e">
        <v>#REF!</v>
      </c>
      <c r="FS51" s="195" t="e">
        <v>#REF!</v>
      </c>
      <c r="FT51" s="195" t="e">
        <v>#REF!</v>
      </c>
      <c r="FU51" s="195" t="e">
        <v>#REF!</v>
      </c>
      <c r="FV51" s="195" t="e">
        <v>#REF!</v>
      </c>
    </row>
    <row r="52" spans="1:178" ht="13.5" thickBot="1" x14ac:dyDescent="0.25">
      <c r="A52" s="132"/>
      <c r="B52" s="34">
        <v>48</v>
      </c>
      <c r="C52" s="293">
        <v>48</v>
      </c>
      <c r="D52" s="260" t="s">
        <v>521</v>
      </c>
      <c r="E52" s="260" t="s">
        <v>522</v>
      </c>
      <c r="F52" s="260" t="s">
        <v>600</v>
      </c>
      <c r="G52" s="43">
        <v>0.3249999999999999</v>
      </c>
      <c r="H52" s="47">
        <v>0.3249999999999999</v>
      </c>
      <c r="I52" s="58" t="s">
        <v>44</v>
      </c>
      <c r="J52" s="52">
        <v>0</v>
      </c>
      <c r="K52" s="43">
        <v>0.40833333333333327</v>
      </c>
      <c r="L52" s="47">
        <v>0.40833333333333327</v>
      </c>
      <c r="M52" s="42" t="s">
        <v>44</v>
      </c>
      <c r="N52" s="38">
        <v>0</v>
      </c>
      <c r="O52" s="85"/>
      <c r="P52" s="38">
        <v>600</v>
      </c>
      <c r="Q52" s="261"/>
      <c r="R52" s="85">
        <v>0.4375</v>
      </c>
      <c r="S52" s="38">
        <v>300</v>
      </c>
      <c r="T52" s="85">
        <v>0.44236111111111115</v>
      </c>
      <c r="U52" s="86"/>
      <c r="V52" s="52">
        <v>0</v>
      </c>
      <c r="W52" s="85">
        <v>0.4694444444444445</v>
      </c>
      <c r="X52" s="38"/>
      <c r="Y52" s="85">
        <v>0.47013888888888888</v>
      </c>
      <c r="Z52" s="86"/>
      <c r="AA52" s="52">
        <v>0</v>
      </c>
      <c r="AB52" s="261"/>
      <c r="AC52" s="85"/>
      <c r="AD52" s="38">
        <v>600</v>
      </c>
      <c r="AE52" s="85" t="s">
        <v>308</v>
      </c>
      <c r="AF52" s="86"/>
      <c r="AG52" s="52">
        <v>600</v>
      </c>
      <c r="AH52" s="261"/>
      <c r="AI52" s="85"/>
      <c r="AJ52" s="38">
        <v>600</v>
      </c>
      <c r="AK52" s="73">
        <v>0.49861111111111112</v>
      </c>
      <c r="AL52" s="42" t="s">
        <v>44</v>
      </c>
      <c r="AM52" s="38">
        <v>0</v>
      </c>
      <c r="AN52" s="43">
        <v>0.4993055555555555</v>
      </c>
      <c r="AO52" s="47">
        <v>0.5229166666666667</v>
      </c>
      <c r="AP52" s="70">
        <v>100.6</v>
      </c>
      <c r="AQ52" s="71">
        <v>100.6</v>
      </c>
      <c r="AR52" s="72"/>
      <c r="AS52" s="49">
        <v>0.54027777777777775</v>
      </c>
      <c r="AT52" s="42" t="s">
        <v>44</v>
      </c>
      <c r="AU52" s="280">
        <v>0</v>
      </c>
      <c r="AV52" s="72"/>
      <c r="AW52" s="49">
        <v>0.59791666666666665</v>
      </c>
      <c r="AX52" s="42" t="s">
        <v>44</v>
      </c>
      <c r="AY52" s="38">
        <v>0</v>
      </c>
      <c r="AZ52" s="53">
        <v>0.6</v>
      </c>
      <c r="BA52" s="61"/>
      <c r="BB52" s="55">
        <v>0.60521990740740739</v>
      </c>
      <c r="BC52" s="35">
        <v>5.2199074074074092E-3</v>
      </c>
      <c r="BD52" s="35">
        <v>2.8935185185184967E-4</v>
      </c>
      <c r="BE52" s="44" t="s">
        <v>45</v>
      </c>
      <c r="BF52" s="45">
        <v>25</v>
      </c>
      <c r="BG52" s="55">
        <v>0.61267361111111118</v>
      </c>
      <c r="BH52" s="35">
        <v>1.2673611111111205E-2</v>
      </c>
      <c r="BI52" s="35">
        <v>7.4074074074064605E-4</v>
      </c>
      <c r="BJ52" s="44" t="s">
        <v>45</v>
      </c>
      <c r="BK52" s="45">
        <v>64</v>
      </c>
      <c r="BL52" s="55">
        <v>0.61711805555555554</v>
      </c>
      <c r="BM52" s="35">
        <v>1.7118055555555567E-2</v>
      </c>
      <c r="BN52" s="35">
        <v>1.5046296296295295E-4</v>
      </c>
      <c r="BO52" s="44" t="s">
        <v>45</v>
      </c>
      <c r="BP52" s="45">
        <v>13</v>
      </c>
      <c r="BQ52" s="55">
        <v>0.63629629629629625</v>
      </c>
      <c r="BR52" s="35">
        <v>3.6296296296296271E-2</v>
      </c>
      <c r="BS52" s="35">
        <v>4.3402777777777554E-3</v>
      </c>
      <c r="BT52" s="44" t="s">
        <v>301</v>
      </c>
      <c r="BU52" s="45">
        <v>375</v>
      </c>
      <c r="BV52" s="263"/>
      <c r="BW52" s="263"/>
      <c r="BX52" s="55">
        <v>0.62572916666666667</v>
      </c>
      <c r="BY52" s="35">
        <v>2.5729166666666692E-2</v>
      </c>
      <c r="BZ52" s="35">
        <v>1.447916666666664E-2</v>
      </c>
      <c r="CA52" s="44" t="s">
        <v>45</v>
      </c>
      <c r="CB52" s="45">
        <v>1551</v>
      </c>
      <c r="CC52" s="49">
        <v>0.71388888888888891</v>
      </c>
      <c r="CD52" s="42" t="s">
        <v>301</v>
      </c>
      <c r="CE52" s="38">
        <v>540</v>
      </c>
      <c r="CF52" s="53">
        <v>0.71597222222222223</v>
      </c>
      <c r="CG52" s="61"/>
      <c r="CH52" s="55">
        <v>0.72725694444444444</v>
      </c>
      <c r="CI52" s="35">
        <v>1.128472222222221E-2</v>
      </c>
      <c r="CJ52" s="35">
        <v>4.3981481481480261E-4</v>
      </c>
      <c r="CK52" s="44" t="s">
        <v>301</v>
      </c>
      <c r="CL52" s="45">
        <v>38</v>
      </c>
      <c r="CM52" s="55">
        <v>0.73460648148148155</v>
      </c>
      <c r="CN52" s="35">
        <v>1.8634259259259323E-2</v>
      </c>
      <c r="CO52" s="35">
        <v>1.7824074074074721E-3</v>
      </c>
      <c r="CP52" s="44" t="s">
        <v>301</v>
      </c>
      <c r="CQ52" s="45">
        <v>154</v>
      </c>
      <c r="CR52" s="85" t="s">
        <v>632</v>
      </c>
      <c r="CS52" s="38"/>
      <c r="CT52" s="85">
        <v>2.5631944444444401</v>
      </c>
      <c r="CU52" s="38"/>
      <c r="CV52" s="91"/>
      <c r="CW52" s="95">
        <v>0.05</v>
      </c>
      <c r="CX52" s="42" t="s">
        <v>44</v>
      </c>
      <c r="CY52" s="38">
        <v>0</v>
      </c>
      <c r="CZ52" s="43">
        <v>0.40902777777777777</v>
      </c>
      <c r="DA52" s="47"/>
      <c r="DB52" s="70">
        <v>105.2</v>
      </c>
      <c r="DC52" s="71">
        <v>105.2</v>
      </c>
      <c r="DD52" s="72"/>
      <c r="DE52" s="43"/>
      <c r="DF52" s="43"/>
      <c r="DG52" s="39">
        <v>2425.7999999999997</v>
      </c>
      <c r="DH52" s="46">
        <v>3240</v>
      </c>
      <c r="DI52" s="40"/>
      <c r="DJ52" s="63">
        <v>5665.7999999999993</v>
      </c>
      <c r="DK52" s="43"/>
      <c r="DL52" s="268" t="s">
        <v>190</v>
      </c>
      <c r="DM52" s="269" t="s">
        <v>600</v>
      </c>
      <c r="DN52" s="269" t="s">
        <v>177</v>
      </c>
      <c r="DO52" s="269">
        <v>174</v>
      </c>
      <c r="DP52" s="269">
        <v>0</v>
      </c>
      <c r="DQ52" s="56"/>
      <c r="DR52" s="56"/>
      <c r="DS52" s="36"/>
      <c r="DV52" s="41">
        <v>1.1299999999999999</v>
      </c>
      <c r="DW52" s="41" t="s">
        <v>197</v>
      </c>
      <c r="DX52" s="41"/>
      <c r="DY52" s="151">
        <v>232.554</v>
      </c>
      <c r="DZ52" s="41">
        <v>232.554</v>
      </c>
      <c r="EA52" s="41">
        <v>9999</v>
      </c>
      <c r="EB52" s="41">
        <v>999999</v>
      </c>
      <c r="EC52" s="41">
        <v>999999</v>
      </c>
      <c r="EG52" s="41">
        <v>48</v>
      </c>
      <c r="EH52" s="195">
        <v>0</v>
      </c>
      <c r="EI52" s="195">
        <v>2700</v>
      </c>
      <c r="EJ52" s="196">
        <v>100.6</v>
      </c>
      <c r="EK52" s="195">
        <v>0</v>
      </c>
      <c r="EL52" s="195">
        <v>0</v>
      </c>
      <c r="EM52" s="195">
        <v>2028</v>
      </c>
      <c r="EN52" s="195">
        <v>540</v>
      </c>
      <c r="EO52" s="195">
        <v>192</v>
      </c>
      <c r="EP52" s="195">
        <v>0</v>
      </c>
      <c r="EQ52" s="195">
        <v>105.2</v>
      </c>
      <c r="ER52" s="195" t="e">
        <v>#REF!</v>
      </c>
      <c r="ES52" s="196" t="s">
        <v>316</v>
      </c>
      <c r="ET52" s="195" t="e">
        <v>#REF!</v>
      </c>
      <c r="EU52" s="196" t="s">
        <v>316</v>
      </c>
      <c r="EV52" s="195"/>
      <c r="EW52" s="195"/>
      <c r="EX52" s="195"/>
      <c r="EY52" s="195"/>
      <c r="EZ52" s="196"/>
      <c r="FA52" s="195"/>
      <c r="FC52" s="41">
        <v>48</v>
      </c>
      <c r="FD52" s="195">
        <v>0</v>
      </c>
      <c r="FE52" s="195">
        <v>2700</v>
      </c>
      <c r="FF52" s="195">
        <v>2800.6</v>
      </c>
      <c r="FG52" s="195">
        <v>2800.6</v>
      </c>
      <c r="FH52" s="195">
        <v>2800.6</v>
      </c>
      <c r="FI52" s="195">
        <v>4828.6000000000004</v>
      </c>
      <c r="FJ52" s="195">
        <v>5368.6</v>
      </c>
      <c r="FK52" s="195">
        <v>5560.6</v>
      </c>
      <c r="FL52" s="195">
        <v>5560.6</v>
      </c>
      <c r="FM52" s="195">
        <v>5665.8</v>
      </c>
      <c r="FN52" s="195" t="e">
        <v>#VALUE!</v>
      </c>
      <c r="FO52" s="195" t="e">
        <v>#VALUE!</v>
      </c>
      <c r="FP52" s="195" t="e">
        <v>#VALUE!</v>
      </c>
      <c r="FQ52" s="195" t="e">
        <v>#VALUE!</v>
      </c>
      <c r="FR52" s="195" t="e">
        <v>#VALUE!</v>
      </c>
      <c r="FS52" s="195" t="e">
        <v>#VALUE!</v>
      </c>
      <c r="FT52" s="195" t="e">
        <v>#VALUE!</v>
      </c>
      <c r="FU52" s="195" t="e">
        <v>#VALUE!</v>
      </c>
      <c r="FV52" s="195" t="e">
        <v>#VALUE!</v>
      </c>
    </row>
    <row r="53" spans="1:178" ht="15.75" customHeight="1" thickBot="1" x14ac:dyDescent="0.25">
      <c r="A53" s="132"/>
      <c r="B53" s="34">
        <v>49</v>
      </c>
      <c r="C53" s="293">
        <v>49</v>
      </c>
      <c r="D53" s="260" t="s">
        <v>523</v>
      </c>
      <c r="E53" s="260" t="s">
        <v>137</v>
      </c>
      <c r="F53" s="260" t="s">
        <v>601</v>
      </c>
      <c r="G53" s="43">
        <v>0.32569444444444434</v>
      </c>
      <c r="H53" s="47">
        <v>0.32569444444444434</v>
      </c>
      <c r="I53" s="58" t="s">
        <v>44</v>
      </c>
      <c r="J53" s="52">
        <v>0</v>
      </c>
      <c r="K53" s="43">
        <v>0.40902777777777771</v>
      </c>
      <c r="L53" s="47">
        <v>0.40902777777777771</v>
      </c>
      <c r="M53" s="42" t="s">
        <v>44</v>
      </c>
      <c r="N53" s="38">
        <v>0</v>
      </c>
      <c r="O53" s="85">
        <v>0.41597222222222219</v>
      </c>
      <c r="P53" s="38"/>
      <c r="Q53" s="261"/>
      <c r="R53" s="85"/>
      <c r="S53" s="38">
        <v>0</v>
      </c>
      <c r="T53" s="85" t="s">
        <v>308</v>
      </c>
      <c r="U53" s="86"/>
      <c r="V53" s="52">
        <v>600</v>
      </c>
      <c r="W53" s="85"/>
      <c r="X53" s="38">
        <v>600</v>
      </c>
      <c r="Y53" s="85"/>
      <c r="Z53" s="86"/>
      <c r="AA53" s="52">
        <v>600</v>
      </c>
      <c r="AB53" s="261"/>
      <c r="AC53" s="85"/>
      <c r="AD53" s="38">
        <v>600</v>
      </c>
      <c r="AE53" s="85">
        <v>0.45347222222222222</v>
      </c>
      <c r="AF53" s="86"/>
      <c r="AG53" s="52">
        <v>2640</v>
      </c>
      <c r="AH53" s="261"/>
      <c r="AI53" s="85"/>
      <c r="AJ53" s="38">
        <v>600</v>
      </c>
      <c r="AK53" s="73">
        <v>0.4993055555555555</v>
      </c>
      <c r="AL53" s="42" t="s">
        <v>44</v>
      </c>
      <c r="AM53" s="38">
        <v>0</v>
      </c>
      <c r="AN53" s="43">
        <v>0.52708333333333335</v>
      </c>
      <c r="AO53" s="47">
        <v>0.53263888888888888</v>
      </c>
      <c r="AP53" s="70">
        <v>89.3</v>
      </c>
      <c r="AQ53" s="71">
        <v>89.3</v>
      </c>
      <c r="AR53" s="72"/>
      <c r="AS53" s="49">
        <v>0.54097222222222219</v>
      </c>
      <c r="AT53" s="42" t="s">
        <v>44</v>
      </c>
      <c r="AU53" s="280">
        <v>0</v>
      </c>
      <c r="AV53" s="72"/>
      <c r="AW53" s="49">
        <v>0.58263888888888882</v>
      </c>
      <c r="AX53" s="42" t="s">
        <v>44</v>
      </c>
      <c r="AY53" s="38">
        <v>0</v>
      </c>
      <c r="AZ53" s="53">
        <v>0.5854166666666667</v>
      </c>
      <c r="BA53" s="61"/>
      <c r="BB53" s="55">
        <v>0.5910185185185185</v>
      </c>
      <c r="BC53" s="35">
        <v>5.6018518518518023E-3</v>
      </c>
      <c r="BD53" s="35">
        <v>9.259259259254346E-5</v>
      </c>
      <c r="BE53" s="44" t="s">
        <v>301</v>
      </c>
      <c r="BF53" s="45">
        <v>8</v>
      </c>
      <c r="BG53" s="55">
        <v>0.59878472222222223</v>
      </c>
      <c r="BH53" s="35">
        <v>1.3368055555555536E-2</v>
      </c>
      <c r="BI53" s="35">
        <v>4.6296296296315098E-5</v>
      </c>
      <c r="BJ53" s="44" t="s">
        <v>45</v>
      </c>
      <c r="BK53" s="45">
        <v>4</v>
      </c>
      <c r="BL53" s="55">
        <v>0.60337962962962965</v>
      </c>
      <c r="BM53" s="35">
        <v>1.7962962962962958E-2</v>
      </c>
      <c r="BN53" s="35">
        <v>6.9444444444443851E-4</v>
      </c>
      <c r="BO53" s="44" t="s">
        <v>301</v>
      </c>
      <c r="BP53" s="45">
        <v>60</v>
      </c>
      <c r="BQ53" s="55">
        <v>0.62252314814814813</v>
      </c>
      <c r="BR53" s="35">
        <v>3.7106481481481435E-2</v>
      </c>
      <c r="BS53" s="35">
        <v>5.1504629629629192E-3</v>
      </c>
      <c r="BT53" s="44" t="s">
        <v>301</v>
      </c>
      <c r="BU53" s="45">
        <v>445</v>
      </c>
      <c r="BV53" s="263"/>
      <c r="BW53" s="263"/>
      <c r="BX53" s="55">
        <v>0.61275462962962968</v>
      </c>
      <c r="BY53" s="35">
        <v>2.7337962962962981E-2</v>
      </c>
      <c r="BZ53" s="35">
        <v>1.2870370370370351E-2</v>
      </c>
      <c r="CA53" s="44" t="s">
        <v>45</v>
      </c>
      <c r="CB53" s="45">
        <v>1412</v>
      </c>
      <c r="CC53" s="49">
        <v>0.65625</v>
      </c>
      <c r="CD53" s="42" t="s">
        <v>301</v>
      </c>
      <c r="CE53" s="38">
        <v>420</v>
      </c>
      <c r="CF53" s="53">
        <v>0.66388888888888886</v>
      </c>
      <c r="CG53" s="61"/>
      <c r="CH53" s="55">
        <v>0.67775462962962962</v>
      </c>
      <c r="CI53" s="35">
        <v>1.3865740740740762E-2</v>
      </c>
      <c r="CJ53" s="35">
        <v>3.0208333333333545E-3</v>
      </c>
      <c r="CK53" s="44" t="s">
        <v>301</v>
      </c>
      <c r="CL53" s="45">
        <v>261</v>
      </c>
      <c r="CM53" s="55">
        <v>0.68422453703703701</v>
      </c>
      <c r="CN53" s="35">
        <v>2.0335648148148144E-2</v>
      </c>
      <c r="CO53" s="35">
        <v>3.4837962962962939E-3</v>
      </c>
      <c r="CP53" s="44" t="s">
        <v>301</v>
      </c>
      <c r="CQ53" s="45">
        <v>301</v>
      </c>
      <c r="CR53" s="85" t="s">
        <v>632</v>
      </c>
      <c r="CS53" s="38">
        <v>300</v>
      </c>
      <c r="CT53" s="85">
        <v>2.6048611111111102</v>
      </c>
      <c r="CU53" s="38"/>
      <c r="CV53" s="91"/>
      <c r="CW53" s="95">
        <v>0.05</v>
      </c>
      <c r="CX53" s="42" t="s">
        <v>44</v>
      </c>
      <c r="CY53" s="38">
        <v>0</v>
      </c>
      <c r="CZ53" s="43">
        <v>0.40902777777777777</v>
      </c>
      <c r="DA53" s="47"/>
      <c r="DB53" s="70">
        <v>106.6</v>
      </c>
      <c r="DC53" s="71">
        <v>106.6</v>
      </c>
      <c r="DD53" s="72">
        <v>10</v>
      </c>
      <c r="DE53" s="43"/>
      <c r="DF53" s="43"/>
      <c r="DG53" s="39">
        <v>2696.9</v>
      </c>
      <c r="DH53" s="46">
        <v>6360</v>
      </c>
      <c r="DI53" s="40"/>
      <c r="DJ53" s="63">
        <v>9056.9</v>
      </c>
      <c r="DK53" s="43"/>
      <c r="DL53" s="268" t="s">
        <v>191</v>
      </c>
      <c r="DM53" s="269" t="s">
        <v>601</v>
      </c>
      <c r="DN53" s="269" t="s">
        <v>178</v>
      </c>
      <c r="DO53" s="269">
        <v>98</v>
      </c>
      <c r="DP53" s="269">
        <v>0</v>
      </c>
      <c r="DQ53" s="56"/>
      <c r="DR53" s="56"/>
      <c r="DS53" s="36"/>
      <c r="DV53" s="41">
        <v>1.05</v>
      </c>
      <c r="DW53" s="41" t="s">
        <v>197</v>
      </c>
      <c r="DX53" s="41"/>
      <c r="DY53" s="151">
        <v>216.19499999999999</v>
      </c>
      <c r="DZ53" s="41">
        <v>216.19499999999999</v>
      </c>
      <c r="EA53" s="41">
        <v>9999</v>
      </c>
      <c r="EB53" s="41">
        <v>999999</v>
      </c>
      <c r="EC53" s="41">
        <v>999999</v>
      </c>
      <c r="EG53" s="41">
        <v>49</v>
      </c>
      <c r="EH53" s="195">
        <v>0</v>
      </c>
      <c r="EI53" s="195">
        <v>5640</v>
      </c>
      <c r="EJ53" s="196">
        <v>89.3</v>
      </c>
      <c r="EK53" s="195">
        <v>0</v>
      </c>
      <c r="EL53" s="195">
        <v>0</v>
      </c>
      <c r="EM53" s="195">
        <v>1929</v>
      </c>
      <c r="EN53" s="195">
        <v>420</v>
      </c>
      <c r="EO53" s="195">
        <v>562</v>
      </c>
      <c r="EP53" s="195">
        <v>300</v>
      </c>
      <c r="EQ53" s="195">
        <v>116.6</v>
      </c>
      <c r="ER53" s="195" t="e">
        <v>#REF!</v>
      </c>
      <c r="ES53" s="195" t="e">
        <v>#REF!</v>
      </c>
      <c r="ET53" s="195" t="e">
        <v>#REF!</v>
      </c>
      <c r="EU53" s="196" t="e">
        <v>#REF!</v>
      </c>
      <c r="EV53" s="195"/>
      <c r="EW53" s="195"/>
      <c r="EX53" s="195"/>
      <c r="EY53" s="195"/>
      <c r="EZ53" s="196"/>
      <c r="FA53" s="195"/>
      <c r="FC53" s="41">
        <v>49</v>
      </c>
      <c r="FD53" s="195">
        <v>0</v>
      </c>
      <c r="FE53" s="195">
        <v>5640</v>
      </c>
      <c r="FF53" s="195">
        <v>5729.3</v>
      </c>
      <c r="FG53" s="195">
        <v>5729.3</v>
      </c>
      <c r="FH53" s="195">
        <v>5729.3</v>
      </c>
      <c r="FI53" s="195">
        <v>7658.3</v>
      </c>
      <c r="FJ53" s="195">
        <v>8078.3</v>
      </c>
      <c r="FK53" s="195">
        <v>8640.2999999999993</v>
      </c>
      <c r="FL53" s="195">
        <v>8940.2999999999993</v>
      </c>
      <c r="FM53" s="195">
        <v>9056.9</v>
      </c>
      <c r="FN53" s="195" t="e">
        <v>#REF!</v>
      </c>
      <c r="FO53" s="195" t="e">
        <v>#REF!</v>
      </c>
      <c r="FP53" s="195" t="e">
        <v>#REF!</v>
      </c>
      <c r="FQ53" s="195" t="e">
        <v>#REF!</v>
      </c>
      <c r="FR53" s="195" t="e">
        <v>#REF!</v>
      </c>
      <c r="FS53" s="195" t="e">
        <v>#REF!</v>
      </c>
      <c r="FT53" s="195" t="e">
        <v>#REF!</v>
      </c>
      <c r="FU53" s="195" t="e">
        <v>#REF!</v>
      </c>
      <c r="FV53" s="195" t="e">
        <v>#REF!</v>
      </c>
    </row>
    <row r="54" spans="1:178" ht="13.5" thickBot="1" x14ac:dyDescent="0.25">
      <c r="A54" s="132"/>
      <c r="B54" s="34">
        <v>52</v>
      </c>
      <c r="C54" s="293">
        <v>53</v>
      </c>
      <c r="D54" s="260" t="s">
        <v>528</v>
      </c>
      <c r="E54" s="260" t="s">
        <v>529</v>
      </c>
      <c r="F54" s="260" t="s">
        <v>582</v>
      </c>
      <c r="G54" s="43">
        <v>0.32777777777777767</v>
      </c>
      <c r="H54" s="47">
        <v>0.32777777777777767</v>
      </c>
      <c r="I54" s="58" t="s">
        <v>44</v>
      </c>
      <c r="J54" s="52">
        <v>0</v>
      </c>
      <c r="K54" s="43">
        <v>0.41111111111111104</v>
      </c>
      <c r="L54" s="47">
        <v>0.41111111111111104</v>
      </c>
      <c r="M54" s="42" t="s">
        <v>44</v>
      </c>
      <c r="N54" s="38">
        <v>0</v>
      </c>
      <c r="O54" s="85">
        <v>0.41250000000000003</v>
      </c>
      <c r="P54" s="38"/>
      <c r="Q54" s="261"/>
      <c r="R54" s="85">
        <v>0.47916666666666669</v>
      </c>
      <c r="S54" s="38">
        <v>300</v>
      </c>
      <c r="T54" s="85" t="s">
        <v>308</v>
      </c>
      <c r="U54" s="86"/>
      <c r="V54" s="52">
        <v>600</v>
      </c>
      <c r="W54" s="85"/>
      <c r="X54" s="38">
        <v>600</v>
      </c>
      <c r="Y54" s="85"/>
      <c r="Z54" s="86"/>
      <c r="AA54" s="52">
        <v>600</v>
      </c>
      <c r="AB54" s="261"/>
      <c r="AC54" s="85"/>
      <c r="AD54" s="38">
        <v>600</v>
      </c>
      <c r="AE54" s="85" t="s">
        <v>308</v>
      </c>
      <c r="AF54" s="86"/>
      <c r="AG54" s="52">
        <v>600</v>
      </c>
      <c r="AH54" s="261"/>
      <c r="AI54" s="85"/>
      <c r="AJ54" s="38">
        <v>600</v>
      </c>
      <c r="AK54" s="73">
        <v>0.52847222222222223</v>
      </c>
      <c r="AL54" s="42" t="s">
        <v>301</v>
      </c>
      <c r="AM54" s="38">
        <v>2340</v>
      </c>
      <c r="AN54" s="43">
        <v>0.57430555555555551</v>
      </c>
      <c r="AO54" s="47">
        <v>0.57708333333333328</v>
      </c>
      <c r="AP54" s="70">
        <v>115.3</v>
      </c>
      <c r="AQ54" s="71">
        <v>115.3</v>
      </c>
      <c r="AR54" s="72"/>
      <c r="AS54" s="49">
        <v>0.57013888888888886</v>
      </c>
      <c r="AT54" s="42" t="s">
        <v>44</v>
      </c>
      <c r="AU54" s="280">
        <v>0</v>
      </c>
      <c r="AV54" s="72"/>
      <c r="AW54" s="49">
        <v>0.6381944444444444</v>
      </c>
      <c r="AX54" s="42" t="s">
        <v>301</v>
      </c>
      <c r="AY54" s="38">
        <v>2040</v>
      </c>
      <c r="AZ54" s="53">
        <v>0.64027777777777783</v>
      </c>
      <c r="BA54" s="61"/>
      <c r="BB54" s="55">
        <v>0.64651620370370366</v>
      </c>
      <c r="BC54" s="35">
        <v>6.2384259259258279E-3</v>
      </c>
      <c r="BD54" s="35">
        <v>7.2916666666656901E-4</v>
      </c>
      <c r="BE54" s="44" t="s">
        <v>301</v>
      </c>
      <c r="BF54" s="45">
        <v>63</v>
      </c>
      <c r="BG54" s="55">
        <v>0.65547453703703706</v>
      </c>
      <c r="BH54" s="35">
        <v>1.5196759259259229E-2</v>
      </c>
      <c r="BI54" s="35">
        <v>1.7824074074073784E-3</v>
      </c>
      <c r="BJ54" s="44" t="s">
        <v>301</v>
      </c>
      <c r="BK54" s="45">
        <v>154</v>
      </c>
      <c r="BL54" s="55">
        <v>0.66118055555555555</v>
      </c>
      <c r="BM54" s="35">
        <v>2.0902777777777715E-2</v>
      </c>
      <c r="BN54" s="35">
        <v>3.6342592592591948E-3</v>
      </c>
      <c r="BO54" s="44" t="s">
        <v>301</v>
      </c>
      <c r="BP54" s="45">
        <v>314</v>
      </c>
      <c r="BQ54" s="55">
        <v>0.68521990740740746</v>
      </c>
      <c r="BR54" s="35">
        <v>4.4942129629629624E-2</v>
      </c>
      <c r="BS54" s="35">
        <v>1.2986111111111108E-2</v>
      </c>
      <c r="BT54" s="44" t="s">
        <v>301</v>
      </c>
      <c r="BU54" s="45">
        <v>1122</v>
      </c>
      <c r="BV54" s="263"/>
      <c r="BW54" s="263"/>
      <c r="BX54" s="55">
        <v>0.67222222222222217</v>
      </c>
      <c r="BY54" s="35">
        <v>3.1944444444444331E-2</v>
      </c>
      <c r="BZ54" s="35">
        <v>8.2638888888890011E-3</v>
      </c>
      <c r="CA54" s="44" t="s">
        <v>45</v>
      </c>
      <c r="CB54" s="45">
        <v>1014</v>
      </c>
      <c r="CC54" s="49">
        <v>0.75</v>
      </c>
      <c r="CD54" s="42" t="s">
        <v>301</v>
      </c>
      <c r="CE54" s="38">
        <v>180</v>
      </c>
      <c r="CF54" s="53"/>
      <c r="CG54" s="61"/>
      <c r="CH54" s="55"/>
      <c r="CI54" s="35">
        <v>0</v>
      </c>
      <c r="CJ54" s="35">
        <v>1.0844907407407407E-2</v>
      </c>
      <c r="CK54" s="44" t="s">
        <v>44</v>
      </c>
      <c r="CL54" s="45"/>
      <c r="CM54" s="55"/>
      <c r="CN54" s="35">
        <v>0</v>
      </c>
      <c r="CO54" s="35">
        <v>1.6851851851851851E-2</v>
      </c>
      <c r="CP54" s="44"/>
      <c r="CQ54" s="45">
        <v>1800</v>
      </c>
      <c r="CR54" s="85"/>
      <c r="CS54" s="38">
        <v>600</v>
      </c>
      <c r="CT54" s="85">
        <v>2.7298611111111102</v>
      </c>
      <c r="CU54" s="38"/>
      <c r="CV54" s="91"/>
      <c r="CW54" s="95">
        <v>0.05</v>
      </c>
      <c r="CX54" s="42" t="s">
        <v>44</v>
      </c>
      <c r="CY54" s="38">
        <v>0</v>
      </c>
      <c r="CZ54" s="43">
        <v>0.40902777777777777</v>
      </c>
      <c r="DA54" s="47"/>
      <c r="DB54" s="70"/>
      <c r="DC54" s="71">
        <v>1800</v>
      </c>
      <c r="DD54" s="72"/>
      <c r="DE54" s="43"/>
      <c r="DF54" s="43"/>
      <c r="DG54" s="39">
        <v>6382.3</v>
      </c>
      <c r="DH54" s="46">
        <v>9060</v>
      </c>
      <c r="DI54" s="40"/>
      <c r="DJ54" s="63">
        <v>15442.3</v>
      </c>
      <c r="DK54" s="43"/>
      <c r="DL54" s="268" t="s">
        <v>192</v>
      </c>
      <c r="DM54" s="269" t="s">
        <v>582</v>
      </c>
      <c r="DN54" s="269" t="s">
        <v>178</v>
      </c>
      <c r="DO54" s="269">
        <v>114</v>
      </c>
      <c r="DP54" s="269">
        <v>0</v>
      </c>
      <c r="DQ54" s="56"/>
      <c r="DR54" s="56"/>
      <c r="DS54" s="36"/>
      <c r="DV54" s="41">
        <v>1.08</v>
      </c>
      <c r="DW54" s="41" t="s">
        <v>197</v>
      </c>
      <c r="DX54" s="41"/>
      <c r="DY54" s="401">
        <v>2068.5239999999999</v>
      </c>
      <c r="DZ54" s="36">
        <v>2068.5239999999999</v>
      </c>
      <c r="EA54" s="41">
        <v>9999</v>
      </c>
      <c r="EB54" s="36">
        <v>999999</v>
      </c>
      <c r="EC54" s="36">
        <v>999999</v>
      </c>
      <c r="EG54" s="41">
        <v>53</v>
      </c>
      <c r="EH54" s="402">
        <v>0</v>
      </c>
      <c r="EI54" s="402">
        <v>6240</v>
      </c>
      <c r="EJ54" s="403">
        <v>115.3</v>
      </c>
      <c r="EK54" s="402">
        <v>0</v>
      </c>
      <c r="EL54" s="402">
        <v>2040</v>
      </c>
      <c r="EM54" s="402">
        <v>2667</v>
      </c>
      <c r="EN54" s="402">
        <v>180</v>
      </c>
      <c r="EO54" s="402">
        <v>1800</v>
      </c>
      <c r="EP54" s="402">
        <v>600</v>
      </c>
      <c r="EQ54" s="402">
        <v>1800</v>
      </c>
      <c r="ER54" s="195" t="e">
        <v>#REF!</v>
      </c>
      <c r="ES54" s="195" t="e">
        <v>#REF!</v>
      </c>
      <c r="ET54" s="195" t="e">
        <v>#REF!</v>
      </c>
      <c r="EU54" s="196" t="e">
        <v>#REF!</v>
      </c>
      <c r="EV54" s="195"/>
      <c r="EW54" s="195"/>
      <c r="EX54" s="195"/>
      <c r="EY54" s="195"/>
      <c r="EZ54" s="196"/>
      <c r="FA54" s="195"/>
      <c r="FC54" s="41">
        <v>53</v>
      </c>
      <c r="FD54" s="195">
        <v>0</v>
      </c>
      <c r="FE54" s="402">
        <v>6240</v>
      </c>
      <c r="FF54" s="402">
        <v>6355.3</v>
      </c>
      <c r="FG54" s="402">
        <v>6355.3</v>
      </c>
      <c r="FH54" s="402">
        <v>8395.2999999999993</v>
      </c>
      <c r="FI54" s="402">
        <v>11062.3</v>
      </c>
      <c r="FJ54" s="402">
        <v>11242.3</v>
      </c>
      <c r="FK54" s="402">
        <v>13042.3</v>
      </c>
      <c r="FL54" s="402">
        <v>13642.3</v>
      </c>
      <c r="FM54" s="402">
        <v>15442.3</v>
      </c>
      <c r="FN54" s="195" t="e">
        <v>#REF!</v>
      </c>
      <c r="FO54" s="195" t="e">
        <v>#REF!</v>
      </c>
      <c r="FP54" s="195" t="e">
        <v>#REF!</v>
      </c>
      <c r="FQ54" s="195" t="e">
        <v>#REF!</v>
      </c>
      <c r="FR54" s="195" t="e">
        <v>#REF!</v>
      </c>
      <c r="FS54" s="195" t="e">
        <v>#REF!</v>
      </c>
      <c r="FT54" s="195" t="e">
        <v>#REF!</v>
      </c>
      <c r="FU54" s="195" t="e">
        <v>#REF!</v>
      </c>
      <c r="FV54" s="195" t="e">
        <v>#REF!</v>
      </c>
    </row>
    <row r="55" spans="1:178" ht="14.25" customHeight="1" thickBot="1" x14ac:dyDescent="0.25">
      <c r="A55" s="132"/>
      <c r="B55" s="34">
        <v>53</v>
      </c>
      <c r="C55" s="293">
        <v>54</v>
      </c>
      <c r="D55" s="260" t="s">
        <v>49</v>
      </c>
      <c r="E55" s="260" t="s">
        <v>57</v>
      </c>
      <c r="F55" s="260" t="s">
        <v>603</v>
      </c>
      <c r="G55" s="43">
        <v>0.32847222222222211</v>
      </c>
      <c r="H55" s="47">
        <v>0.32847222222222211</v>
      </c>
      <c r="I55" s="58" t="s">
        <v>44</v>
      </c>
      <c r="J55" s="52">
        <v>0</v>
      </c>
      <c r="K55" s="43">
        <v>0.41180555555555548</v>
      </c>
      <c r="L55" s="47">
        <v>0.41180555555555548</v>
      </c>
      <c r="M55" s="42" t="s">
        <v>44</v>
      </c>
      <c r="N55" s="38">
        <v>0</v>
      </c>
      <c r="O55" s="85">
        <v>0.41319444444444442</v>
      </c>
      <c r="P55" s="38"/>
      <c r="Q55" s="261"/>
      <c r="R55" s="85"/>
      <c r="S55" s="38">
        <v>0</v>
      </c>
      <c r="T55" s="85">
        <v>0.4513888888888889</v>
      </c>
      <c r="U55" s="86"/>
      <c r="V55" s="52">
        <v>0</v>
      </c>
      <c r="W55" s="85">
        <v>0.4694444444444445</v>
      </c>
      <c r="X55" s="38"/>
      <c r="Y55" s="85">
        <v>0.47013888888888888</v>
      </c>
      <c r="Z55" s="86"/>
      <c r="AA55" s="52">
        <v>0</v>
      </c>
      <c r="AB55" s="261"/>
      <c r="AC55" s="85"/>
      <c r="AD55" s="38">
        <v>600</v>
      </c>
      <c r="AE55" s="85" t="s">
        <v>308</v>
      </c>
      <c r="AF55" s="86"/>
      <c r="AG55" s="52">
        <v>600</v>
      </c>
      <c r="AH55" s="261"/>
      <c r="AI55" s="85"/>
      <c r="AJ55" s="38">
        <v>600</v>
      </c>
      <c r="AK55" s="73">
        <v>0.52152777777777781</v>
      </c>
      <c r="AL55" s="42" t="s">
        <v>301</v>
      </c>
      <c r="AM55" s="38">
        <v>1680</v>
      </c>
      <c r="AN55" s="43">
        <v>0.52500000000000002</v>
      </c>
      <c r="AO55" s="47">
        <v>0.56805555555555554</v>
      </c>
      <c r="AP55" s="70">
        <v>94.5</v>
      </c>
      <c r="AQ55" s="71">
        <v>94.5</v>
      </c>
      <c r="AR55" s="72"/>
      <c r="AS55" s="49">
        <v>0.56319444444444444</v>
      </c>
      <c r="AT55" s="42" t="s">
        <v>44</v>
      </c>
      <c r="AU55" s="280">
        <v>0</v>
      </c>
      <c r="AV55" s="72"/>
      <c r="AW55" s="49">
        <v>0.61805555555555558</v>
      </c>
      <c r="AX55" s="42" t="s">
        <v>44</v>
      </c>
      <c r="AY55" s="38">
        <v>0</v>
      </c>
      <c r="AZ55" s="53">
        <v>0.62083333333333335</v>
      </c>
      <c r="BA55" s="61"/>
      <c r="BB55" s="55">
        <v>0.62634259259259262</v>
      </c>
      <c r="BC55" s="35">
        <v>5.5092592592592693E-3</v>
      </c>
      <c r="BD55" s="35">
        <v>1.0408340855860843E-17</v>
      </c>
      <c r="BE55" s="44" t="s">
        <v>44</v>
      </c>
      <c r="BF55" s="45">
        <v>0</v>
      </c>
      <c r="BG55" s="55">
        <v>0.63424768518518515</v>
      </c>
      <c r="BH55" s="35">
        <v>1.3414351851851802E-2</v>
      </c>
      <c r="BI55" s="35">
        <v>4.8572257327350599E-17</v>
      </c>
      <c r="BJ55" s="44" t="s">
        <v>44</v>
      </c>
      <c r="BK55" s="45">
        <v>0</v>
      </c>
      <c r="BL55" s="55">
        <v>0.64493055555555556</v>
      </c>
      <c r="BM55" s="35">
        <v>2.4097222222222214E-2</v>
      </c>
      <c r="BN55" s="35">
        <v>6.8287037037036945E-3</v>
      </c>
      <c r="BO55" s="44" t="s">
        <v>301</v>
      </c>
      <c r="BP55" s="45">
        <v>590</v>
      </c>
      <c r="BQ55" s="55">
        <v>0.66057870370370375</v>
      </c>
      <c r="BR55" s="35">
        <v>3.9745370370370403E-2</v>
      </c>
      <c r="BS55" s="35">
        <v>7.7893518518518876E-3</v>
      </c>
      <c r="BT55" s="44" t="s">
        <v>301</v>
      </c>
      <c r="BU55" s="45">
        <v>673</v>
      </c>
      <c r="BV55" s="263"/>
      <c r="BW55" s="263"/>
      <c r="BX55" s="55">
        <v>0.67256944444444444</v>
      </c>
      <c r="BY55" s="35">
        <v>5.1736111111111094E-2</v>
      </c>
      <c r="BZ55" s="35">
        <v>1.1527777777777762E-2</v>
      </c>
      <c r="CA55" s="44" t="s">
        <v>301</v>
      </c>
      <c r="CB55" s="45">
        <v>996</v>
      </c>
      <c r="CC55" s="49">
        <v>0.68958333333333333</v>
      </c>
      <c r="CD55" s="42" t="s">
        <v>301</v>
      </c>
      <c r="CE55" s="38">
        <v>240</v>
      </c>
      <c r="CF55" s="53">
        <v>0.69166666666666676</v>
      </c>
      <c r="CG55" s="61"/>
      <c r="CH55" s="55">
        <v>0.70253472222222213</v>
      </c>
      <c r="CI55" s="35">
        <v>1.0868055555555367E-2</v>
      </c>
      <c r="CJ55" s="35">
        <v>2.3148148147959791E-5</v>
      </c>
      <c r="CK55" s="44" t="s">
        <v>301</v>
      </c>
      <c r="CL55" s="45">
        <v>2</v>
      </c>
      <c r="CM55" s="55">
        <v>0.70865740740740746</v>
      </c>
      <c r="CN55" s="35">
        <v>1.6990740740740695E-2</v>
      </c>
      <c r="CO55" s="35">
        <v>1.3888888888884468E-4</v>
      </c>
      <c r="CP55" s="44" t="s">
        <v>301</v>
      </c>
      <c r="CQ55" s="45">
        <v>12</v>
      </c>
      <c r="CR55" s="85" t="s">
        <v>632</v>
      </c>
      <c r="CS55" s="38">
        <v>300</v>
      </c>
      <c r="CT55" s="85">
        <v>2.7715277777777798</v>
      </c>
      <c r="CU55" s="38"/>
      <c r="CV55" s="91"/>
      <c r="CW55" s="95">
        <v>0.05</v>
      </c>
      <c r="CX55" s="42" t="s">
        <v>44</v>
      </c>
      <c r="CY55" s="38">
        <v>0</v>
      </c>
      <c r="CZ55" s="43">
        <v>0.40902777777777777</v>
      </c>
      <c r="DA55" s="47"/>
      <c r="DB55" s="70">
        <v>108.5</v>
      </c>
      <c r="DC55" s="71">
        <v>108.5</v>
      </c>
      <c r="DD55" s="72"/>
      <c r="DE55" s="43"/>
      <c r="DF55" s="43"/>
      <c r="DG55" s="39">
        <v>2476</v>
      </c>
      <c r="DH55" s="46">
        <v>4020</v>
      </c>
      <c r="DI55" s="40"/>
      <c r="DJ55" s="63">
        <v>6496</v>
      </c>
      <c r="DK55" s="43"/>
      <c r="DL55" s="268" t="s">
        <v>191</v>
      </c>
      <c r="DM55" s="269" t="s">
        <v>603</v>
      </c>
      <c r="DN55" s="269" t="s">
        <v>178</v>
      </c>
      <c r="DO55" s="269">
        <v>101</v>
      </c>
      <c r="DP55" s="269" t="s">
        <v>621</v>
      </c>
      <c r="DQ55" s="56"/>
      <c r="DR55" s="56"/>
      <c r="DS55" s="36"/>
      <c r="DV55" s="41">
        <v>1.08</v>
      </c>
      <c r="DW55" s="41" t="s">
        <v>197</v>
      </c>
      <c r="DX55" s="41"/>
      <c r="DY55" s="401">
        <v>219.24</v>
      </c>
      <c r="DZ55" s="36">
        <v>219.24</v>
      </c>
      <c r="EA55" s="41">
        <v>9999</v>
      </c>
      <c r="EB55" s="36">
        <v>999999</v>
      </c>
      <c r="EC55" s="36">
        <v>999999</v>
      </c>
      <c r="EG55" s="41">
        <v>54</v>
      </c>
      <c r="EH55" s="402">
        <v>0</v>
      </c>
      <c r="EI55" s="402">
        <v>3480</v>
      </c>
      <c r="EJ55" s="403">
        <v>94.5</v>
      </c>
      <c r="EK55" s="402">
        <v>0</v>
      </c>
      <c r="EL55" s="402">
        <v>0</v>
      </c>
      <c r="EM55" s="402">
        <v>2259</v>
      </c>
      <c r="EN55" s="402">
        <v>240</v>
      </c>
      <c r="EO55" s="402">
        <v>14</v>
      </c>
      <c r="EP55" s="402">
        <v>300</v>
      </c>
      <c r="EQ55" s="402">
        <v>108.5</v>
      </c>
      <c r="ER55" s="195" t="e">
        <v>#REF!</v>
      </c>
      <c r="ES55" s="195" t="e">
        <v>#REF!</v>
      </c>
      <c r="ET55" s="195" t="e">
        <v>#REF!</v>
      </c>
      <c r="EU55" s="196" t="e">
        <v>#REF!</v>
      </c>
      <c r="EV55" s="195"/>
      <c r="EW55" s="195"/>
      <c r="EX55" s="195"/>
      <c r="EY55" s="195"/>
      <c r="EZ55" s="196"/>
      <c r="FA55" s="195"/>
      <c r="FC55" s="41">
        <v>54</v>
      </c>
      <c r="FD55" s="195">
        <v>0</v>
      </c>
      <c r="FE55" s="402">
        <v>3480</v>
      </c>
      <c r="FF55" s="402">
        <v>3574.5</v>
      </c>
      <c r="FG55" s="402">
        <v>3574.5</v>
      </c>
      <c r="FH55" s="402">
        <v>3574.5</v>
      </c>
      <c r="FI55" s="402">
        <v>5833.5</v>
      </c>
      <c r="FJ55" s="402">
        <v>6073.5</v>
      </c>
      <c r="FK55" s="402">
        <v>6087.5</v>
      </c>
      <c r="FL55" s="402">
        <v>6387.5</v>
      </c>
      <c r="FM55" s="402">
        <v>6496</v>
      </c>
      <c r="FN55" s="195" t="e">
        <v>#REF!</v>
      </c>
      <c r="FO55" s="195" t="e">
        <v>#REF!</v>
      </c>
      <c r="FP55" s="195" t="e">
        <v>#REF!</v>
      </c>
      <c r="FQ55" s="195" t="e">
        <v>#REF!</v>
      </c>
      <c r="FR55" s="195" t="e">
        <v>#REF!</v>
      </c>
      <c r="FS55" s="195" t="e">
        <v>#REF!</v>
      </c>
      <c r="FT55" s="195" t="e">
        <v>#REF!</v>
      </c>
      <c r="FU55" s="195" t="e">
        <v>#REF!</v>
      </c>
      <c r="FV55" s="195" t="e">
        <v>#REF!</v>
      </c>
    </row>
    <row r="56" spans="1:178" ht="13.5" thickBot="1" x14ac:dyDescent="0.25">
      <c r="A56" s="132"/>
      <c r="B56" s="34">
        <v>54</v>
      </c>
      <c r="C56" s="293">
        <v>55</v>
      </c>
      <c r="D56" s="260" t="s">
        <v>530</v>
      </c>
      <c r="E56" s="260" t="s">
        <v>531</v>
      </c>
      <c r="F56" s="260" t="s">
        <v>604</v>
      </c>
      <c r="G56" s="43">
        <v>0.32916666666666655</v>
      </c>
      <c r="H56" s="47">
        <v>0.32916666666666655</v>
      </c>
      <c r="I56" s="58" t="s">
        <v>44</v>
      </c>
      <c r="J56" s="52">
        <v>0</v>
      </c>
      <c r="K56" s="43">
        <v>0.41249999999999992</v>
      </c>
      <c r="L56" s="47">
        <v>0.41249999999999992</v>
      </c>
      <c r="M56" s="42" t="s">
        <v>44</v>
      </c>
      <c r="N56" s="38">
        <v>0</v>
      </c>
      <c r="O56" s="85">
        <v>0.41597222222222219</v>
      </c>
      <c r="P56" s="38"/>
      <c r="Q56" s="261">
        <v>300</v>
      </c>
      <c r="R56" s="85"/>
      <c r="S56" s="38">
        <v>0</v>
      </c>
      <c r="T56" s="85">
        <v>0.46388888888888885</v>
      </c>
      <c r="U56" s="86"/>
      <c r="V56" s="52">
        <v>0</v>
      </c>
      <c r="W56" s="85"/>
      <c r="X56" s="38">
        <v>600</v>
      </c>
      <c r="Y56" s="85"/>
      <c r="Z56" s="86"/>
      <c r="AA56" s="52">
        <v>600</v>
      </c>
      <c r="AB56" s="261"/>
      <c r="AC56" s="85"/>
      <c r="AD56" s="38">
        <v>600</v>
      </c>
      <c r="AE56" s="85" t="s">
        <v>308</v>
      </c>
      <c r="AF56" s="86"/>
      <c r="AG56" s="52">
        <v>600</v>
      </c>
      <c r="AH56" s="261"/>
      <c r="AI56" s="85"/>
      <c r="AJ56" s="38">
        <v>600</v>
      </c>
      <c r="AK56" s="73">
        <v>0.50277777777777777</v>
      </c>
      <c r="AL56" s="42" t="s">
        <v>44</v>
      </c>
      <c r="AM56" s="38">
        <v>0</v>
      </c>
      <c r="AN56" s="43">
        <v>0.52777777777777779</v>
      </c>
      <c r="AO56" s="47">
        <v>0.5444444444444444</v>
      </c>
      <c r="AP56" s="70">
        <v>95</v>
      </c>
      <c r="AQ56" s="71">
        <v>95</v>
      </c>
      <c r="AR56" s="72"/>
      <c r="AS56" s="49">
        <v>0.5444444444444444</v>
      </c>
      <c r="AT56" s="42" t="s">
        <v>44</v>
      </c>
      <c r="AU56" s="280">
        <v>0</v>
      </c>
      <c r="AV56" s="72"/>
      <c r="AW56" s="49">
        <v>0.60277777777777775</v>
      </c>
      <c r="AX56" s="42" t="s">
        <v>44</v>
      </c>
      <c r="AY56" s="38">
        <v>0</v>
      </c>
      <c r="AZ56" s="53">
        <v>0.60416666666666663</v>
      </c>
      <c r="BA56" s="61"/>
      <c r="BB56" s="55">
        <v>0.60971064814814813</v>
      </c>
      <c r="BC56" s="35">
        <v>5.5439814814814969E-3</v>
      </c>
      <c r="BD56" s="35">
        <v>3.4722222222238058E-5</v>
      </c>
      <c r="BE56" s="44" t="s">
        <v>301</v>
      </c>
      <c r="BF56" s="45">
        <v>3</v>
      </c>
      <c r="BG56" s="55">
        <v>0.6208217592592592</v>
      </c>
      <c r="BH56" s="35">
        <v>1.6655092592592569E-2</v>
      </c>
      <c r="BI56" s="35">
        <v>3.2407407407407177E-3</v>
      </c>
      <c r="BJ56" s="44" t="s">
        <v>301</v>
      </c>
      <c r="BK56" s="45">
        <v>280</v>
      </c>
      <c r="BL56" s="55">
        <v>0.62613425925925925</v>
      </c>
      <c r="BM56" s="35">
        <v>2.1967592592592622E-2</v>
      </c>
      <c r="BN56" s="35">
        <v>4.699074074074102E-3</v>
      </c>
      <c r="BO56" s="44" t="s">
        <v>301</v>
      </c>
      <c r="BP56" s="45">
        <v>406</v>
      </c>
      <c r="BQ56" s="55">
        <v>0.64541666666666664</v>
      </c>
      <c r="BR56" s="35">
        <v>4.1250000000000009E-2</v>
      </c>
      <c r="BS56" s="35">
        <v>9.2939814814814933E-3</v>
      </c>
      <c r="BT56" s="44" t="s">
        <v>301</v>
      </c>
      <c r="BU56" s="45">
        <v>803</v>
      </c>
      <c r="BV56" s="263"/>
      <c r="BW56" s="263"/>
      <c r="BX56" s="55">
        <v>0.63561342592592596</v>
      </c>
      <c r="BY56" s="35">
        <v>3.1446759259259327E-2</v>
      </c>
      <c r="BZ56" s="35">
        <v>8.761574074074005E-3</v>
      </c>
      <c r="CA56" s="44" t="s">
        <v>45</v>
      </c>
      <c r="CB56" s="45">
        <v>1057</v>
      </c>
      <c r="CC56" s="49">
        <v>0.69791666666666663</v>
      </c>
      <c r="CD56" s="42" t="s">
        <v>301</v>
      </c>
      <c r="CE56" s="38">
        <v>2400</v>
      </c>
      <c r="CF56" s="53">
        <v>0.70208333333333339</v>
      </c>
      <c r="CG56" s="61"/>
      <c r="CH56" s="55">
        <v>0.71262731481481489</v>
      </c>
      <c r="CI56" s="35">
        <v>1.0543981481481501E-2</v>
      </c>
      <c r="CJ56" s="35">
        <v>3.0092592592590589E-4</v>
      </c>
      <c r="CK56" s="44" t="s">
        <v>45</v>
      </c>
      <c r="CL56" s="45">
        <v>26</v>
      </c>
      <c r="CM56" s="55">
        <v>0.71965277777777781</v>
      </c>
      <c r="CN56" s="35">
        <v>1.7569444444444415E-2</v>
      </c>
      <c r="CO56" s="35">
        <v>7.1759259259256483E-4</v>
      </c>
      <c r="CP56" s="44" t="s">
        <v>301</v>
      </c>
      <c r="CQ56" s="45">
        <v>62</v>
      </c>
      <c r="CR56" s="85"/>
      <c r="CS56" s="38">
        <v>600</v>
      </c>
      <c r="CT56" s="85">
        <v>2.8131944444444401</v>
      </c>
      <c r="CU56" s="38"/>
      <c r="CV56" s="91"/>
      <c r="CW56" s="95">
        <v>0.05</v>
      </c>
      <c r="CX56" s="42" t="s">
        <v>44</v>
      </c>
      <c r="CY56" s="38">
        <v>0</v>
      </c>
      <c r="CZ56" s="43">
        <v>0.40902777777777777</v>
      </c>
      <c r="DA56" s="47"/>
      <c r="DB56" s="70">
        <v>116.6</v>
      </c>
      <c r="DC56" s="71">
        <v>116.6</v>
      </c>
      <c r="DD56" s="72"/>
      <c r="DE56" s="43"/>
      <c r="DF56" s="43"/>
      <c r="DG56" s="39">
        <v>2848.6</v>
      </c>
      <c r="DH56" s="46">
        <v>6300</v>
      </c>
      <c r="DI56" s="40"/>
      <c r="DJ56" s="63">
        <v>9148.6</v>
      </c>
      <c r="DK56" s="43"/>
      <c r="DL56" s="268" t="s">
        <v>190</v>
      </c>
      <c r="DM56" s="269" t="s">
        <v>604</v>
      </c>
      <c r="DN56" s="269" t="s">
        <v>178</v>
      </c>
      <c r="DO56" s="269">
        <v>87</v>
      </c>
      <c r="DP56" s="269" t="s">
        <v>293</v>
      </c>
      <c r="DQ56" s="56"/>
      <c r="DR56" s="56"/>
      <c r="DS56" s="36"/>
      <c r="DV56" s="41">
        <v>1.05</v>
      </c>
      <c r="DW56" s="41" t="s">
        <v>197</v>
      </c>
      <c r="DX56" s="41"/>
      <c r="DY56" s="151">
        <v>222.18</v>
      </c>
      <c r="DZ56" s="41">
        <v>222.18</v>
      </c>
      <c r="EA56" s="41">
        <v>9999</v>
      </c>
      <c r="EB56" s="41">
        <v>999999</v>
      </c>
      <c r="EC56" s="41">
        <v>999999</v>
      </c>
      <c r="EG56" s="41">
        <v>55</v>
      </c>
      <c r="EH56" s="195">
        <v>0</v>
      </c>
      <c r="EI56" s="195">
        <v>3300</v>
      </c>
      <c r="EJ56" s="196">
        <v>95</v>
      </c>
      <c r="EK56" s="195">
        <v>0</v>
      </c>
      <c r="EL56" s="195">
        <v>0</v>
      </c>
      <c r="EM56" s="195">
        <v>2549</v>
      </c>
      <c r="EN56" s="195">
        <v>2400</v>
      </c>
      <c r="EO56" s="195">
        <v>88</v>
      </c>
      <c r="EP56" s="195">
        <v>600</v>
      </c>
      <c r="EQ56" s="195">
        <v>116.6</v>
      </c>
      <c r="ER56" s="195" t="e">
        <v>#REF!</v>
      </c>
      <c r="ES56" s="195" t="e">
        <v>#REF!</v>
      </c>
      <c r="ET56" s="195" t="e">
        <v>#REF!</v>
      </c>
      <c r="EU56" s="196" t="e">
        <v>#REF!</v>
      </c>
      <c r="EV56" s="195"/>
      <c r="EW56" s="195"/>
      <c r="EX56" s="195"/>
      <c r="EY56" s="195"/>
      <c r="EZ56" s="196"/>
      <c r="FA56" s="195"/>
      <c r="FC56" s="41">
        <v>55</v>
      </c>
      <c r="FD56" s="195">
        <v>0</v>
      </c>
      <c r="FE56" s="195">
        <v>3300</v>
      </c>
      <c r="FF56" s="195">
        <v>3395</v>
      </c>
      <c r="FG56" s="195">
        <v>3395</v>
      </c>
      <c r="FH56" s="195">
        <v>3395</v>
      </c>
      <c r="FI56" s="195">
        <v>5944</v>
      </c>
      <c r="FJ56" s="195">
        <v>8344</v>
      </c>
      <c r="FK56" s="195">
        <v>8432</v>
      </c>
      <c r="FL56" s="195">
        <v>9032</v>
      </c>
      <c r="FM56" s="195">
        <v>9148.6</v>
      </c>
      <c r="FN56" s="195" t="e">
        <v>#REF!</v>
      </c>
      <c r="FO56" s="195" t="e">
        <v>#REF!</v>
      </c>
      <c r="FP56" s="195" t="e">
        <v>#REF!</v>
      </c>
      <c r="FQ56" s="195" t="e">
        <v>#REF!</v>
      </c>
      <c r="FR56" s="195" t="e">
        <v>#REF!</v>
      </c>
      <c r="FS56" s="195" t="e">
        <v>#REF!</v>
      </c>
      <c r="FT56" s="195" t="e">
        <v>#REF!</v>
      </c>
      <c r="FU56" s="195" t="e">
        <v>#REF!</v>
      </c>
      <c r="FV56" s="195" t="e">
        <v>#REF!</v>
      </c>
    </row>
    <row r="57" spans="1:178" ht="13.5" thickBot="1" x14ac:dyDescent="0.25">
      <c r="A57" s="132"/>
      <c r="B57" s="34">
        <v>55</v>
      </c>
      <c r="C57" s="293">
        <v>60</v>
      </c>
      <c r="D57" s="260" t="s">
        <v>532</v>
      </c>
      <c r="E57" s="260" t="s">
        <v>533</v>
      </c>
      <c r="F57" s="260" t="s">
        <v>605</v>
      </c>
      <c r="G57" s="43">
        <v>0.32986111111111099</v>
      </c>
      <c r="H57" s="47">
        <v>0.32986111111111099</v>
      </c>
      <c r="I57" s="58" t="s">
        <v>44</v>
      </c>
      <c r="J57" s="52">
        <v>0</v>
      </c>
      <c r="K57" s="43">
        <v>0.41319444444444436</v>
      </c>
      <c r="L57" s="47">
        <v>0.41319444444444436</v>
      </c>
      <c r="M57" s="42" t="s">
        <v>44</v>
      </c>
      <c r="N57" s="38">
        <v>0</v>
      </c>
      <c r="O57" s="85"/>
      <c r="P57" s="38">
        <v>600</v>
      </c>
      <c r="Q57" s="261"/>
      <c r="R57" s="85"/>
      <c r="S57" s="38">
        <v>0</v>
      </c>
      <c r="T57" s="85" t="s">
        <v>308</v>
      </c>
      <c r="U57" s="86"/>
      <c r="V57" s="52">
        <v>600</v>
      </c>
      <c r="W57" s="85"/>
      <c r="X57" s="38">
        <v>600</v>
      </c>
      <c r="Y57" s="85"/>
      <c r="Z57" s="86"/>
      <c r="AA57" s="52">
        <v>600</v>
      </c>
      <c r="AB57" s="261"/>
      <c r="AC57" s="85"/>
      <c r="AD57" s="38">
        <v>600</v>
      </c>
      <c r="AE57" s="85">
        <v>0.49513888888888885</v>
      </c>
      <c r="AF57" s="86"/>
      <c r="AG57" s="52">
        <v>0</v>
      </c>
      <c r="AH57" s="261">
        <v>600</v>
      </c>
      <c r="AI57" s="85"/>
      <c r="AJ57" s="38">
        <v>600</v>
      </c>
      <c r="AK57" s="73">
        <v>0.54791666666666672</v>
      </c>
      <c r="AL57" s="42" t="s">
        <v>301</v>
      </c>
      <c r="AM57" s="38">
        <v>3840</v>
      </c>
      <c r="AN57" s="43">
        <v>0.55486111111111114</v>
      </c>
      <c r="AO57" s="47">
        <v>0.5625</v>
      </c>
      <c r="AP57" s="70">
        <v>101.7</v>
      </c>
      <c r="AQ57" s="71">
        <v>101.7</v>
      </c>
      <c r="AR57" s="72"/>
      <c r="AS57" s="49">
        <v>0.58958333333333335</v>
      </c>
      <c r="AT57" s="42" t="s">
        <v>44</v>
      </c>
      <c r="AU57" s="280">
        <v>0</v>
      </c>
      <c r="AV57" s="72"/>
      <c r="AW57" s="49" t="s">
        <v>308</v>
      </c>
      <c r="AX57" s="42" t="s">
        <v>301</v>
      </c>
      <c r="AY57" s="38">
        <v>1800</v>
      </c>
      <c r="AZ57" s="53"/>
      <c r="BA57" s="61"/>
      <c r="BB57" s="55">
        <v>0.67163194444444452</v>
      </c>
      <c r="BC57" s="35">
        <v>0.67163194444444452</v>
      </c>
      <c r="BD57" s="35">
        <v>0.66612268518518525</v>
      </c>
      <c r="BE57" s="44"/>
      <c r="BF57" s="45"/>
      <c r="BG57" s="55"/>
      <c r="BH57" s="35">
        <v>0</v>
      </c>
      <c r="BI57" s="35">
        <v>1.3414351851851851E-2</v>
      </c>
      <c r="BJ57" s="44"/>
      <c r="BK57" s="45"/>
      <c r="BL57" s="55"/>
      <c r="BM57" s="35">
        <v>0</v>
      </c>
      <c r="BN57" s="35">
        <v>1.726851851851852E-2</v>
      </c>
      <c r="BO57" s="44"/>
      <c r="BP57" s="45"/>
      <c r="BQ57" s="55">
        <v>0.7101736111111111</v>
      </c>
      <c r="BR57" s="35">
        <v>0.7101736111111111</v>
      </c>
      <c r="BS57" s="35">
        <v>0.67821759259259262</v>
      </c>
      <c r="BT57" s="44"/>
      <c r="BU57" s="45"/>
      <c r="BV57" s="263"/>
      <c r="BW57" s="263"/>
      <c r="BX57" s="55">
        <v>0.69967592592592587</v>
      </c>
      <c r="BY57" s="35">
        <v>0.69967592592592587</v>
      </c>
      <c r="BZ57" s="35">
        <v>0.65946759259259258</v>
      </c>
      <c r="CA57" s="44"/>
      <c r="CB57" s="45">
        <v>1800</v>
      </c>
      <c r="CC57" s="49"/>
      <c r="CD57" s="42" t="s">
        <v>44</v>
      </c>
      <c r="CE57" s="38">
        <v>1800</v>
      </c>
      <c r="CF57" s="53">
        <v>0.75555555555555554</v>
      </c>
      <c r="CG57" s="61"/>
      <c r="CH57" s="55">
        <v>0.76819444444444451</v>
      </c>
      <c r="CI57" s="35">
        <v>1.2638888888888977E-2</v>
      </c>
      <c r="CJ57" s="35">
        <v>1.7939814814815699E-3</v>
      </c>
      <c r="CK57" s="44" t="s">
        <v>301</v>
      </c>
      <c r="CL57" s="45">
        <v>155</v>
      </c>
      <c r="CM57" s="55">
        <v>0.77633101851851849</v>
      </c>
      <c r="CN57" s="35">
        <v>2.0775462962962954E-2</v>
      </c>
      <c r="CO57" s="35">
        <v>3.9236111111111034E-3</v>
      </c>
      <c r="CP57" s="44" t="s">
        <v>301</v>
      </c>
      <c r="CQ57" s="45">
        <v>339</v>
      </c>
      <c r="CR57" s="85"/>
      <c r="CS57" s="38">
        <v>600</v>
      </c>
      <c r="CT57" s="85">
        <v>2.8548611111111102</v>
      </c>
      <c r="CU57" s="38"/>
      <c r="CV57" s="91"/>
      <c r="CW57" s="95">
        <v>0.05</v>
      </c>
      <c r="CX57" s="42" t="s">
        <v>44</v>
      </c>
      <c r="CY57" s="38">
        <v>0</v>
      </c>
      <c r="CZ57" s="43">
        <v>0.40902777777777777</v>
      </c>
      <c r="DA57" s="47"/>
      <c r="DB57" s="70">
        <v>120.5</v>
      </c>
      <c r="DC57" s="71">
        <v>120.5</v>
      </c>
      <c r="DD57" s="72"/>
      <c r="DE57" s="43"/>
      <c r="DF57" s="43"/>
      <c r="DG57" s="39">
        <v>2516.1999999999998</v>
      </c>
      <c r="DH57" s="46">
        <v>12240</v>
      </c>
      <c r="DI57" s="40"/>
      <c r="DJ57" s="63">
        <v>14756.2</v>
      </c>
      <c r="DK57" s="43"/>
      <c r="DL57" s="268" t="s">
        <v>191</v>
      </c>
      <c r="DM57" s="269" t="s">
        <v>605</v>
      </c>
      <c r="DN57" s="269" t="s">
        <v>178</v>
      </c>
      <c r="DO57" s="269">
        <v>108</v>
      </c>
      <c r="DP57" s="269">
        <v>0</v>
      </c>
      <c r="DQ57" s="56"/>
      <c r="DR57" s="56"/>
      <c r="DS57" s="36"/>
      <c r="DV57" s="41">
        <v>1.08</v>
      </c>
      <c r="DW57" s="41" t="s">
        <v>197</v>
      </c>
      <c r="DX57" s="41"/>
      <c r="DY57" s="151">
        <v>239.976</v>
      </c>
      <c r="DZ57" s="41">
        <v>239.976</v>
      </c>
      <c r="EA57" s="41">
        <v>9999</v>
      </c>
      <c r="EB57" s="41">
        <v>999999</v>
      </c>
      <c r="EC57" s="41">
        <v>999999</v>
      </c>
      <c r="EG57" s="41">
        <v>60</v>
      </c>
      <c r="EH57" s="195">
        <v>0</v>
      </c>
      <c r="EI57" s="195">
        <v>8040</v>
      </c>
      <c r="EJ57" s="196">
        <v>101.7</v>
      </c>
      <c r="EK57" s="195">
        <v>0</v>
      </c>
      <c r="EL57" s="195">
        <v>1800</v>
      </c>
      <c r="EM57" s="195">
        <v>1800</v>
      </c>
      <c r="EN57" s="195">
        <v>1800</v>
      </c>
      <c r="EO57" s="195">
        <v>494</v>
      </c>
      <c r="EP57" s="195">
        <v>600</v>
      </c>
      <c r="EQ57" s="195">
        <v>120.5</v>
      </c>
      <c r="ER57" s="195" t="e">
        <v>#REF!</v>
      </c>
      <c r="ES57" s="196" t="s">
        <v>316</v>
      </c>
      <c r="ET57" s="195" t="e">
        <v>#REF!</v>
      </c>
      <c r="EU57" s="196" t="s">
        <v>316</v>
      </c>
      <c r="EV57" s="195"/>
      <c r="EW57" s="195"/>
      <c r="EX57" s="195"/>
      <c r="EY57" s="195"/>
      <c r="EZ57" s="196"/>
      <c r="FA57" s="195"/>
      <c r="FC57" s="41">
        <v>60</v>
      </c>
      <c r="FD57" s="195">
        <v>0</v>
      </c>
      <c r="FE57" s="195">
        <v>8040</v>
      </c>
      <c r="FF57" s="195">
        <v>8141.7</v>
      </c>
      <c r="FG57" s="195">
        <v>8141.7</v>
      </c>
      <c r="FH57" s="195">
        <v>9941.7000000000007</v>
      </c>
      <c r="FI57" s="195">
        <v>11741.7</v>
      </c>
      <c r="FJ57" s="195">
        <v>13541.7</v>
      </c>
      <c r="FK57" s="195">
        <v>14035.7</v>
      </c>
      <c r="FL57" s="195">
        <v>14635.7</v>
      </c>
      <c r="FM57" s="195">
        <v>14756.2</v>
      </c>
      <c r="FN57" s="195" t="e">
        <v>#VALUE!</v>
      </c>
      <c r="FO57" s="195" t="e">
        <v>#VALUE!</v>
      </c>
      <c r="FP57" s="195" t="e">
        <v>#VALUE!</v>
      </c>
      <c r="FQ57" s="195" t="e">
        <v>#VALUE!</v>
      </c>
      <c r="FR57" s="195" t="e">
        <v>#VALUE!</v>
      </c>
      <c r="FS57" s="195" t="e">
        <v>#VALUE!</v>
      </c>
      <c r="FT57" s="195" t="e">
        <v>#VALUE!</v>
      </c>
      <c r="FU57" s="195" t="e">
        <v>#VALUE!</v>
      </c>
      <c r="FV57" s="195" t="e">
        <v>#VALUE!</v>
      </c>
    </row>
    <row r="58" spans="1:178" ht="13.5" thickBot="1" x14ac:dyDescent="0.25">
      <c r="A58" s="132"/>
      <c r="B58" s="34">
        <v>56</v>
      </c>
      <c r="C58" s="293">
        <v>61</v>
      </c>
      <c r="D58" s="260" t="s">
        <v>534</v>
      </c>
      <c r="E58" s="260" t="s">
        <v>535</v>
      </c>
      <c r="F58" s="260" t="s">
        <v>606</v>
      </c>
      <c r="G58" s="43">
        <v>0.33055555555555544</v>
      </c>
      <c r="H58" s="47">
        <v>0.33055555555555544</v>
      </c>
      <c r="I58" s="58" t="s">
        <v>44</v>
      </c>
      <c r="J58" s="52">
        <v>0</v>
      </c>
      <c r="K58" s="43">
        <v>0.41388888888888881</v>
      </c>
      <c r="L58" s="47">
        <v>0.41388888888888881</v>
      </c>
      <c r="M58" s="42" t="s">
        <v>44</v>
      </c>
      <c r="N58" s="38">
        <v>0</v>
      </c>
      <c r="O58" s="85"/>
      <c r="P58" s="38">
        <v>600</v>
      </c>
      <c r="Q58" s="261"/>
      <c r="R58" s="85">
        <v>0.44861111111111113</v>
      </c>
      <c r="S58" s="38">
        <v>300</v>
      </c>
      <c r="T58" s="85">
        <v>0.4548611111111111</v>
      </c>
      <c r="U58" s="86"/>
      <c r="V58" s="52">
        <v>0</v>
      </c>
      <c r="W58" s="85">
        <v>0.47361111111111115</v>
      </c>
      <c r="X58" s="38"/>
      <c r="Y58" s="85">
        <v>0.47500000000000003</v>
      </c>
      <c r="Z58" s="86"/>
      <c r="AA58" s="52">
        <v>0</v>
      </c>
      <c r="AB58" s="261"/>
      <c r="AC58" s="85"/>
      <c r="AD58" s="38">
        <v>600</v>
      </c>
      <c r="AE58" s="85" t="s">
        <v>308</v>
      </c>
      <c r="AF58" s="86"/>
      <c r="AG58" s="52">
        <v>600</v>
      </c>
      <c r="AH58" s="261"/>
      <c r="AI58" s="85"/>
      <c r="AJ58" s="38">
        <v>600</v>
      </c>
      <c r="AK58" s="73">
        <v>0.51180555555555551</v>
      </c>
      <c r="AL58" s="42" t="s">
        <v>301</v>
      </c>
      <c r="AM58" s="38">
        <v>660</v>
      </c>
      <c r="AN58" s="43">
        <v>0.52500000000000002</v>
      </c>
      <c r="AO58" s="47">
        <v>0.55972222222222223</v>
      </c>
      <c r="AP58" s="70">
        <v>98</v>
      </c>
      <c r="AQ58" s="71">
        <v>98</v>
      </c>
      <c r="AR58" s="72"/>
      <c r="AS58" s="49">
        <v>0.55347222222222214</v>
      </c>
      <c r="AT58" s="42" t="s">
        <v>44</v>
      </c>
      <c r="AU58" s="280">
        <v>0</v>
      </c>
      <c r="AV58" s="72"/>
      <c r="AW58" s="49">
        <v>0.61597222222222225</v>
      </c>
      <c r="AX58" s="42" t="s">
        <v>44</v>
      </c>
      <c r="AY58" s="38">
        <v>0</v>
      </c>
      <c r="AZ58" s="53">
        <v>0.61875000000000002</v>
      </c>
      <c r="BA58" s="61"/>
      <c r="BB58" s="55">
        <v>0.62446759259259255</v>
      </c>
      <c r="BC58" s="35">
        <v>5.7175925925925242E-3</v>
      </c>
      <c r="BD58" s="35">
        <v>2.0833333333326529E-4</v>
      </c>
      <c r="BE58" s="44" t="s">
        <v>301</v>
      </c>
      <c r="BF58" s="45">
        <v>18</v>
      </c>
      <c r="BG58" s="55">
        <v>0.63339120370370372</v>
      </c>
      <c r="BH58" s="35">
        <v>1.4641203703703698E-2</v>
      </c>
      <c r="BI58" s="35">
        <v>1.226851851851847E-3</v>
      </c>
      <c r="BJ58" s="44" t="s">
        <v>301</v>
      </c>
      <c r="BK58" s="45">
        <v>106</v>
      </c>
      <c r="BL58" s="55">
        <v>0.63848379629629626</v>
      </c>
      <c r="BM58" s="35">
        <v>1.9733796296296235E-2</v>
      </c>
      <c r="BN58" s="35">
        <v>2.4652777777777156E-3</v>
      </c>
      <c r="BO58" s="44" t="s">
        <v>301</v>
      </c>
      <c r="BP58" s="45">
        <v>213</v>
      </c>
      <c r="BQ58" s="55">
        <v>0.66196759259259264</v>
      </c>
      <c r="BR58" s="35">
        <v>4.3217592592592613E-2</v>
      </c>
      <c r="BS58" s="35">
        <v>1.1261574074074097E-2</v>
      </c>
      <c r="BT58" s="44" t="s">
        <v>301</v>
      </c>
      <c r="BU58" s="45">
        <v>973</v>
      </c>
      <c r="BV58" s="263"/>
      <c r="BW58" s="263"/>
      <c r="BX58" s="55">
        <v>0.64697916666666666</v>
      </c>
      <c r="BY58" s="35">
        <v>2.8229166666666639E-2</v>
      </c>
      <c r="BZ58" s="35">
        <v>1.1979166666666693E-2</v>
      </c>
      <c r="CA58" s="44" t="s">
        <v>45</v>
      </c>
      <c r="CB58" s="45">
        <v>1035</v>
      </c>
      <c r="CC58" s="49">
        <v>0.6972222222222223</v>
      </c>
      <c r="CD58" s="42" t="s">
        <v>301</v>
      </c>
      <c r="CE58" s="38">
        <v>1080</v>
      </c>
      <c r="CF58" s="53">
        <v>0.70000000000000007</v>
      </c>
      <c r="CG58" s="61"/>
      <c r="CH58" s="55">
        <v>0.71171296296296294</v>
      </c>
      <c r="CI58" s="35">
        <v>1.171296296296287E-2</v>
      </c>
      <c r="CJ58" s="35">
        <v>8.6805555555546227E-4</v>
      </c>
      <c r="CK58" s="44" t="s">
        <v>301</v>
      </c>
      <c r="CL58" s="45">
        <v>75</v>
      </c>
      <c r="CM58" s="55">
        <v>0.71800925925925929</v>
      </c>
      <c r="CN58" s="35">
        <v>1.8009259259259225E-2</v>
      </c>
      <c r="CO58" s="35">
        <v>1.1574074074073744E-3</v>
      </c>
      <c r="CP58" s="44" t="s">
        <v>301</v>
      </c>
      <c r="CQ58" s="45">
        <v>100</v>
      </c>
      <c r="CR58" s="85"/>
      <c r="CS58" s="38">
        <v>600</v>
      </c>
      <c r="CT58" s="85">
        <v>2.8965277777777798</v>
      </c>
      <c r="CU58" s="38"/>
      <c r="CV58" s="91"/>
      <c r="CW58" s="95">
        <v>0.05</v>
      </c>
      <c r="CX58" s="42" t="s">
        <v>44</v>
      </c>
      <c r="CY58" s="38">
        <v>0</v>
      </c>
      <c r="CZ58" s="43">
        <v>0.40902777777777777</v>
      </c>
      <c r="DA58" s="47"/>
      <c r="DB58" s="70">
        <v>106.4</v>
      </c>
      <c r="DC58" s="71">
        <v>106.4</v>
      </c>
      <c r="DD58" s="72"/>
      <c r="DE58" s="43"/>
      <c r="DF58" s="43"/>
      <c r="DG58" s="39">
        <v>2724.4</v>
      </c>
      <c r="DH58" s="46">
        <v>5040</v>
      </c>
      <c r="DI58" s="40"/>
      <c r="DJ58" s="63">
        <v>7764.4</v>
      </c>
      <c r="DK58" s="43"/>
      <c r="DL58" s="268" t="s">
        <v>192</v>
      </c>
      <c r="DM58" s="269" t="s">
        <v>606</v>
      </c>
      <c r="DN58" s="269" t="s">
        <v>178</v>
      </c>
      <c r="DO58" s="269">
        <v>82</v>
      </c>
      <c r="DP58" s="269" t="s">
        <v>620</v>
      </c>
      <c r="DQ58" s="56"/>
      <c r="DR58" s="56"/>
      <c r="DS58" s="36"/>
      <c r="DV58" s="41">
        <v>1.05</v>
      </c>
      <c r="DW58" s="41" t="s">
        <v>197</v>
      </c>
      <c r="DX58" s="41"/>
      <c r="DY58" s="151">
        <v>214.62</v>
      </c>
      <c r="DZ58" s="41">
        <v>214.62</v>
      </c>
      <c r="EA58" s="41">
        <v>9999</v>
      </c>
      <c r="EB58" s="41">
        <v>999999</v>
      </c>
      <c r="EC58" s="41">
        <v>999999</v>
      </c>
      <c r="EG58" s="41">
        <v>61</v>
      </c>
      <c r="EH58" s="195">
        <v>0</v>
      </c>
      <c r="EI58" s="195">
        <v>3360</v>
      </c>
      <c r="EJ58" s="196">
        <v>98</v>
      </c>
      <c r="EK58" s="195">
        <v>0</v>
      </c>
      <c r="EL58" s="195">
        <v>0</v>
      </c>
      <c r="EM58" s="195">
        <v>2345</v>
      </c>
      <c r="EN58" s="195">
        <v>1080</v>
      </c>
      <c r="EO58" s="195">
        <v>175</v>
      </c>
      <c r="EP58" s="195">
        <v>600</v>
      </c>
      <c r="EQ58" s="195">
        <v>106.4</v>
      </c>
      <c r="ER58" s="195" t="e">
        <v>#REF!</v>
      </c>
      <c r="ES58" s="195" t="e">
        <v>#REF!</v>
      </c>
      <c r="ET58" s="195" t="e">
        <v>#REF!</v>
      </c>
      <c r="EU58" s="196" t="s">
        <v>316</v>
      </c>
      <c r="EV58" s="195"/>
      <c r="EW58" s="195"/>
      <c r="EX58" s="195"/>
      <c r="EY58" s="195"/>
      <c r="EZ58" s="196"/>
      <c r="FA58" s="195"/>
      <c r="FC58" s="41">
        <v>61</v>
      </c>
      <c r="FD58" s="195">
        <v>0</v>
      </c>
      <c r="FE58" s="195">
        <v>3360</v>
      </c>
      <c r="FF58" s="195">
        <v>3458</v>
      </c>
      <c r="FG58" s="195">
        <v>3458</v>
      </c>
      <c r="FH58" s="195">
        <v>3458</v>
      </c>
      <c r="FI58" s="195">
        <v>5803</v>
      </c>
      <c r="FJ58" s="195">
        <v>6883</v>
      </c>
      <c r="FK58" s="195">
        <v>7058</v>
      </c>
      <c r="FL58" s="195">
        <v>7658</v>
      </c>
      <c r="FM58" s="195">
        <v>7764.4</v>
      </c>
      <c r="FN58" s="195" t="e">
        <v>#REF!</v>
      </c>
      <c r="FO58" s="195" t="e">
        <v>#REF!</v>
      </c>
      <c r="FP58" s="195" t="e">
        <v>#REF!</v>
      </c>
      <c r="FQ58" s="195" t="e">
        <v>#REF!</v>
      </c>
      <c r="FR58" s="195" t="e">
        <v>#REF!</v>
      </c>
      <c r="FS58" s="195" t="e">
        <v>#REF!</v>
      </c>
      <c r="FT58" s="195" t="e">
        <v>#REF!</v>
      </c>
      <c r="FU58" s="195" t="e">
        <v>#REF!</v>
      </c>
      <c r="FV58" s="195" t="e">
        <v>#REF!</v>
      </c>
    </row>
    <row r="59" spans="1:178" ht="26.25" thickBot="1" x14ac:dyDescent="0.25">
      <c r="A59" s="132"/>
      <c r="B59" s="34">
        <v>57</v>
      </c>
      <c r="C59" s="293">
        <v>62</v>
      </c>
      <c r="D59" s="260" t="s">
        <v>242</v>
      </c>
      <c r="E59" s="260" t="s">
        <v>96</v>
      </c>
      <c r="F59" s="260" t="s">
        <v>570</v>
      </c>
      <c r="G59" s="43">
        <v>0.33124999999999988</v>
      </c>
      <c r="H59" s="47">
        <v>0.33124999999999988</v>
      </c>
      <c r="I59" s="58" t="s">
        <v>44</v>
      </c>
      <c r="J59" s="52">
        <v>0</v>
      </c>
      <c r="K59" s="43">
        <v>0.41458333333333325</v>
      </c>
      <c r="L59" s="47">
        <v>0.41458333333333325</v>
      </c>
      <c r="M59" s="42" t="s">
        <v>44</v>
      </c>
      <c r="N59" s="38">
        <v>0</v>
      </c>
      <c r="O59" s="85">
        <v>0.41666666666666669</v>
      </c>
      <c r="P59" s="38"/>
      <c r="Q59" s="261"/>
      <c r="R59" s="85"/>
      <c r="S59" s="38">
        <v>0</v>
      </c>
      <c r="T59" s="85">
        <v>0.45555555555555555</v>
      </c>
      <c r="U59" s="86"/>
      <c r="V59" s="52">
        <v>0</v>
      </c>
      <c r="W59" s="85">
        <v>0.47430555555555554</v>
      </c>
      <c r="X59" s="38"/>
      <c r="Y59" s="85">
        <v>0.47569444444444442</v>
      </c>
      <c r="Z59" s="86"/>
      <c r="AA59" s="52">
        <v>0</v>
      </c>
      <c r="AB59" s="261"/>
      <c r="AC59" s="85">
        <v>0.4777777777777778</v>
      </c>
      <c r="AD59" s="38"/>
      <c r="AE59" s="85">
        <v>0.50416666666666665</v>
      </c>
      <c r="AF59" s="86"/>
      <c r="AG59" s="52">
        <v>0</v>
      </c>
      <c r="AH59" s="261"/>
      <c r="AI59" s="85">
        <v>0.50972222222222219</v>
      </c>
      <c r="AJ59" s="38"/>
      <c r="AK59" s="73">
        <v>0.51041666666666663</v>
      </c>
      <c r="AL59" s="42" t="s">
        <v>301</v>
      </c>
      <c r="AM59" s="38">
        <v>480</v>
      </c>
      <c r="AN59" s="43">
        <v>0.5229166666666667</v>
      </c>
      <c r="AO59" s="47">
        <v>0.52638888888888891</v>
      </c>
      <c r="AP59" s="70">
        <v>96.8</v>
      </c>
      <c r="AQ59" s="71">
        <v>96.8</v>
      </c>
      <c r="AR59" s="72"/>
      <c r="AS59" s="49">
        <v>0.55208333333333326</v>
      </c>
      <c r="AT59" s="42" t="s">
        <v>44</v>
      </c>
      <c r="AU59" s="280">
        <v>0</v>
      </c>
      <c r="AV59" s="72"/>
      <c r="AW59" s="49">
        <v>0.59791666666666665</v>
      </c>
      <c r="AX59" s="42" t="s">
        <v>301</v>
      </c>
      <c r="AY59" s="38">
        <v>60</v>
      </c>
      <c r="AZ59" s="53">
        <v>0.60138888888888886</v>
      </c>
      <c r="BA59" s="61"/>
      <c r="BB59" s="55">
        <v>0.60652777777777778</v>
      </c>
      <c r="BC59" s="35">
        <v>5.138888888888915E-3</v>
      </c>
      <c r="BD59" s="35">
        <v>3.7037037037034384E-4</v>
      </c>
      <c r="BE59" s="44" t="s">
        <v>45</v>
      </c>
      <c r="BF59" s="45">
        <v>32</v>
      </c>
      <c r="BG59" s="55">
        <v>0.61375000000000002</v>
      </c>
      <c r="BH59" s="35">
        <v>1.2361111111111156E-2</v>
      </c>
      <c r="BI59" s="35">
        <v>1.0532407407406949E-3</v>
      </c>
      <c r="BJ59" s="44" t="s">
        <v>45</v>
      </c>
      <c r="BK59" s="45">
        <v>91</v>
      </c>
      <c r="BL59" s="55">
        <v>0.61792824074074071</v>
      </c>
      <c r="BM59" s="35">
        <v>1.6539351851851847E-2</v>
      </c>
      <c r="BN59" s="35">
        <v>7.291666666666731E-4</v>
      </c>
      <c r="BO59" s="44" t="s">
        <v>45</v>
      </c>
      <c r="BP59" s="45">
        <v>63</v>
      </c>
      <c r="BQ59" s="55">
        <v>0.63521990740740741</v>
      </c>
      <c r="BR59" s="35">
        <v>3.3831018518518552E-2</v>
      </c>
      <c r="BS59" s="35">
        <v>1.8750000000000364E-3</v>
      </c>
      <c r="BT59" s="44" t="s">
        <v>301</v>
      </c>
      <c r="BU59" s="45">
        <v>162</v>
      </c>
      <c r="BV59" s="263"/>
      <c r="BW59" s="263"/>
      <c r="BX59" s="55">
        <v>0.62642361111111111</v>
      </c>
      <c r="BY59" s="35">
        <v>2.503472222222225E-2</v>
      </c>
      <c r="BZ59" s="35">
        <v>1.5173611111111082E-2</v>
      </c>
      <c r="CA59" s="44" t="s">
        <v>45</v>
      </c>
      <c r="CB59" s="45">
        <v>1611</v>
      </c>
      <c r="CC59" s="49">
        <v>0.66736111111111107</v>
      </c>
      <c r="CD59" s="42" t="s">
        <v>44</v>
      </c>
      <c r="CE59" s="38">
        <v>0</v>
      </c>
      <c r="CF59" s="53">
        <v>0.6694444444444444</v>
      </c>
      <c r="CG59" s="61"/>
      <c r="CH59" s="55">
        <v>0.68012731481481481</v>
      </c>
      <c r="CI59" s="35">
        <v>1.0682870370370412E-2</v>
      </c>
      <c r="CJ59" s="35">
        <v>1.6203703703699529E-4</v>
      </c>
      <c r="CK59" s="44" t="s">
        <v>45</v>
      </c>
      <c r="CL59" s="45">
        <v>14</v>
      </c>
      <c r="CM59" s="55">
        <v>0.68884259259259262</v>
      </c>
      <c r="CN59" s="35">
        <v>1.939814814814822E-2</v>
      </c>
      <c r="CO59" s="35">
        <v>2.5462962962963694E-3</v>
      </c>
      <c r="CP59" s="44" t="s">
        <v>301</v>
      </c>
      <c r="CQ59" s="45">
        <v>220</v>
      </c>
      <c r="CR59" s="85" t="s">
        <v>632</v>
      </c>
      <c r="CS59" s="38"/>
      <c r="CT59" s="85">
        <v>2.9381944444444401</v>
      </c>
      <c r="CU59" s="38"/>
      <c r="CV59" s="91"/>
      <c r="CW59" s="95">
        <v>0.05</v>
      </c>
      <c r="CX59" s="42" t="s">
        <v>44</v>
      </c>
      <c r="CY59" s="38">
        <v>0</v>
      </c>
      <c r="CZ59" s="43">
        <v>0.40902777777777777</v>
      </c>
      <c r="DA59" s="47"/>
      <c r="DB59" s="70">
        <v>108.4</v>
      </c>
      <c r="DC59" s="71">
        <v>108.4</v>
      </c>
      <c r="DD59" s="72">
        <v>10</v>
      </c>
      <c r="DE59" s="43"/>
      <c r="DF59" s="43"/>
      <c r="DG59" s="39">
        <v>2408.2000000000003</v>
      </c>
      <c r="DH59" s="46">
        <v>540</v>
      </c>
      <c r="DI59" s="40"/>
      <c r="DJ59" s="63">
        <v>2948.2000000000003</v>
      </c>
      <c r="DK59" s="43"/>
      <c r="DL59" s="268" t="s">
        <v>190</v>
      </c>
      <c r="DM59" s="269" t="s">
        <v>570</v>
      </c>
      <c r="DN59" s="269" t="s">
        <v>177</v>
      </c>
      <c r="DO59" s="269">
        <v>158</v>
      </c>
      <c r="DP59" s="269" t="s">
        <v>633</v>
      </c>
      <c r="DQ59" s="56"/>
      <c r="DR59" s="56"/>
      <c r="DS59" s="36"/>
      <c r="DV59" s="41">
        <v>1.1299999999999999</v>
      </c>
      <c r="DW59" s="41" t="s">
        <v>197</v>
      </c>
      <c r="DX59" s="41"/>
      <c r="DY59" s="151">
        <v>243.17599999999996</v>
      </c>
      <c r="DZ59" s="41">
        <v>243.17599999999996</v>
      </c>
      <c r="EA59" s="41">
        <v>9999</v>
      </c>
      <c r="EB59" s="41">
        <v>999999</v>
      </c>
      <c r="EC59" s="41">
        <v>999999</v>
      </c>
      <c r="EG59" s="41">
        <v>62</v>
      </c>
      <c r="EH59" s="195">
        <v>0</v>
      </c>
      <c r="EI59" s="195">
        <v>480</v>
      </c>
      <c r="EJ59" s="196">
        <v>96.8</v>
      </c>
      <c r="EK59" s="195">
        <v>0</v>
      </c>
      <c r="EL59" s="195">
        <v>60</v>
      </c>
      <c r="EM59" s="195">
        <v>1959</v>
      </c>
      <c r="EN59" s="195">
        <v>0</v>
      </c>
      <c r="EO59" s="195">
        <v>234</v>
      </c>
      <c r="EP59" s="195">
        <v>0</v>
      </c>
      <c r="EQ59" s="195">
        <v>118.4</v>
      </c>
      <c r="ER59" s="195" t="e">
        <v>#REF!</v>
      </c>
      <c r="ES59" s="195" t="e">
        <v>#REF!</v>
      </c>
      <c r="ET59" s="195" t="e">
        <v>#REF!</v>
      </c>
      <c r="EU59" s="196" t="e">
        <v>#REF!</v>
      </c>
      <c r="EV59" s="195"/>
      <c r="EW59" s="195"/>
      <c r="EX59" s="195"/>
      <c r="EY59" s="195"/>
      <c r="EZ59" s="196"/>
      <c r="FA59" s="195"/>
      <c r="FC59" s="41">
        <v>62</v>
      </c>
      <c r="FD59" s="195">
        <v>0</v>
      </c>
      <c r="FE59" s="195">
        <v>480</v>
      </c>
      <c r="FF59" s="195">
        <v>576.79999999999995</v>
      </c>
      <c r="FG59" s="195">
        <v>576.79999999999995</v>
      </c>
      <c r="FH59" s="195">
        <v>636.79999999999995</v>
      </c>
      <c r="FI59" s="195">
        <v>2595.8000000000002</v>
      </c>
      <c r="FJ59" s="195">
        <v>2595.8000000000002</v>
      </c>
      <c r="FK59" s="195">
        <v>2829.8</v>
      </c>
      <c r="FL59" s="195">
        <v>2829.8</v>
      </c>
      <c r="FM59" s="195">
        <v>2948.2000000000003</v>
      </c>
      <c r="FN59" s="195" t="e">
        <v>#REF!</v>
      </c>
      <c r="FO59" s="195" t="e">
        <v>#REF!</v>
      </c>
      <c r="FP59" s="195" t="e">
        <v>#REF!</v>
      </c>
      <c r="FQ59" s="195" t="e">
        <v>#REF!</v>
      </c>
      <c r="FR59" s="195" t="e">
        <v>#REF!</v>
      </c>
      <c r="FS59" s="195" t="e">
        <v>#REF!</v>
      </c>
      <c r="FT59" s="195" t="e">
        <v>#REF!</v>
      </c>
      <c r="FU59" s="195" t="e">
        <v>#REF!</v>
      </c>
      <c r="FV59" s="195" t="e">
        <v>#REF!</v>
      </c>
    </row>
    <row r="60" spans="1:178" ht="13.5" thickBot="1" x14ac:dyDescent="0.25">
      <c r="A60" s="132"/>
      <c r="B60" s="34">
        <v>58</v>
      </c>
      <c r="C60" s="293">
        <v>66</v>
      </c>
      <c r="D60" s="260" t="s">
        <v>263</v>
      </c>
      <c r="E60" s="260" t="s">
        <v>290</v>
      </c>
      <c r="F60" s="260" t="s">
        <v>578</v>
      </c>
      <c r="G60" s="43">
        <v>0.33194444444444432</v>
      </c>
      <c r="H60" s="47">
        <v>0.33194444444444432</v>
      </c>
      <c r="I60" s="58" t="s">
        <v>44</v>
      </c>
      <c r="J60" s="52">
        <v>0</v>
      </c>
      <c r="K60" s="43">
        <v>0.41527777777777769</v>
      </c>
      <c r="L60" s="47">
        <v>0.41527777777777769</v>
      </c>
      <c r="M60" s="42" t="s">
        <v>44</v>
      </c>
      <c r="N60" s="38">
        <v>0</v>
      </c>
      <c r="O60" s="85">
        <v>0.41944444444444445</v>
      </c>
      <c r="P60" s="38"/>
      <c r="Q60" s="261"/>
      <c r="R60" s="85">
        <v>0.45347222222222222</v>
      </c>
      <c r="S60" s="38">
        <v>300</v>
      </c>
      <c r="T60" s="85">
        <v>0.46875</v>
      </c>
      <c r="U60" s="86"/>
      <c r="V60" s="52">
        <v>0</v>
      </c>
      <c r="W60" s="85"/>
      <c r="X60" s="38">
        <v>600</v>
      </c>
      <c r="Y60" s="85"/>
      <c r="Z60" s="86"/>
      <c r="AA60" s="52">
        <v>600</v>
      </c>
      <c r="AB60" s="261"/>
      <c r="AC60" s="85"/>
      <c r="AD60" s="38">
        <v>600</v>
      </c>
      <c r="AE60" s="85" t="s">
        <v>308</v>
      </c>
      <c r="AF60" s="86"/>
      <c r="AG60" s="52">
        <v>600</v>
      </c>
      <c r="AH60" s="261"/>
      <c r="AI60" s="85"/>
      <c r="AJ60" s="38">
        <v>600</v>
      </c>
      <c r="AK60" s="73">
        <v>0.50486111111111109</v>
      </c>
      <c r="AL60" s="42" t="s">
        <v>45</v>
      </c>
      <c r="AM60" s="38">
        <v>60</v>
      </c>
      <c r="AN60" s="43">
        <v>0.50763888888888886</v>
      </c>
      <c r="AO60" s="47">
        <v>0.53541666666666665</v>
      </c>
      <c r="AP60" s="70">
        <v>102</v>
      </c>
      <c r="AQ60" s="71">
        <v>102</v>
      </c>
      <c r="AR60" s="72"/>
      <c r="AS60" s="49">
        <v>0.54652777777777772</v>
      </c>
      <c r="AT60" s="42" t="s">
        <v>44</v>
      </c>
      <c r="AU60" s="280">
        <v>0</v>
      </c>
      <c r="AV60" s="72"/>
      <c r="AW60" s="49">
        <v>0.58333333333333337</v>
      </c>
      <c r="AX60" s="42" t="s">
        <v>45</v>
      </c>
      <c r="AY60" s="38">
        <v>420</v>
      </c>
      <c r="AZ60" s="53">
        <v>0.58611111111111114</v>
      </c>
      <c r="BA60" s="61"/>
      <c r="BB60" s="55">
        <v>0.59201388888888895</v>
      </c>
      <c r="BC60" s="35">
        <v>5.9027777777778123E-3</v>
      </c>
      <c r="BD60" s="35">
        <v>3.9351851851855343E-4</v>
      </c>
      <c r="BE60" s="44" t="s">
        <v>301</v>
      </c>
      <c r="BF60" s="45">
        <v>34</v>
      </c>
      <c r="BG60" s="55">
        <v>0.59969907407407408</v>
      </c>
      <c r="BH60" s="35">
        <v>1.3587962962962941E-2</v>
      </c>
      <c r="BI60" s="35">
        <v>1.7361111111108968E-4</v>
      </c>
      <c r="BJ60" s="44" t="s">
        <v>301</v>
      </c>
      <c r="BK60" s="45">
        <v>15</v>
      </c>
      <c r="BL60" s="55">
        <v>0.60427083333333331</v>
      </c>
      <c r="BM60" s="35">
        <v>1.8159722222222174E-2</v>
      </c>
      <c r="BN60" s="35">
        <v>8.9120370370365451E-4</v>
      </c>
      <c r="BO60" s="44" t="s">
        <v>301</v>
      </c>
      <c r="BP60" s="45">
        <v>77</v>
      </c>
      <c r="BQ60" s="55">
        <v>0.62258101851851855</v>
      </c>
      <c r="BR60" s="35">
        <v>3.6469907407407409E-2</v>
      </c>
      <c r="BS60" s="35">
        <v>4.5138888888888937E-3</v>
      </c>
      <c r="BT60" s="44" t="s">
        <v>301</v>
      </c>
      <c r="BU60" s="45">
        <v>390</v>
      </c>
      <c r="BV60" s="263"/>
      <c r="BW60" s="263"/>
      <c r="BX60" s="55">
        <v>0.61305555555555558</v>
      </c>
      <c r="BY60" s="35">
        <v>2.6944444444444438E-2</v>
      </c>
      <c r="BZ60" s="35">
        <v>1.3263888888888895E-2</v>
      </c>
      <c r="CA60" s="44" t="s">
        <v>45</v>
      </c>
      <c r="CB60" s="45">
        <v>1446</v>
      </c>
      <c r="CC60" s="49">
        <v>0.64930555555555558</v>
      </c>
      <c r="CD60" s="42" t="s">
        <v>45</v>
      </c>
      <c r="CE60" s="38">
        <v>240</v>
      </c>
      <c r="CF60" s="53">
        <v>0.65902777777777777</v>
      </c>
      <c r="CG60" s="61"/>
      <c r="CH60" s="55">
        <v>0.66913194444444446</v>
      </c>
      <c r="CI60" s="35">
        <v>1.0104166666666692E-2</v>
      </c>
      <c r="CJ60" s="35">
        <v>7.4074074074071544E-4</v>
      </c>
      <c r="CK60" s="44" t="s">
        <v>45</v>
      </c>
      <c r="CL60" s="45">
        <v>64</v>
      </c>
      <c r="CM60" s="55">
        <v>0.67545138888888889</v>
      </c>
      <c r="CN60" s="35">
        <v>1.6423611111111125E-2</v>
      </c>
      <c r="CO60" s="35">
        <v>4.2824074074072557E-4</v>
      </c>
      <c r="CP60" s="44" t="s">
        <v>45</v>
      </c>
      <c r="CQ60" s="45">
        <v>37</v>
      </c>
      <c r="CR60" s="85" t="s">
        <v>632</v>
      </c>
      <c r="CS60" s="38"/>
      <c r="CT60" s="85">
        <v>2.9798611111111102</v>
      </c>
      <c r="CU60" s="38"/>
      <c r="CV60" s="91"/>
      <c r="CW60" s="95">
        <v>0.05</v>
      </c>
      <c r="CX60" s="42" t="s">
        <v>44</v>
      </c>
      <c r="CY60" s="38">
        <v>0</v>
      </c>
      <c r="CZ60" s="43">
        <v>0.40902777777777777</v>
      </c>
      <c r="DA60" s="47"/>
      <c r="DB60" s="70">
        <v>110.5</v>
      </c>
      <c r="DC60" s="71">
        <v>110.5</v>
      </c>
      <c r="DD60" s="72">
        <v>300</v>
      </c>
      <c r="DE60" s="43"/>
      <c r="DF60" s="43"/>
      <c r="DG60" s="39">
        <v>2575.5</v>
      </c>
      <c r="DH60" s="46">
        <v>4020</v>
      </c>
      <c r="DI60" s="40"/>
      <c r="DJ60" s="63">
        <v>6595.5</v>
      </c>
      <c r="DK60" s="43"/>
      <c r="DL60" s="268" t="s">
        <v>192</v>
      </c>
      <c r="DM60" s="269" t="s">
        <v>578</v>
      </c>
      <c r="DN60" s="269" t="s">
        <v>178</v>
      </c>
      <c r="DO60" s="269">
        <v>77</v>
      </c>
      <c r="DP60" s="269">
        <v>0</v>
      </c>
      <c r="DQ60" s="56"/>
      <c r="DR60" s="56"/>
      <c r="DS60" s="36"/>
      <c r="DV60" s="41">
        <v>1.05</v>
      </c>
      <c r="DW60" s="41" t="s">
        <v>197</v>
      </c>
      <c r="DX60" s="41"/>
      <c r="DY60" s="151">
        <v>538.125</v>
      </c>
      <c r="DZ60" s="41">
        <v>538.125</v>
      </c>
      <c r="EA60" s="41">
        <v>9999</v>
      </c>
      <c r="EB60" s="41">
        <v>999999</v>
      </c>
      <c r="EC60" s="41">
        <v>999999</v>
      </c>
      <c r="EG60" s="41">
        <v>66</v>
      </c>
      <c r="EH60" s="195">
        <v>0</v>
      </c>
      <c r="EI60" s="195">
        <v>3360</v>
      </c>
      <c r="EJ60" s="196">
        <v>102</v>
      </c>
      <c r="EK60" s="195">
        <v>0</v>
      </c>
      <c r="EL60" s="195">
        <v>420</v>
      </c>
      <c r="EM60" s="195">
        <v>1962</v>
      </c>
      <c r="EN60" s="195">
        <v>240</v>
      </c>
      <c r="EO60" s="195">
        <v>101</v>
      </c>
      <c r="EP60" s="195">
        <v>0</v>
      </c>
      <c r="EQ60" s="195">
        <v>410.5</v>
      </c>
      <c r="ER60" s="195" t="e">
        <v>#REF!</v>
      </c>
      <c r="ES60" s="195" t="e">
        <v>#REF!</v>
      </c>
      <c r="ET60" s="195" t="e">
        <v>#REF!</v>
      </c>
      <c r="EU60" s="196" t="s">
        <v>316</v>
      </c>
      <c r="EV60" s="195"/>
      <c r="EW60" s="195"/>
      <c r="EX60" s="195"/>
      <c r="EY60" s="195"/>
      <c r="EZ60" s="196"/>
      <c r="FA60" s="195"/>
      <c r="FC60" s="41">
        <v>66</v>
      </c>
      <c r="FD60" s="195">
        <v>0</v>
      </c>
      <c r="FE60" s="195">
        <v>3360</v>
      </c>
      <c r="FF60" s="195">
        <v>3462</v>
      </c>
      <c r="FG60" s="195">
        <v>3462</v>
      </c>
      <c r="FH60" s="195">
        <v>3882</v>
      </c>
      <c r="FI60" s="195">
        <v>5844</v>
      </c>
      <c r="FJ60" s="195">
        <v>6084</v>
      </c>
      <c r="FK60" s="195">
        <v>6185</v>
      </c>
      <c r="FL60" s="195">
        <v>6185</v>
      </c>
      <c r="FM60" s="195">
        <v>6595.5</v>
      </c>
      <c r="FN60" s="195" t="e">
        <v>#REF!</v>
      </c>
      <c r="FO60" s="195" t="e">
        <v>#REF!</v>
      </c>
      <c r="FP60" s="195" t="e">
        <v>#REF!</v>
      </c>
      <c r="FQ60" s="195" t="e">
        <v>#REF!</v>
      </c>
      <c r="FR60" s="195" t="e">
        <v>#REF!</v>
      </c>
      <c r="FS60" s="195" t="e">
        <v>#REF!</v>
      </c>
      <c r="FT60" s="195" t="e">
        <v>#REF!</v>
      </c>
      <c r="FU60" s="195" t="e">
        <v>#REF!</v>
      </c>
      <c r="FV60" s="195" t="e">
        <v>#REF!</v>
      </c>
    </row>
    <row r="61" spans="1:178" ht="26.25" thickBot="1" x14ac:dyDescent="0.25">
      <c r="A61" s="132"/>
      <c r="B61" s="34">
        <v>59</v>
      </c>
      <c r="C61" s="293">
        <v>68</v>
      </c>
      <c r="D61" s="260" t="s">
        <v>536</v>
      </c>
      <c r="E61" s="260" t="s">
        <v>168</v>
      </c>
      <c r="F61" s="260" t="s">
        <v>607</v>
      </c>
      <c r="G61" s="43">
        <v>0.33263888888888876</v>
      </c>
      <c r="H61" s="47">
        <v>0.33263888888888876</v>
      </c>
      <c r="I61" s="58" t="s">
        <v>44</v>
      </c>
      <c r="J61" s="52">
        <v>0</v>
      </c>
      <c r="K61" s="43">
        <v>0.41597222222222213</v>
      </c>
      <c r="L61" s="47">
        <v>0.41597222222222213</v>
      </c>
      <c r="M61" s="42" t="s">
        <v>44</v>
      </c>
      <c r="N61" s="38">
        <v>0</v>
      </c>
      <c r="O61" s="85">
        <v>0.41666666666666669</v>
      </c>
      <c r="P61" s="38"/>
      <c r="Q61" s="261"/>
      <c r="R61" s="85">
        <v>0.45</v>
      </c>
      <c r="S61" s="38">
        <v>300</v>
      </c>
      <c r="T61" s="85">
        <v>0.45555555555555555</v>
      </c>
      <c r="U61" s="86"/>
      <c r="V61" s="52">
        <v>0</v>
      </c>
      <c r="W61" s="85">
        <v>0.4826388888888889</v>
      </c>
      <c r="X61" s="38"/>
      <c r="Y61" s="85">
        <v>0.49305555555555558</v>
      </c>
      <c r="Z61" s="86"/>
      <c r="AA61" s="52">
        <v>0</v>
      </c>
      <c r="AB61" s="261"/>
      <c r="AC61" s="85">
        <v>0.49513888888888885</v>
      </c>
      <c r="AD61" s="38"/>
      <c r="AE61" s="85">
        <v>0.51597222222222217</v>
      </c>
      <c r="AF61" s="86"/>
      <c r="AG61" s="52">
        <v>0</v>
      </c>
      <c r="AH61" s="261"/>
      <c r="AI61" s="85"/>
      <c r="AJ61" s="38">
        <v>600</v>
      </c>
      <c r="AK61" s="73">
        <v>0.52222222222222225</v>
      </c>
      <c r="AL61" s="42" t="s">
        <v>301</v>
      </c>
      <c r="AM61" s="38">
        <v>1380</v>
      </c>
      <c r="AN61" s="43">
        <v>0.54027777777777775</v>
      </c>
      <c r="AO61" s="47">
        <v>0.54166666666666663</v>
      </c>
      <c r="AP61" s="70">
        <v>101.8</v>
      </c>
      <c r="AQ61" s="71">
        <v>101.8</v>
      </c>
      <c r="AR61" s="72"/>
      <c r="AS61" s="49">
        <v>0.56388888888888888</v>
      </c>
      <c r="AT61" s="42" t="s">
        <v>44</v>
      </c>
      <c r="AU61" s="280">
        <v>0</v>
      </c>
      <c r="AV61" s="72"/>
      <c r="AW61" s="49">
        <v>0.59513888888888888</v>
      </c>
      <c r="AX61" s="42" t="s">
        <v>45</v>
      </c>
      <c r="AY61" s="38">
        <v>900</v>
      </c>
      <c r="AZ61" s="53">
        <v>0.59652777777777777</v>
      </c>
      <c r="BA61" s="61"/>
      <c r="BB61" s="55">
        <v>0.60209490740740745</v>
      </c>
      <c r="BC61" s="35">
        <v>5.5671296296296857E-3</v>
      </c>
      <c r="BD61" s="35">
        <v>5.7870370370426832E-5</v>
      </c>
      <c r="BE61" s="44" t="s">
        <v>301</v>
      </c>
      <c r="BF61" s="45">
        <v>5</v>
      </c>
      <c r="BG61" s="55">
        <v>0.60968750000000005</v>
      </c>
      <c r="BH61" s="35">
        <v>1.3159722222222281E-2</v>
      </c>
      <c r="BI61" s="35">
        <v>2.5462962962956998E-4</v>
      </c>
      <c r="BJ61" s="44" t="s">
        <v>45</v>
      </c>
      <c r="BK61" s="45">
        <v>22</v>
      </c>
      <c r="BL61" s="55">
        <v>0.61427083333333332</v>
      </c>
      <c r="BM61" s="35">
        <v>1.7743055555555554E-2</v>
      </c>
      <c r="BN61" s="35">
        <v>4.7453703703703373E-4</v>
      </c>
      <c r="BO61" s="44" t="s">
        <v>301</v>
      </c>
      <c r="BP61" s="45">
        <v>41</v>
      </c>
      <c r="BQ61" s="55">
        <v>0.66054398148148141</v>
      </c>
      <c r="BR61" s="35">
        <v>6.4016203703703645E-2</v>
      </c>
      <c r="BS61" s="35">
        <v>3.2060185185185129E-2</v>
      </c>
      <c r="BT61" s="44" t="s">
        <v>301</v>
      </c>
      <c r="BU61" s="45">
        <v>3070</v>
      </c>
      <c r="BV61" s="263"/>
      <c r="BW61" s="263"/>
      <c r="BX61" s="55">
        <v>0.62458333333333338</v>
      </c>
      <c r="BY61" s="35">
        <v>2.8055555555555611E-2</v>
      </c>
      <c r="BZ61" s="35">
        <v>1.2152777777777721E-2</v>
      </c>
      <c r="CA61" s="44" t="s">
        <v>45</v>
      </c>
      <c r="CB61" s="45">
        <v>1350</v>
      </c>
      <c r="CC61" s="49">
        <v>0.7055555555555556</v>
      </c>
      <c r="CD61" s="42" t="s">
        <v>301</v>
      </c>
      <c r="CE61" s="38">
        <v>120</v>
      </c>
      <c r="CF61" s="53">
        <v>0.70763888888888893</v>
      </c>
      <c r="CG61" s="61"/>
      <c r="CH61" s="55">
        <v>0.71930555555555553</v>
      </c>
      <c r="CI61" s="35">
        <v>1.1666666666666603E-2</v>
      </c>
      <c r="CJ61" s="35">
        <v>8.2175925925919574E-4</v>
      </c>
      <c r="CK61" s="44" t="s">
        <v>301</v>
      </c>
      <c r="CL61" s="45">
        <v>71</v>
      </c>
      <c r="CM61" s="55">
        <v>0.72636574074074067</v>
      </c>
      <c r="CN61" s="35">
        <v>1.8726851851851745E-2</v>
      </c>
      <c r="CO61" s="35">
        <v>1.8749999999998941E-3</v>
      </c>
      <c r="CP61" s="44" t="s">
        <v>301</v>
      </c>
      <c r="CQ61" s="45">
        <v>162</v>
      </c>
      <c r="CR61" s="85" t="s">
        <v>632</v>
      </c>
      <c r="CS61" s="38">
        <v>300</v>
      </c>
      <c r="CT61" s="85">
        <v>3.0215277777777798</v>
      </c>
      <c r="CU61" s="38"/>
      <c r="CV61" s="91"/>
      <c r="CW61" s="95">
        <v>0.05</v>
      </c>
      <c r="CX61" s="42" t="s">
        <v>44</v>
      </c>
      <c r="CY61" s="38">
        <v>0</v>
      </c>
      <c r="CZ61" s="43">
        <v>0.40902777777777777</v>
      </c>
      <c r="DA61" s="47"/>
      <c r="DB61" s="70">
        <v>109</v>
      </c>
      <c r="DC61" s="71">
        <v>109</v>
      </c>
      <c r="DD61" s="72"/>
      <c r="DE61" s="43"/>
      <c r="DF61" s="43"/>
      <c r="DG61" s="39">
        <v>4931.8</v>
      </c>
      <c r="DH61" s="46">
        <v>3600</v>
      </c>
      <c r="DI61" s="40"/>
      <c r="DJ61" s="63">
        <v>8531.7999999999993</v>
      </c>
      <c r="DK61" s="43"/>
      <c r="DL61" s="268" t="s">
        <v>190</v>
      </c>
      <c r="DM61" s="269" t="s">
        <v>607</v>
      </c>
      <c r="DN61" s="269" t="s">
        <v>177</v>
      </c>
      <c r="DO61" s="269">
        <v>125</v>
      </c>
      <c r="DP61" s="269">
        <v>0</v>
      </c>
      <c r="DQ61" s="56"/>
      <c r="DR61" s="56"/>
      <c r="DS61" s="36"/>
      <c r="DV61" s="41">
        <v>1.1100000000000001</v>
      </c>
      <c r="DW61" s="41" t="s">
        <v>197</v>
      </c>
      <c r="DX61" s="41"/>
      <c r="DY61" s="151">
        <v>233.98800000000003</v>
      </c>
      <c r="DZ61" s="41">
        <v>233.98800000000003</v>
      </c>
      <c r="EA61" s="41">
        <v>9999</v>
      </c>
      <c r="EB61" s="41">
        <v>999999</v>
      </c>
      <c r="EC61" s="41">
        <v>999999</v>
      </c>
      <c r="EG61" s="41">
        <v>68</v>
      </c>
      <c r="EH61" s="195">
        <v>0</v>
      </c>
      <c r="EI61" s="195">
        <v>2280</v>
      </c>
      <c r="EJ61" s="196">
        <v>101.8</v>
      </c>
      <c r="EK61" s="195">
        <v>0</v>
      </c>
      <c r="EL61" s="195">
        <v>900</v>
      </c>
      <c r="EM61" s="195">
        <v>4488</v>
      </c>
      <c r="EN61" s="195">
        <v>120</v>
      </c>
      <c r="EO61" s="195">
        <v>233</v>
      </c>
      <c r="EP61" s="195">
        <v>300</v>
      </c>
      <c r="EQ61" s="195">
        <v>109</v>
      </c>
      <c r="ER61" s="195" t="e">
        <v>#REF!</v>
      </c>
      <c r="ES61" s="195" t="e">
        <v>#REF!</v>
      </c>
      <c r="ET61" s="195" t="e">
        <v>#REF!</v>
      </c>
      <c r="EU61" s="196" t="e">
        <v>#REF!</v>
      </c>
      <c r="EV61" s="195"/>
      <c r="EW61" s="195"/>
      <c r="EX61" s="195"/>
      <c r="EY61" s="195"/>
      <c r="EZ61" s="196"/>
      <c r="FA61" s="195"/>
      <c r="FC61" s="41">
        <v>68</v>
      </c>
      <c r="FD61" s="195">
        <v>0</v>
      </c>
      <c r="FE61" s="195">
        <v>2280</v>
      </c>
      <c r="FF61" s="195">
        <v>2381.8000000000002</v>
      </c>
      <c r="FG61" s="195">
        <v>2381.8000000000002</v>
      </c>
      <c r="FH61" s="195">
        <v>3281.8</v>
      </c>
      <c r="FI61" s="195">
        <v>7769.8</v>
      </c>
      <c r="FJ61" s="195">
        <v>7889.8</v>
      </c>
      <c r="FK61" s="195">
        <v>8122.8</v>
      </c>
      <c r="FL61" s="195">
        <v>8422.7999999999993</v>
      </c>
      <c r="FM61" s="195">
        <v>8531.7999999999993</v>
      </c>
      <c r="FN61" s="195" t="e">
        <v>#REF!</v>
      </c>
      <c r="FO61" s="195" t="e">
        <v>#REF!</v>
      </c>
      <c r="FP61" s="195" t="e">
        <v>#REF!</v>
      </c>
      <c r="FQ61" s="195" t="e">
        <v>#REF!</v>
      </c>
      <c r="FR61" s="195" t="e">
        <v>#REF!</v>
      </c>
      <c r="FS61" s="195" t="e">
        <v>#REF!</v>
      </c>
      <c r="FT61" s="195" t="e">
        <v>#REF!</v>
      </c>
      <c r="FU61" s="195" t="e">
        <v>#REF!</v>
      </c>
      <c r="FV61" s="195" t="e">
        <v>#REF!</v>
      </c>
    </row>
    <row r="62" spans="1:178" ht="13.5" thickBot="1" x14ac:dyDescent="0.25">
      <c r="A62" s="132"/>
      <c r="B62" s="34">
        <v>60</v>
      </c>
      <c r="C62" s="293">
        <v>69</v>
      </c>
      <c r="D62" s="260" t="s">
        <v>537</v>
      </c>
      <c r="E62" s="260" t="s">
        <v>265</v>
      </c>
      <c r="F62" s="260" t="s">
        <v>608</v>
      </c>
      <c r="G62" s="43">
        <v>0.3333333333333332</v>
      </c>
      <c r="H62" s="47">
        <v>0.3333333333333332</v>
      </c>
      <c r="I62" s="58" t="s">
        <v>44</v>
      </c>
      <c r="J62" s="52">
        <v>0</v>
      </c>
      <c r="K62" s="43">
        <v>0.41666666666666657</v>
      </c>
      <c r="L62" s="47">
        <v>0.41666666666666657</v>
      </c>
      <c r="M62" s="42" t="s">
        <v>44</v>
      </c>
      <c r="N62" s="38">
        <v>0</v>
      </c>
      <c r="O62" s="85">
        <v>0.41736111111111113</v>
      </c>
      <c r="P62" s="38"/>
      <c r="Q62" s="261"/>
      <c r="R62" s="85"/>
      <c r="S62" s="38">
        <v>0</v>
      </c>
      <c r="T62" s="85">
        <v>0.4548611111111111</v>
      </c>
      <c r="U62" s="86"/>
      <c r="V62" s="52">
        <v>0</v>
      </c>
      <c r="W62" s="85">
        <v>0.47430555555555554</v>
      </c>
      <c r="X62" s="38"/>
      <c r="Y62" s="85">
        <v>0.47569444444444442</v>
      </c>
      <c r="Z62" s="86"/>
      <c r="AA62" s="52">
        <v>0</v>
      </c>
      <c r="AB62" s="261"/>
      <c r="AC62" s="85">
        <v>0.4777777777777778</v>
      </c>
      <c r="AD62" s="38"/>
      <c r="AE62" s="85">
        <v>0.5</v>
      </c>
      <c r="AF62" s="86"/>
      <c r="AG62" s="52">
        <v>0</v>
      </c>
      <c r="AH62" s="261"/>
      <c r="AI62" s="85"/>
      <c r="AJ62" s="38">
        <v>600</v>
      </c>
      <c r="AK62" s="73">
        <v>0.51111111111111118</v>
      </c>
      <c r="AL62" s="42" t="s">
        <v>301</v>
      </c>
      <c r="AM62" s="38">
        <v>360</v>
      </c>
      <c r="AN62" s="43">
        <v>0.51458333333333328</v>
      </c>
      <c r="AO62" s="47">
        <v>0.55694444444444446</v>
      </c>
      <c r="AP62" s="70">
        <v>94</v>
      </c>
      <c r="AQ62" s="71">
        <v>94</v>
      </c>
      <c r="AR62" s="72">
        <v>10</v>
      </c>
      <c r="AS62" s="49">
        <v>0.55277777777777781</v>
      </c>
      <c r="AT62" s="42" t="s">
        <v>44</v>
      </c>
      <c r="AU62" s="280">
        <v>0</v>
      </c>
      <c r="AV62" s="72"/>
      <c r="AW62" s="49">
        <v>0.60555555555555551</v>
      </c>
      <c r="AX62" s="42" t="s">
        <v>44</v>
      </c>
      <c r="AY62" s="38">
        <v>0</v>
      </c>
      <c r="AZ62" s="53">
        <v>0.60833333333333328</v>
      </c>
      <c r="BA62" s="61"/>
      <c r="BB62" s="55">
        <v>0.61341435185185189</v>
      </c>
      <c r="BC62" s="35">
        <v>5.0810185185186096E-3</v>
      </c>
      <c r="BD62" s="35">
        <v>4.2824074074064924E-4</v>
      </c>
      <c r="BE62" s="44" t="s">
        <v>45</v>
      </c>
      <c r="BF62" s="45">
        <v>37</v>
      </c>
      <c r="BG62" s="55">
        <v>0.6209027777777778</v>
      </c>
      <c r="BH62" s="35">
        <v>1.2569444444444522E-2</v>
      </c>
      <c r="BI62" s="35">
        <v>8.44907407407329E-4</v>
      </c>
      <c r="BJ62" s="44" t="s">
        <v>45</v>
      </c>
      <c r="BK62" s="45">
        <v>73</v>
      </c>
      <c r="BL62" s="55">
        <v>0.62577546296296294</v>
      </c>
      <c r="BM62" s="35">
        <v>1.7442129629629655E-2</v>
      </c>
      <c r="BN62" s="35">
        <v>1.7361111111113478E-4</v>
      </c>
      <c r="BO62" s="44" t="s">
        <v>301</v>
      </c>
      <c r="BP62" s="45">
        <v>15</v>
      </c>
      <c r="BQ62" s="55">
        <v>0.65060185185185182</v>
      </c>
      <c r="BR62" s="35">
        <v>4.2268518518518539E-2</v>
      </c>
      <c r="BS62" s="35">
        <v>1.0312500000000023E-2</v>
      </c>
      <c r="BT62" s="44" t="s">
        <v>301</v>
      </c>
      <c r="BU62" s="45">
        <v>891</v>
      </c>
      <c r="BV62" s="263"/>
      <c r="BW62" s="263"/>
      <c r="BX62" s="55">
        <v>0.63517361111111115</v>
      </c>
      <c r="BY62" s="35">
        <v>2.6840277777777866E-2</v>
      </c>
      <c r="BZ62" s="35">
        <v>1.3368055555555466E-2</v>
      </c>
      <c r="CA62" s="44" t="s">
        <v>45</v>
      </c>
      <c r="CB62" s="45">
        <v>1455</v>
      </c>
      <c r="CC62" s="49">
        <v>0.68402777777777779</v>
      </c>
      <c r="CD62" s="42" t="s">
        <v>301</v>
      </c>
      <c r="CE62" s="38">
        <v>840</v>
      </c>
      <c r="CF62" s="53">
        <v>0.68611111111111101</v>
      </c>
      <c r="CG62" s="61"/>
      <c r="CH62" s="55">
        <v>0.6963773148148148</v>
      </c>
      <c r="CI62" s="35">
        <v>1.0266203703703791E-2</v>
      </c>
      <c r="CJ62" s="35">
        <v>5.7870370370361607E-4</v>
      </c>
      <c r="CK62" s="44" t="s">
        <v>45</v>
      </c>
      <c r="CL62" s="45">
        <v>50</v>
      </c>
      <c r="CM62" s="55">
        <v>0.70402777777777781</v>
      </c>
      <c r="CN62" s="35">
        <v>1.7916666666666803E-2</v>
      </c>
      <c r="CO62" s="35">
        <v>1.0648148148149524E-3</v>
      </c>
      <c r="CP62" s="44" t="s">
        <v>301</v>
      </c>
      <c r="CQ62" s="45">
        <v>92</v>
      </c>
      <c r="CR62" s="85" t="s">
        <v>632</v>
      </c>
      <c r="CS62" s="38"/>
      <c r="CT62" s="85">
        <v>3.0631944444444401</v>
      </c>
      <c r="CU62" s="38"/>
      <c r="CV62" s="91"/>
      <c r="CW62" s="95">
        <v>0.05</v>
      </c>
      <c r="CX62" s="42" t="s">
        <v>44</v>
      </c>
      <c r="CY62" s="38">
        <v>0</v>
      </c>
      <c r="CZ62" s="43">
        <v>0.40902777777777777</v>
      </c>
      <c r="DA62" s="47"/>
      <c r="DB62" s="70">
        <v>112.3</v>
      </c>
      <c r="DC62" s="71">
        <v>112.3</v>
      </c>
      <c r="DD62" s="72"/>
      <c r="DE62" s="43"/>
      <c r="DF62" s="43"/>
      <c r="DG62" s="39">
        <v>2829.3</v>
      </c>
      <c r="DH62" s="46">
        <v>1800</v>
      </c>
      <c r="DI62" s="40"/>
      <c r="DJ62" s="63">
        <v>4629.3</v>
      </c>
      <c r="DK62" s="43"/>
      <c r="DL62" s="268" t="s">
        <v>191</v>
      </c>
      <c r="DM62" s="269" t="s">
        <v>608</v>
      </c>
      <c r="DN62" s="269" t="s">
        <v>179</v>
      </c>
      <c r="DO62" s="269">
        <v>71</v>
      </c>
      <c r="DP62" s="269" t="s">
        <v>624</v>
      </c>
      <c r="DQ62" s="56"/>
      <c r="DR62" s="56"/>
      <c r="DS62" s="36"/>
      <c r="DV62" s="41">
        <v>1</v>
      </c>
      <c r="DW62" s="41" t="s">
        <v>197</v>
      </c>
      <c r="DX62" s="41"/>
      <c r="DY62" s="151">
        <v>216.3</v>
      </c>
      <c r="DZ62" s="41">
        <v>216.3</v>
      </c>
      <c r="EA62" s="41">
        <v>9999</v>
      </c>
      <c r="EB62" s="41">
        <v>999999</v>
      </c>
      <c r="EC62" s="41">
        <v>4629.3</v>
      </c>
      <c r="EG62" s="41">
        <v>69</v>
      </c>
      <c r="EH62" s="195">
        <v>0</v>
      </c>
      <c r="EI62" s="195">
        <v>960</v>
      </c>
      <c r="EJ62" s="196">
        <v>104</v>
      </c>
      <c r="EK62" s="195">
        <v>0</v>
      </c>
      <c r="EL62" s="195">
        <v>0</v>
      </c>
      <c r="EM62" s="195">
        <v>2471</v>
      </c>
      <c r="EN62" s="195">
        <v>840</v>
      </c>
      <c r="EO62" s="195">
        <v>142</v>
      </c>
      <c r="EP62" s="195">
        <v>0</v>
      </c>
      <c r="EQ62" s="195">
        <v>112.3</v>
      </c>
      <c r="FC62" s="41">
        <v>69</v>
      </c>
      <c r="FD62" s="195">
        <v>0</v>
      </c>
      <c r="FE62" s="195">
        <v>960</v>
      </c>
      <c r="FF62" s="195">
        <v>1064</v>
      </c>
      <c r="FG62" s="195">
        <v>1064</v>
      </c>
      <c r="FH62" s="195">
        <v>1064</v>
      </c>
      <c r="FI62" s="195">
        <v>3535</v>
      </c>
      <c r="FJ62" s="195">
        <v>4375</v>
      </c>
      <c r="FK62" s="195">
        <v>4517</v>
      </c>
      <c r="FL62" s="195">
        <v>4517</v>
      </c>
      <c r="FM62" s="195">
        <v>4629.3</v>
      </c>
    </row>
    <row r="63" spans="1:178" ht="12.75" customHeight="1" thickBot="1" x14ac:dyDescent="0.25">
      <c r="A63" s="133"/>
      <c r="B63" s="34">
        <v>61</v>
      </c>
      <c r="C63" s="293">
        <v>70</v>
      </c>
      <c r="D63" s="260" t="s">
        <v>538</v>
      </c>
      <c r="E63" s="260" t="s">
        <v>539</v>
      </c>
      <c r="F63" s="260" t="s">
        <v>609</v>
      </c>
      <c r="G63" s="43">
        <v>0.33402777777777765</v>
      </c>
      <c r="H63" s="47">
        <v>0.33402777777777765</v>
      </c>
      <c r="I63" s="58" t="s">
        <v>44</v>
      </c>
      <c r="J63" s="52">
        <v>0</v>
      </c>
      <c r="K63" s="43">
        <v>0.41736111111111102</v>
      </c>
      <c r="L63" s="47">
        <v>0.41736111111111102</v>
      </c>
      <c r="M63" s="42" t="s">
        <v>44</v>
      </c>
      <c r="N63" s="38">
        <v>0</v>
      </c>
      <c r="O63" s="85">
        <v>0.4236111111111111</v>
      </c>
      <c r="P63" s="38">
        <v>300</v>
      </c>
      <c r="Q63" s="261"/>
      <c r="R63" s="85">
        <v>0.42638888888888887</v>
      </c>
      <c r="S63" s="38">
        <v>300</v>
      </c>
      <c r="T63" s="85">
        <v>0.47569444444444442</v>
      </c>
      <c r="U63" s="86"/>
      <c r="V63" s="52">
        <v>0</v>
      </c>
      <c r="W63" s="85"/>
      <c r="X63" s="38">
        <v>600</v>
      </c>
      <c r="Y63" s="85"/>
      <c r="Z63" s="86"/>
      <c r="AA63" s="52">
        <v>600</v>
      </c>
      <c r="AB63" s="261"/>
      <c r="AC63" s="85"/>
      <c r="AD63" s="38">
        <v>600</v>
      </c>
      <c r="AE63" s="85" t="s">
        <v>308</v>
      </c>
      <c r="AF63" s="86"/>
      <c r="AG63" s="52">
        <v>600</v>
      </c>
      <c r="AH63" s="261"/>
      <c r="AI63" s="85"/>
      <c r="AJ63" s="38">
        <v>600</v>
      </c>
      <c r="AK63" s="73">
        <v>0.51458333333333328</v>
      </c>
      <c r="AL63" s="42" t="s">
        <v>301</v>
      </c>
      <c r="AM63" s="38">
        <v>600</v>
      </c>
      <c r="AN63" s="43">
        <v>0.52777777777777779</v>
      </c>
      <c r="AO63" s="47">
        <v>0.55694444444444446</v>
      </c>
      <c r="AP63" s="70">
        <v>112.1</v>
      </c>
      <c r="AQ63" s="71">
        <v>112.1</v>
      </c>
      <c r="AR63" s="72">
        <v>10</v>
      </c>
      <c r="AS63" s="49">
        <v>0.55624999999999991</v>
      </c>
      <c r="AT63" s="42" t="s">
        <v>44</v>
      </c>
      <c r="AU63" s="280">
        <v>0</v>
      </c>
      <c r="AV63" s="72"/>
      <c r="AW63" s="49">
        <v>0.61388888888888882</v>
      </c>
      <c r="AX63" s="42" t="s">
        <v>44</v>
      </c>
      <c r="AY63" s="38">
        <v>0</v>
      </c>
      <c r="AZ63" s="53">
        <v>0.6166666666666667</v>
      </c>
      <c r="BA63" s="61"/>
      <c r="BB63" s="55">
        <v>0.62640046296296303</v>
      </c>
      <c r="BC63" s="35">
        <v>9.7337962962963376E-3</v>
      </c>
      <c r="BD63" s="35">
        <v>4.2245370370370787E-3</v>
      </c>
      <c r="BE63" s="44" t="s">
        <v>301</v>
      </c>
      <c r="BF63" s="45">
        <v>365</v>
      </c>
      <c r="BG63" s="55">
        <v>0.63434027777777779</v>
      </c>
      <c r="BH63" s="35">
        <v>1.7673611111111098E-2</v>
      </c>
      <c r="BI63" s="35">
        <v>4.2592592592592474E-3</v>
      </c>
      <c r="BJ63" s="44" t="s">
        <v>301</v>
      </c>
      <c r="BK63" s="45">
        <v>368</v>
      </c>
      <c r="BL63" s="55"/>
      <c r="BM63" s="35">
        <v>-0.6166666666666667</v>
      </c>
      <c r="BN63" s="35">
        <v>0.63393518518518521</v>
      </c>
      <c r="BO63" s="44"/>
      <c r="BP63" s="45">
        <v>600</v>
      </c>
      <c r="BQ63" s="55">
        <v>0.69885416666666667</v>
      </c>
      <c r="BR63" s="35">
        <v>8.2187499999999969E-2</v>
      </c>
      <c r="BS63" s="35">
        <v>5.0231481481481453E-2</v>
      </c>
      <c r="BT63" s="44" t="s">
        <v>301</v>
      </c>
      <c r="BU63" s="45">
        <v>4340</v>
      </c>
      <c r="BV63" s="263"/>
      <c r="BW63" s="263"/>
      <c r="BX63" s="55">
        <v>0.68663194444444453</v>
      </c>
      <c r="BY63" s="35">
        <v>6.9965277777777835E-2</v>
      </c>
      <c r="BZ63" s="35">
        <v>2.9756944444444502E-2</v>
      </c>
      <c r="CA63" s="44" t="s">
        <v>301</v>
      </c>
      <c r="CB63" s="45">
        <v>2871</v>
      </c>
      <c r="CC63" s="49"/>
      <c r="CD63" s="42" t="s">
        <v>44</v>
      </c>
      <c r="CE63" s="38">
        <v>1800</v>
      </c>
      <c r="CF63" s="53"/>
      <c r="CG63" s="61"/>
      <c r="CH63" s="55"/>
      <c r="CI63" s="35">
        <v>0</v>
      </c>
      <c r="CJ63" s="35">
        <v>1.0844907407407407E-2</v>
      </c>
      <c r="CK63" s="44" t="s">
        <v>44</v>
      </c>
      <c r="CL63" s="45"/>
      <c r="CM63" s="55"/>
      <c r="CN63" s="35">
        <v>0</v>
      </c>
      <c r="CO63" s="35">
        <v>1.6851851851851851E-2</v>
      </c>
      <c r="CP63" s="44"/>
      <c r="CQ63" s="45">
        <v>1800</v>
      </c>
      <c r="CR63" s="85" t="s">
        <v>632</v>
      </c>
      <c r="CS63" s="38"/>
      <c r="CT63" s="85">
        <v>3.1048611111111102</v>
      </c>
      <c r="CU63" s="38"/>
      <c r="CV63" s="91"/>
      <c r="CW63" s="95">
        <v>0.05</v>
      </c>
      <c r="CX63" s="42" t="s">
        <v>44</v>
      </c>
      <c r="CY63" s="38">
        <v>0</v>
      </c>
      <c r="CZ63" s="43">
        <v>0.40902777777777777</v>
      </c>
      <c r="DA63" s="47"/>
      <c r="DB63" s="70">
        <v>118</v>
      </c>
      <c r="DC63" s="71">
        <v>118</v>
      </c>
      <c r="DD63" s="72"/>
      <c r="DE63" s="43"/>
      <c r="DF63" s="43"/>
      <c r="DG63" s="39">
        <v>10584.1</v>
      </c>
      <c r="DH63" s="46">
        <v>6000</v>
      </c>
      <c r="DI63" s="40"/>
      <c r="DJ63" s="63">
        <v>16584.099999999999</v>
      </c>
      <c r="DK63" s="43"/>
      <c r="DL63" s="268" t="s">
        <v>191</v>
      </c>
      <c r="DM63" s="269" t="s">
        <v>609</v>
      </c>
      <c r="DN63" s="269" t="s">
        <v>179</v>
      </c>
      <c r="DO63" s="269">
        <v>74</v>
      </c>
      <c r="DP63" s="269">
        <v>0</v>
      </c>
      <c r="DQ63" s="56"/>
      <c r="DR63" s="56"/>
      <c r="DS63" s="36"/>
      <c r="DV63" s="41">
        <v>1</v>
      </c>
      <c r="DW63" s="41" t="s">
        <v>197</v>
      </c>
      <c r="DX63" s="41"/>
      <c r="DY63" s="151">
        <v>240.1</v>
      </c>
      <c r="DZ63" s="41">
        <v>240.1</v>
      </c>
      <c r="EA63" s="41">
        <v>9999</v>
      </c>
      <c r="EB63" s="41">
        <v>999999</v>
      </c>
      <c r="EC63" s="41">
        <v>16584.099999999999</v>
      </c>
      <c r="EG63" s="41">
        <v>70</v>
      </c>
      <c r="EH63" s="195">
        <v>0</v>
      </c>
      <c r="EI63" s="195">
        <v>4200</v>
      </c>
      <c r="EJ63" s="196">
        <v>122.1</v>
      </c>
      <c r="EK63" s="195">
        <v>0</v>
      </c>
      <c r="EL63" s="195">
        <v>0</v>
      </c>
      <c r="EM63" s="195">
        <v>8544</v>
      </c>
      <c r="EN63" s="195">
        <v>1800</v>
      </c>
      <c r="EO63" s="195">
        <v>1800</v>
      </c>
      <c r="EP63" s="195">
        <v>0</v>
      </c>
      <c r="EQ63" s="195">
        <v>118</v>
      </c>
      <c r="FC63" s="41">
        <v>70</v>
      </c>
      <c r="FD63" s="195">
        <v>0</v>
      </c>
      <c r="FE63" s="195">
        <v>4200</v>
      </c>
      <c r="FF63" s="195">
        <v>4322.1000000000004</v>
      </c>
      <c r="FG63" s="195">
        <v>4322.1000000000004</v>
      </c>
      <c r="FH63" s="195">
        <v>4322.1000000000004</v>
      </c>
      <c r="FI63" s="195">
        <v>12866.1</v>
      </c>
      <c r="FJ63" s="195">
        <v>14666.1</v>
      </c>
      <c r="FK63" s="195">
        <v>16466.099999999999</v>
      </c>
      <c r="FL63" s="195">
        <v>16466.099999999999</v>
      </c>
      <c r="FM63" s="195">
        <v>16584.099999999999</v>
      </c>
    </row>
    <row r="64" spans="1:178" ht="13.5" thickBot="1" x14ac:dyDescent="0.25">
      <c r="B64" s="34">
        <v>62</v>
      </c>
      <c r="C64" s="293">
        <v>71</v>
      </c>
      <c r="D64" s="260" t="s">
        <v>35</v>
      </c>
      <c r="E64" s="260" t="s">
        <v>99</v>
      </c>
      <c r="F64" s="260" t="s">
        <v>579</v>
      </c>
      <c r="G64" s="43">
        <v>0.33472222222222209</v>
      </c>
      <c r="H64" s="47">
        <v>0.33472222222222209</v>
      </c>
      <c r="I64" s="58" t="s">
        <v>44</v>
      </c>
      <c r="J64" s="52">
        <v>0</v>
      </c>
      <c r="K64" s="43">
        <v>0.41805555555555546</v>
      </c>
      <c r="L64" s="47">
        <v>0.41805555555555546</v>
      </c>
      <c r="M64" s="42" t="s">
        <v>44</v>
      </c>
      <c r="N64" s="38">
        <v>0</v>
      </c>
      <c r="O64" s="85">
        <v>0.41875000000000001</v>
      </c>
      <c r="P64" s="38"/>
      <c r="Q64" s="261"/>
      <c r="R64" s="85"/>
      <c r="S64" s="38">
        <v>0</v>
      </c>
      <c r="T64" s="85">
        <v>0.45416666666666666</v>
      </c>
      <c r="U64" s="86"/>
      <c r="V64" s="52">
        <v>0</v>
      </c>
      <c r="W64" s="85">
        <v>0.47361111111111115</v>
      </c>
      <c r="X64" s="38"/>
      <c r="Y64" s="85">
        <v>0.47430555555555554</v>
      </c>
      <c r="Z64" s="86"/>
      <c r="AA64" s="52">
        <v>0</v>
      </c>
      <c r="AB64" s="261"/>
      <c r="AC64" s="85">
        <v>0.49513888888888885</v>
      </c>
      <c r="AD64" s="38"/>
      <c r="AE64" s="85">
        <v>0.50972222222222219</v>
      </c>
      <c r="AF64" s="86"/>
      <c r="AG64" s="52">
        <v>0</v>
      </c>
      <c r="AH64" s="261"/>
      <c r="AI64" s="85"/>
      <c r="AJ64" s="38">
        <v>600</v>
      </c>
      <c r="AK64" s="73">
        <v>0.51527777777777783</v>
      </c>
      <c r="AL64" s="42" t="s">
        <v>301</v>
      </c>
      <c r="AM64" s="38">
        <v>600</v>
      </c>
      <c r="AN64" s="43">
        <v>0.51666666666666672</v>
      </c>
      <c r="AO64" s="47">
        <v>0.54861111111111105</v>
      </c>
      <c r="AP64" s="70">
        <v>88.9</v>
      </c>
      <c r="AQ64" s="71">
        <v>88.9</v>
      </c>
      <c r="AR64" s="72">
        <v>10</v>
      </c>
      <c r="AS64" s="49">
        <v>0.55694444444444446</v>
      </c>
      <c r="AT64" s="42" t="s">
        <v>44</v>
      </c>
      <c r="AU64" s="280">
        <v>0</v>
      </c>
      <c r="AV64" s="72"/>
      <c r="AW64" s="49">
        <v>0.60277777777777775</v>
      </c>
      <c r="AX64" s="42" t="s">
        <v>44</v>
      </c>
      <c r="AY64" s="38">
        <v>0</v>
      </c>
      <c r="AZ64" s="53">
        <v>0.60486111111111118</v>
      </c>
      <c r="BA64" s="61"/>
      <c r="BB64" s="55">
        <v>0.6103587962962963</v>
      </c>
      <c r="BC64" s="35">
        <v>5.4976851851851194E-3</v>
      </c>
      <c r="BD64" s="35">
        <v>1.157407407413949E-5</v>
      </c>
      <c r="BE64" s="44" t="s">
        <v>45</v>
      </c>
      <c r="BF64" s="45">
        <v>1</v>
      </c>
      <c r="BG64" s="55">
        <v>0.61826388888888884</v>
      </c>
      <c r="BH64" s="35">
        <v>1.3402777777777652E-2</v>
      </c>
      <c r="BI64" s="35">
        <v>1.157407407419847E-5</v>
      </c>
      <c r="BJ64" s="44" t="s">
        <v>45</v>
      </c>
      <c r="BK64" s="45">
        <v>1</v>
      </c>
      <c r="BL64" s="55">
        <v>0.62230324074074073</v>
      </c>
      <c r="BM64" s="35">
        <v>1.7442129629629544E-2</v>
      </c>
      <c r="BN64" s="35">
        <v>1.7361111111102376E-4</v>
      </c>
      <c r="BO64" s="44" t="s">
        <v>301</v>
      </c>
      <c r="BP64" s="45">
        <v>15</v>
      </c>
      <c r="BQ64" s="55">
        <v>0.63721064814814821</v>
      </c>
      <c r="BR64" s="35">
        <v>3.2349537037037024E-2</v>
      </c>
      <c r="BS64" s="35">
        <v>3.9351851851850833E-4</v>
      </c>
      <c r="BT64" s="44" t="s">
        <v>301</v>
      </c>
      <c r="BU64" s="45">
        <v>34</v>
      </c>
      <c r="BV64" s="263"/>
      <c r="BW64" s="263"/>
      <c r="BX64" s="55">
        <v>0.64550925925925928</v>
      </c>
      <c r="BY64" s="35">
        <v>4.06481481481481E-2</v>
      </c>
      <c r="BZ64" s="35">
        <v>4.3981481481476792E-4</v>
      </c>
      <c r="CA64" s="44" t="s">
        <v>301</v>
      </c>
      <c r="CB64" s="45">
        <v>38</v>
      </c>
      <c r="CC64" s="49">
        <v>0.67083333333333339</v>
      </c>
      <c r="CD64" s="42" t="s">
        <v>44</v>
      </c>
      <c r="CE64" s="38">
        <v>0</v>
      </c>
      <c r="CF64" s="53">
        <v>0.67291666666666661</v>
      </c>
      <c r="CG64" s="61"/>
      <c r="CH64" s="55">
        <v>0.68372685185185178</v>
      </c>
      <c r="CI64" s="35">
        <v>1.0810185185185173E-2</v>
      </c>
      <c r="CJ64" s="35">
        <v>3.4722222222234589E-5</v>
      </c>
      <c r="CK64" s="44" t="s">
        <v>45</v>
      </c>
      <c r="CL64" s="45">
        <v>3</v>
      </c>
      <c r="CM64" s="55">
        <v>0.68984953703703711</v>
      </c>
      <c r="CN64" s="35">
        <v>1.6932870370370501E-2</v>
      </c>
      <c r="CO64" s="35">
        <v>8.1018518518650301E-5</v>
      </c>
      <c r="CP64" s="44" t="s">
        <v>301</v>
      </c>
      <c r="CQ64" s="45">
        <v>7</v>
      </c>
      <c r="CR64" s="85" t="s">
        <v>632</v>
      </c>
      <c r="CS64" s="38"/>
      <c r="CT64" s="85">
        <v>3.1465277777777798</v>
      </c>
      <c r="CU64" s="38"/>
      <c r="CV64" s="91"/>
      <c r="CW64" s="95">
        <v>0.05</v>
      </c>
      <c r="CX64" s="42" t="s">
        <v>44</v>
      </c>
      <c r="CY64" s="38">
        <v>0</v>
      </c>
      <c r="CZ64" s="43">
        <v>0.40902777777777777</v>
      </c>
      <c r="DA64" s="47"/>
      <c r="DB64" s="70">
        <v>100.1</v>
      </c>
      <c r="DC64" s="71">
        <v>100.1</v>
      </c>
      <c r="DD64" s="72"/>
      <c r="DE64" s="43"/>
      <c r="DF64" s="43"/>
      <c r="DG64" s="39">
        <v>298</v>
      </c>
      <c r="DH64" s="46">
        <v>1200</v>
      </c>
      <c r="DI64" s="40"/>
      <c r="DJ64" s="63">
        <v>1498</v>
      </c>
      <c r="DK64" s="43"/>
      <c r="DL64" s="268" t="s">
        <v>191</v>
      </c>
      <c r="DM64" s="269" t="s">
        <v>579</v>
      </c>
      <c r="DN64" s="269" t="s">
        <v>178</v>
      </c>
      <c r="DO64" s="269">
        <v>78</v>
      </c>
      <c r="DP64" s="269" t="s">
        <v>183</v>
      </c>
      <c r="DQ64" s="56"/>
      <c r="DR64" s="56"/>
      <c r="DS64" s="36"/>
      <c r="DV64" s="41">
        <v>1.05</v>
      </c>
      <c r="DW64" s="41" t="s">
        <v>197</v>
      </c>
      <c r="DX64" s="41"/>
      <c r="DY64" s="151">
        <v>208.95000000000002</v>
      </c>
      <c r="DZ64" s="41">
        <v>208.95000000000002</v>
      </c>
      <c r="EA64" s="41">
        <v>9999</v>
      </c>
      <c r="EB64" s="41">
        <v>999999</v>
      </c>
      <c r="EC64" s="41">
        <v>999999</v>
      </c>
      <c r="EG64" s="41">
        <v>71</v>
      </c>
      <c r="EH64" s="195">
        <v>0</v>
      </c>
      <c r="EI64" s="195">
        <v>1200</v>
      </c>
      <c r="EJ64" s="196">
        <v>98.9</v>
      </c>
      <c r="EK64" s="195">
        <v>0</v>
      </c>
      <c r="EL64" s="195">
        <v>0</v>
      </c>
      <c r="EM64" s="195">
        <v>89</v>
      </c>
      <c r="EN64" s="195">
        <v>0</v>
      </c>
      <c r="EO64" s="195">
        <v>10</v>
      </c>
      <c r="EP64" s="195">
        <v>0</v>
      </c>
      <c r="EQ64" s="195">
        <v>100.1</v>
      </c>
      <c r="FC64" s="41">
        <v>71</v>
      </c>
      <c r="FD64" s="195">
        <v>0</v>
      </c>
      <c r="FE64" s="195">
        <v>1200</v>
      </c>
      <c r="FF64" s="195">
        <v>1298.9000000000001</v>
      </c>
      <c r="FG64" s="195">
        <v>1298.9000000000001</v>
      </c>
      <c r="FH64" s="195">
        <v>1298.9000000000001</v>
      </c>
      <c r="FI64" s="195">
        <v>1387.9</v>
      </c>
      <c r="FJ64" s="195">
        <v>1387.9</v>
      </c>
      <c r="FK64" s="195">
        <v>1397.9</v>
      </c>
      <c r="FL64" s="195">
        <v>1397.9</v>
      </c>
      <c r="FM64" s="195">
        <v>1498</v>
      </c>
    </row>
    <row r="65" spans="1:178" ht="13.5" thickBot="1" x14ac:dyDescent="0.25">
      <c r="B65" s="34">
        <v>64</v>
      </c>
      <c r="C65" s="293">
        <v>73</v>
      </c>
      <c r="D65" s="260" t="s">
        <v>260</v>
      </c>
      <c r="E65" s="260" t="s">
        <v>541</v>
      </c>
      <c r="F65" s="260" t="s">
        <v>610</v>
      </c>
      <c r="G65" s="43">
        <v>0.33611111111111097</v>
      </c>
      <c r="H65" s="47">
        <v>0.33611111111111097</v>
      </c>
      <c r="I65" s="58" t="s">
        <v>44</v>
      </c>
      <c r="J65" s="52">
        <v>0</v>
      </c>
      <c r="K65" s="43">
        <v>0.41944444444444434</v>
      </c>
      <c r="L65" s="47">
        <v>0.41944444444444434</v>
      </c>
      <c r="M65" s="42" t="s">
        <v>44</v>
      </c>
      <c r="N65" s="38">
        <v>0</v>
      </c>
      <c r="O65" s="85">
        <v>0.4201388888888889</v>
      </c>
      <c r="P65" s="38"/>
      <c r="Q65" s="261"/>
      <c r="R65" s="85"/>
      <c r="S65" s="38">
        <v>0</v>
      </c>
      <c r="T65" s="85">
        <v>0.4597222222222222</v>
      </c>
      <c r="U65" s="86"/>
      <c r="V65" s="52">
        <v>0</v>
      </c>
      <c r="W65" s="85">
        <v>0.49236111111111108</v>
      </c>
      <c r="X65" s="38"/>
      <c r="Y65" s="85">
        <v>0.49374999999999997</v>
      </c>
      <c r="Z65" s="86"/>
      <c r="AA65" s="52">
        <v>0</v>
      </c>
      <c r="AB65" s="261"/>
      <c r="AC65" s="85">
        <v>0.49583333333333335</v>
      </c>
      <c r="AD65" s="38"/>
      <c r="AE65" s="85">
        <v>0.52500000000000002</v>
      </c>
      <c r="AF65" s="86"/>
      <c r="AG65" s="52">
        <v>0</v>
      </c>
      <c r="AH65" s="261"/>
      <c r="AI65" s="85">
        <v>0.53125</v>
      </c>
      <c r="AJ65" s="38"/>
      <c r="AK65" s="73">
        <v>0.53263888888888888</v>
      </c>
      <c r="AL65" s="42" t="s">
        <v>301</v>
      </c>
      <c r="AM65" s="38">
        <v>1980</v>
      </c>
      <c r="AN65" s="43">
        <v>0.53541666666666665</v>
      </c>
      <c r="AO65" s="47">
        <v>0.55972222222222223</v>
      </c>
      <c r="AP65" s="70">
        <v>92.1</v>
      </c>
      <c r="AQ65" s="71">
        <v>92.1</v>
      </c>
      <c r="AR65" s="72"/>
      <c r="AS65" s="49">
        <v>0.57430555555555551</v>
      </c>
      <c r="AT65" s="42" t="s">
        <v>44</v>
      </c>
      <c r="AU65" s="280">
        <v>0</v>
      </c>
      <c r="AV65" s="72"/>
      <c r="AW65" s="49">
        <v>0.62152777777777779</v>
      </c>
      <c r="AX65" s="42" t="s">
        <v>44</v>
      </c>
      <c r="AY65" s="38">
        <v>0</v>
      </c>
      <c r="AZ65" s="53">
        <v>0.62291666666666667</v>
      </c>
      <c r="BA65" s="61"/>
      <c r="BB65" s="55">
        <v>0.62825231481481481</v>
      </c>
      <c r="BC65" s="35">
        <v>5.335648148148131E-3</v>
      </c>
      <c r="BD65" s="35">
        <v>1.7361111111112784E-4</v>
      </c>
      <c r="BE65" s="44" t="s">
        <v>45</v>
      </c>
      <c r="BF65" s="45">
        <v>15</v>
      </c>
      <c r="BG65" s="55">
        <v>0.63739583333333327</v>
      </c>
      <c r="BH65" s="35">
        <v>1.4479166666666599E-2</v>
      </c>
      <c r="BI65" s="35">
        <v>1.0648148148147477E-3</v>
      </c>
      <c r="BJ65" s="44" t="s">
        <v>301</v>
      </c>
      <c r="BK65" s="45">
        <v>92</v>
      </c>
      <c r="BL65" s="55">
        <v>0.64226851851851852</v>
      </c>
      <c r="BM65" s="35">
        <v>1.9351851851851842E-2</v>
      </c>
      <c r="BN65" s="35">
        <v>2.0833333333333225E-3</v>
      </c>
      <c r="BO65" s="44" t="s">
        <v>301</v>
      </c>
      <c r="BP65" s="45">
        <v>180</v>
      </c>
      <c r="BQ65" s="55">
        <v>0.66041666666666665</v>
      </c>
      <c r="BR65" s="35">
        <v>3.7499999999999978E-2</v>
      </c>
      <c r="BS65" s="35">
        <v>5.5439814814814622E-3</v>
      </c>
      <c r="BT65" s="44" t="s">
        <v>301</v>
      </c>
      <c r="BU65" s="45">
        <v>479</v>
      </c>
      <c r="BV65" s="263"/>
      <c r="BW65" s="263"/>
      <c r="BX65" s="55">
        <v>0.67249999999999999</v>
      </c>
      <c r="BY65" s="35">
        <v>4.9583333333333313E-2</v>
      </c>
      <c r="BZ65" s="35">
        <v>9.3749999999999806E-3</v>
      </c>
      <c r="CA65" s="44" t="s">
        <v>301</v>
      </c>
      <c r="CB65" s="45">
        <v>810</v>
      </c>
      <c r="CC65" s="49">
        <v>0.69027777777777777</v>
      </c>
      <c r="CD65" s="42" t="s">
        <v>301</v>
      </c>
      <c r="CE65" s="38">
        <v>120</v>
      </c>
      <c r="CF65" s="53">
        <v>0.69305555555555554</v>
      </c>
      <c r="CG65" s="61"/>
      <c r="CH65" s="55">
        <v>0.7047106481481481</v>
      </c>
      <c r="CI65" s="35">
        <v>1.1655092592592564E-2</v>
      </c>
      <c r="CJ65" s="35">
        <v>8.1018518518515686E-4</v>
      </c>
      <c r="CK65" s="44" t="s">
        <v>301</v>
      </c>
      <c r="CL65" s="45">
        <v>70</v>
      </c>
      <c r="CM65" s="55">
        <v>0.71148148148148149</v>
      </c>
      <c r="CN65" s="35">
        <v>1.8425925925925957E-2</v>
      </c>
      <c r="CO65" s="35">
        <v>1.5740740740741062E-3</v>
      </c>
      <c r="CP65" s="44" t="s">
        <v>301</v>
      </c>
      <c r="CQ65" s="45">
        <v>136</v>
      </c>
      <c r="CR65" s="85" t="s">
        <v>632</v>
      </c>
      <c r="CS65" s="38"/>
      <c r="CT65" s="85">
        <v>3.2298611111111102</v>
      </c>
      <c r="CU65" s="38"/>
      <c r="CV65" s="91"/>
      <c r="CW65" s="95">
        <v>0.05</v>
      </c>
      <c r="CX65" s="42" t="s">
        <v>44</v>
      </c>
      <c r="CY65" s="38">
        <v>0</v>
      </c>
      <c r="CZ65" s="43">
        <v>0.40902777777777777</v>
      </c>
      <c r="DA65" s="47"/>
      <c r="DB65" s="70">
        <v>113</v>
      </c>
      <c r="DC65" s="71">
        <v>113</v>
      </c>
      <c r="DD65" s="72"/>
      <c r="DE65" s="43"/>
      <c r="DF65" s="43"/>
      <c r="DG65" s="39">
        <v>1987.1</v>
      </c>
      <c r="DH65" s="46">
        <v>2100</v>
      </c>
      <c r="DI65" s="40"/>
      <c r="DJ65" s="63">
        <v>4087.1</v>
      </c>
      <c r="DK65" s="43"/>
      <c r="DL65" s="268" t="s">
        <v>190</v>
      </c>
      <c r="DM65" s="269" t="s">
        <v>610</v>
      </c>
      <c r="DN65" s="269" t="s">
        <v>178</v>
      </c>
      <c r="DO65" s="269">
        <v>81</v>
      </c>
      <c r="DP65" s="269" t="s">
        <v>620</v>
      </c>
      <c r="DQ65" s="56"/>
      <c r="DR65" s="56"/>
      <c r="DS65" s="36"/>
      <c r="DV65" s="41">
        <v>1.05</v>
      </c>
      <c r="DW65" s="41" t="s">
        <v>198</v>
      </c>
      <c r="DX65" s="41"/>
      <c r="DY65" s="151">
        <v>215.35499999999999</v>
      </c>
      <c r="DZ65" s="41">
        <v>9999</v>
      </c>
      <c r="EA65" s="41">
        <v>215.35499999999999</v>
      </c>
      <c r="EB65" s="41">
        <v>999999</v>
      </c>
      <c r="EC65" s="41">
        <v>999999</v>
      </c>
      <c r="EG65" s="41">
        <v>73</v>
      </c>
      <c r="EH65" s="195">
        <v>0</v>
      </c>
      <c r="EI65" s="195">
        <v>1980</v>
      </c>
      <c r="EJ65" s="196">
        <v>92.1</v>
      </c>
      <c r="EK65" s="195">
        <v>0</v>
      </c>
      <c r="EL65" s="195">
        <v>0</v>
      </c>
      <c r="EM65" s="195">
        <v>1576</v>
      </c>
      <c r="EN65" s="195">
        <v>120</v>
      </c>
      <c r="EO65" s="195">
        <v>206</v>
      </c>
      <c r="EP65" s="195">
        <v>0</v>
      </c>
      <c r="EQ65" s="195">
        <v>113</v>
      </c>
      <c r="FC65" s="41">
        <v>73</v>
      </c>
      <c r="FD65" s="195">
        <v>0</v>
      </c>
      <c r="FE65" s="195">
        <v>1980</v>
      </c>
      <c r="FF65" s="195">
        <v>2072.1</v>
      </c>
      <c r="FG65" s="195">
        <v>2072.1</v>
      </c>
      <c r="FH65" s="195">
        <v>2072.1</v>
      </c>
      <c r="FI65" s="195">
        <v>3648.1</v>
      </c>
      <c r="FJ65" s="195">
        <v>3768.1</v>
      </c>
      <c r="FK65" s="195">
        <v>3974.1</v>
      </c>
      <c r="FL65" s="195">
        <v>3974.1</v>
      </c>
      <c r="FM65" s="195">
        <v>4087.1</v>
      </c>
    </row>
    <row r="66" spans="1:178" ht="13.5" thickBot="1" x14ac:dyDescent="0.25">
      <c r="B66" s="34">
        <v>65</v>
      </c>
      <c r="C66" s="293">
        <v>74</v>
      </c>
      <c r="D66" s="260" t="s">
        <v>542</v>
      </c>
      <c r="E66" s="260" t="s">
        <v>543</v>
      </c>
      <c r="F66" s="260" t="s">
        <v>611</v>
      </c>
      <c r="G66" s="43">
        <v>0.33680555555555541</v>
      </c>
      <c r="H66" s="47">
        <v>0.33680555555555541</v>
      </c>
      <c r="I66" s="58" t="s">
        <v>44</v>
      </c>
      <c r="J66" s="52">
        <v>0</v>
      </c>
      <c r="K66" s="43">
        <v>0.42013888888888878</v>
      </c>
      <c r="L66" s="47">
        <v>0.42013888888888878</v>
      </c>
      <c r="M66" s="42" t="s">
        <v>44</v>
      </c>
      <c r="N66" s="38">
        <v>0</v>
      </c>
      <c r="O66" s="85">
        <v>0.42152777777777778</v>
      </c>
      <c r="P66" s="38">
        <v>300</v>
      </c>
      <c r="Q66" s="261"/>
      <c r="R66" s="85"/>
      <c r="S66" s="38">
        <v>0</v>
      </c>
      <c r="T66" s="85">
        <v>0.4680555555555555</v>
      </c>
      <c r="U66" s="86"/>
      <c r="V66" s="52">
        <v>0</v>
      </c>
      <c r="W66" s="85"/>
      <c r="X66" s="38">
        <v>600</v>
      </c>
      <c r="Y66" s="85"/>
      <c r="Z66" s="86"/>
      <c r="AA66" s="52">
        <v>600</v>
      </c>
      <c r="AB66" s="261"/>
      <c r="AC66" s="85"/>
      <c r="AD66" s="38">
        <v>600</v>
      </c>
      <c r="AE66" s="85" t="s">
        <v>308</v>
      </c>
      <c r="AF66" s="86"/>
      <c r="AG66" s="52">
        <v>600</v>
      </c>
      <c r="AH66" s="261"/>
      <c r="AI66" s="85"/>
      <c r="AJ66" s="38">
        <v>600</v>
      </c>
      <c r="AK66" s="73">
        <v>0.51180555555555551</v>
      </c>
      <c r="AL66" s="42" t="s">
        <v>301</v>
      </c>
      <c r="AM66" s="38">
        <v>120</v>
      </c>
      <c r="AN66" s="43">
        <v>0.51250000000000007</v>
      </c>
      <c r="AO66" s="47">
        <v>0.56527777777777777</v>
      </c>
      <c r="AP66" s="70">
        <v>100.5</v>
      </c>
      <c r="AQ66" s="71">
        <v>100.5</v>
      </c>
      <c r="AR66" s="72">
        <v>10</v>
      </c>
      <c r="AS66" s="49">
        <v>0.55347222222222214</v>
      </c>
      <c r="AT66" s="42" t="s">
        <v>44</v>
      </c>
      <c r="AU66" s="280">
        <v>0</v>
      </c>
      <c r="AV66" s="72"/>
      <c r="AW66" s="49">
        <v>0.61319444444444449</v>
      </c>
      <c r="AX66" s="42" t="s">
        <v>44</v>
      </c>
      <c r="AY66" s="38">
        <v>0</v>
      </c>
      <c r="AZ66" s="53">
        <v>0.61597222222222225</v>
      </c>
      <c r="BA66" s="61"/>
      <c r="BB66" s="55">
        <v>0.62118055555555551</v>
      </c>
      <c r="BC66" s="35">
        <v>5.2083333333332593E-3</v>
      </c>
      <c r="BD66" s="35">
        <v>3.0092592592599957E-4</v>
      </c>
      <c r="BE66" s="44" t="s">
        <v>45</v>
      </c>
      <c r="BF66" s="45">
        <v>26</v>
      </c>
      <c r="BG66" s="55">
        <v>0.62775462962962958</v>
      </c>
      <c r="BH66" s="35">
        <v>1.1782407407407325E-2</v>
      </c>
      <c r="BI66" s="35">
        <v>1.6319444444445261E-3</v>
      </c>
      <c r="BJ66" s="44" t="s">
        <v>45</v>
      </c>
      <c r="BK66" s="45">
        <v>141</v>
      </c>
      <c r="BL66" s="55">
        <v>0.63156250000000003</v>
      </c>
      <c r="BM66" s="35">
        <v>1.5590277777777772E-2</v>
      </c>
      <c r="BN66" s="35">
        <v>1.6782407407407475E-3</v>
      </c>
      <c r="BO66" s="44" t="s">
        <v>45</v>
      </c>
      <c r="BP66" s="45">
        <v>145</v>
      </c>
      <c r="BQ66" s="55">
        <v>0.65188657407407413</v>
      </c>
      <c r="BR66" s="35">
        <v>3.5914351851851878E-2</v>
      </c>
      <c r="BS66" s="35">
        <v>3.9583333333333623E-3</v>
      </c>
      <c r="BT66" s="44" t="s">
        <v>301</v>
      </c>
      <c r="BU66" s="45">
        <v>342</v>
      </c>
      <c r="BV66" s="263"/>
      <c r="BW66" s="263"/>
      <c r="BX66" s="55">
        <v>0.63972222222222219</v>
      </c>
      <c r="BY66" s="35">
        <v>2.3749999999999938E-2</v>
      </c>
      <c r="BZ66" s="35">
        <v>1.6458333333333394E-2</v>
      </c>
      <c r="CA66" s="44" t="s">
        <v>45</v>
      </c>
      <c r="CB66" s="45">
        <v>1722</v>
      </c>
      <c r="CC66" s="49">
        <v>0.7055555555555556</v>
      </c>
      <c r="CD66" s="42" t="s">
        <v>301</v>
      </c>
      <c r="CE66" s="38">
        <v>2040</v>
      </c>
      <c r="CF66" s="53">
        <v>0.70833333333333337</v>
      </c>
      <c r="CG66" s="61"/>
      <c r="CH66" s="55">
        <v>0.72020833333333334</v>
      </c>
      <c r="CI66" s="35">
        <v>1.1874999999999969E-2</v>
      </c>
      <c r="CJ66" s="35">
        <v>1.0300925925925616E-3</v>
      </c>
      <c r="CK66" s="44" t="s">
        <v>301</v>
      </c>
      <c r="CL66" s="45">
        <v>89</v>
      </c>
      <c r="CM66" s="55">
        <v>0.72637731481481482</v>
      </c>
      <c r="CN66" s="35">
        <v>1.8043981481481453E-2</v>
      </c>
      <c r="CO66" s="35">
        <v>1.192129629629602E-3</v>
      </c>
      <c r="CP66" s="44" t="s">
        <v>301</v>
      </c>
      <c r="CQ66" s="45">
        <v>103</v>
      </c>
      <c r="CR66" s="85" t="s">
        <v>632</v>
      </c>
      <c r="CS66" s="38"/>
      <c r="CT66" s="85">
        <v>3.2715277777777798</v>
      </c>
      <c r="CU66" s="38"/>
      <c r="CV66" s="91"/>
      <c r="CW66" s="95">
        <v>0.05</v>
      </c>
      <c r="CX66" s="42" t="s">
        <v>44</v>
      </c>
      <c r="CY66" s="38">
        <v>0</v>
      </c>
      <c r="CZ66" s="43">
        <v>0.40902777777777777</v>
      </c>
      <c r="DA66" s="47"/>
      <c r="DB66" s="70">
        <v>106.4</v>
      </c>
      <c r="DC66" s="71">
        <v>106.4</v>
      </c>
      <c r="DD66" s="72">
        <v>10</v>
      </c>
      <c r="DE66" s="43"/>
      <c r="DF66" s="43"/>
      <c r="DG66" s="39">
        <v>2794.9</v>
      </c>
      <c r="DH66" s="46">
        <v>5460</v>
      </c>
      <c r="DI66" s="40"/>
      <c r="DJ66" s="63">
        <v>8254.9</v>
      </c>
      <c r="DK66" s="43"/>
      <c r="DL66" s="268" t="s">
        <v>190</v>
      </c>
      <c r="DM66" s="269" t="s">
        <v>611</v>
      </c>
      <c r="DN66" s="269" t="s">
        <v>178</v>
      </c>
      <c r="DO66" s="269">
        <v>71</v>
      </c>
      <c r="DP66" s="269" t="s">
        <v>183</v>
      </c>
      <c r="DQ66" s="56"/>
      <c r="DR66" s="56"/>
      <c r="DS66" s="36"/>
      <c r="DV66" s="41">
        <v>1.05</v>
      </c>
      <c r="DW66" s="41" t="s">
        <v>197</v>
      </c>
      <c r="DX66" s="41"/>
      <c r="DY66" s="151">
        <v>238.245</v>
      </c>
      <c r="DZ66" s="41">
        <v>238.245</v>
      </c>
      <c r="EA66" s="41">
        <v>9999</v>
      </c>
      <c r="EB66" s="41">
        <v>999999</v>
      </c>
      <c r="EC66" s="41">
        <v>999999</v>
      </c>
      <c r="EG66" s="41">
        <v>74</v>
      </c>
      <c r="EH66" s="195">
        <v>0</v>
      </c>
      <c r="EI66" s="195">
        <v>3420</v>
      </c>
      <c r="EJ66" s="196">
        <v>110.5</v>
      </c>
      <c r="EK66" s="195">
        <v>0</v>
      </c>
      <c r="EL66" s="195">
        <v>0</v>
      </c>
      <c r="EM66" s="195">
        <v>2376</v>
      </c>
      <c r="EN66" s="195">
        <v>2040</v>
      </c>
      <c r="EO66" s="195">
        <v>192</v>
      </c>
      <c r="EP66" s="195">
        <v>0</v>
      </c>
      <c r="EQ66" s="195">
        <v>116.4</v>
      </c>
      <c r="FC66" s="41">
        <v>74</v>
      </c>
      <c r="FD66" s="195">
        <v>0</v>
      </c>
      <c r="FE66" s="195">
        <v>3420</v>
      </c>
      <c r="FF66" s="195">
        <v>3530.5</v>
      </c>
      <c r="FG66" s="195">
        <v>3530.5</v>
      </c>
      <c r="FH66" s="195">
        <v>3530.5</v>
      </c>
      <c r="FI66" s="195">
        <v>5906.5</v>
      </c>
      <c r="FJ66" s="195">
        <v>7946.5</v>
      </c>
      <c r="FK66" s="195">
        <v>8138.5</v>
      </c>
      <c r="FL66" s="195">
        <v>8138.5</v>
      </c>
      <c r="FM66" s="195">
        <v>8254.9</v>
      </c>
    </row>
    <row r="67" spans="1:178" ht="13.5" thickBot="1" x14ac:dyDescent="0.25">
      <c r="B67" s="34">
        <v>66</v>
      </c>
      <c r="C67" s="293">
        <v>76</v>
      </c>
      <c r="D67" s="260" t="s">
        <v>544</v>
      </c>
      <c r="E67" s="260" t="s">
        <v>545</v>
      </c>
      <c r="F67" s="260" t="s">
        <v>612</v>
      </c>
      <c r="G67" s="43">
        <v>0.33749999999999986</v>
      </c>
      <c r="H67" s="47">
        <v>0.33749999999999986</v>
      </c>
      <c r="I67" s="58" t="s">
        <v>44</v>
      </c>
      <c r="J67" s="52">
        <v>0</v>
      </c>
      <c r="K67" s="43">
        <v>0.42083333333333323</v>
      </c>
      <c r="L67" s="47">
        <v>0.42083333333333323</v>
      </c>
      <c r="M67" s="42" t="s">
        <v>44</v>
      </c>
      <c r="N67" s="38">
        <v>0</v>
      </c>
      <c r="O67" s="85"/>
      <c r="P67" s="38">
        <v>600</v>
      </c>
      <c r="Q67" s="261"/>
      <c r="R67" s="85"/>
      <c r="S67" s="38">
        <v>0</v>
      </c>
      <c r="T67" s="85">
        <v>0.46875</v>
      </c>
      <c r="U67" s="86"/>
      <c r="V67" s="52">
        <v>0</v>
      </c>
      <c r="W67" s="85"/>
      <c r="X67" s="38">
        <v>600</v>
      </c>
      <c r="Y67" s="85"/>
      <c r="Z67" s="86"/>
      <c r="AA67" s="52">
        <v>600</v>
      </c>
      <c r="AB67" s="261"/>
      <c r="AC67" s="85"/>
      <c r="AD67" s="38">
        <v>600</v>
      </c>
      <c r="AE67" s="85" t="s">
        <v>308</v>
      </c>
      <c r="AF67" s="86"/>
      <c r="AG67" s="52">
        <v>600</v>
      </c>
      <c r="AH67" s="261"/>
      <c r="AI67" s="85"/>
      <c r="AJ67" s="38">
        <v>600</v>
      </c>
      <c r="AK67" s="73">
        <v>0.52152777777777781</v>
      </c>
      <c r="AL67" s="42" t="s">
        <v>301</v>
      </c>
      <c r="AM67" s="38">
        <v>900</v>
      </c>
      <c r="AN67" s="43">
        <v>0.52361111111111114</v>
      </c>
      <c r="AO67" s="47">
        <v>0.5625</v>
      </c>
      <c r="AP67" s="70">
        <v>110.8</v>
      </c>
      <c r="AQ67" s="71">
        <v>110.8</v>
      </c>
      <c r="AR67" s="72"/>
      <c r="AS67" s="49">
        <v>0.56319444444444444</v>
      </c>
      <c r="AT67" s="42" t="s">
        <v>44</v>
      </c>
      <c r="AU67" s="280">
        <v>0</v>
      </c>
      <c r="AV67" s="72"/>
      <c r="AW67" s="49">
        <v>0.61597222222222225</v>
      </c>
      <c r="AX67" s="42" t="s">
        <v>44</v>
      </c>
      <c r="AY67" s="38">
        <v>0</v>
      </c>
      <c r="AZ67" s="53">
        <v>0.61805555555555558</v>
      </c>
      <c r="BA67" s="61"/>
      <c r="BB67" s="55">
        <v>0.62422453703703706</v>
      </c>
      <c r="BC67" s="35">
        <v>6.1689814814814836E-3</v>
      </c>
      <c r="BD67" s="35">
        <v>6.5972222222222474E-4</v>
      </c>
      <c r="BE67" s="44" t="s">
        <v>301</v>
      </c>
      <c r="BF67" s="45">
        <v>57</v>
      </c>
      <c r="BG67" s="55">
        <v>0.63436342592592598</v>
      </c>
      <c r="BH67" s="35">
        <v>1.6307870370370403E-2</v>
      </c>
      <c r="BI67" s="35">
        <v>2.8935185185185522E-3</v>
      </c>
      <c r="BJ67" s="44" t="s">
        <v>301</v>
      </c>
      <c r="BK67" s="45">
        <v>250</v>
      </c>
      <c r="BL67" s="55"/>
      <c r="BM67" s="35">
        <v>-0.61805555555555558</v>
      </c>
      <c r="BN67" s="35">
        <v>0.6353240740740741</v>
      </c>
      <c r="BO67" s="44"/>
      <c r="BP67" s="45">
        <v>600</v>
      </c>
      <c r="BQ67" s="55">
        <v>0.69739583333333333</v>
      </c>
      <c r="BR67" s="35">
        <v>7.9340277777777746E-2</v>
      </c>
      <c r="BS67" s="35">
        <v>4.738425925925923E-2</v>
      </c>
      <c r="BT67" s="44" t="s">
        <v>301</v>
      </c>
      <c r="BU67" s="45">
        <v>4094</v>
      </c>
      <c r="BV67" s="263"/>
      <c r="BW67" s="263"/>
      <c r="BX67" s="55">
        <v>0.66113425925925928</v>
      </c>
      <c r="BY67" s="35">
        <v>4.3078703703703702E-2</v>
      </c>
      <c r="BZ67" s="35">
        <v>2.8703703703703703E-3</v>
      </c>
      <c r="CA67" s="44" t="s">
        <v>301</v>
      </c>
      <c r="CB67" s="45">
        <v>848</v>
      </c>
      <c r="CC67" s="49">
        <v>0.7368055555555556</v>
      </c>
      <c r="CD67" s="42" t="s">
        <v>301</v>
      </c>
      <c r="CE67" s="38">
        <v>960</v>
      </c>
      <c r="CF67" s="53">
        <v>0.73888888888888893</v>
      </c>
      <c r="CG67" s="61"/>
      <c r="CH67" s="55"/>
      <c r="CI67" s="35">
        <v>-0.73888888888888893</v>
      </c>
      <c r="CJ67" s="35">
        <v>0.74973379629629633</v>
      </c>
      <c r="CK67" s="44" t="s">
        <v>44</v>
      </c>
      <c r="CL67" s="45"/>
      <c r="CM67" s="55"/>
      <c r="CN67" s="35">
        <v>-0.73888888888888893</v>
      </c>
      <c r="CO67" s="35">
        <v>0.75574074074074082</v>
      </c>
      <c r="CP67" s="44"/>
      <c r="CQ67" s="45">
        <v>1800</v>
      </c>
      <c r="CR67" s="85"/>
      <c r="CS67" s="38">
        <v>600</v>
      </c>
      <c r="CT67" s="85">
        <v>3.3131944444444401</v>
      </c>
      <c r="CU67" s="38"/>
      <c r="CV67" s="91"/>
      <c r="CW67" s="95">
        <v>0.05</v>
      </c>
      <c r="CX67" s="42" t="s">
        <v>44</v>
      </c>
      <c r="CY67" s="38">
        <v>0</v>
      </c>
      <c r="CZ67" s="43">
        <v>0.40902777777777777</v>
      </c>
      <c r="DA67" s="47"/>
      <c r="DB67" s="70">
        <v>127.6</v>
      </c>
      <c r="DC67" s="71">
        <v>127.6</v>
      </c>
      <c r="DD67" s="72">
        <v>300</v>
      </c>
      <c r="DE67" s="43"/>
      <c r="DF67" s="43"/>
      <c r="DG67" s="39">
        <v>8187.4000000000005</v>
      </c>
      <c r="DH67" s="46">
        <v>6060</v>
      </c>
      <c r="DI67" s="40"/>
      <c r="DJ67" s="63">
        <v>14247.400000000001</v>
      </c>
      <c r="DK67" s="43"/>
      <c r="DL67" s="268" t="s">
        <v>192</v>
      </c>
      <c r="DM67" s="269" t="s">
        <v>612</v>
      </c>
      <c r="DN67" s="269" t="s">
        <v>178</v>
      </c>
      <c r="DO67" s="269">
        <v>75</v>
      </c>
      <c r="DP67" s="269">
        <v>0</v>
      </c>
      <c r="DQ67" s="56"/>
      <c r="DR67" s="56"/>
      <c r="DS67" s="36"/>
      <c r="DV67" s="41">
        <v>1.05</v>
      </c>
      <c r="DW67" s="41" t="s">
        <v>198</v>
      </c>
      <c r="DX67" s="41"/>
      <c r="DY67" s="401">
        <v>565.32000000000005</v>
      </c>
      <c r="DZ67" s="41">
        <v>9999</v>
      </c>
      <c r="EA67" s="36">
        <v>565.32000000000005</v>
      </c>
      <c r="EB67" s="36">
        <v>999999</v>
      </c>
      <c r="EC67" s="36">
        <v>999999</v>
      </c>
      <c r="EG67" s="41">
        <v>76</v>
      </c>
      <c r="EH67" s="402">
        <v>0</v>
      </c>
      <c r="EI67" s="402">
        <v>4500</v>
      </c>
      <c r="EJ67" s="403">
        <v>110.8</v>
      </c>
      <c r="EK67" s="402">
        <v>0</v>
      </c>
      <c r="EL67" s="402">
        <v>0</v>
      </c>
      <c r="EM67" s="402">
        <v>5849</v>
      </c>
      <c r="EN67" s="402">
        <v>960</v>
      </c>
      <c r="EO67" s="402">
        <v>1800</v>
      </c>
      <c r="EP67" s="402">
        <v>600</v>
      </c>
      <c r="EQ67" s="402">
        <v>427.6</v>
      </c>
      <c r="FC67" s="41">
        <v>76</v>
      </c>
      <c r="FD67" s="195">
        <v>0</v>
      </c>
      <c r="FE67" s="402">
        <v>4500</v>
      </c>
      <c r="FF67" s="402">
        <v>4610.8</v>
      </c>
      <c r="FG67" s="402">
        <v>4610.8</v>
      </c>
      <c r="FH67" s="402">
        <v>4610.8</v>
      </c>
      <c r="FI67" s="402">
        <v>10459.799999999999</v>
      </c>
      <c r="FJ67" s="402">
        <v>11419.8</v>
      </c>
      <c r="FK67" s="402">
        <v>13219.8</v>
      </c>
      <c r="FL67" s="402">
        <v>13819.8</v>
      </c>
      <c r="FM67" s="402">
        <v>14247.4</v>
      </c>
    </row>
    <row r="68" spans="1:178" ht="13.5" thickBot="1" x14ac:dyDescent="0.25">
      <c r="B68" s="34">
        <v>67</v>
      </c>
      <c r="C68" s="293">
        <v>77</v>
      </c>
      <c r="D68" s="260" t="s">
        <v>546</v>
      </c>
      <c r="E68" s="260" t="s">
        <v>547</v>
      </c>
      <c r="F68" s="260" t="s">
        <v>613</v>
      </c>
      <c r="G68" s="43">
        <v>0.3381944444444443</v>
      </c>
      <c r="H68" s="47">
        <v>0.3444444444444445</v>
      </c>
      <c r="I68" s="58" t="s">
        <v>301</v>
      </c>
      <c r="J68" s="52">
        <v>540</v>
      </c>
      <c r="K68" s="43">
        <v>0.42152777777777767</v>
      </c>
      <c r="L68" s="47">
        <v>0.42152777777777767</v>
      </c>
      <c r="M68" s="42" t="s">
        <v>44</v>
      </c>
      <c r="N68" s="38">
        <v>0</v>
      </c>
      <c r="O68" s="85">
        <v>0.42222222222222222</v>
      </c>
      <c r="P68" s="38"/>
      <c r="Q68" s="261"/>
      <c r="R68" s="85"/>
      <c r="S68" s="38">
        <v>0</v>
      </c>
      <c r="T68" s="85">
        <v>0.4680555555555555</v>
      </c>
      <c r="U68" s="86"/>
      <c r="V68" s="52">
        <v>0</v>
      </c>
      <c r="W68" s="85"/>
      <c r="X68" s="38">
        <v>600</v>
      </c>
      <c r="Y68" s="85"/>
      <c r="Z68" s="86"/>
      <c r="AA68" s="52">
        <v>600</v>
      </c>
      <c r="AB68" s="261"/>
      <c r="AC68" s="85"/>
      <c r="AD68" s="38">
        <v>600</v>
      </c>
      <c r="AE68" s="85" t="s">
        <v>308</v>
      </c>
      <c r="AF68" s="86"/>
      <c r="AG68" s="52">
        <v>600</v>
      </c>
      <c r="AH68" s="261"/>
      <c r="AI68" s="85"/>
      <c r="AJ68" s="38">
        <v>600</v>
      </c>
      <c r="AK68" s="73" t="s">
        <v>308</v>
      </c>
      <c r="AL68" s="42" t="s">
        <v>44</v>
      </c>
      <c r="AM68" s="38">
        <v>1800</v>
      </c>
      <c r="AN68" s="43">
        <v>0.57222222222222219</v>
      </c>
      <c r="AO68" s="47">
        <v>0.59027777777777779</v>
      </c>
      <c r="AP68" s="70">
        <v>99.7</v>
      </c>
      <c r="AQ68" s="71">
        <v>99.7</v>
      </c>
      <c r="AR68" s="72"/>
      <c r="AS68" s="49" t="e">
        <v>#VALUE!</v>
      </c>
      <c r="AT68" s="42"/>
      <c r="AU68" s="280">
        <v>0</v>
      </c>
      <c r="AV68" s="72"/>
      <c r="AW68" s="49">
        <v>0.65486111111111112</v>
      </c>
      <c r="AX68" s="42"/>
      <c r="AY68" s="38">
        <v>0</v>
      </c>
      <c r="AZ68" s="53">
        <v>0.65625</v>
      </c>
      <c r="BA68" s="61"/>
      <c r="BB68" s="55">
        <v>0.66141203703703699</v>
      </c>
      <c r="BC68" s="35">
        <v>5.1620370370369928E-3</v>
      </c>
      <c r="BD68" s="35">
        <v>3.4722222222226609E-4</v>
      </c>
      <c r="BE68" s="44" t="s">
        <v>45</v>
      </c>
      <c r="BF68" s="45">
        <v>30</v>
      </c>
      <c r="BG68" s="55">
        <v>0.67335648148148142</v>
      </c>
      <c r="BH68" s="35">
        <v>1.7106481481481417E-2</v>
      </c>
      <c r="BI68" s="35">
        <v>3.6921296296295661E-3</v>
      </c>
      <c r="BJ68" s="44" t="s">
        <v>301</v>
      </c>
      <c r="BK68" s="45">
        <v>319</v>
      </c>
      <c r="BL68" s="55">
        <v>0.6790046296296296</v>
      </c>
      <c r="BM68" s="35">
        <v>2.2754629629629597E-2</v>
      </c>
      <c r="BN68" s="35">
        <v>5.486111111111077E-3</v>
      </c>
      <c r="BO68" s="44" t="s">
        <v>301</v>
      </c>
      <c r="BP68" s="45">
        <v>474</v>
      </c>
      <c r="BQ68" s="55">
        <v>0.70077546296296289</v>
      </c>
      <c r="BR68" s="35">
        <v>4.4525462962962892E-2</v>
      </c>
      <c r="BS68" s="35">
        <v>1.2569444444444376E-2</v>
      </c>
      <c r="BT68" s="44" t="s">
        <v>301</v>
      </c>
      <c r="BU68" s="45">
        <v>1086</v>
      </c>
      <c r="BV68" s="263"/>
      <c r="BW68" s="263"/>
      <c r="BX68" s="55">
        <v>0.6903125</v>
      </c>
      <c r="BY68" s="35">
        <v>3.4062499999999996E-2</v>
      </c>
      <c r="BZ68" s="35">
        <v>6.1458333333333365E-3</v>
      </c>
      <c r="CA68" s="44" t="s">
        <v>45</v>
      </c>
      <c r="CB68" s="45">
        <v>831</v>
      </c>
      <c r="CC68" s="49">
        <v>0.73958333333333337</v>
      </c>
      <c r="CD68" s="42" t="s">
        <v>301</v>
      </c>
      <c r="CE68" s="38">
        <v>1500</v>
      </c>
      <c r="CF68" s="53">
        <v>0.74236111111111114</v>
      </c>
      <c r="CG68" s="61"/>
      <c r="CH68" s="55">
        <v>0.75629629629629624</v>
      </c>
      <c r="CI68" s="35">
        <v>1.3935185185185106E-2</v>
      </c>
      <c r="CJ68" s="35">
        <v>3.0902777777776988E-3</v>
      </c>
      <c r="CK68" s="44" t="s">
        <v>301</v>
      </c>
      <c r="CL68" s="45">
        <v>267</v>
      </c>
      <c r="CM68" s="55">
        <v>0.76362268518518517</v>
      </c>
      <c r="CN68" s="35">
        <v>2.126157407407403E-2</v>
      </c>
      <c r="CO68" s="35">
        <v>4.4097222222221795E-3</v>
      </c>
      <c r="CP68" s="44" t="s">
        <v>301</v>
      </c>
      <c r="CQ68" s="45">
        <v>381</v>
      </c>
      <c r="CR68" s="85"/>
      <c r="CS68" s="38">
        <v>600</v>
      </c>
      <c r="CT68" s="85">
        <v>3.3548611111111102</v>
      </c>
      <c r="CU68" s="38"/>
      <c r="CV68" s="91"/>
      <c r="CW68" s="95">
        <v>0.05</v>
      </c>
      <c r="CX68" s="42" t="s">
        <v>44</v>
      </c>
      <c r="CY68" s="38">
        <v>0</v>
      </c>
      <c r="CZ68" s="43">
        <v>0.40902777777777777</v>
      </c>
      <c r="DA68" s="47"/>
      <c r="DB68" s="70">
        <v>124.5</v>
      </c>
      <c r="DC68" s="71">
        <v>124.5</v>
      </c>
      <c r="DD68" s="72"/>
      <c r="DE68" s="43"/>
      <c r="DF68" s="43"/>
      <c r="DG68" s="39">
        <v>3612.2</v>
      </c>
      <c r="DH68" s="46">
        <v>7440</v>
      </c>
      <c r="DI68" s="40"/>
      <c r="DJ68" s="63">
        <v>11052.2</v>
      </c>
      <c r="DK68" s="43"/>
      <c r="DL68" s="268" t="s">
        <v>192</v>
      </c>
      <c r="DM68" s="269" t="s">
        <v>613</v>
      </c>
      <c r="DN68" s="269" t="s">
        <v>178</v>
      </c>
      <c r="DO68" s="269">
        <v>93</v>
      </c>
      <c r="DP68" s="269">
        <v>0</v>
      </c>
      <c r="DQ68" s="56"/>
      <c r="DR68" s="56"/>
      <c r="DS68" s="36"/>
      <c r="DV68" s="41">
        <v>1.05</v>
      </c>
      <c r="DW68" s="41" t="s">
        <v>198</v>
      </c>
      <c r="DX68" s="41"/>
      <c r="DY68" s="151">
        <v>235.41</v>
      </c>
      <c r="DZ68" s="41">
        <v>9999</v>
      </c>
      <c r="EA68" s="41">
        <v>235.41</v>
      </c>
      <c r="EB68" s="41">
        <v>999999</v>
      </c>
      <c r="EC68" s="41">
        <v>999999</v>
      </c>
      <c r="EG68" s="41">
        <v>77</v>
      </c>
      <c r="EH68" s="195">
        <v>540</v>
      </c>
      <c r="EI68" s="195">
        <v>4800</v>
      </c>
      <c r="EJ68" s="196">
        <v>99.7</v>
      </c>
      <c r="EK68" s="195">
        <v>0</v>
      </c>
      <c r="EL68" s="195">
        <v>0</v>
      </c>
      <c r="EM68" s="195">
        <v>2740</v>
      </c>
      <c r="EN68" s="195">
        <v>1500</v>
      </c>
      <c r="EO68" s="195">
        <v>648</v>
      </c>
      <c r="EP68" s="195">
        <v>600</v>
      </c>
      <c r="EQ68" s="195">
        <v>124.5</v>
      </c>
      <c r="FC68" s="41">
        <v>77</v>
      </c>
      <c r="FD68" s="195">
        <v>540</v>
      </c>
      <c r="FE68" s="195">
        <v>5340</v>
      </c>
      <c r="FF68" s="195">
        <v>5439.7</v>
      </c>
      <c r="FG68" s="195">
        <v>5439.7</v>
      </c>
      <c r="FH68" s="195">
        <v>5439.7</v>
      </c>
      <c r="FI68" s="195">
        <v>8179.7</v>
      </c>
      <c r="FJ68" s="195">
        <v>9679.7000000000007</v>
      </c>
      <c r="FK68" s="195">
        <v>10327.700000000001</v>
      </c>
      <c r="FL68" s="195">
        <v>10927.7</v>
      </c>
      <c r="FM68" s="195">
        <v>11052.2</v>
      </c>
    </row>
    <row r="69" spans="1:178" ht="13.5" thickBot="1" x14ac:dyDescent="0.25">
      <c r="B69" s="34">
        <v>68</v>
      </c>
      <c r="C69" s="293">
        <v>79</v>
      </c>
      <c r="D69" s="260" t="s">
        <v>548</v>
      </c>
      <c r="E69" s="260" t="s">
        <v>549</v>
      </c>
      <c r="F69" s="260" t="s">
        <v>582</v>
      </c>
      <c r="G69" s="43">
        <v>0.33888888888888874</v>
      </c>
      <c r="H69" s="47">
        <v>0.33888888888888874</v>
      </c>
      <c r="I69" s="58" t="s">
        <v>44</v>
      </c>
      <c r="J69" s="52">
        <v>0</v>
      </c>
      <c r="K69" s="43">
        <v>0.42222222222222211</v>
      </c>
      <c r="L69" s="47">
        <v>0.42222222222222211</v>
      </c>
      <c r="M69" s="42" t="s">
        <v>44</v>
      </c>
      <c r="N69" s="38">
        <v>0</v>
      </c>
      <c r="O69" s="85">
        <v>0.4381944444444445</v>
      </c>
      <c r="P69" s="38">
        <v>300</v>
      </c>
      <c r="Q69" s="261"/>
      <c r="R69" s="85"/>
      <c r="S69" s="38">
        <v>0</v>
      </c>
      <c r="T69" s="85" t="s">
        <v>308</v>
      </c>
      <c r="U69" s="86"/>
      <c r="V69" s="52">
        <v>600</v>
      </c>
      <c r="W69" s="85"/>
      <c r="X69" s="38">
        <v>600</v>
      </c>
      <c r="Y69" s="85"/>
      <c r="Z69" s="86"/>
      <c r="AA69" s="52">
        <v>600</v>
      </c>
      <c r="AB69" s="261"/>
      <c r="AC69" s="85"/>
      <c r="AD69" s="38">
        <v>600</v>
      </c>
      <c r="AE69" s="85" t="s">
        <v>308</v>
      </c>
      <c r="AF69" s="86"/>
      <c r="AG69" s="52">
        <v>600</v>
      </c>
      <c r="AH69" s="261"/>
      <c r="AI69" s="85"/>
      <c r="AJ69" s="38">
        <v>600</v>
      </c>
      <c r="AK69" s="73">
        <v>0.51180555555555551</v>
      </c>
      <c r="AL69" s="42" t="s">
        <v>45</v>
      </c>
      <c r="AM69" s="38">
        <v>60</v>
      </c>
      <c r="AN69" s="43">
        <v>0.51597222222222217</v>
      </c>
      <c r="AO69" s="47">
        <v>0.57708333333333328</v>
      </c>
      <c r="AP69" s="70">
        <v>100.3</v>
      </c>
      <c r="AQ69" s="71">
        <v>100.3</v>
      </c>
      <c r="AR69" s="72"/>
      <c r="AS69" s="49">
        <v>0.55347222222222214</v>
      </c>
      <c r="AT69" s="42" t="s">
        <v>44</v>
      </c>
      <c r="AU69" s="280">
        <v>0</v>
      </c>
      <c r="AV69" s="72"/>
      <c r="AW69" s="49">
        <v>0.6333333333333333</v>
      </c>
      <c r="AX69" s="42" t="s">
        <v>44</v>
      </c>
      <c r="AY69" s="38">
        <v>0</v>
      </c>
      <c r="AZ69" s="53">
        <v>0.63472222222222219</v>
      </c>
      <c r="BA69" s="61"/>
      <c r="BB69" s="55">
        <v>0.64060185185185181</v>
      </c>
      <c r="BC69" s="35">
        <v>5.8796296296296235E-3</v>
      </c>
      <c r="BD69" s="35">
        <v>3.7037037037036466E-4</v>
      </c>
      <c r="BE69" s="44" t="s">
        <v>301</v>
      </c>
      <c r="BF69" s="45">
        <v>32</v>
      </c>
      <c r="BG69" s="55">
        <v>0.64810185185185187</v>
      </c>
      <c r="BH69" s="35">
        <v>1.3379629629629686E-2</v>
      </c>
      <c r="BI69" s="35">
        <v>3.47222222221652E-5</v>
      </c>
      <c r="BJ69" s="44" t="s">
        <v>45</v>
      </c>
      <c r="BK69" s="45">
        <v>3</v>
      </c>
      <c r="BL69" s="55">
        <v>0.6522916666666666</v>
      </c>
      <c r="BM69" s="35">
        <v>1.7569444444444415E-2</v>
      </c>
      <c r="BN69" s="35">
        <v>3.0092592592589548E-4</v>
      </c>
      <c r="BO69" s="44" t="s">
        <v>301</v>
      </c>
      <c r="BP69" s="45">
        <v>26</v>
      </c>
      <c r="BQ69" s="55"/>
      <c r="BR69" s="35">
        <v>-0.63472222222222219</v>
      </c>
      <c r="BS69" s="35">
        <v>0.66667824074074067</v>
      </c>
      <c r="BT69" s="44"/>
      <c r="BU69" s="45">
        <v>600</v>
      </c>
      <c r="BV69" s="263"/>
      <c r="BW69" s="263"/>
      <c r="BX69" s="55">
        <v>0.66096064814814814</v>
      </c>
      <c r="BY69" s="35">
        <v>2.6238425925925957E-2</v>
      </c>
      <c r="BZ69" s="35">
        <v>1.3969907407407375E-2</v>
      </c>
      <c r="CA69" s="44" t="s">
        <v>45</v>
      </c>
      <c r="CB69" s="45">
        <v>1507</v>
      </c>
      <c r="CC69" s="49">
        <v>0.74930555555555556</v>
      </c>
      <c r="CD69" s="42" t="s">
        <v>301</v>
      </c>
      <c r="CE69" s="38">
        <v>600</v>
      </c>
      <c r="CF69" s="53">
        <v>0.75138888888888899</v>
      </c>
      <c r="CG69" s="61"/>
      <c r="CH69" s="55">
        <v>0.76337962962962969</v>
      </c>
      <c r="CI69" s="35">
        <v>1.1990740740740691E-2</v>
      </c>
      <c r="CJ69" s="35">
        <v>1.1458333333332835E-3</v>
      </c>
      <c r="CK69" s="44" t="s">
        <v>301</v>
      </c>
      <c r="CL69" s="45">
        <v>99</v>
      </c>
      <c r="CM69" s="55">
        <v>0.77048611111111109</v>
      </c>
      <c r="CN69" s="35">
        <v>1.9097222222222099E-2</v>
      </c>
      <c r="CO69" s="35">
        <v>2.2453703703702484E-3</v>
      </c>
      <c r="CP69" s="44" t="s">
        <v>301</v>
      </c>
      <c r="CQ69" s="45">
        <v>194</v>
      </c>
      <c r="CR69" s="85"/>
      <c r="CS69" s="38">
        <v>600</v>
      </c>
      <c r="CT69" s="85">
        <v>3.3965277777777798</v>
      </c>
      <c r="CU69" s="38"/>
      <c r="CV69" s="91"/>
      <c r="CW69" s="95">
        <v>0.05</v>
      </c>
      <c r="CX69" s="42" t="s">
        <v>44</v>
      </c>
      <c r="CY69" s="38">
        <v>0</v>
      </c>
      <c r="CZ69" s="43">
        <v>0.40902777777777777</v>
      </c>
      <c r="DA69" s="47"/>
      <c r="DB69" s="70">
        <v>112.5</v>
      </c>
      <c r="DC69" s="71">
        <v>112.5</v>
      </c>
      <c r="DD69" s="72"/>
      <c r="DE69" s="43"/>
      <c r="DF69" s="43"/>
      <c r="DG69" s="39">
        <v>2673.8</v>
      </c>
      <c r="DH69" s="46">
        <v>5160</v>
      </c>
      <c r="DI69" s="40"/>
      <c r="DJ69" s="63">
        <v>7833.8</v>
      </c>
      <c r="DK69" s="43"/>
      <c r="DL69" s="268" t="s">
        <v>191</v>
      </c>
      <c r="DM69" s="269" t="s">
        <v>582</v>
      </c>
      <c r="DN69" s="269" t="s">
        <v>178</v>
      </c>
      <c r="DO69" s="269">
        <v>123</v>
      </c>
      <c r="DP69" s="269">
        <v>0</v>
      </c>
      <c r="DQ69" s="56"/>
      <c r="DR69" s="56"/>
      <c r="DS69" s="36"/>
      <c r="DV69" s="41">
        <v>1.08</v>
      </c>
      <c r="DW69" s="41" t="s">
        <v>197</v>
      </c>
      <c r="DX69" s="41"/>
      <c r="DY69" s="151">
        <v>229.82400000000004</v>
      </c>
      <c r="DZ69" s="41">
        <v>229.82400000000004</v>
      </c>
      <c r="EA69" s="41">
        <v>9999</v>
      </c>
      <c r="EB69" s="41">
        <v>999999</v>
      </c>
      <c r="EC69" s="41">
        <v>999999</v>
      </c>
      <c r="EG69" s="41">
        <v>79</v>
      </c>
      <c r="EH69" s="195">
        <v>0</v>
      </c>
      <c r="EI69" s="195">
        <v>3960</v>
      </c>
      <c r="EJ69" s="196">
        <v>100.3</v>
      </c>
      <c r="EK69" s="195">
        <v>0</v>
      </c>
      <c r="EL69" s="195">
        <v>0</v>
      </c>
      <c r="EM69" s="195">
        <v>2168</v>
      </c>
      <c r="EN69" s="195">
        <v>600</v>
      </c>
      <c r="EO69" s="195">
        <v>293</v>
      </c>
      <c r="EP69" s="195">
        <v>600</v>
      </c>
      <c r="EQ69" s="195">
        <v>112.5</v>
      </c>
      <c r="FC69" s="41">
        <v>79</v>
      </c>
      <c r="FD69" s="195">
        <v>0</v>
      </c>
      <c r="FE69" s="195">
        <v>3960</v>
      </c>
      <c r="FF69" s="195">
        <v>4060.3</v>
      </c>
      <c r="FG69" s="195">
        <v>4060.3</v>
      </c>
      <c r="FH69" s="195">
        <v>4060.3</v>
      </c>
      <c r="FI69" s="195">
        <v>6228.3</v>
      </c>
      <c r="FJ69" s="195">
        <v>6828.3</v>
      </c>
      <c r="FK69" s="195">
        <v>7121.3</v>
      </c>
      <c r="FL69" s="195">
        <v>7721.3</v>
      </c>
      <c r="FM69" s="195">
        <v>7833.8</v>
      </c>
    </row>
    <row r="70" spans="1:178" ht="13.5" thickBot="1" x14ac:dyDescent="0.25">
      <c r="B70" s="34">
        <v>69</v>
      </c>
      <c r="C70" s="293">
        <v>80</v>
      </c>
      <c r="D70" s="260" t="s">
        <v>279</v>
      </c>
      <c r="E70" s="260" t="s">
        <v>550</v>
      </c>
      <c r="F70" s="260" t="s">
        <v>568</v>
      </c>
      <c r="G70" s="43">
        <v>0.33958333333333318</v>
      </c>
      <c r="H70" s="47">
        <v>0.33958333333333318</v>
      </c>
      <c r="I70" s="58" t="s">
        <v>44</v>
      </c>
      <c r="J70" s="52">
        <v>0</v>
      </c>
      <c r="K70" s="43">
        <v>0.42291666666666655</v>
      </c>
      <c r="L70" s="47">
        <v>0.42291666666666655</v>
      </c>
      <c r="M70" s="42" t="s">
        <v>44</v>
      </c>
      <c r="N70" s="38">
        <v>0</v>
      </c>
      <c r="O70" s="85">
        <v>0.4236111111111111</v>
      </c>
      <c r="P70" s="38"/>
      <c r="Q70" s="261"/>
      <c r="R70" s="85"/>
      <c r="S70" s="38">
        <v>0</v>
      </c>
      <c r="T70" s="85">
        <v>0.47222222222222227</v>
      </c>
      <c r="U70" s="86"/>
      <c r="V70" s="52">
        <v>0</v>
      </c>
      <c r="W70" s="85"/>
      <c r="X70" s="38">
        <v>600</v>
      </c>
      <c r="Y70" s="85"/>
      <c r="Z70" s="86"/>
      <c r="AA70" s="52">
        <v>600</v>
      </c>
      <c r="AB70" s="261"/>
      <c r="AC70" s="85"/>
      <c r="AD70" s="38">
        <v>600</v>
      </c>
      <c r="AE70" s="85" t="s">
        <v>308</v>
      </c>
      <c r="AF70" s="86"/>
      <c r="AG70" s="52">
        <v>600</v>
      </c>
      <c r="AH70" s="261"/>
      <c r="AI70" s="85"/>
      <c r="AJ70" s="38">
        <v>600</v>
      </c>
      <c r="AK70" s="73">
        <v>0.53819444444444442</v>
      </c>
      <c r="AL70" s="42" t="s">
        <v>301</v>
      </c>
      <c r="AM70" s="38">
        <v>2160</v>
      </c>
      <c r="AN70" s="43">
        <v>0.53888888888888886</v>
      </c>
      <c r="AO70" s="47">
        <v>0.57986111111111105</v>
      </c>
      <c r="AP70" s="70">
        <v>79.599999999999994</v>
      </c>
      <c r="AQ70" s="71">
        <v>79.599999999999994</v>
      </c>
      <c r="AR70" s="72"/>
      <c r="AS70" s="49">
        <v>0.57986111111111105</v>
      </c>
      <c r="AT70" s="42" t="s">
        <v>44</v>
      </c>
      <c r="AU70" s="280">
        <v>0</v>
      </c>
      <c r="AV70" s="72"/>
      <c r="AW70" s="49">
        <v>0.62638888888888888</v>
      </c>
      <c r="AX70" s="42" t="s">
        <v>44</v>
      </c>
      <c r="AY70" s="38">
        <v>0</v>
      </c>
      <c r="AZ70" s="53">
        <v>0.62847222222222221</v>
      </c>
      <c r="BA70" s="61"/>
      <c r="BB70" s="55">
        <v>0.63495370370370374</v>
      </c>
      <c r="BC70" s="35">
        <v>6.4814814814815325E-3</v>
      </c>
      <c r="BD70" s="35">
        <v>9.7222222222227359E-4</v>
      </c>
      <c r="BE70" s="44" t="s">
        <v>301</v>
      </c>
      <c r="BF70" s="45">
        <v>84</v>
      </c>
      <c r="BG70" s="55">
        <v>0.64192129629629624</v>
      </c>
      <c r="BH70" s="35">
        <v>1.344907407407403E-2</v>
      </c>
      <c r="BI70" s="35">
        <v>3.4722222222179078E-5</v>
      </c>
      <c r="BJ70" s="44" t="s">
        <v>301</v>
      </c>
      <c r="BK70" s="45">
        <v>3</v>
      </c>
      <c r="BL70" s="55">
        <v>0.64626157407407414</v>
      </c>
      <c r="BM70" s="35">
        <v>1.7789351851851931E-2</v>
      </c>
      <c r="BN70" s="35">
        <v>5.2083333333341128E-4</v>
      </c>
      <c r="BO70" s="44" t="s">
        <v>301</v>
      </c>
      <c r="BP70" s="45">
        <v>45</v>
      </c>
      <c r="BQ70" s="55">
        <v>0.66391203703703705</v>
      </c>
      <c r="BR70" s="35">
        <v>3.5439814814814841E-2</v>
      </c>
      <c r="BS70" s="35">
        <v>3.4837962962963251E-3</v>
      </c>
      <c r="BT70" s="44" t="s">
        <v>301</v>
      </c>
      <c r="BU70" s="45">
        <v>301</v>
      </c>
      <c r="BV70" s="263"/>
      <c r="BW70" s="263"/>
      <c r="BX70" s="55">
        <v>0.65516203703703701</v>
      </c>
      <c r="BY70" s="35">
        <v>2.6689814814814805E-2</v>
      </c>
      <c r="BZ70" s="35">
        <v>1.3518518518518527E-2</v>
      </c>
      <c r="CA70" s="44" t="s">
        <v>45</v>
      </c>
      <c r="CB70" s="45">
        <v>1468</v>
      </c>
      <c r="CC70" s="49">
        <v>0.69444444444444453</v>
      </c>
      <c r="CD70" s="42" t="s">
        <v>44</v>
      </c>
      <c r="CE70" s="38">
        <v>0</v>
      </c>
      <c r="CF70" s="53">
        <v>0.69652777777777775</v>
      </c>
      <c r="CG70" s="61"/>
      <c r="CH70" s="55">
        <v>0.70798611111111109</v>
      </c>
      <c r="CI70" s="35">
        <v>1.1458333333333348E-2</v>
      </c>
      <c r="CJ70" s="35">
        <v>6.1342592592594086E-4</v>
      </c>
      <c r="CK70" s="44" t="s">
        <v>301</v>
      </c>
      <c r="CL70" s="45">
        <v>53</v>
      </c>
      <c r="CM70" s="55">
        <v>0.71504629629629635</v>
      </c>
      <c r="CN70" s="35">
        <v>1.8518518518518601E-2</v>
      </c>
      <c r="CO70" s="35">
        <v>1.6666666666667503E-3</v>
      </c>
      <c r="CP70" s="44" t="s">
        <v>301</v>
      </c>
      <c r="CQ70" s="45">
        <v>144</v>
      </c>
      <c r="CR70" s="85" t="s">
        <v>632</v>
      </c>
      <c r="CS70" s="38"/>
      <c r="CT70" s="85">
        <v>3.4381944444444401</v>
      </c>
      <c r="CU70" s="38"/>
      <c r="CV70" s="91"/>
      <c r="CW70" s="95">
        <v>0.05</v>
      </c>
      <c r="CX70" s="42" t="s">
        <v>44</v>
      </c>
      <c r="CY70" s="38">
        <v>0</v>
      </c>
      <c r="CZ70" s="43">
        <v>0.40902777777777777</v>
      </c>
      <c r="DA70" s="47"/>
      <c r="DB70" s="70">
        <v>85.5</v>
      </c>
      <c r="DC70" s="71">
        <v>85.5</v>
      </c>
      <c r="DD70" s="72"/>
      <c r="DE70" s="43"/>
      <c r="DF70" s="43"/>
      <c r="DG70" s="39">
        <v>2263.1</v>
      </c>
      <c r="DH70" s="46">
        <v>5160</v>
      </c>
      <c r="DI70" s="40"/>
      <c r="DJ70" s="63">
        <v>7423.1</v>
      </c>
      <c r="DK70" s="43"/>
      <c r="DL70" s="268" t="s">
        <v>191</v>
      </c>
      <c r="DM70" s="269" t="s">
        <v>568</v>
      </c>
      <c r="DN70" s="269" t="s">
        <v>177</v>
      </c>
      <c r="DO70" s="269">
        <v>230</v>
      </c>
      <c r="DP70" s="269">
        <v>0</v>
      </c>
      <c r="DQ70" s="56"/>
      <c r="DR70" s="56"/>
      <c r="DS70" s="36"/>
      <c r="DV70" s="41">
        <v>1.1299999999999999</v>
      </c>
      <c r="DW70" s="41" t="s">
        <v>197</v>
      </c>
      <c r="DX70" s="41"/>
      <c r="DY70" s="151">
        <v>186.56299999999999</v>
      </c>
      <c r="DZ70" s="41">
        <v>186.56299999999999</v>
      </c>
      <c r="EA70" s="41">
        <v>9999</v>
      </c>
      <c r="EB70" s="41">
        <v>999999</v>
      </c>
      <c r="EC70" s="41">
        <v>999999</v>
      </c>
      <c r="EG70" s="41">
        <v>80</v>
      </c>
      <c r="EH70" s="195">
        <v>0</v>
      </c>
      <c r="EI70" s="195">
        <v>5160</v>
      </c>
      <c r="EJ70" s="196">
        <v>79.599999999999994</v>
      </c>
      <c r="EK70" s="195">
        <v>0</v>
      </c>
      <c r="EL70" s="195">
        <v>0</v>
      </c>
      <c r="EM70" s="195">
        <v>1901</v>
      </c>
      <c r="EN70" s="195">
        <v>0</v>
      </c>
      <c r="EO70" s="195">
        <v>197</v>
      </c>
      <c r="EP70" s="195">
        <v>0</v>
      </c>
      <c r="EQ70" s="195">
        <v>85.5</v>
      </c>
      <c r="FC70" s="41">
        <v>80</v>
      </c>
      <c r="FD70" s="195">
        <v>0</v>
      </c>
      <c r="FE70" s="195">
        <v>5160</v>
      </c>
      <c r="FF70" s="195">
        <v>5239.6000000000004</v>
      </c>
      <c r="FG70" s="195">
        <v>5239.6000000000004</v>
      </c>
      <c r="FH70" s="195">
        <v>5239.6000000000004</v>
      </c>
      <c r="FI70" s="195">
        <v>7140.6</v>
      </c>
      <c r="FJ70" s="195">
        <v>7140.6</v>
      </c>
      <c r="FK70" s="195">
        <v>7337.6</v>
      </c>
      <c r="FL70" s="195">
        <v>7337.6</v>
      </c>
      <c r="FM70" s="195">
        <v>7423.1</v>
      </c>
    </row>
    <row r="71" spans="1:178" ht="13.5" thickBot="1" x14ac:dyDescent="0.25">
      <c r="B71" s="34">
        <v>71</v>
      </c>
      <c r="C71" s="293">
        <v>82</v>
      </c>
      <c r="D71" s="260" t="s">
        <v>553</v>
      </c>
      <c r="E71" s="260" t="s">
        <v>554</v>
      </c>
      <c r="F71" s="260" t="s">
        <v>614</v>
      </c>
      <c r="G71" s="43">
        <v>0.34097222222222207</v>
      </c>
      <c r="H71" s="47">
        <v>0.34097222222222207</v>
      </c>
      <c r="I71" s="58" t="s">
        <v>44</v>
      </c>
      <c r="J71" s="52">
        <v>0</v>
      </c>
      <c r="K71" s="43">
        <v>0.42430555555555544</v>
      </c>
      <c r="L71" s="47">
        <v>0.42430555555555544</v>
      </c>
      <c r="M71" s="42" t="s">
        <v>44</v>
      </c>
      <c r="N71" s="38">
        <v>0</v>
      </c>
      <c r="O71" s="85">
        <v>0.42499999999999999</v>
      </c>
      <c r="P71" s="38"/>
      <c r="Q71" s="261"/>
      <c r="R71" s="85"/>
      <c r="S71" s="38">
        <v>0</v>
      </c>
      <c r="T71" s="85" t="s">
        <v>308</v>
      </c>
      <c r="U71" s="86"/>
      <c r="V71" s="52">
        <v>600</v>
      </c>
      <c r="W71" s="85">
        <v>0.5131944444444444</v>
      </c>
      <c r="X71" s="38"/>
      <c r="Y71" s="85">
        <v>0.51458333333333328</v>
      </c>
      <c r="Z71" s="86"/>
      <c r="AA71" s="52">
        <v>0</v>
      </c>
      <c r="AB71" s="261"/>
      <c r="AC71" s="85">
        <v>0.51597222222222217</v>
      </c>
      <c r="AD71" s="38"/>
      <c r="AE71" s="85">
        <v>0.47916666666666669</v>
      </c>
      <c r="AF71" s="86"/>
      <c r="AG71" s="52">
        <v>1740</v>
      </c>
      <c r="AH71" s="261">
        <v>600</v>
      </c>
      <c r="AI71" s="85">
        <v>0.54513888888888895</v>
      </c>
      <c r="AJ71" s="38"/>
      <c r="AK71" s="73">
        <v>0.54513888888888895</v>
      </c>
      <c r="AL71" s="42" t="s">
        <v>301</v>
      </c>
      <c r="AM71" s="38">
        <v>2640</v>
      </c>
      <c r="AN71" s="43">
        <v>0.58263888888888882</v>
      </c>
      <c r="AO71" s="47">
        <v>0.5854166666666667</v>
      </c>
      <c r="AP71" s="70">
        <v>97.8</v>
      </c>
      <c r="AQ71" s="71">
        <v>97.8</v>
      </c>
      <c r="AR71" s="72"/>
      <c r="AS71" s="49">
        <v>0.58680555555555558</v>
      </c>
      <c r="AT71" s="42" t="s">
        <v>44</v>
      </c>
      <c r="AU71" s="280">
        <v>0</v>
      </c>
      <c r="AV71" s="72"/>
      <c r="AW71" s="49">
        <v>0.6333333333333333</v>
      </c>
      <c r="AX71" s="42" t="s">
        <v>301</v>
      </c>
      <c r="AY71" s="38">
        <v>180</v>
      </c>
      <c r="AZ71" s="53">
        <v>0.63611111111111118</v>
      </c>
      <c r="BA71" s="61"/>
      <c r="BB71" s="55">
        <v>0.64158564814814811</v>
      </c>
      <c r="BC71" s="35">
        <v>5.4745370370369306E-3</v>
      </c>
      <c r="BD71" s="35">
        <v>3.4722222222328264E-5</v>
      </c>
      <c r="BE71" s="44" t="s">
        <v>45</v>
      </c>
      <c r="BF71" s="45">
        <v>3</v>
      </c>
      <c r="BG71" s="55">
        <v>0.64987268518518515</v>
      </c>
      <c r="BH71" s="35">
        <v>1.3761574074073968E-2</v>
      </c>
      <c r="BI71" s="35">
        <v>3.4722222222211691E-4</v>
      </c>
      <c r="BJ71" s="44" t="s">
        <v>301</v>
      </c>
      <c r="BK71" s="45">
        <v>30</v>
      </c>
      <c r="BL71" s="55">
        <v>0.65712962962962962</v>
      </c>
      <c r="BM71" s="35">
        <v>2.1018518518518436E-2</v>
      </c>
      <c r="BN71" s="35">
        <v>3.7499999999999166E-3</v>
      </c>
      <c r="BO71" s="44" t="s">
        <v>301</v>
      </c>
      <c r="BP71" s="45">
        <v>324</v>
      </c>
      <c r="BQ71" s="55">
        <v>0.69285879629629632</v>
      </c>
      <c r="BR71" s="35">
        <v>5.6747685185185137E-2</v>
      </c>
      <c r="BS71" s="35">
        <v>2.4791666666666622E-2</v>
      </c>
      <c r="BT71" s="44" t="s">
        <v>301</v>
      </c>
      <c r="BU71" s="45">
        <v>2142</v>
      </c>
      <c r="BV71" s="263"/>
      <c r="BW71" s="263"/>
      <c r="BX71" s="55">
        <v>0.66651620370370368</v>
      </c>
      <c r="BY71" s="35">
        <v>3.0405092592592498E-2</v>
      </c>
      <c r="BZ71" s="35">
        <v>9.8032407407408345E-3</v>
      </c>
      <c r="CA71" s="44" t="s">
        <v>45</v>
      </c>
      <c r="CB71" s="45">
        <v>1447</v>
      </c>
      <c r="CC71" s="49">
        <v>0.72499999999999998</v>
      </c>
      <c r="CD71" s="42" t="s">
        <v>301</v>
      </c>
      <c r="CE71" s="38">
        <v>1980</v>
      </c>
      <c r="CF71" s="53">
        <v>0.7270833333333333</v>
      </c>
      <c r="CG71" s="61"/>
      <c r="CH71" s="55">
        <v>0.73826388888888894</v>
      </c>
      <c r="CI71" s="35">
        <v>1.1180555555555638E-2</v>
      </c>
      <c r="CJ71" s="35">
        <v>3.3564814814823069E-4</v>
      </c>
      <c r="CK71" s="44" t="s">
        <v>301</v>
      </c>
      <c r="CL71" s="45">
        <v>29</v>
      </c>
      <c r="CM71" s="55">
        <v>0.76423611111111101</v>
      </c>
      <c r="CN71" s="35">
        <v>3.7152777777777701E-2</v>
      </c>
      <c r="CO71" s="35">
        <v>2.0300925925925851E-2</v>
      </c>
      <c r="CP71" s="44" t="s">
        <v>301</v>
      </c>
      <c r="CQ71" s="45">
        <v>1754</v>
      </c>
      <c r="CR71" s="85"/>
      <c r="CS71" s="38">
        <v>600</v>
      </c>
      <c r="CT71" s="85">
        <v>3.5215277777777798</v>
      </c>
      <c r="CU71" s="38"/>
      <c r="CV71" s="91"/>
      <c r="CW71" s="95">
        <v>0.05</v>
      </c>
      <c r="CX71" s="42" t="s">
        <v>44</v>
      </c>
      <c r="CY71" s="38">
        <v>0</v>
      </c>
      <c r="CZ71" s="43">
        <v>0.40902777777777777</v>
      </c>
      <c r="DA71" s="47"/>
      <c r="DB71" s="70">
        <v>103.2</v>
      </c>
      <c r="DC71" s="71">
        <v>103.2</v>
      </c>
      <c r="DD71" s="72"/>
      <c r="DE71" s="43"/>
      <c r="DF71" s="43"/>
      <c r="DG71" s="39">
        <v>5930</v>
      </c>
      <c r="DH71" s="46">
        <v>8340</v>
      </c>
      <c r="DI71" s="40"/>
      <c r="DJ71" s="63">
        <v>14270</v>
      </c>
      <c r="DK71" s="43"/>
      <c r="DL71" s="268" t="s">
        <v>191</v>
      </c>
      <c r="DM71" s="269" t="s">
        <v>614</v>
      </c>
      <c r="DN71" s="269" t="s">
        <v>178</v>
      </c>
      <c r="DO71" s="269">
        <v>102</v>
      </c>
      <c r="DP71" s="269">
        <v>0</v>
      </c>
      <c r="DQ71" s="56"/>
      <c r="DR71" s="56"/>
      <c r="DS71" s="36"/>
      <c r="DV71" s="41">
        <v>1.08</v>
      </c>
      <c r="DW71" s="41" t="s">
        <v>197</v>
      </c>
      <c r="DX71" s="41"/>
      <c r="DY71" s="151">
        <v>217.08</v>
      </c>
      <c r="DZ71" s="41">
        <v>217.08</v>
      </c>
      <c r="EA71" s="41">
        <v>9999</v>
      </c>
      <c r="EB71" s="41">
        <v>999999</v>
      </c>
      <c r="EC71" s="41">
        <v>999999</v>
      </c>
      <c r="EG71" s="41">
        <v>82</v>
      </c>
      <c r="EH71" s="195">
        <v>0</v>
      </c>
      <c r="EI71" s="195">
        <v>5580</v>
      </c>
      <c r="EJ71" s="196">
        <v>97.8</v>
      </c>
      <c r="EK71" s="195">
        <v>0</v>
      </c>
      <c r="EL71" s="195">
        <v>180</v>
      </c>
      <c r="EM71" s="195">
        <v>3946</v>
      </c>
      <c r="EN71" s="195">
        <v>1980</v>
      </c>
      <c r="EO71" s="195">
        <v>1783</v>
      </c>
      <c r="EP71" s="195">
        <v>600</v>
      </c>
      <c r="EQ71" s="195">
        <v>103.2</v>
      </c>
      <c r="FC71" s="41">
        <v>82</v>
      </c>
      <c r="FD71" s="195">
        <v>0</v>
      </c>
      <c r="FE71" s="195">
        <v>5580</v>
      </c>
      <c r="FF71" s="195">
        <v>5677.8</v>
      </c>
      <c r="FG71" s="195">
        <v>5677.8</v>
      </c>
      <c r="FH71" s="195">
        <v>5857.8</v>
      </c>
      <c r="FI71" s="195">
        <v>9803.7999999999993</v>
      </c>
      <c r="FJ71" s="195">
        <v>11783.8</v>
      </c>
      <c r="FK71" s="195">
        <v>13566.8</v>
      </c>
      <c r="FL71" s="195">
        <v>14166.8</v>
      </c>
      <c r="FM71" s="195">
        <v>14270</v>
      </c>
    </row>
    <row r="72" spans="1:178" ht="13.5" thickBot="1" x14ac:dyDescent="0.25">
      <c r="B72" s="34">
        <v>72</v>
      </c>
      <c r="C72" s="293">
        <v>83</v>
      </c>
      <c r="D72" s="260" t="s">
        <v>555</v>
      </c>
      <c r="E72" s="260" t="s">
        <v>273</v>
      </c>
      <c r="F72" s="260" t="s">
        <v>615</v>
      </c>
      <c r="G72" s="43">
        <v>0.34166666666666651</v>
      </c>
      <c r="H72" s="47">
        <v>0.34166666666666651</v>
      </c>
      <c r="I72" s="58" t="s">
        <v>44</v>
      </c>
      <c r="J72" s="52">
        <v>0</v>
      </c>
      <c r="K72" s="43">
        <v>0.42499999999999988</v>
      </c>
      <c r="L72" s="47">
        <v>0.42499999999999988</v>
      </c>
      <c r="M72" s="42" t="s">
        <v>44</v>
      </c>
      <c r="N72" s="38">
        <v>0</v>
      </c>
      <c r="O72" s="85">
        <v>0.42569444444444443</v>
      </c>
      <c r="P72" s="38"/>
      <c r="Q72" s="261"/>
      <c r="R72" s="85">
        <v>0.46249999999999997</v>
      </c>
      <c r="S72" s="38">
        <v>300</v>
      </c>
      <c r="T72" s="85">
        <v>0.4680555555555555</v>
      </c>
      <c r="U72" s="86"/>
      <c r="V72" s="52">
        <v>0</v>
      </c>
      <c r="W72" s="85"/>
      <c r="X72" s="38">
        <v>600</v>
      </c>
      <c r="Y72" s="85"/>
      <c r="Z72" s="86"/>
      <c r="AA72" s="52">
        <v>600</v>
      </c>
      <c r="AB72" s="261"/>
      <c r="AC72" s="85"/>
      <c r="AD72" s="38">
        <v>600</v>
      </c>
      <c r="AE72" s="85" t="s">
        <v>308</v>
      </c>
      <c r="AF72" s="86"/>
      <c r="AG72" s="52">
        <v>600</v>
      </c>
      <c r="AH72" s="261"/>
      <c r="AI72" s="85"/>
      <c r="AJ72" s="38">
        <v>600</v>
      </c>
      <c r="AK72" s="73">
        <v>0.52013888888888882</v>
      </c>
      <c r="AL72" s="42" t="s">
        <v>301</v>
      </c>
      <c r="AM72" s="38">
        <v>420</v>
      </c>
      <c r="AN72" s="43">
        <v>0.5229166666666667</v>
      </c>
      <c r="AO72" s="47">
        <v>0.56805555555555554</v>
      </c>
      <c r="AP72" s="70">
        <v>100.8</v>
      </c>
      <c r="AQ72" s="71">
        <v>100.8</v>
      </c>
      <c r="AR72" s="72"/>
      <c r="AS72" s="49">
        <v>0.56180555555555545</v>
      </c>
      <c r="AT72" s="42" t="s">
        <v>44</v>
      </c>
      <c r="AU72" s="280">
        <v>0</v>
      </c>
      <c r="AV72" s="72"/>
      <c r="AW72" s="49">
        <v>0.64374999999999993</v>
      </c>
      <c r="AX72" s="42" t="s">
        <v>44</v>
      </c>
      <c r="AY72" s="38">
        <v>0</v>
      </c>
      <c r="AZ72" s="53">
        <v>0.64513888888888882</v>
      </c>
      <c r="BA72" s="61"/>
      <c r="BB72" s="55">
        <v>0.65054398148148151</v>
      </c>
      <c r="BC72" s="35">
        <v>5.4050925925926974E-3</v>
      </c>
      <c r="BD72" s="35">
        <v>1.0416666666656152E-4</v>
      </c>
      <c r="BE72" s="44" t="s">
        <v>45</v>
      </c>
      <c r="BF72" s="45">
        <v>9</v>
      </c>
      <c r="BG72" s="55">
        <v>0.65902777777777777</v>
      </c>
      <c r="BH72" s="35">
        <v>1.3888888888888951E-2</v>
      </c>
      <c r="BI72" s="35">
        <v>4.7453703703709965E-4</v>
      </c>
      <c r="BJ72" s="44" t="s">
        <v>301</v>
      </c>
      <c r="BK72" s="45">
        <v>41</v>
      </c>
      <c r="BL72" s="55">
        <v>0.66298611111111116</v>
      </c>
      <c r="BM72" s="35">
        <v>1.7847222222222348E-2</v>
      </c>
      <c r="BN72" s="35">
        <v>5.787037037038277E-4</v>
      </c>
      <c r="BO72" s="44" t="s">
        <v>301</v>
      </c>
      <c r="BP72" s="45">
        <v>50</v>
      </c>
      <c r="BQ72" s="55">
        <v>0.68146990740740743</v>
      </c>
      <c r="BR72" s="35">
        <v>3.633101851851861E-2</v>
      </c>
      <c r="BS72" s="35">
        <v>4.3750000000000941E-3</v>
      </c>
      <c r="BT72" s="44" t="s">
        <v>301</v>
      </c>
      <c r="BU72" s="45">
        <v>378</v>
      </c>
      <c r="BV72" s="263"/>
      <c r="BW72" s="263"/>
      <c r="BX72" s="55">
        <v>0.67204861111111114</v>
      </c>
      <c r="BY72" s="35">
        <v>2.6909722222222321E-2</v>
      </c>
      <c r="BZ72" s="35">
        <v>1.3298611111111011E-2</v>
      </c>
      <c r="CA72" s="44" t="s">
        <v>45</v>
      </c>
      <c r="CB72" s="45">
        <v>1449</v>
      </c>
      <c r="CC72" s="49"/>
      <c r="CD72" s="42" t="s">
        <v>44</v>
      </c>
      <c r="CE72" s="38">
        <v>1800</v>
      </c>
      <c r="CF72" s="53"/>
      <c r="CG72" s="61"/>
      <c r="CH72" s="55"/>
      <c r="CI72" s="35">
        <v>0</v>
      </c>
      <c r="CJ72" s="35">
        <v>1.0844907407407407E-2</v>
      </c>
      <c r="CK72" s="44" t="s">
        <v>44</v>
      </c>
      <c r="CL72" s="45"/>
      <c r="CM72" s="55"/>
      <c r="CN72" s="35">
        <v>0</v>
      </c>
      <c r="CO72" s="35">
        <v>1.6851851851851851E-2</v>
      </c>
      <c r="CP72" s="44"/>
      <c r="CQ72" s="45">
        <v>1800</v>
      </c>
      <c r="CR72" s="85"/>
      <c r="CS72" s="38">
        <v>600</v>
      </c>
      <c r="CT72" s="85">
        <v>3.5631944444444401</v>
      </c>
      <c r="CU72" s="38"/>
      <c r="CV72" s="91"/>
      <c r="CW72" s="95">
        <v>0.05</v>
      </c>
      <c r="CX72" s="42" t="s">
        <v>44</v>
      </c>
      <c r="CY72" s="38">
        <v>0</v>
      </c>
      <c r="CZ72" s="43">
        <v>0.40902777777777777</v>
      </c>
      <c r="DA72" s="47"/>
      <c r="DB72" s="70">
        <v>148.9</v>
      </c>
      <c r="DC72" s="71">
        <v>148.9</v>
      </c>
      <c r="DD72" s="72"/>
      <c r="DE72" s="43"/>
      <c r="DF72" s="43"/>
      <c r="DG72" s="39">
        <v>3976.7000000000003</v>
      </c>
      <c r="DH72" s="46">
        <v>6120</v>
      </c>
      <c r="DI72" s="40"/>
      <c r="DJ72" s="63">
        <v>10096.700000000001</v>
      </c>
      <c r="DK72" s="43"/>
      <c r="DL72" s="268" t="s">
        <v>190</v>
      </c>
      <c r="DM72" s="269" t="s">
        <v>615</v>
      </c>
      <c r="DN72" s="269" t="s">
        <v>178</v>
      </c>
      <c r="DO72" s="269">
        <v>105</v>
      </c>
      <c r="DP72" s="269">
        <v>0</v>
      </c>
      <c r="DQ72" s="56"/>
      <c r="DR72" s="56"/>
      <c r="DS72" s="36"/>
      <c r="DV72" s="41">
        <v>1.08</v>
      </c>
      <c r="DW72" s="41" t="s">
        <v>197</v>
      </c>
      <c r="DX72" s="41"/>
      <c r="DY72" s="151">
        <v>269.67599999999999</v>
      </c>
      <c r="DZ72" s="41">
        <v>269.67599999999999</v>
      </c>
      <c r="EA72" s="41">
        <v>9999</v>
      </c>
      <c r="EB72" s="41">
        <v>999999</v>
      </c>
      <c r="EC72" s="41">
        <v>999999</v>
      </c>
      <c r="EG72" s="41">
        <v>83</v>
      </c>
      <c r="EH72" s="195">
        <v>0</v>
      </c>
      <c r="EI72" s="195">
        <v>3720</v>
      </c>
      <c r="EJ72" s="196">
        <v>100.8</v>
      </c>
      <c r="EK72" s="195">
        <v>0</v>
      </c>
      <c r="EL72" s="195">
        <v>0</v>
      </c>
      <c r="EM72" s="195">
        <v>1927</v>
      </c>
      <c r="EN72" s="195">
        <v>1800</v>
      </c>
      <c r="EO72" s="195">
        <v>1800</v>
      </c>
      <c r="EP72" s="195">
        <v>600</v>
      </c>
      <c r="EQ72" s="195">
        <v>148.9</v>
      </c>
      <c r="FC72" s="41">
        <v>83</v>
      </c>
      <c r="FD72" s="195">
        <v>0</v>
      </c>
      <c r="FE72" s="195">
        <v>3720</v>
      </c>
      <c r="FF72" s="195">
        <v>3820.8</v>
      </c>
      <c r="FG72" s="195">
        <v>3820.8</v>
      </c>
      <c r="FH72" s="195">
        <v>3820.8</v>
      </c>
      <c r="FI72" s="195">
        <v>5747.8</v>
      </c>
      <c r="FJ72" s="195">
        <v>7547.8</v>
      </c>
      <c r="FK72" s="195">
        <v>9347.7999999999993</v>
      </c>
      <c r="FL72" s="195">
        <v>9947.7999999999993</v>
      </c>
      <c r="FM72" s="195">
        <v>10096.699999999999</v>
      </c>
    </row>
    <row r="73" spans="1:178" ht="13.5" thickBot="1" x14ac:dyDescent="0.25">
      <c r="B73" s="34">
        <v>73</v>
      </c>
      <c r="C73" s="293">
        <v>84</v>
      </c>
      <c r="D73" s="260" t="s">
        <v>556</v>
      </c>
      <c r="E73" s="260" t="s">
        <v>557</v>
      </c>
      <c r="F73" s="260" t="s">
        <v>615</v>
      </c>
      <c r="G73" s="43">
        <v>0.34236111111111095</v>
      </c>
      <c r="H73" s="47">
        <v>0.34236111111111095</v>
      </c>
      <c r="I73" s="58" t="s">
        <v>44</v>
      </c>
      <c r="J73" s="52">
        <v>0</v>
      </c>
      <c r="K73" s="43">
        <v>0.42569444444444432</v>
      </c>
      <c r="L73" s="47">
        <v>0.42569444444444432</v>
      </c>
      <c r="M73" s="42" t="s">
        <v>44</v>
      </c>
      <c r="N73" s="38">
        <v>0</v>
      </c>
      <c r="O73" s="85">
        <v>0.42638888888888887</v>
      </c>
      <c r="P73" s="38"/>
      <c r="Q73" s="261"/>
      <c r="R73" s="85"/>
      <c r="S73" s="38">
        <v>0</v>
      </c>
      <c r="T73" s="85" t="s">
        <v>308</v>
      </c>
      <c r="U73" s="86"/>
      <c r="V73" s="52">
        <v>600</v>
      </c>
      <c r="W73" s="85"/>
      <c r="X73" s="38">
        <v>600</v>
      </c>
      <c r="Y73" s="85"/>
      <c r="Z73" s="86"/>
      <c r="AA73" s="52">
        <v>600</v>
      </c>
      <c r="AB73" s="261"/>
      <c r="AC73" s="85"/>
      <c r="AD73" s="38">
        <v>600</v>
      </c>
      <c r="AE73" s="85" t="s">
        <v>308</v>
      </c>
      <c r="AF73" s="86"/>
      <c r="AG73" s="52">
        <v>600</v>
      </c>
      <c r="AH73" s="261"/>
      <c r="AI73" s="85"/>
      <c r="AJ73" s="38">
        <v>600</v>
      </c>
      <c r="AK73" s="73">
        <v>0.54097222222222219</v>
      </c>
      <c r="AL73" s="42" t="s">
        <v>301</v>
      </c>
      <c r="AM73" s="38">
        <v>2160</v>
      </c>
      <c r="AN73" s="43">
        <v>0.5805555555555556</v>
      </c>
      <c r="AO73" s="47">
        <v>0.58263888888888882</v>
      </c>
      <c r="AP73" s="70">
        <v>105.5</v>
      </c>
      <c r="AQ73" s="71">
        <v>105.5</v>
      </c>
      <c r="AR73" s="72"/>
      <c r="AS73" s="49">
        <v>0.58263888888888882</v>
      </c>
      <c r="AT73" s="42" t="s">
        <v>44</v>
      </c>
      <c r="AU73" s="280">
        <v>0</v>
      </c>
      <c r="AV73" s="72"/>
      <c r="AW73" s="49">
        <v>0.6333333333333333</v>
      </c>
      <c r="AX73" s="42" t="s">
        <v>301</v>
      </c>
      <c r="AY73" s="38">
        <v>600</v>
      </c>
      <c r="AZ73" s="53">
        <v>0.63541666666666663</v>
      </c>
      <c r="BA73" s="61"/>
      <c r="BB73" s="55">
        <v>0.64118055555555553</v>
      </c>
      <c r="BC73" s="35">
        <v>5.7638888888889017E-3</v>
      </c>
      <c r="BD73" s="35">
        <v>2.5462962962964283E-4</v>
      </c>
      <c r="BE73" s="44" t="s">
        <v>301</v>
      </c>
      <c r="BF73" s="45">
        <v>22</v>
      </c>
      <c r="BG73" s="55">
        <v>0.64781250000000001</v>
      </c>
      <c r="BH73" s="35">
        <v>1.2395833333333384E-2</v>
      </c>
      <c r="BI73" s="35">
        <v>1.0185185185184673E-3</v>
      </c>
      <c r="BJ73" s="44" t="s">
        <v>45</v>
      </c>
      <c r="BK73" s="45">
        <v>88</v>
      </c>
      <c r="BL73" s="55">
        <v>0.65224537037037034</v>
      </c>
      <c r="BM73" s="35">
        <v>1.6828703703703707E-2</v>
      </c>
      <c r="BN73" s="35">
        <v>4.3981481481481302E-4</v>
      </c>
      <c r="BO73" s="44" t="s">
        <v>45</v>
      </c>
      <c r="BP73" s="45">
        <v>38</v>
      </c>
      <c r="BQ73" s="55"/>
      <c r="BR73" s="35">
        <v>-0.63541666666666663</v>
      </c>
      <c r="BS73" s="35">
        <v>0.66737268518518511</v>
      </c>
      <c r="BT73" s="44"/>
      <c r="BU73" s="45">
        <v>600</v>
      </c>
      <c r="BV73" s="263"/>
      <c r="BW73" s="263"/>
      <c r="BX73" s="55">
        <v>0.66094907407407411</v>
      </c>
      <c r="BY73" s="35">
        <v>2.5532407407407476E-2</v>
      </c>
      <c r="BZ73" s="35">
        <v>1.4675925925925856E-2</v>
      </c>
      <c r="CA73" s="44" t="s">
        <v>45</v>
      </c>
      <c r="CB73" s="45">
        <v>1568</v>
      </c>
      <c r="CC73" s="49">
        <v>0.72569444444444453</v>
      </c>
      <c r="CD73" s="42" t="s">
        <v>301</v>
      </c>
      <c r="CE73" s="38">
        <v>2100</v>
      </c>
      <c r="CF73" s="53">
        <v>0.72777777777777775</v>
      </c>
      <c r="CG73" s="61"/>
      <c r="CH73" s="55">
        <v>0.73812500000000003</v>
      </c>
      <c r="CI73" s="35">
        <v>1.0347222222222285E-2</v>
      </c>
      <c r="CJ73" s="35">
        <v>4.9768518518512189E-4</v>
      </c>
      <c r="CK73" s="44" t="s">
        <v>45</v>
      </c>
      <c r="CL73" s="45">
        <v>43</v>
      </c>
      <c r="CM73" s="55">
        <v>0.74353009259259262</v>
      </c>
      <c r="CN73" s="35">
        <v>1.5752314814814872E-2</v>
      </c>
      <c r="CO73" s="35">
        <v>1.0995370370369788E-3</v>
      </c>
      <c r="CP73" s="44" t="s">
        <v>45</v>
      </c>
      <c r="CQ73" s="45">
        <v>95</v>
      </c>
      <c r="CR73" s="85"/>
      <c r="CS73" s="38">
        <v>600</v>
      </c>
      <c r="CT73" s="85">
        <v>3.6048611111111102</v>
      </c>
      <c r="CU73" s="38"/>
      <c r="CV73" s="91"/>
      <c r="CW73" s="95">
        <v>0.05</v>
      </c>
      <c r="CX73" s="42" t="s">
        <v>44</v>
      </c>
      <c r="CY73" s="38">
        <v>0</v>
      </c>
      <c r="CZ73" s="43">
        <v>0.40902777777777777</v>
      </c>
      <c r="DA73" s="47"/>
      <c r="DB73" s="70">
        <v>109.1</v>
      </c>
      <c r="DC73" s="71">
        <v>109.1</v>
      </c>
      <c r="DD73" s="72">
        <v>300</v>
      </c>
      <c r="DE73" s="43"/>
      <c r="DF73" s="43"/>
      <c r="DG73" s="39">
        <v>2968.6</v>
      </c>
      <c r="DH73" s="46">
        <v>9060</v>
      </c>
      <c r="DI73" s="40"/>
      <c r="DJ73" s="63">
        <v>12028.6</v>
      </c>
      <c r="DK73" s="43"/>
      <c r="DL73" s="268" t="s">
        <v>191</v>
      </c>
      <c r="DM73" s="269" t="s">
        <v>615</v>
      </c>
      <c r="DN73" s="269" t="s">
        <v>178</v>
      </c>
      <c r="DO73" s="269">
        <v>105</v>
      </c>
      <c r="DP73" s="269">
        <v>0</v>
      </c>
      <c r="DQ73" s="56"/>
      <c r="DR73" s="56"/>
      <c r="DS73" s="36"/>
      <c r="DV73" s="41">
        <v>1.08</v>
      </c>
      <c r="DW73" s="41" t="s">
        <v>197</v>
      </c>
      <c r="DX73" s="41"/>
      <c r="DY73" s="151">
        <v>555.76800000000003</v>
      </c>
      <c r="DZ73" s="41">
        <v>555.76800000000003</v>
      </c>
      <c r="EA73" s="41">
        <v>9999</v>
      </c>
      <c r="EB73" s="41">
        <v>999999</v>
      </c>
      <c r="EC73" s="41">
        <v>999999</v>
      </c>
      <c r="EG73" s="41">
        <v>84</v>
      </c>
      <c r="EH73" s="195">
        <v>0</v>
      </c>
      <c r="EI73" s="195">
        <v>5760</v>
      </c>
      <c r="EJ73" s="196">
        <v>105.5</v>
      </c>
      <c r="EK73" s="195">
        <v>0</v>
      </c>
      <c r="EL73" s="195">
        <v>600</v>
      </c>
      <c r="EM73" s="195">
        <v>2316</v>
      </c>
      <c r="EN73" s="195">
        <v>2100</v>
      </c>
      <c r="EO73" s="195">
        <v>138</v>
      </c>
      <c r="EP73" s="195">
        <v>600</v>
      </c>
      <c r="EQ73" s="195">
        <v>409.1</v>
      </c>
      <c r="FC73" s="41">
        <v>84</v>
      </c>
      <c r="FD73" s="195">
        <v>0</v>
      </c>
      <c r="FE73" s="195">
        <v>5760</v>
      </c>
      <c r="FF73" s="195">
        <v>5865.5</v>
      </c>
      <c r="FG73" s="195">
        <v>5865.5</v>
      </c>
      <c r="FH73" s="195">
        <v>6465.5</v>
      </c>
      <c r="FI73" s="195">
        <v>8781.5</v>
      </c>
      <c r="FJ73" s="195">
        <v>10881.5</v>
      </c>
      <c r="FK73" s="195">
        <v>11019.5</v>
      </c>
      <c r="FL73" s="195">
        <v>11619.5</v>
      </c>
      <c r="FM73" s="195">
        <v>12028.6</v>
      </c>
    </row>
    <row r="74" spans="1:178" ht="13.5" thickBot="1" x14ac:dyDescent="0.25">
      <c r="B74" s="34">
        <v>74</v>
      </c>
      <c r="C74" s="293">
        <v>87</v>
      </c>
      <c r="D74" s="260" t="s">
        <v>558</v>
      </c>
      <c r="E74" s="260" t="s">
        <v>559</v>
      </c>
      <c r="F74" s="260" t="s">
        <v>573</v>
      </c>
      <c r="G74" s="43">
        <v>0.34305555555555539</v>
      </c>
      <c r="H74" s="47">
        <v>0.34305555555555539</v>
      </c>
      <c r="I74" s="58" t="s">
        <v>44</v>
      </c>
      <c r="J74" s="52">
        <v>0</v>
      </c>
      <c r="K74" s="43">
        <v>0.42638888888888876</v>
      </c>
      <c r="L74" s="47">
        <v>0.42638888888888876</v>
      </c>
      <c r="M74" s="42" t="s">
        <v>44</v>
      </c>
      <c r="N74" s="38">
        <v>0</v>
      </c>
      <c r="O74" s="85">
        <v>0.4291666666666667</v>
      </c>
      <c r="P74" s="38"/>
      <c r="Q74" s="261"/>
      <c r="R74" s="85"/>
      <c r="S74" s="38">
        <v>0</v>
      </c>
      <c r="T74" s="85">
        <v>0.46319444444444446</v>
      </c>
      <c r="U74" s="86"/>
      <c r="V74" s="52">
        <v>0</v>
      </c>
      <c r="W74" s="85">
        <v>0.48333333333333334</v>
      </c>
      <c r="X74" s="38"/>
      <c r="Y74" s="85">
        <v>0.48472222222222222</v>
      </c>
      <c r="Z74" s="86"/>
      <c r="AA74" s="52">
        <v>0</v>
      </c>
      <c r="AB74" s="261"/>
      <c r="AC74" s="85">
        <v>0.48680555555555555</v>
      </c>
      <c r="AD74" s="38"/>
      <c r="AE74" s="85">
        <v>0.50624999999999998</v>
      </c>
      <c r="AF74" s="86"/>
      <c r="AG74" s="52">
        <v>0</v>
      </c>
      <c r="AH74" s="261"/>
      <c r="AI74" s="85">
        <v>0.51388888888888895</v>
      </c>
      <c r="AJ74" s="38">
        <v>300</v>
      </c>
      <c r="AK74" s="73">
        <v>0.51666666666666672</v>
      </c>
      <c r="AL74" s="42" t="s">
        <v>44</v>
      </c>
      <c r="AM74" s="38">
        <v>0</v>
      </c>
      <c r="AN74" s="43">
        <v>0.52777777777777779</v>
      </c>
      <c r="AO74" s="47">
        <v>0.5708333333333333</v>
      </c>
      <c r="AP74" s="70">
        <v>88.5</v>
      </c>
      <c r="AQ74" s="71">
        <v>88.5</v>
      </c>
      <c r="AR74" s="72"/>
      <c r="AS74" s="49">
        <v>0.55833333333333335</v>
      </c>
      <c r="AT74" s="42" t="s">
        <v>44</v>
      </c>
      <c r="AU74" s="280">
        <v>0</v>
      </c>
      <c r="AV74" s="72"/>
      <c r="AW74" s="49">
        <v>0.6166666666666667</v>
      </c>
      <c r="AX74" s="42" t="s">
        <v>44</v>
      </c>
      <c r="AY74" s="38">
        <v>0</v>
      </c>
      <c r="AZ74" s="53">
        <v>0.61944444444444446</v>
      </c>
      <c r="BA74" s="61"/>
      <c r="BB74" s="55">
        <v>0.62496527777777777</v>
      </c>
      <c r="BC74" s="35">
        <v>5.5208333333333082E-3</v>
      </c>
      <c r="BD74" s="35">
        <v>1.1574074074049284E-5</v>
      </c>
      <c r="BE74" s="44" t="s">
        <v>301</v>
      </c>
      <c r="BF74" s="45">
        <v>1</v>
      </c>
      <c r="BG74" s="55">
        <v>0.63248842592592591</v>
      </c>
      <c r="BH74" s="35">
        <v>1.3043981481481448E-2</v>
      </c>
      <c r="BI74" s="35">
        <v>3.7037037037040282E-4</v>
      </c>
      <c r="BJ74" s="44" t="s">
        <v>45</v>
      </c>
      <c r="BK74" s="45">
        <v>32</v>
      </c>
      <c r="BL74" s="55">
        <v>0.63645833333333335</v>
      </c>
      <c r="BM74" s="35">
        <v>1.7013888888888884E-2</v>
      </c>
      <c r="BN74" s="35">
        <v>2.546296296296359E-4</v>
      </c>
      <c r="BO74" s="44" t="s">
        <v>45</v>
      </c>
      <c r="BP74" s="45">
        <v>22</v>
      </c>
      <c r="BQ74" s="55">
        <v>0.65084490740740741</v>
      </c>
      <c r="BR74" s="35">
        <v>3.1400462962962949E-2</v>
      </c>
      <c r="BS74" s="35">
        <v>5.5555555555556607E-4</v>
      </c>
      <c r="BT74" s="44" t="s">
        <v>45</v>
      </c>
      <c r="BU74" s="45">
        <v>48</v>
      </c>
      <c r="BV74" s="263"/>
      <c r="BW74" s="263"/>
      <c r="BX74" s="55">
        <v>0.66123842592592597</v>
      </c>
      <c r="BY74" s="35">
        <v>4.1793981481481501E-2</v>
      </c>
      <c r="BZ74" s="35">
        <v>1.5856481481481693E-3</v>
      </c>
      <c r="CA74" s="44" t="s">
        <v>301</v>
      </c>
      <c r="CB74" s="45">
        <v>137</v>
      </c>
      <c r="CC74" s="49">
        <v>0.69930555555555562</v>
      </c>
      <c r="CD74" s="42" t="s">
        <v>301</v>
      </c>
      <c r="CE74" s="38">
        <v>1200</v>
      </c>
      <c r="CF74" s="53">
        <v>0.70277777777777783</v>
      </c>
      <c r="CG74" s="61"/>
      <c r="CH74" s="55">
        <v>0.71353009259259259</v>
      </c>
      <c r="CI74" s="35">
        <v>1.0752314814814756E-2</v>
      </c>
      <c r="CJ74" s="35">
        <v>9.2592592592651013E-5</v>
      </c>
      <c r="CK74" s="44" t="s">
        <v>45</v>
      </c>
      <c r="CL74" s="45">
        <v>8</v>
      </c>
      <c r="CM74" s="55">
        <v>0.71988425925925925</v>
      </c>
      <c r="CN74" s="35">
        <v>1.7106481481481417E-2</v>
      </c>
      <c r="CO74" s="35">
        <v>2.5462962962956651E-4</v>
      </c>
      <c r="CP74" s="44" t="s">
        <v>301</v>
      </c>
      <c r="CQ74" s="45">
        <v>22</v>
      </c>
      <c r="CR74" s="85"/>
      <c r="CS74" s="38">
        <v>600</v>
      </c>
      <c r="CT74" s="85">
        <v>3.6465277777777798</v>
      </c>
      <c r="CU74" s="38"/>
      <c r="CV74" s="91"/>
      <c r="CW74" s="95">
        <v>0.05</v>
      </c>
      <c r="CX74" s="42" t="s">
        <v>44</v>
      </c>
      <c r="CY74" s="38">
        <v>0</v>
      </c>
      <c r="CZ74" s="43">
        <v>0.40902777777777777</v>
      </c>
      <c r="DA74" s="47"/>
      <c r="DB74" s="70">
        <v>109.6</v>
      </c>
      <c r="DC74" s="71">
        <v>109.6</v>
      </c>
      <c r="DD74" s="72"/>
      <c r="DE74" s="43"/>
      <c r="DF74" s="43"/>
      <c r="DG74" s="39">
        <v>468.1</v>
      </c>
      <c r="DH74" s="46">
        <v>2100</v>
      </c>
      <c r="DI74" s="40"/>
      <c r="DJ74" s="63">
        <v>2568.1</v>
      </c>
      <c r="DK74" s="43"/>
      <c r="DL74" s="268" t="s">
        <v>191</v>
      </c>
      <c r="DM74" s="269" t="s">
        <v>573</v>
      </c>
      <c r="DN74" s="269" t="s">
        <v>178</v>
      </c>
      <c r="DO74" s="269">
        <v>112</v>
      </c>
      <c r="DP74" s="269" t="s">
        <v>621</v>
      </c>
      <c r="DQ74" s="56"/>
      <c r="DR74" s="56"/>
      <c r="DS74" s="36"/>
      <c r="DV74" s="41">
        <v>1.08</v>
      </c>
      <c r="DW74" s="41" t="s">
        <v>197</v>
      </c>
      <c r="DX74" s="41"/>
      <c r="DY74" s="151">
        <v>213.94800000000001</v>
      </c>
      <c r="DZ74" s="41">
        <v>213.94800000000001</v>
      </c>
      <c r="EA74" s="41">
        <v>9999</v>
      </c>
      <c r="EB74" s="41">
        <v>999999</v>
      </c>
      <c r="EC74" s="41">
        <v>999999</v>
      </c>
      <c r="EG74" s="41">
        <v>87</v>
      </c>
      <c r="EH74" s="195">
        <v>0</v>
      </c>
      <c r="EI74" s="195">
        <v>300</v>
      </c>
      <c r="EJ74" s="196">
        <v>88.5</v>
      </c>
      <c r="EK74" s="195">
        <v>0</v>
      </c>
      <c r="EL74" s="195">
        <v>0</v>
      </c>
      <c r="EM74" s="195">
        <v>240</v>
      </c>
      <c r="EN74" s="195">
        <v>1200</v>
      </c>
      <c r="EO74" s="195">
        <v>30</v>
      </c>
      <c r="EP74" s="195">
        <v>600</v>
      </c>
      <c r="EQ74" s="195">
        <v>109.6</v>
      </c>
      <c r="FC74" s="41">
        <v>87</v>
      </c>
      <c r="FD74" s="195">
        <v>0</v>
      </c>
      <c r="FE74" s="195">
        <v>300</v>
      </c>
      <c r="FF74" s="195">
        <v>388.5</v>
      </c>
      <c r="FG74" s="195">
        <v>388.5</v>
      </c>
      <c r="FH74" s="195">
        <v>388.5</v>
      </c>
      <c r="FI74" s="195">
        <v>628.5</v>
      </c>
      <c r="FJ74" s="195">
        <v>1828.5</v>
      </c>
      <c r="FK74" s="195">
        <v>1858.5</v>
      </c>
      <c r="FL74" s="195">
        <v>2458.5</v>
      </c>
      <c r="FM74" s="195">
        <v>2568.1</v>
      </c>
    </row>
    <row r="75" spans="1:178" ht="13.5" thickBot="1" x14ac:dyDescent="0.25">
      <c r="B75" s="34">
        <v>75</v>
      </c>
      <c r="C75" s="293">
        <v>88</v>
      </c>
      <c r="D75" s="260" t="s">
        <v>560</v>
      </c>
      <c r="E75" s="260" t="s">
        <v>561</v>
      </c>
      <c r="F75" s="260" t="s">
        <v>614</v>
      </c>
      <c r="G75" s="43">
        <v>0.34374999999999983</v>
      </c>
      <c r="H75" s="47">
        <v>0.34374999999999983</v>
      </c>
      <c r="I75" s="58" t="s">
        <v>44</v>
      </c>
      <c r="J75" s="52">
        <v>0</v>
      </c>
      <c r="K75" s="43">
        <v>0.4270833333333332</v>
      </c>
      <c r="L75" s="47">
        <v>0.4270833333333332</v>
      </c>
      <c r="M75" s="42" t="s">
        <v>44</v>
      </c>
      <c r="N75" s="38">
        <v>0</v>
      </c>
      <c r="O75" s="85">
        <v>0.4284722222222222</v>
      </c>
      <c r="P75" s="38">
        <v>300</v>
      </c>
      <c r="Q75" s="261"/>
      <c r="R75" s="85">
        <v>0.46111111111111108</v>
      </c>
      <c r="S75" s="38">
        <v>300</v>
      </c>
      <c r="T75" s="85">
        <v>0.48749999999999999</v>
      </c>
      <c r="U75" s="86"/>
      <c r="V75" s="52">
        <v>0</v>
      </c>
      <c r="W75" s="85">
        <v>0.51388888888888895</v>
      </c>
      <c r="X75" s="38"/>
      <c r="Y75" s="85">
        <v>0.51458333333333328</v>
      </c>
      <c r="Z75" s="86"/>
      <c r="AA75" s="52">
        <v>0</v>
      </c>
      <c r="AB75" s="261"/>
      <c r="AC75" s="85">
        <v>0.51666666666666672</v>
      </c>
      <c r="AD75" s="38"/>
      <c r="AE75" s="85">
        <v>0.47916666666666669</v>
      </c>
      <c r="AF75" s="86"/>
      <c r="AG75" s="52">
        <v>1980</v>
      </c>
      <c r="AH75" s="261">
        <v>600</v>
      </c>
      <c r="AI75" s="85"/>
      <c r="AJ75" s="38">
        <v>600</v>
      </c>
      <c r="AK75" s="73">
        <v>0.5493055555555556</v>
      </c>
      <c r="AL75" s="42" t="s">
        <v>301</v>
      </c>
      <c r="AM75" s="38">
        <v>2760</v>
      </c>
      <c r="AN75" s="43">
        <v>0.55625000000000002</v>
      </c>
      <c r="AO75" s="47">
        <v>0.5854166666666667</v>
      </c>
      <c r="AP75" s="70">
        <v>92.1</v>
      </c>
      <c r="AQ75" s="71">
        <v>92.1</v>
      </c>
      <c r="AR75" s="72"/>
      <c r="AS75" s="49">
        <v>0.59097222222222223</v>
      </c>
      <c r="AT75" s="42" t="s">
        <v>44</v>
      </c>
      <c r="AU75" s="280">
        <v>0</v>
      </c>
      <c r="AV75" s="72"/>
      <c r="AW75" s="49">
        <v>0.6333333333333333</v>
      </c>
      <c r="AX75" s="42" t="s">
        <v>44</v>
      </c>
      <c r="AY75" s="38">
        <v>0</v>
      </c>
      <c r="AZ75" s="53">
        <v>0.63680555555555551</v>
      </c>
      <c r="BA75" s="61"/>
      <c r="BB75" s="55">
        <v>0.6422106481481481</v>
      </c>
      <c r="BC75" s="35">
        <v>5.4050925925925863E-3</v>
      </c>
      <c r="BD75" s="35">
        <v>1.0416666666667254E-4</v>
      </c>
      <c r="BE75" s="44" t="s">
        <v>45</v>
      </c>
      <c r="BF75" s="45">
        <v>9</v>
      </c>
      <c r="BG75" s="55">
        <v>0.64954861111111117</v>
      </c>
      <c r="BH75" s="35">
        <v>1.274305555555566E-2</v>
      </c>
      <c r="BI75" s="35">
        <v>6.7129629629619075E-4</v>
      </c>
      <c r="BJ75" s="44" t="s">
        <v>45</v>
      </c>
      <c r="BK75" s="45">
        <v>58</v>
      </c>
      <c r="BL75" s="55">
        <v>0.65387731481481481</v>
      </c>
      <c r="BM75" s="35">
        <v>1.70717592592593E-2</v>
      </c>
      <c r="BN75" s="35">
        <v>1.9675925925921947E-4</v>
      </c>
      <c r="BO75" s="44" t="s">
        <v>45</v>
      </c>
      <c r="BP75" s="45">
        <v>17</v>
      </c>
      <c r="BQ75" s="55">
        <v>0.67113425925925929</v>
      </c>
      <c r="BR75" s="35">
        <v>3.4328703703703778E-2</v>
      </c>
      <c r="BS75" s="35">
        <v>2.3726851851852623E-3</v>
      </c>
      <c r="BT75" s="44" t="s">
        <v>301</v>
      </c>
      <c r="BU75" s="45">
        <v>205</v>
      </c>
      <c r="BV75" s="263"/>
      <c r="BW75" s="263"/>
      <c r="BX75" s="55">
        <v>0.66200231481481475</v>
      </c>
      <c r="BY75" s="35">
        <v>2.5196759259259238E-2</v>
      </c>
      <c r="BZ75" s="35">
        <v>1.5011574074074094E-2</v>
      </c>
      <c r="CA75" s="44" t="s">
        <v>45</v>
      </c>
      <c r="CB75" s="45">
        <v>1597</v>
      </c>
      <c r="CC75" s="49">
        <v>0.69513888888888886</v>
      </c>
      <c r="CD75" s="42" t="s">
        <v>45</v>
      </c>
      <c r="CE75" s="38">
        <v>660</v>
      </c>
      <c r="CF75" s="53">
        <v>0.69791666666666663</v>
      </c>
      <c r="CG75" s="61"/>
      <c r="CH75" s="55">
        <v>0.70847222222222228</v>
      </c>
      <c r="CI75" s="35">
        <v>1.0555555555555651E-2</v>
      </c>
      <c r="CJ75" s="35">
        <v>2.8935185185175599E-4</v>
      </c>
      <c r="CK75" s="44" t="s">
        <v>45</v>
      </c>
      <c r="CL75" s="45">
        <v>25</v>
      </c>
      <c r="CM75" s="55">
        <v>0.71483796296296298</v>
      </c>
      <c r="CN75" s="35">
        <v>1.6921296296296351E-2</v>
      </c>
      <c r="CO75" s="35">
        <v>6.9444444444500403E-5</v>
      </c>
      <c r="CP75" s="44" t="s">
        <v>301</v>
      </c>
      <c r="CQ75" s="45">
        <v>6</v>
      </c>
      <c r="CR75" s="85" t="s">
        <v>632</v>
      </c>
      <c r="CS75" s="38"/>
      <c r="CT75" s="85">
        <v>3.6881944444444401</v>
      </c>
      <c r="CU75" s="38"/>
      <c r="CV75" s="91"/>
      <c r="CW75" s="95">
        <v>0.05</v>
      </c>
      <c r="CX75" s="42" t="s">
        <v>44</v>
      </c>
      <c r="CY75" s="38">
        <v>0</v>
      </c>
      <c r="CZ75" s="43">
        <v>0.40902777777777777</v>
      </c>
      <c r="DA75" s="47"/>
      <c r="DB75" s="70">
        <v>107.6</v>
      </c>
      <c r="DC75" s="71">
        <v>107.6</v>
      </c>
      <c r="DD75" s="72"/>
      <c r="DE75" s="43"/>
      <c r="DF75" s="43"/>
      <c r="DG75" s="39">
        <v>2116.6999999999998</v>
      </c>
      <c r="DH75" s="46">
        <v>7200</v>
      </c>
      <c r="DI75" s="40"/>
      <c r="DJ75" s="63">
        <v>9316.7000000000007</v>
      </c>
      <c r="DK75" s="43"/>
      <c r="DL75" s="268" t="s">
        <v>191</v>
      </c>
      <c r="DM75" s="269" t="s">
        <v>614</v>
      </c>
      <c r="DN75" s="269" t="s">
        <v>178</v>
      </c>
      <c r="DO75" s="269">
        <v>102</v>
      </c>
      <c r="DP75" s="269" t="s">
        <v>621</v>
      </c>
      <c r="DQ75" s="56"/>
      <c r="DR75" s="56"/>
      <c r="DS75" s="36"/>
      <c r="DV75" s="41">
        <v>1.08</v>
      </c>
      <c r="DW75" s="41" t="s">
        <v>197</v>
      </c>
      <c r="DX75" s="41"/>
      <c r="DY75" s="151">
        <v>215.67599999999999</v>
      </c>
      <c r="DZ75" s="41">
        <v>215.67599999999999</v>
      </c>
      <c r="EA75" s="41">
        <v>9999</v>
      </c>
      <c r="EB75" s="41">
        <v>999999</v>
      </c>
      <c r="EC75" s="41">
        <v>999999</v>
      </c>
      <c r="EG75" s="41">
        <v>88</v>
      </c>
      <c r="EH75" s="195">
        <v>0</v>
      </c>
      <c r="EI75" s="195">
        <v>6540</v>
      </c>
      <c r="EJ75" s="196">
        <v>92.1</v>
      </c>
      <c r="EK75" s="195">
        <v>0</v>
      </c>
      <c r="EL75" s="195">
        <v>0</v>
      </c>
      <c r="EM75" s="195">
        <v>1886</v>
      </c>
      <c r="EN75" s="195">
        <v>660</v>
      </c>
      <c r="EO75" s="195">
        <v>31</v>
      </c>
      <c r="EP75" s="195">
        <v>0</v>
      </c>
      <c r="EQ75" s="195">
        <v>107.6</v>
      </c>
      <c r="FC75" s="41">
        <v>88</v>
      </c>
      <c r="FD75" s="195">
        <v>0</v>
      </c>
      <c r="FE75" s="195">
        <v>6540</v>
      </c>
      <c r="FF75" s="195">
        <v>6632.1</v>
      </c>
      <c r="FG75" s="195">
        <v>6632.1</v>
      </c>
      <c r="FH75" s="195">
        <v>6632.1</v>
      </c>
      <c r="FI75" s="195">
        <v>8518.1</v>
      </c>
      <c r="FJ75" s="195">
        <v>9178.1</v>
      </c>
      <c r="FK75" s="195">
        <v>9209.1</v>
      </c>
      <c r="FL75" s="195">
        <v>9209.1</v>
      </c>
      <c r="FM75" s="195">
        <v>9316.7000000000007</v>
      </c>
    </row>
    <row r="76" spans="1:178" ht="13.5" thickBot="1" x14ac:dyDescent="0.25">
      <c r="B76" s="34">
        <v>77</v>
      </c>
      <c r="C76" s="293">
        <v>93</v>
      </c>
      <c r="D76" s="260" t="s">
        <v>562</v>
      </c>
      <c r="E76" s="260" t="s">
        <v>563</v>
      </c>
      <c r="F76" s="260" t="s">
        <v>617</v>
      </c>
      <c r="G76" s="43">
        <v>0.34513888888888872</v>
      </c>
      <c r="H76" s="47">
        <v>0.34513888888888872</v>
      </c>
      <c r="I76" s="58" t="s">
        <v>44</v>
      </c>
      <c r="J76" s="391">
        <v>0</v>
      </c>
      <c r="K76" s="43">
        <v>0.42847222222222209</v>
      </c>
      <c r="L76" s="47">
        <v>0.42847222222222209</v>
      </c>
      <c r="M76" s="42" t="s">
        <v>44</v>
      </c>
      <c r="N76" s="38">
        <v>0</v>
      </c>
      <c r="O76" s="85">
        <v>0.4291666666666667</v>
      </c>
      <c r="P76" s="38"/>
      <c r="Q76" s="261"/>
      <c r="R76" s="85">
        <v>0.45763888888888887</v>
      </c>
      <c r="S76" s="38">
        <v>300</v>
      </c>
      <c r="T76" s="85">
        <v>0.46249999999999997</v>
      </c>
      <c r="U76" s="86"/>
      <c r="V76" s="52">
        <v>0</v>
      </c>
      <c r="W76" s="85">
        <v>0.50347222222222221</v>
      </c>
      <c r="X76" s="38"/>
      <c r="Y76" s="85"/>
      <c r="Z76" s="86"/>
      <c r="AA76" s="52">
        <v>600</v>
      </c>
      <c r="AB76" s="261"/>
      <c r="AC76" s="85"/>
      <c r="AD76" s="38">
        <v>600</v>
      </c>
      <c r="AE76" s="85" t="s">
        <v>308</v>
      </c>
      <c r="AF76" s="86"/>
      <c r="AG76" s="52">
        <v>600</v>
      </c>
      <c r="AH76" s="261"/>
      <c r="AI76" s="85"/>
      <c r="AJ76" s="38">
        <v>600</v>
      </c>
      <c r="AK76" s="73">
        <v>0.51874999999999993</v>
      </c>
      <c r="AL76" s="42" t="s">
        <v>44</v>
      </c>
      <c r="AM76" s="38">
        <v>0</v>
      </c>
      <c r="AN76" s="43">
        <v>0.52361111111111114</v>
      </c>
      <c r="AO76" s="47">
        <v>0.57430555555555551</v>
      </c>
      <c r="AP76" s="70">
        <v>97.1</v>
      </c>
      <c r="AQ76" s="71">
        <v>97.1</v>
      </c>
      <c r="AR76" s="72">
        <v>10</v>
      </c>
      <c r="AS76" s="49">
        <v>0.56041666666666656</v>
      </c>
      <c r="AT76" s="42" t="s">
        <v>44</v>
      </c>
      <c r="AU76" s="280">
        <v>0</v>
      </c>
      <c r="AV76" s="72"/>
      <c r="AW76" s="49">
        <v>0.62013888888888891</v>
      </c>
      <c r="AX76" s="42" t="s">
        <v>44</v>
      </c>
      <c r="AY76" s="38">
        <v>0</v>
      </c>
      <c r="AZ76" s="53">
        <v>0.62222222222222223</v>
      </c>
      <c r="BA76" s="61"/>
      <c r="BB76" s="55">
        <v>0.62707175925925929</v>
      </c>
      <c r="BC76" s="35">
        <v>4.849537037037055E-3</v>
      </c>
      <c r="BD76" s="35">
        <v>6.5972222222220392E-4</v>
      </c>
      <c r="BE76" s="44" t="s">
        <v>45</v>
      </c>
      <c r="BF76" s="45">
        <v>57</v>
      </c>
      <c r="BG76" s="55">
        <v>0.63563657407407403</v>
      </c>
      <c r="BH76" s="35">
        <v>1.3414351851851802E-2</v>
      </c>
      <c r="BI76" s="35">
        <v>4.8572257327350599E-17</v>
      </c>
      <c r="BJ76" s="44" t="s">
        <v>44</v>
      </c>
      <c r="BK76" s="45">
        <v>0</v>
      </c>
      <c r="BL76" s="55">
        <v>0.64043981481481482</v>
      </c>
      <c r="BM76" s="35">
        <v>1.8217592592592591E-2</v>
      </c>
      <c r="BN76" s="35">
        <v>9.4907407407407093E-4</v>
      </c>
      <c r="BO76" s="44" t="s">
        <v>301</v>
      </c>
      <c r="BP76" s="45">
        <v>82</v>
      </c>
      <c r="BQ76" s="55">
        <v>0.66047453703703707</v>
      </c>
      <c r="BR76" s="35">
        <v>3.8252314814814836E-2</v>
      </c>
      <c r="BS76" s="35">
        <v>6.2962962962963206E-3</v>
      </c>
      <c r="BT76" s="44" t="s">
        <v>301</v>
      </c>
      <c r="BU76" s="45">
        <v>844</v>
      </c>
      <c r="BV76" s="263"/>
      <c r="BW76" s="263"/>
      <c r="BX76" s="55">
        <v>0.65093750000000006</v>
      </c>
      <c r="BY76" s="35">
        <v>2.8715277777777826E-2</v>
      </c>
      <c r="BZ76" s="35">
        <v>1.1493055555555506E-2</v>
      </c>
      <c r="CA76" s="44" t="s">
        <v>45</v>
      </c>
      <c r="CB76" s="45">
        <v>1593</v>
      </c>
      <c r="CC76" s="49"/>
      <c r="CD76" s="42" t="s">
        <v>44</v>
      </c>
      <c r="CE76" s="38">
        <v>1800</v>
      </c>
      <c r="CF76" s="53"/>
      <c r="CG76" s="61"/>
      <c r="CH76" s="55"/>
      <c r="CI76" s="35">
        <v>0</v>
      </c>
      <c r="CJ76" s="35">
        <v>1.0844907407407407E-2</v>
      </c>
      <c r="CK76" s="44" t="s">
        <v>44</v>
      </c>
      <c r="CL76" s="45"/>
      <c r="CM76" s="55"/>
      <c r="CN76" s="35">
        <v>0</v>
      </c>
      <c r="CO76" s="35">
        <v>1.6851851851851851E-2</v>
      </c>
      <c r="CP76" s="44"/>
      <c r="CQ76" s="45">
        <v>1800</v>
      </c>
      <c r="CR76" s="85"/>
      <c r="CS76" s="38">
        <v>600</v>
      </c>
      <c r="CT76" s="85">
        <v>3.7715277777777798</v>
      </c>
      <c r="CU76" s="38"/>
      <c r="CV76" s="91"/>
      <c r="CW76" s="95">
        <v>0.05</v>
      </c>
      <c r="CX76" s="42" t="s">
        <v>44</v>
      </c>
      <c r="CY76" s="38">
        <v>0</v>
      </c>
      <c r="CZ76" s="43">
        <v>0.40902777777777777</v>
      </c>
      <c r="DA76" s="47"/>
      <c r="DB76" s="70">
        <v>109.8</v>
      </c>
      <c r="DC76" s="71">
        <v>109.8</v>
      </c>
      <c r="DD76" s="72"/>
      <c r="DE76" s="43"/>
      <c r="DF76" s="43"/>
      <c r="DG76" s="39">
        <v>4592.9000000000005</v>
      </c>
      <c r="DH76" s="46">
        <v>5100</v>
      </c>
      <c r="DI76" s="40"/>
      <c r="DJ76" s="63">
        <v>9692.9000000000015</v>
      </c>
      <c r="DK76" s="43"/>
      <c r="DL76" s="268" t="s">
        <v>192</v>
      </c>
      <c r="DM76" s="269" t="s">
        <v>617</v>
      </c>
      <c r="DN76" s="269" t="s">
        <v>178</v>
      </c>
      <c r="DO76" s="269">
        <v>76</v>
      </c>
      <c r="DP76" s="269">
        <v>0</v>
      </c>
      <c r="DQ76" s="56"/>
      <c r="DR76" s="56"/>
      <c r="DS76" s="36"/>
      <c r="DV76" s="41">
        <v>1.05</v>
      </c>
      <c r="DW76" s="41" t="s">
        <v>197</v>
      </c>
      <c r="DX76" s="41"/>
      <c r="DY76" s="151">
        <v>227.74499999999998</v>
      </c>
      <c r="DZ76" s="41">
        <v>227.74499999999998</v>
      </c>
      <c r="EA76" s="41">
        <v>9999</v>
      </c>
      <c r="EB76" s="41">
        <v>999999</v>
      </c>
      <c r="EC76" s="41">
        <v>999999</v>
      </c>
      <c r="EG76" s="41">
        <v>93</v>
      </c>
      <c r="EH76" s="195">
        <v>0</v>
      </c>
      <c r="EI76" s="195">
        <v>2700</v>
      </c>
      <c r="EJ76" s="196">
        <v>107.1</v>
      </c>
      <c r="EK76" s="195">
        <v>0</v>
      </c>
      <c r="EL76" s="195">
        <v>0</v>
      </c>
      <c r="EM76" s="195">
        <v>2576</v>
      </c>
      <c r="EN76" s="195">
        <v>1800</v>
      </c>
      <c r="EO76" s="195">
        <v>1800</v>
      </c>
      <c r="EP76" s="195">
        <v>600</v>
      </c>
      <c r="EQ76" s="195">
        <v>109.8</v>
      </c>
      <c r="FC76" s="41">
        <v>93</v>
      </c>
      <c r="FD76" s="195">
        <v>0</v>
      </c>
      <c r="FE76" s="195">
        <v>2700</v>
      </c>
      <c r="FF76" s="195">
        <v>2807.1</v>
      </c>
      <c r="FG76" s="195">
        <v>2807.1</v>
      </c>
      <c r="FH76" s="195">
        <v>2807.1</v>
      </c>
      <c r="FI76" s="195">
        <v>5383.1</v>
      </c>
      <c r="FJ76" s="195">
        <v>7183.1</v>
      </c>
      <c r="FK76" s="195">
        <v>8983.1</v>
      </c>
      <c r="FL76" s="195">
        <v>9583.1</v>
      </c>
      <c r="FM76" s="195">
        <v>9692.9</v>
      </c>
    </row>
    <row r="77" spans="1:178" ht="13.5" thickBot="1" x14ac:dyDescent="0.25">
      <c r="B77" s="34">
        <v>78</v>
      </c>
      <c r="C77" s="293">
        <v>99</v>
      </c>
      <c r="D77" s="260" t="s">
        <v>564</v>
      </c>
      <c r="E77" s="260" t="s">
        <v>565</v>
      </c>
      <c r="F77" s="260" t="s">
        <v>618</v>
      </c>
      <c r="G77" s="43">
        <v>0.34583333333333316</v>
      </c>
      <c r="H77" s="47">
        <v>0.34583333333333316</v>
      </c>
      <c r="I77" s="58" t="s">
        <v>44</v>
      </c>
      <c r="J77" s="52">
        <v>0</v>
      </c>
      <c r="K77" s="43">
        <v>0.42916666666666653</v>
      </c>
      <c r="L77" s="47">
        <v>0.42916666666666653</v>
      </c>
      <c r="M77" s="42" t="s">
        <v>44</v>
      </c>
      <c r="N77" s="38">
        <v>0</v>
      </c>
      <c r="O77" s="85">
        <v>0.42986111111111108</v>
      </c>
      <c r="P77" s="38"/>
      <c r="Q77" s="261"/>
      <c r="R77" s="85"/>
      <c r="S77" s="38">
        <v>0</v>
      </c>
      <c r="T77" s="85">
        <v>0.4770833333333333</v>
      </c>
      <c r="U77" s="86"/>
      <c r="V77" s="52">
        <v>0</v>
      </c>
      <c r="W77" s="85"/>
      <c r="X77" s="38">
        <v>600</v>
      </c>
      <c r="Y77" s="85"/>
      <c r="Z77" s="86"/>
      <c r="AA77" s="52">
        <v>600</v>
      </c>
      <c r="AB77" s="261"/>
      <c r="AC77" s="85"/>
      <c r="AD77" s="38">
        <v>600</v>
      </c>
      <c r="AE77" s="85" t="s">
        <v>308</v>
      </c>
      <c r="AF77" s="86"/>
      <c r="AG77" s="52">
        <v>600</v>
      </c>
      <c r="AH77" s="261"/>
      <c r="AI77" s="85"/>
      <c r="AJ77" s="38">
        <v>600</v>
      </c>
      <c r="AK77" s="73" t="s">
        <v>308</v>
      </c>
      <c r="AL77" s="42" t="s">
        <v>44</v>
      </c>
      <c r="AM77" s="38">
        <v>1800</v>
      </c>
      <c r="AN77" s="43">
        <v>0.58888888888888891</v>
      </c>
      <c r="AO77" s="47">
        <v>0.59027777777777779</v>
      </c>
      <c r="AP77" s="70">
        <v>108.9</v>
      </c>
      <c r="AQ77" s="71">
        <v>108.9</v>
      </c>
      <c r="AR77" s="72"/>
      <c r="AS77" s="49" t="e">
        <v>#VALUE!</v>
      </c>
      <c r="AT77" s="42"/>
      <c r="AU77" s="280">
        <v>0</v>
      </c>
      <c r="AV77" s="72"/>
      <c r="AW77" s="49">
        <v>0.63958333333333328</v>
      </c>
      <c r="AX77" s="42"/>
      <c r="AY77" s="38">
        <v>0</v>
      </c>
      <c r="AZ77" s="53">
        <v>0.64097222222222217</v>
      </c>
      <c r="BA77" s="61"/>
      <c r="BB77" s="55">
        <v>0.64651620370370366</v>
      </c>
      <c r="BC77" s="35">
        <v>5.5439814814814969E-3</v>
      </c>
      <c r="BD77" s="35">
        <v>3.4722222222238058E-5</v>
      </c>
      <c r="BE77" s="44" t="s">
        <v>301</v>
      </c>
      <c r="BF77" s="45">
        <v>3</v>
      </c>
      <c r="BG77" s="55">
        <v>0.65443287037037035</v>
      </c>
      <c r="BH77" s="35">
        <v>1.346064814814818E-2</v>
      </c>
      <c r="BI77" s="35">
        <v>4.6296296296328976E-5</v>
      </c>
      <c r="BJ77" s="44" t="s">
        <v>301</v>
      </c>
      <c r="BK77" s="45">
        <v>4</v>
      </c>
      <c r="BL77" s="55">
        <v>0.65946759259259258</v>
      </c>
      <c r="BM77" s="35">
        <v>1.8495370370370412E-2</v>
      </c>
      <c r="BN77" s="35">
        <v>1.2268518518518921E-3</v>
      </c>
      <c r="BO77" s="44" t="s">
        <v>301</v>
      </c>
      <c r="BP77" s="45">
        <v>106</v>
      </c>
      <c r="BQ77" s="55">
        <v>0.70568287037037036</v>
      </c>
      <c r="BR77" s="35">
        <v>6.4710648148148198E-2</v>
      </c>
      <c r="BS77" s="35">
        <v>3.2754629629629682E-2</v>
      </c>
      <c r="BT77" s="44" t="s">
        <v>301</v>
      </c>
      <c r="BU77" s="45">
        <v>2830</v>
      </c>
      <c r="BV77" s="263"/>
      <c r="BW77" s="263"/>
      <c r="BX77" s="55">
        <v>0.66833333333333333</v>
      </c>
      <c r="BY77" s="35">
        <v>2.7361111111111169E-2</v>
      </c>
      <c r="BZ77" s="35">
        <v>1.2847222222222163E-2</v>
      </c>
      <c r="CA77" s="44" t="s">
        <v>45</v>
      </c>
      <c r="CB77" s="45">
        <v>1410</v>
      </c>
      <c r="CC77" s="49">
        <v>0.73402777777777783</v>
      </c>
      <c r="CD77" s="42" t="s">
        <v>301</v>
      </c>
      <c r="CE77" s="38">
        <v>2340</v>
      </c>
      <c r="CF77" s="53">
        <v>0.73611111111111116</v>
      </c>
      <c r="CG77" s="61"/>
      <c r="CH77" s="55">
        <v>0.75</v>
      </c>
      <c r="CI77" s="35">
        <v>1.388888888888884E-2</v>
      </c>
      <c r="CJ77" s="35">
        <v>3.0439814814814323E-3</v>
      </c>
      <c r="CK77" s="44" t="s">
        <v>301</v>
      </c>
      <c r="CL77" s="45">
        <v>263</v>
      </c>
      <c r="CM77" s="55">
        <v>0.75807870370370367</v>
      </c>
      <c r="CN77" s="35">
        <v>2.1967592592592511E-2</v>
      </c>
      <c r="CO77" s="35">
        <v>5.1157407407406603E-3</v>
      </c>
      <c r="CP77" s="44" t="s">
        <v>301</v>
      </c>
      <c r="CQ77" s="45">
        <v>442</v>
      </c>
      <c r="CR77" s="85" t="s">
        <v>632</v>
      </c>
      <c r="CS77" s="38"/>
      <c r="CT77" s="85">
        <v>3.8131944444444401</v>
      </c>
      <c r="CU77" s="38"/>
      <c r="CV77" s="91"/>
      <c r="CW77" s="95">
        <v>0.05</v>
      </c>
      <c r="CX77" s="42" t="s">
        <v>44</v>
      </c>
      <c r="CY77" s="38">
        <v>0</v>
      </c>
      <c r="CZ77" s="43">
        <v>0.40902777777777777</v>
      </c>
      <c r="DA77" s="47"/>
      <c r="DB77" s="70">
        <v>127.7</v>
      </c>
      <c r="DC77" s="71">
        <v>127.7</v>
      </c>
      <c r="DD77" s="72"/>
      <c r="DE77" s="43"/>
      <c r="DF77" s="43"/>
      <c r="DG77" s="39">
        <v>5294.5999999999995</v>
      </c>
      <c r="DH77" s="46">
        <v>7140</v>
      </c>
      <c r="DI77" s="40"/>
      <c r="DJ77" s="63">
        <v>12434.599999999999</v>
      </c>
      <c r="DK77" s="43"/>
      <c r="DL77" s="268" t="s">
        <v>191</v>
      </c>
      <c r="DM77" s="269" t="s">
        <v>618</v>
      </c>
      <c r="DN77" s="269" t="s">
        <v>178</v>
      </c>
      <c r="DO77" s="269">
        <v>103</v>
      </c>
      <c r="DP77" s="269">
        <v>0</v>
      </c>
      <c r="DQ77" s="56"/>
      <c r="DR77" s="56"/>
      <c r="DS77" s="36"/>
      <c r="DV77" s="41">
        <v>1.08</v>
      </c>
      <c r="DW77" s="41" t="s">
        <v>197</v>
      </c>
      <c r="DX77" s="41"/>
      <c r="DY77" s="151">
        <v>255.52800000000005</v>
      </c>
      <c r="DZ77" s="41">
        <v>255.52800000000005</v>
      </c>
      <c r="EA77" s="41">
        <v>9999</v>
      </c>
      <c r="EB77" s="41">
        <v>999999</v>
      </c>
      <c r="EC77" s="41">
        <v>999999</v>
      </c>
      <c r="EG77" s="41">
        <v>99</v>
      </c>
      <c r="EH77" s="195">
        <v>0</v>
      </c>
      <c r="EI77" s="195">
        <v>4800</v>
      </c>
      <c r="EJ77" s="196">
        <v>108.9</v>
      </c>
      <c r="EK77" s="195">
        <v>0</v>
      </c>
      <c r="EL77" s="195">
        <v>0</v>
      </c>
      <c r="EM77" s="195">
        <v>4353</v>
      </c>
      <c r="EN77" s="195">
        <v>2340</v>
      </c>
      <c r="EO77" s="195">
        <v>705</v>
      </c>
      <c r="EP77" s="195">
        <v>0</v>
      </c>
      <c r="EQ77" s="195">
        <v>127.7</v>
      </c>
      <c r="FC77" s="41">
        <v>99</v>
      </c>
      <c r="FD77" s="195">
        <v>0</v>
      </c>
      <c r="FE77" s="195">
        <v>4800</v>
      </c>
      <c r="FF77" s="195">
        <v>4908.8999999999996</v>
      </c>
      <c r="FG77" s="195">
        <v>4908.8999999999996</v>
      </c>
      <c r="FH77" s="195">
        <v>4908.8999999999996</v>
      </c>
      <c r="FI77" s="195">
        <v>9261.9</v>
      </c>
      <c r="FJ77" s="195">
        <v>11601.9</v>
      </c>
      <c r="FK77" s="195">
        <v>12306.9</v>
      </c>
      <c r="FL77" s="195">
        <v>12306.9</v>
      </c>
      <c r="FM77" s="195">
        <v>12434.6</v>
      </c>
    </row>
    <row r="78" spans="1:178" ht="13.5" thickBot="1" x14ac:dyDescent="0.25">
      <c r="B78" s="34">
        <v>63</v>
      </c>
      <c r="C78" s="293">
        <v>72</v>
      </c>
      <c r="D78" s="260" t="s">
        <v>540</v>
      </c>
      <c r="E78" s="260" t="s">
        <v>541</v>
      </c>
      <c r="F78" s="260" t="s">
        <v>589</v>
      </c>
      <c r="G78" s="43">
        <v>0.33541666666666653</v>
      </c>
      <c r="H78" s="47"/>
      <c r="I78" s="58"/>
      <c r="J78" s="52" t="s">
        <v>630</v>
      </c>
      <c r="K78" s="43">
        <v>0.4187499999999999</v>
      </c>
      <c r="L78" s="47">
        <v>0.4187499999999999</v>
      </c>
      <c r="M78" s="42" t="s">
        <v>44</v>
      </c>
      <c r="N78" s="38">
        <v>0</v>
      </c>
      <c r="O78" s="85"/>
      <c r="P78" s="38"/>
      <c r="Q78" s="261"/>
      <c r="R78" s="85"/>
      <c r="S78" s="38">
        <v>0</v>
      </c>
      <c r="T78" s="85"/>
      <c r="U78" s="86"/>
      <c r="V78" s="52">
        <v>0</v>
      </c>
      <c r="W78" s="85"/>
      <c r="X78" s="38"/>
      <c r="Y78" s="85"/>
      <c r="Z78" s="86"/>
      <c r="AA78" s="52">
        <v>0</v>
      </c>
      <c r="AB78" s="261"/>
      <c r="AC78" s="85"/>
      <c r="AD78" s="38"/>
      <c r="AE78" s="85"/>
      <c r="AF78" s="86"/>
      <c r="AG78" s="52">
        <v>0</v>
      </c>
      <c r="AH78" s="261"/>
      <c r="AI78" s="85"/>
      <c r="AJ78" s="38"/>
      <c r="AK78" s="73"/>
      <c r="AL78" s="42" t="s">
        <v>44</v>
      </c>
      <c r="AM78" s="38">
        <v>0</v>
      </c>
      <c r="AN78" s="43"/>
      <c r="AO78" s="47"/>
      <c r="AP78" s="70"/>
      <c r="AQ78" s="71">
        <v>0</v>
      </c>
      <c r="AR78" s="72"/>
      <c r="AS78" s="49">
        <v>4.1666666666666664E-2</v>
      </c>
      <c r="AT78" s="42" t="s">
        <v>44</v>
      </c>
      <c r="AU78" s="280">
        <v>0</v>
      </c>
      <c r="AV78" s="72"/>
      <c r="AW78" s="49"/>
      <c r="AX78" s="42" t="s">
        <v>44</v>
      </c>
      <c r="AY78" s="38">
        <v>0</v>
      </c>
      <c r="AZ78" s="53"/>
      <c r="BA78" s="61"/>
      <c r="BB78" s="55"/>
      <c r="BC78" s="35">
        <v>0</v>
      </c>
      <c r="BD78" s="35">
        <v>5.5092592592592589E-3</v>
      </c>
      <c r="BE78" s="44" t="s">
        <v>45</v>
      </c>
      <c r="BF78" s="45">
        <v>476</v>
      </c>
      <c r="BG78" s="55"/>
      <c r="BH78" s="35">
        <v>0</v>
      </c>
      <c r="BI78" s="35">
        <v>1.3414351851851851E-2</v>
      </c>
      <c r="BJ78" s="44" t="s">
        <v>45</v>
      </c>
      <c r="BK78" s="45">
        <v>1159</v>
      </c>
      <c r="BL78" s="55"/>
      <c r="BM78" s="35">
        <v>0</v>
      </c>
      <c r="BN78" s="35">
        <v>1.726851851851852E-2</v>
      </c>
      <c r="BO78" s="44" t="s">
        <v>45</v>
      </c>
      <c r="BP78" s="45">
        <v>1492</v>
      </c>
      <c r="BQ78" s="55"/>
      <c r="BR78" s="35">
        <v>0</v>
      </c>
      <c r="BS78" s="35">
        <v>3.1956018518518516E-2</v>
      </c>
      <c r="BT78" s="44" t="s">
        <v>45</v>
      </c>
      <c r="BU78" s="45">
        <v>2761</v>
      </c>
      <c r="BV78" s="263"/>
      <c r="BW78" s="263"/>
      <c r="BX78" s="55"/>
      <c r="BY78" s="35">
        <v>0</v>
      </c>
      <c r="BZ78" s="35">
        <v>4.0208333333333332E-2</v>
      </c>
      <c r="CA78" s="44" t="s">
        <v>45</v>
      </c>
      <c r="CB78" s="45">
        <v>3474</v>
      </c>
      <c r="CC78" s="49"/>
      <c r="CD78" s="42" t="s">
        <v>44</v>
      </c>
      <c r="CE78" s="38">
        <v>0</v>
      </c>
      <c r="CF78" s="53"/>
      <c r="CG78" s="61"/>
      <c r="CH78" s="55"/>
      <c r="CI78" s="35">
        <v>0</v>
      </c>
      <c r="CJ78" s="35">
        <v>1.0844907407407407E-2</v>
      </c>
      <c r="CK78" s="44" t="s">
        <v>45</v>
      </c>
      <c r="CL78" s="45">
        <v>937</v>
      </c>
      <c r="CM78" s="55"/>
      <c r="CN78" s="35">
        <v>0</v>
      </c>
      <c r="CO78" s="35">
        <v>1.6851851851851851E-2</v>
      </c>
      <c r="CP78" s="44" t="s">
        <v>45</v>
      </c>
      <c r="CQ78" s="45">
        <v>1456</v>
      </c>
      <c r="CR78" s="85"/>
      <c r="CS78" s="38"/>
      <c r="CT78" s="85">
        <v>3.1881944444444401</v>
      </c>
      <c r="CU78" s="38"/>
      <c r="CV78" s="91"/>
      <c r="CW78" s="95">
        <v>0.05</v>
      </c>
      <c r="CX78" s="42" t="s">
        <v>44</v>
      </c>
      <c r="CY78" s="38">
        <v>0</v>
      </c>
      <c r="CZ78" s="43">
        <v>0.40902777777777777</v>
      </c>
      <c r="DA78" s="47"/>
      <c r="DB78" s="70"/>
      <c r="DC78" s="71">
        <v>0</v>
      </c>
      <c r="DD78" s="72"/>
      <c r="DE78" s="43"/>
      <c r="DF78" s="43"/>
      <c r="DG78" s="39">
        <v>11755</v>
      </c>
      <c r="DH78" s="46">
        <v>0</v>
      </c>
      <c r="DI78" s="40"/>
      <c r="DJ78" s="63" t="s">
        <v>631</v>
      </c>
      <c r="DK78" s="43"/>
      <c r="DL78" s="268" t="s">
        <v>190</v>
      </c>
      <c r="DM78" s="269" t="s">
        <v>589</v>
      </c>
      <c r="DN78" s="269" t="s">
        <v>178</v>
      </c>
      <c r="DO78" s="269">
        <v>104</v>
      </c>
      <c r="DP78" s="269" t="s">
        <v>620</v>
      </c>
      <c r="DQ78" s="56"/>
      <c r="DR78" s="56"/>
      <c r="DS78" s="36"/>
      <c r="DV78" s="41">
        <v>1.08</v>
      </c>
      <c r="DW78" s="41" t="s">
        <v>197</v>
      </c>
      <c r="DX78" s="41"/>
      <c r="DY78" s="400" t="s">
        <v>631</v>
      </c>
      <c r="DZ78" s="41" t="s">
        <v>631</v>
      </c>
      <c r="EA78" s="400" t="s">
        <v>631</v>
      </c>
      <c r="EB78" s="400" t="s">
        <v>631</v>
      </c>
      <c r="EC78" s="400" t="s">
        <v>631</v>
      </c>
      <c r="EG78" s="41">
        <v>72</v>
      </c>
      <c r="EH78" s="400" t="s">
        <v>631</v>
      </c>
      <c r="EI78" s="400" t="s">
        <v>631</v>
      </c>
      <c r="EJ78" s="400" t="s">
        <v>631</v>
      </c>
      <c r="EK78" s="400" t="s">
        <v>631</v>
      </c>
      <c r="EL78" s="400" t="s">
        <v>631</v>
      </c>
      <c r="EM78" s="400" t="s">
        <v>631</v>
      </c>
      <c r="EN78" s="400" t="s">
        <v>631</v>
      </c>
      <c r="EO78" s="400" t="s">
        <v>631</v>
      </c>
      <c r="EP78" s="400" t="s">
        <v>631</v>
      </c>
      <c r="EQ78" s="400" t="s">
        <v>631</v>
      </c>
      <c r="FC78" s="41">
        <v>72</v>
      </c>
      <c r="FD78" s="195" t="s">
        <v>631</v>
      </c>
      <c r="FE78" s="400" t="s">
        <v>631</v>
      </c>
      <c r="FF78" s="400" t="s">
        <v>631</v>
      </c>
      <c r="FG78" s="400" t="s">
        <v>631</v>
      </c>
      <c r="FH78" s="400" t="s">
        <v>631</v>
      </c>
      <c r="FI78" s="400" t="s">
        <v>631</v>
      </c>
      <c r="FJ78" s="400" t="s">
        <v>631</v>
      </c>
      <c r="FK78" s="400" t="s">
        <v>631</v>
      </c>
      <c r="FL78" s="400" t="s">
        <v>631</v>
      </c>
      <c r="FM78" s="400" t="s">
        <v>631</v>
      </c>
    </row>
    <row r="79" spans="1:178" ht="13.5" thickBot="1" x14ac:dyDescent="0.25">
      <c r="A79" s="75"/>
      <c r="B79" s="34">
        <v>39</v>
      </c>
      <c r="C79" s="293">
        <v>39</v>
      </c>
      <c r="D79" s="260" t="s">
        <v>173</v>
      </c>
      <c r="E79" s="260" t="s">
        <v>508</v>
      </c>
      <c r="F79" s="260" t="s">
        <v>593</v>
      </c>
      <c r="G79" s="43">
        <v>0.31874999999999992</v>
      </c>
      <c r="H79" s="47">
        <v>0.31874999999999992</v>
      </c>
      <c r="I79" s="58" t="s">
        <v>44</v>
      </c>
      <c r="J79" s="52">
        <v>0</v>
      </c>
      <c r="K79" s="43">
        <v>0.40208333333333329</v>
      </c>
      <c r="L79" s="47">
        <v>0.40208333333333329</v>
      </c>
      <c r="M79" s="42" t="s">
        <v>44</v>
      </c>
      <c r="N79" s="38">
        <v>0</v>
      </c>
      <c r="O79" s="85">
        <v>0.40277777777777773</v>
      </c>
      <c r="P79" s="38"/>
      <c r="Q79" s="261"/>
      <c r="R79" s="85"/>
      <c r="S79" s="38">
        <v>0</v>
      </c>
      <c r="T79" s="85" t="s">
        <v>308</v>
      </c>
      <c r="U79" s="86"/>
      <c r="V79" s="52">
        <v>600</v>
      </c>
      <c r="W79" s="85"/>
      <c r="X79" s="38">
        <v>600</v>
      </c>
      <c r="Y79" s="85"/>
      <c r="Z79" s="86"/>
      <c r="AA79" s="52">
        <v>600</v>
      </c>
      <c r="AB79" s="261"/>
      <c r="AC79" s="85"/>
      <c r="AD79" s="38">
        <v>600</v>
      </c>
      <c r="AE79" s="85">
        <v>0.4548611111111111</v>
      </c>
      <c r="AF79" s="86"/>
      <c r="AG79" s="52">
        <v>1920</v>
      </c>
      <c r="AH79" s="261"/>
      <c r="AI79" s="85">
        <v>0.46180555555555558</v>
      </c>
      <c r="AJ79" s="38"/>
      <c r="AK79" s="73">
        <v>0.49236111111111108</v>
      </c>
      <c r="AL79" s="42" t="s">
        <v>44</v>
      </c>
      <c r="AM79" s="38">
        <v>0</v>
      </c>
      <c r="AN79" s="43">
        <v>0.5229166666666667</v>
      </c>
      <c r="AO79" s="47">
        <v>0.52638888888888891</v>
      </c>
      <c r="AP79" s="70">
        <v>113.5</v>
      </c>
      <c r="AQ79" s="71">
        <v>113.5</v>
      </c>
      <c r="AR79" s="72"/>
      <c r="AS79" s="49">
        <v>0.53402777777777777</v>
      </c>
      <c r="AT79" s="42" t="s">
        <v>44</v>
      </c>
      <c r="AU79" s="280">
        <v>0</v>
      </c>
      <c r="AV79" s="72"/>
      <c r="AW79" s="49">
        <v>0.5756944444444444</v>
      </c>
      <c r="AX79" s="42" t="s">
        <v>44</v>
      </c>
      <c r="AY79" s="38">
        <v>0</v>
      </c>
      <c r="AZ79" s="53">
        <v>0.57847222222222217</v>
      </c>
      <c r="BA79" s="61"/>
      <c r="BB79" s="55">
        <v>0.58344907407407409</v>
      </c>
      <c r="BC79" s="35">
        <v>4.9768518518519267E-3</v>
      </c>
      <c r="BD79" s="35">
        <v>5.3240740740733219E-4</v>
      </c>
      <c r="BE79" s="44" t="s">
        <v>45</v>
      </c>
      <c r="BF79" s="45">
        <v>46</v>
      </c>
      <c r="BG79" s="55">
        <v>0.59047453703703701</v>
      </c>
      <c r="BH79" s="35">
        <v>1.2002314814814841E-2</v>
      </c>
      <c r="BI79" s="35">
        <v>1.4120370370370103E-3</v>
      </c>
      <c r="BJ79" s="44" t="s">
        <v>45</v>
      </c>
      <c r="BK79" s="45">
        <v>122</v>
      </c>
      <c r="BL79" s="55">
        <v>0.59410879629629632</v>
      </c>
      <c r="BM79" s="35">
        <v>1.563657407407415E-2</v>
      </c>
      <c r="BN79" s="35">
        <v>1.63194444444437E-3</v>
      </c>
      <c r="BO79" s="44" t="s">
        <v>45</v>
      </c>
      <c r="BP79" s="45">
        <v>141</v>
      </c>
      <c r="BQ79" s="55">
        <v>0.61630787037037038</v>
      </c>
      <c r="BR79" s="35">
        <v>3.7835648148148215E-2</v>
      </c>
      <c r="BS79" s="35">
        <v>5.8796296296296999E-3</v>
      </c>
      <c r="BT79" s="44" t="s">
        <v>301</v>
      </c>
      <c r="BU79" s="45">
        <v>508</v>
      </c>
      <c r="BV79" s="263"/>
      <c r="BW79" s="263"/>
      <c r="BX79" s="55">
        <v>0.62648148148148153</v>
      </c>
      <c r="BY79" s="35">
        <v>4.8009259259259363E-2</v>
      </c>
      <c r="BZ79" s="35">
        <v>7.8009259259260305E-3</v>
      </c>
      <c r="CA79" s="44" t="s">
        <v>301</v>
      </c>
      <c r="CB79" s="45">
        <v>674</v>
      </c>
      <c r="CC79" s="49">
        <v>0.64444444444444449</v>
      </c>
      <c r="CD79" s="42" t="s">
        <v>44</v>
      </c>
      <c r="CE79" s="38">
        <v>0</v>
      </c>
      <c r="CF79" s="53">
        <v>0.65833333333333333</v>
      </c>
      <c r="CG79" s="61"/>
      <c r="CH79" s="55">
        <v>0.6686805555555555</v>
      </c>
      <c r="CI79" s="35">
        <v>1.0347222222222174E-2</v>
      </c>
      <c r="CJ79" s="35">
        <v>4.9768518518523291E-4</v>
      </c>
      <c r="CK79" s="44" t="s">
        <v>45</v>
      </c>
      <c r="CL79" s="45">
        <v>43</v>
      </c>
      <c r="CM79" s="55"/>
      <c r="CN79" s="35">
        <v>-0.65833333333333333</v>
      </c>
      <c r="CO79" s="35">
        <v>0.67518518518518522</v>
      </c>
      <c r="CP79" s="44"/>
      <c r="CQ79" s="45">
        <v>600</v>
      </c>
      <c r="CR79" s="85"/>
      <c r="CS79" s="38">
        <v>600</v>
      </c>
      <c r="CT79" s="85">
        <v>2.1881944444444401</v>
      </c>
      <c r="CU79" s="38"/>
      <c r="CV79" s="91"/>
      <c r="CW79" s="95">
        <v>0.05</v>
      </c>
      <c r="CX79" s="42" t="s">
        <v>44</v>
      </c>
      <c r="CY79" s="38">
        <v>0</v>
      </c>
      <c r="CZ79" s="43">
        <v>0.40902777777777777</v>
      </c>
      <c r="DA79" s="47"/>
      <c r="DB79" s="70"/>
      <c r="DC79" s="71">
        <v>1800</v>
      </c>
      <c r="DD79" s="72"/>
      <c r="DE79" s="43"/>
      <c r="DF79" s="43"/>
      <c r="DG79" s="39">
        <v>4047.5</v>
      </c>
      <c r="DH79" s="46">
        <v>4920</v>
      </c>
      <c r="DI79" s="40"/>
      <c r="DJ79" s="63" t="s">
        <v>316</v>
      </c>
      <c r="DK79" s="43"/>
      <c r="DL79" s="268" t="s">
        <v>191</v>
      </c>
      <c r="DM79" s="269" t="s">
        <v>593</v>
      </c>
      <c r="DN79" s="269" t="s">
        <v>177</v>
      </c>
      <c r="DO79" s="269">
        <v>136</v>
      </c>
      <c r="DP79" s="269" t="s">
        <v>624</v>
      </c>
      <c r="DQ79" s="56"/>
      <c r="DR79" s="56"/>
      <c r="DS79" s="36"/>
      <c r="DV79" s="41">
        <v>1.1100000000000001</v>
      </c>
      <c r="DW79" s="41" t="s">
        <v>197</v>
      </c>
      <c r="DX79" s="41"/>
      <c r="DY79" s="151" t="s">
        <v>310</v>
      </c>
      <c r="DZ79" s="151" t="s">
        <v>310</v>
      </c>
      <c r="EA79" s="151" t="s">
        <v>310</v>
      </c>
      <c r="EB79" s="151" t="s">
        <v>310</v>
      </c>
      <c r="EC79" s="151" t="s">
        <v>310</v>
      </c>
      <c r="EG79" s="41">
        <v>39</v>
      </c>
      <c r="EH79" s="151" t="s">
        <v>310</v>
      </c>
      <c r="EI79" s="151" t="s">
        <v>310</v>
      </c>
      <c r="EJ79" s="151" t="s">
        <v>310</v>
      </c>
      <c r="EK79" s="151" t="s">
        <v>310</v>
      </c>
      <c r="EL79" s="151" t="s">
        <v>310</v>
      </c>
      <c r="EM79" s="151" t="s">
        <v>310</v>
      </c>
      <c r="EN79" s="151" t="s">
        <v>310</v>
      </c>
      <c r="EO79" s="151" t="s">
        <v>310</v>
      </c>
      <c r="EP79" s="151" t="s">
        <v>310</v>
      </c>
      <c r="EQ79" s="151" t="s">
        <v>310</v>
      </c>
      <c r="ER79" s="195" t="e">
        <v>#REF!</v>
      </c>
      <c r="ES79" s="195" t="e">
        <v>#REF!</v>
      </c>
      <c r="ET79" s="195" t="e">
        <v>#REF!</v>
      </c>
      <c r="EU79" s="196" t="e">
        <v>#REF!</v>
      </c>
      <c r="EV79" s="195"/>
      <c r="EW79" s="195"/>
      <c r="EX79" s="195"/>
      <c r="EY79" s="195"/>
      <c r="EZ79" s="196"/>
      <c r="FA79" s="195"/>
      <c r="FC79" s="41">
        <v>39</v>
      </c>
      <c r="FD79" s="195" t="s">
        <v>310</v>
      </c>
      <c r="FE79" s="151" t="s">
        <v>310</v>
      </c>
      <c r="FF79" s="151" t="s">
        <v>310</v>
      </c>
      <c r="FG79" s="151" t="s">
        <v>310</v>
      </c>
      <c r="FH79" s="151" t="s">
        <v>310</v>
      </c>
      <c r="FI79" s="151" t="s">
        <v>310</v>
      </c>
      <c r="FJ79" s="151" t="s">
        <v>310</v>
      </c>
      <c r="FK79" s="151" t="s">
        <v>310</v>
      </c>
      <c r="FL79" s="151" t="s">
        <v>310</v>
      </c>
      <c r="FM79" s="151" t="s">
        <v>310</v>
      </c>
      <c r="FN79" s="195" t="e">
        <v>#VALUE!</v>
      </c>
      <c r="FO79" s="195" t="e">
        <v>#VALUE!</v>
      </c>
      <c r="FP79" s="195" t="e">
        <v>#VALUE!</v>
      </c>
      <c r="FQ79" s="195" t="e">
        <v>#VALUE!</v>
      </c>
      <c r="FR79" s="195" t="e">
        <v>#VALUE!</v>
      </c>
      <c r="FS79" s="195" t="e">
        <v>#VALUE!</v>
      </c>
      <c r="FT79" s="195" t="e">
        <v>#VALUE!</v>
      </c>
      <c r="FU79" s="195" t="e">
        <v>#VALUE!</v>
      </c>
      <c r="FV79" s="195" t="e">
        <v>#VALUE!</v>
      </c>
    </row>
    <row r="80" spans="1:178" ht="13.5" thickBot="1" x14ac:dyDescent="0.25">
      <c r="A80" s="75"/>
      <c r="B80" s="34">
        <v>50</v>
      </c>
      <c r="C80" s="293">
        <v>50</v>
      </c>
      <c r="D80" s="260" t="s">
        <v>524</v>
      </c>
      <c r="E80" s="260" t="s">
        <v>525</v>
      </c>
      <c r="F80" s="260" t="s">
        <v>568</v>
      </c>
      <c r="G80" s="43">
        <v>0.32638888888888878</v>
      </c>
      <c r="H80" s="47">
        <v>0.33055555555555555</v>
      </c>
      <c r="I80" s="58" t="s">
        <v>301</v>
      </c>
      <c r="J80" s="52">
        <v>360</v>
      </c>
      <c r="K80" s="43">
        <v>0.40972222222222215</v>
      </c>
      <c r="L80" s="47">
        <v>0.40972222222222215</v>
      </c>
      <c r="M80" s="42" t="s">
        <v>44</v>
      </c>
      <c r="N80" s="38">
        <v>0</v>
      </c>
      <c r="O80" s="85">
        <v>0.4201388888888889</v>
      </c>
      <c r="P80" s="38"/>
      <c r="Q80" s="261"/>
      <c r="R80" s="85">
        <v>0.45416666666666666</v>
      </c>
      <c r="S80" s="38">
        <v>300</v>
      </c>
      <c r="T80" s="85">
        <v>0.47916666666666669</v>
      </c>
      <c r="U80" s="86"/>
      <c r="V80" s="52">
        <v>0</v>
      </c>
      <c r="W80" s="85"/>
      <c r="X80" s="38">
        <v>600</v>
      </c>
      <c r="Y80" s="85"/>
      <c r="Z80" s="86"/>
      <c r="AA80" s="52">
        <v>600</v>
      </c>
      <c r="AB80" s="261"/>
      <c r="AC80" s="85">
        <v>0.51180555555555551</v>
      </c>
      <c r="AD80" s="38"/>
      <c r="AE80" s="85" t="s">
        <v>308</v>
      </c>
      <c r="AF80" s="86"/>
      <c r="AG80" s="52">
        <v>600</v>
      </c>
      <c r="AH80" s="261"/>
      <c r="AI80" s="85"/>
      <c r="AJ80" s="38">
        <v>600</v>
      </c>
      <c r="AK80" s="73">
        <v>0.52361111111111114</v>
      </c>
      <c r="AL80" s="42" t="s">
        <v>301</v>
      </c>
      <c r="AM80" s="38">
        <v>2040</v>
      </c>
      <c r="AN80" s="43">
        <v>0.57500000000000007</v>
      </c>
      <c r="AO80" s="47">
        <v>0.57986111111111105</v>
      </c>
      <c r="AP80" s="70">
        <v>92.8</v>
      </c>
      <c r="AQ80" s="71">
        <v>92.8</v>
      </c>
      <c r="AR80" s="72"/>
      <c r="AS80" s="49">
        <v>0.56527777777777777</v>
      </c>
      <c r="AT80" s="42" t="s">
        <v>44</v>
      </c>
      <c r="AU80" s="280">
        <v>0</v>
      </c>
      <c r="AV80" s="72"/>
      <c r="AW80" s="49" t="s">
        <v>308</v>
      </c>
      <c r="AX80" s="42" t="s">
        <v>301</v>
      </c>
      <c r="AY80" s="38">
        <v>1800</v>
      </c>
      <c r="AZ80" s="53"/>
      <c r="BA80" s="61"/>
      <c r="BB80" s="55"/>
      <c r="BC80" s="35">
        <v>0</v>
      </c>
      <c r="BD80" s="35">
        <v>5.5092592592592589E-3</v>
      </c>
      <c r="BE80" s="44"/>
      <c r="BF80" s="45">
        <v>600</v>
      </c>
      <c r="BG80" s="55"/>
      <c r="BH80" s="35">
        <v>0</v>
      </c>
      <c r="BI80" s="35">
        <v>1.3414351851851851E-2</v>
      </c>
      <c r="BJ80" s="44"/>
      <c r="BK80" s="45">
        <v>600</v>
      </c>
      <c r="BL80" s="55"/>
      <c r="BM80" s="35">
        <v>0</v>
      </c>
      <c r="BN80" s="35">
        <v>1.726851851851852E-2</v>
      </c>
      <c r="BO80" s="44"/>
      <c r="BP80" s="45">
        <v>600</v>
      </c>
      <c r="BQ80" s="55"/>
      <c r="BR80" s="35">
        <v>0</v>
      </c>
      <c r="BS80" s="35">
        <v>3.1956018518518516E-2</v>
      </c>
      <c r="BT80" s="44"/>
      <c r="BU80" s="45">
        <v>600</v>
      </c>
      <c r="BV80" s="263"/>
      <c r="BW80" s="263"/>
      <c r="BX80" s="55"/>
      <c r="BY80" s="35">
        <v>0</v>
      </c>
      <c r="BZ80" s="35">
        <v>4.0208333333333332E-2</v>
      </c>
      <c r="CA80" s="44" t="s">
        <v>45</v>
      </c>
      <c r="CB80" s="45">
        <v>3474</v>
      </c>
      <c r="CC80" s="49"/>
      <c r="CD80" s="42" t="s">
        <v>44</v>
      </c>
      <c r="CE80" s="38">
        <v>1800</v>
      </c>
      <c r="CF80" s="53"/>
      <c r="CG80" s="61"/>
      <c r="CH80" s="55"/>
      <c r="CI80" s="35">
        <v>0</v>
      </c>
      <c r="CJ80" s="35">
        <v>1.0844907407407407E-2</v>
      </c>
      <c r="CK80" s="44" t="s">
        <v>44</v>
      </c>
      <c r="CL80" s="45"/>
      <c r="CM80" s="55"/>
      <c r="CN80" s="35">
        <v>0</v>
      </c>
      <c r="CO80" s="35">
        <v>1.6851851851851851E-2</v>
      </c>
      <c r="CP80" s="44"/>
      <c r="CQ80" s="45">
        <v>1800</v>
      </c>
      <c r="CR80" s="85"/>
      <c r="CS80" s="38">
        <v>600</v>
      </c>
      <c r="CT80" s="85">
        <v>2.6465277777777798</v>
      </c>
      <c r="CU80" s="38"/>
      <c r="CV80" s="91"/>
      <c r="CW80" s="95">
        <v>0.05</v>
      </c>
      <c r="CX80" s="42" t="s">
        <v>44</v>
      </c>
      <c r="CY80" s="38">
        <v>0</v>
      </c>
      <c r="CZ80" s="43">
        <v>0.40902777777777777</v>
      </c>
      <c r="DA80" s="47"/>
      <c r="DB80" s="70"/>
      <c r="DC80" s="71">
        <v>1800</v>
      </c>
      <c r="DD80" s="72"/>
      <c r="DE80" s="43"/>
      <c r="DF80" s="43"/>
      <c r="DG80" s="39">
        <v>9566.7999999999993</v>
      </c>
      <c r="DH80" s="46">
        <v>9300</v>
      </c>
      <c r="DI80" s="40"/>
      <c r="DJ80" s="63" t="s">
        <v>316</v>
      </c>
      <c r="DK80" s="43"/>
      <c r="DL80" s="268" t="s">
        <v>190</v>
      </c>
      <c r="DM80" s="269" t="s">
        <v>568</v>
      </c>
      <c r="DN80" s="269" t="s">
        <v>177</v>
      </c>
      <c r="DO80" s="269">
        <v>280</v>
      </c>
      <c r="DP80" s="269">
        <v>0</v>
      </c>
      <c r="DQ80" s="56"/>
      <c r="DR80" s="56"/>
      <c r="DS80" s="36"/>
      <c r="DV80" s="41">
        <v>1.1299999999999999</v>
      </c>
      <c r="DW80" s="41" t="s">
        <v>198</v>
      </c>
      <c r="DX80" s="41"/>
      <c r="DY80" s="63" t="s">
        <v>316</v>
      </c>
      <c r="DZ80" s="400" t="s">
        <v>316</v>
      </c>
      <c r="EA80" s="36" t="s">
        <v>316</v>
      </c>
      <c r="EB80" s="63" t="s">
        <v>316</v>
      </c>
      <c r="EC80" s="63" t="s">
        <v>316</v>
      </c>
      <c r="EG80" s="41">
        <v>50</v>
      </c>
      <c r="EH80" s="63" t="s">
        <v>316</v>
      </c>
      <c r="EI80" s="63" t="s">
        <v>316</v>
      </c>
      <c r="EJ80" s="63" t="s">
        <v>316</v>
      </c>
      <c r="EK80" s="63" t="s">
        <v>316</v>
      </c>
      <c r="EL80" s="63" t="s">
        <v>316</v>
      </c>
      <c r="EM80" s="63" t="s">
        <v>316</v>
      </c>
      <c r="EN80" s="63" t="s">
        <v>316</v>
      </c>
      <c r="EO80" s="63" t="s">
        <v>316</v>
      </c>
      <c r="EP80" s="63" t="s">
        <v>316</v>
      </c>
      <c r="EQ80" s="63" t="s">
        <v>316</v>
      </c>
      <c r="ER80" s="195" t="e">
        <v>#REF!</v>
      </c>
      <c r="ES80" s="195" t="e">
        <v>#REF!</v>
      </c>
      <c r="ET80" s="195" t="e">
        <v>#REF!</v>
      </c>
      <c r="EU80" s="196" t="e">
        <v>#REF!</v>
      </c>
      <c r="EV80" s="195"/>
      <c r="EW80" s="195"/>
      <c r="EX80" s="195"/>
      <c r="EY80" s="195"/>
      <c r="EZ80" s="196"/>
      <c r="FA80" s="195"/>
      <c r="FC80" s="41">
        <v>50</v>
      </c>
      <c r="FD80" s="195" t="s">
        <v>316</v>
      </c>
      <c r="FE80" s="63" t="s">
        <v>316</v>
      </c>
      <c r="FF80" s="63" t="s">
        <v>316</v>
      </c>
      <c r="FG80" s="63" t="s">
        <v>316</v>
      </c>
      <c r="FH80" s="63" t="s">
        <v>316</v>
      </c>
      <c r="FI80" s="63" t="s">
        <v>316</v>
      </c>
      <c r="FJ80" s="63" t="s">
        <v>316</v>
      </c>
      <c r="FK80" s="63" t="s">
        <v>316</v>
      </c>
      <c r="FL80" s="63" t="s">
        <v>316</v>
      </c>
      <c r="FM80" s="63" t="s">
        <v>316</v>
      </c>
      <c r="FN80" s="195" t="e">
        <v>#VALUE!</v>
      </c>
      <c r="FO80" s="195" t="e">
        <v>#VALUE!</v>
      </c>
      <c r="FP80" s="195" t="e">
        <v>#VALUE!</v>
      </c>
      <c r="FQ80" s="195" t="e">
        <v>#VALUE!</v>
      </c>
      <c r="FR80" s="195" t="e">
        <v>#VALUE!</v>
      </c>
      <c r="FS80" s="195" t="e">
        <v>#VALUE!</v>
      </c>
      <c r="FT80" s="195" t="e">
        <v>#VALUE!</v>
      </c>
      <c r="FU80" s="195" t="e">
        <v>#VALUE!</v>
      </c>
      <c r="FV80" s="195" t="e">
        <v>#VALUE!</v>
      </c>
    </row>
    <row r="81" spans="1:178" ht="26.25" thickBot="1" x14ac:dyDescent="0.25">
      <c r="A81" s="75"/>
      <c r="B81" s="34">
        <v>51</v>
      </c>
      <c r="C81" s="293">
        <v>52</v>
      </c>
      <c r="D81" s="260" t="s">
        <v>526</v>
      </c>
      <c r="E81" s="260" t="s">
        <v>527</v>
      </c>
      <c r="F81" s="260" t="s">
        <v>602</v>
      </c>
      <c r="G81" s="43">
        <v>0.32708333333333323</v>
      </c>
      <c r="H81" s="47">
        <v>0.32708333333333323</v>
      </c>
      <c r="I81" s="58" t="s">
        <v>44</v>
      </c>
      <c r="J81" s="52">
        <v>0</v>
      </c>
      <c r="K81" s="43">
        <v>0.4104166666666666</v>
      </c>
      <c r="L81" s="47">
        <v>0.4104166666666666</v>
      </c>
      <c r="M81" s="42" t="s">
        <v>44</v>
      </c>
      <c r="N81" s="38">
        <v>0</v>
      </c>
      <c r="O81" s="85">
        <v>0.41180555555555554</v>
      </c>
      <c r="P81" s="38"/>
      <c r="Q81" s="261"/>
      <c r="R81" s="85"/>
      <c r="S81" s="38">
        <v>0</v>
      </c>
      <c r="T81" s="85">
        <v>0.4861111111111111</v>
      </c>
      <c r="U81" s="86"/>
      <c r="V81" s="52">
        <v>0</v>
      </c>
      <c r="W81" s="85"/>
      <c r="X81" s="38">
        <v>600</v>
      </c>
      <c r="Y81" s="85"/>
      <c r="Z81" s="86"/>
      <c r="AA81" s="52">
        <v>600</v>
      </c>
      <c r="AB81" s="261"/>
      <c r="AC81" s="85"/>
      <c r="AD81" s="38">
        <v>600</v>
      </c>
      <c r="AE81" s="85" t="s">
        <v>308</v>
      </c>
      <c r="AF81" s="86"/>
      <c r="AG81" s="52">
        <v>600</v>
      </c>
      <c r="AH81" s="261"/>
      <c r="AI81" s="85"/>
      <c r="AJ81" s="38">
        <v>600</v>
      </c>
      <c r="AK81" s="73">
        <v>0.52013888888888882</v>
      </c>
      <c r="AL81" s="42" t="s">
        <v>301</v>
      </c>
      <c r="AM81" s="38">
        <v>1680</v>
      </c>
      <c r="AN81" s="43">
        <v>0.54861111111111105</v>
      </c>
      <c r="AO81" s="47">
        <v>0.5541666666666667</v>
      </c>
      <c r="AP81" s="70">
        <v>111.1</v>
      </c>
      <c r="AQ81" s="71">
        <v>111.1</v>
      </c>
      <c r="AR81" s="72"/>
      <c r="AS81" s="49">
        <v>0.56180555555555545</v>
      </c>
      <c r="AT81" s="42" t="s">
        <v>44</v>
      </c>
      <c r="AU81" s="280">
        <v>0</v>
      </c>
      <c r="AV81" s="72"/>
      <c r="AW81" s="49" t="s">
        <v>308</v>
      </c>
      <c r="AX81" s="42" t="s">
        <v>301</v>
      </c>
      <c r="AY81" s="38">
        <v>1800</v>
      </c>
      <c r="AZ81" s="53"/>
      <c r="BA81" s="61"/>
      <c r="BB81" s="55"/>
      <c r="BC81" s="35">
        <v>0</v>
      </c>
      <c r="BD81" s="35">
        <v>5.5092592592592589E-3</v>
      </c>
      <c r="BE81" s="44"/>
      <c r="BF81" s="45">
        <v>600</v>
      </c>
      <c r="BG81" s="55"/>
      <c r="BH81" s="35">
        <v>0</v>
      </c>
      <c r="BI81" s="35">
        <v>1.3414351851851851E-2</v>
      </c>
      <c r="BJ81" s="44"/>
      <c r="BK81" s="45">
        <v>600</v>
      </c>
      <c r="BL81" s="55"/>
      <c r="BM81" s="35">
        <v>0</v>
      </c>
      <c r="BN81" s="35">
        <v>1.726851851851852E-2</v>
      </c>
      <c r="BO81" s="44"/>
      <c r="BP81" s="45">
        <v>600</v>
      </c>
      <c r="BQ81" s="55"/>
      <c r="BR81" s="35">
        <v>0</v>
      </c>
      <c r="BS81" s="35">
        <v>3.1956018518518516E-2</v>
      </c>
      <c r="BT81" s="44"/>
      <c r="BU81" s="45">
        <v>600</v>
      </c>
      <c r="BV81" s="263"/>
      <c r="BW81" s="263"/>
      <c r="BX81" s="55"/>
      <c r="BY81" s="35">
        <v>0</v>
      </c>
      <c r="BZ81" s="35">
        <v>4.0208333333333332E-2</v>
      </c>
      <c r="CA81" s="44" t="s">
        <v>45</v>
      </c>
      <c r="CB81" s="45">
        <v>3474</v>
      </c>
      <c r="CC81" s="49"/>
      <c r="CD81" s="42" t="s">
        <v>44</v>
      </c>
      <c r="CE81" s="38">
        <v>1800</v>
      </c>
      <c r="CF81" s="53"/>
      <c r="CG81" s="61"/>
      <c r="CH81" s="55"/>
      <c r="CI81" s="35">
        <v>0</v>
      </c>
      <c r="CJ81" s="35">
        <v>1.0844907407407407E-2</v>
      </c>
      <c r="CK81" s="44" t="s">
        <v>44</v>
      </c>
      <c r="CL81" s="45"/>
      <c r="CM81" s="55"/>
      <c r="CN81" s="35">
        <v>0</v>
      </c>
      <c r="CO81" s="35">
        <v>1.6851851851851851E-2</v>
      </c>
      <c r="CP81" s="44"/>
      <c r="CQ81" s="45">
        <v>1800</v>
      </c>
      <c r="CR81" s="85"/>
      <c r="CS81" s="38">
        <v>600</v>
      </c>
      <c r="CT81" s="85">
        <v>2.6881944444444401</v>
      </c>
      <c r="CU81" s="38"/>
      <c r="CV81" s="91"/>
      <c r="CW81" s="95">
        <v>0.05</v>
      </c>
      <c r="CX81" s="42" t="s">
        <v>44</v>
      </c>
      <c r="CY81" s="38">
        <v>0</v>
      </c>
      <c r="CZ81" s="43">
        <v>0.40902777777777777</v>
      </c>
      <c r="DA81" s="47"/>
      <c r="DB81" s="70"/>
      <c r="DC81" s="71">
        <v>1800</v>
      </c>
      <c r="DD81" s="72"/>
      <c r="DE81" s="43"/>
      <c r="DF81" s="43"/>
      <c r="DG81" s="39">
        <v>9585.1</v>
      </c>
      <c r="DH81" s="46">
        <v>8880</v>
      </c>
      <c r="DI81" s="40"/>
      <c r="DJ81" s="63" t="s">
        <v>316</v>
      </c>
      <c r="DK81" s="43"/>
      <c r="DL81" s="268" t="s">
        <v>191</v>
      </c>
      <c r="DM81" s="269" t="s">
        <v>602</v>
      </c>
      <c r="DN81" s="269" t="s">
        <v>177</v>
      </c>
      <c r="DO81" s="269">
        <v>140</v>
      </c>
      <c r="DP81" s="269">
        <v>0</v>
      </c>
      <c r="DQ81" s="56"/>
      <c r="DR81" s="56"/>
      <c r="DS81" s="36"/>
      <c r="DV81" s="41">
        <v>1.1100000000000001</v>
      </c>
      <c r="DW81" s="41" t="s">
        <v>198</v>
      </c>
      <c r="DX81" s="41"/>
      <c r="DY81" s="400" t="s">
        <v>316</v>
      </c>
      <c r="DZ81" s="400" t="s">
        <v>316</v>
      </c>
      <c r="EA81" s="41" t="s">
        <v>316</v>
      </c>
      <c r="EB81" s="400" t="s">
        <v>316</v>
      </c>
      <c r="EC81" s="400" t="s">
        <v>316</v>
      </c>
      <c r="EG81" s="41">
        <v>52</v>
      </c>
      <c r="EH81" s="400" t="s">
        <v>316</v>
      </c>
      <c r="EI81" s="400" t="s">
        <v>316</v>
      </c>
      <c r="EJ81" s="400" t="s">
        <v>316</v>
      </c>
      <c r="EK81" s="400" t="s">
        <v>316</v>
      </c>
      <c r="EL81" s="400" t="s">
        <v>316</v>
      </c>
      <c r="EM81" s="400" t="s">
        <v>316</v>
      </c>
      <c r="EN81" s="400" t="s">
        <v>316</v>
      </c>
      <c r="EO81" s="400" t="s">
        <v>316</v>
      </c>
      <c r="EP81" s="400" t="s">
        <v>316</v>
      </c>
      <c r="EQ81" s="400" t="s">
        <v>316</v>
      </c>
      <c r="ER81" s="195" t="e">
        <v>#REF!</v>
      </c>
      <c r="ES81" s="195" t="e">
        <v>#REF!</v>
      </c>
      <c r="ET81" s="195" t="e">
        <v>#REF!</v>
      </c>
      <c r="EU81" s="196" t="e">
        <v>#REF!</v>
      </c>
      <c r="EV81" s="195"/>
      <c r="EW81" s="195"/>
      <c r="EX81" s="195"/>
      <c r="EY81" s="195"/>
      <c r="EZ81" s="196"/>
      <c r="FA81" s="195"/>
      <c r="FC81" s="41">
        <v>52</v>
      </c>
      <c r="FD81" s="195" t="s">
        <v>316</v>
      </c>
      <c r="FE81" s="400" t="s">
        <v>316</v>
      </c>
      <c r="FF81" s="400" t="s">
        <v>316</v>
      </c>
      <c r="FG81" s="400" t="s">
        <v>316</v>
      </c>
      <c r="FH81" s="400" t="s">
        <v>316</v>
      </c>
      <c r="FI81" s="400" t="s">
        <v>316</v>
      </c>
      <c r="FJ81" s="400" t="s">
        <v>316</v>
      </c>
      <c r="FK81" s="400" t="s">
        <v>316</v>
      </c>
      <c r="FL81" s="400" t="s">
        <v>316</v>
      </c>
      <c r="FM81" s="400" t="s">
        <v>316</v>
      </c>
      <c r="FN81" s="195" t="e">
        <v>#VALUE!</v>
      </c>
      <c r="FO81" s="195" t="e">
        <v>#VALUE!</v>
      </c>
      <c r="FP81" s="195" t="e">
        <v>#VALUE!</v>
      </c>
      <c r="FQ81" s="195" t="e">
        <v>#VALUE!</v>
      </c>
      <c r="FR81" s="195" t="e">
        <v>#VALUE!</v>
      </c>
      <c r="FS81" s="195" t="e">
        <v>#VALUE!</v>
      </c>
      <c r="FT81" s="195" t="e">
        <v>#VALUE!</v>
      </c>
      <c r="FU81" s="195" t="e">
        <v>#VALUE!</v>
      </c>
      <c r="FV81" s="195" t="e">
        <v>#VALUE!</v>
      </c>
    </row>
    <row r="82" spans="1:178" ht="13.5" thickBot="1" x14ac:dyDescent="0.25">
      <c r="B82" s="34">
        <v>76</v>
      </c>
      <c r="C82" s="293">
        <v>90</v>
      </c>
      <c r="D82" s="260" t="s">
        <v>245</v>
      </c>
      <c r="E82" s="260" t="s">
        <v>270</v>
      </c>
      <c r="F82" s="260" t="s">
        <v>616</v>
      </c>
      <c r="G82" s="43">
        <v>0.34444444444444428</v>
      </c>
      <c r="H82" s="47">
        <v>0.34444444444444428</v>
      </c>
      <c r="I82" s="58" t="s">
        <v>44</v>
      </c>
      <c r="J82" s="391">
        <v>0</v>
      </c>
      <c r="K82" s="43">
        <v>0.42777777777777765</v>
      </c>
      <c r="L82" s="47">
        <v>0.42777777777777765</v>
      </c>
      <c r="M82" s="42" t="s">
        <v>44</v>
      </c>
      <c r="N82" s="38">
        <v>0</v>
      </c>
      <c r="O82" s="85">
        <v>0.4284722222222222</v>
      </c>
      <c r="P82" s="38">
        <v>300</v>
      </c>
      <c r="Q82" s="261"/>
      <c r="R82" s="85"/>
      <c r="S82" s="38">
        <v>0</v>
      </c>
      <c r="T82" s="85" t="s">
        <v>308</v>
      </c>
      <c r="U82" s="86"/>
      <c r="V82" s="52">
        <v>600</v>
      </c>
      <c r="W82" s="85"/>
      <c r="X82" s="38">
        <v>600</v>
      </c>
      <c r="Y82" s="85"/>
      <c r="Z82" s="86"/>
      <c r="AA82" s="52">
        <v>600</v>
      </c>
      <c r="AB82" s="261"/>
      <c r="AC82" s="85"/>
      <c r="AD82" s="38">
        <v>600</v>
      </c>
      <c r="AE82" s="85" t="s">
        <v>308</v>
      </c>
      <c r="AF82" s="86"/>
      <c r="AG82" s="52">
        <v>600</v>
      </c>
      <c r="AH82" s="261"/>
      <c r="AI82" s="85"/>
      <c r="AJ82" s="38">
        <v>600</v>
      </c>
      <c r="AK82" s="73" t="s">
        <v>308</v>
      </c>
      <c r="AL82" s="42" t="s">
        <v>44</v>
      </c>
      <c r="AM82" s="38">
        <v>1800</v>
      </c>
      <c r="AN82" s="43">
        <v>0.53402777777777777</v>
      </c>
      <c r="AO82" s="47">
        <v>0.59375</v>
      </c>
      <c r="AP82" s="70">
        <v>92.3</v>
      </c>
      <c r="AQ82" s="71">
        <v>92.3</v>
      </c>
      <c r="AR82" s="72">
        <v>10</v>
      </c>
      <c r="AS82" s="49" t="e">
        <v>#VALUE!</v>
      </c>
      <c r="AT82" s="42"/>
      <c r="AU82" s="280">
        <v>0</v>
      </c>
      <c r="AV82" s="72"/>
      <c r="AW82" s="49" t="s">
        <v>308</v>
      </c>
      <c r="AX82" s="42"/>
      <c r="AY82" s="38">
        <v>1800</v>
      </c>
      <c r="AZ82" s="53"/>
      <c r="BA82" s="61"/>
      <c r="BB82" s="55"/>
      <c r="BC82" s="35">
        <v>0</v>
      </c>
      <c r="BD82" s="35">
        <v>5.5092592592592589E-3</v>
      </c>
      <c r="BE82" s="44"/>
      <c r="BF82" s="45">
        <v>600</v>
      </c>
      <c r="BG82" s="55"/>
      <c r="BH82" s="35">
        <v>0</v>
      </c>
      <c r="BI82" s="35">
        <v>1.3414351851851851E-2</v>
      </c>
      <c r="BJ82" s="44"/>
      <c r="BK82" s="45">
        <v>600</v>
      </c>
      <c r="BL82" s="55"/>
      <c r="BM82" s="35">
        <v>0</v>
      </c>
      <c r="BN82" s="35">
        <v>1.726851851851852E-2</v>
      </c>
      <c r="BO82" s="44"/>
      <c r="BP82" s="45">
        <v>600</v>
      </c>
      <c r="BQ82" s="55"/>
      <c r="BR82" s="35">
        <v>0</v>
      </c>
      <c r="BS82" s="35">
        <v>3.1956018518518516E-2</v>
      </c>
      <c r="BT82" s="44"/>
      <c r="BU82" s="45">
        <v>600</v>
      </c>
      <c r="BV82" s="263"/>
      <c r="BW82" s="263"/>
      <c r="BX82" s="55"/>
      <c r="BY82" s="35">
        <v>0</v>
      </c>
      <c r="BZ82" s="35">
        <v>4.0208333333333332E-2</v>
      </c>
      <c r="CA82" s="44" t="s">
        <v>45</v>
      </c>
      <c r="CB82" s="45">
        <v>3474</v>
      </c>
      <c r="CC82" s="49"/>
      <c r="CD82" s="42" t="s">
        <v>44</v>
      </c>
      <c r="CE82" s="38">
        <v>1800</v>
      </c>
      <c r="CF82" s="53"/>
      <c r="CG82" s="61"/>
      <c r="CH82" s="55"/>
      <c r="CI82" s="35">
        <v>0</v>
      </c>
      <c r="CJ82" s="35">
        <v>1.0844907407407407E-2</v>
      </c>
      <c r="CK82" s="44" t="s">
        <v>44</v>
      </c>
      <c r="CL82" s="45"/>
      <c r="CM82" s="55"/>
      <c r="CN82" s="35">
        <v>0</v>
      </c>
      <c r="CO82" s="35">
        <v>1.6851851851851851E-2</v>
      </c>
      <c r="CP82" s="44"/>
      <c r="CQ82" s="45">
        <v>1800</v>
      </c>
      <c r="CR82" s="85"/>
      <c r="CS82" s="38">
        <v>600</v>
      </c>
      <c r="CT82" s="85">
        <v>3.7298611111111102</v>
      </c>
      <c r="CU82" s="38"/>
      <c r="CV82" s="91"/>
      <c r="CW82" s="95">
        <v>0.05</v>
      </c>
      <c r="CX82" s="42" t="s">
        <v>44</v>
      </c>
      <c r="CY82" s="38">
        <v>0</v>
      </c>
      <c r="CZ82" s="43">
        <v>0.40902777777777777</v>
      </c>
      <c r="DA82" s="47"/>
      <c r="DB82" s="70"/>
      <c r="DC82" s="71">
        <v>1800</v>
      </c>
      <c r="DD82" s="72"/>
      <c r="DE82" s="43"/>
      <c r="DF82" s="43"/>
      <c r="DG82" s="39">
        <v>9576.2999999999993</v>
      </c>
      <c r="DH82" s="46">
        <v>9900</v>
      </c>
      <c r="DI82" s="40"/>
      <c r="DJ82" s="63" t="s">
        <v>316</v>
      </c>
      <c r="DK82" s="43"/>
      <c r="DL82" s="268" t="s">
        <v>190</v>
      </c>
      <c r="DM82" s="269" t="s">
        <v>616</v>
      </c>
      <c r="DN82" s="269" t="s">
        <v>177</v>
      </c>
      <c r="DO82" s="269">
        <v>400</v>
      </c>
      <c r="DP82" s="269">
        <v>0</v>
      </c>
      <c r="DQ82" s="56"/>
      <c r="DR82" s="56"/>
      <c r="DS82" s="36"/>
      <c r="DV82" s="41">
        <v>1.1299999999999999</v>
      </c>
      <c r="DW82" s="41" t="s">
        <v>197</v>
      </c>
      <c r="DX82" s="41"/>
      <c r="DY82" s="400" t="s">
        <v>316</v>
      </c>
      <c r="DZ82" s="41" t="s">
        <v>316</v>
      </c>
      <c r="EA82" s="400" t="s">
        <v>316</v>
      </c>
      <c r="EB82" s="400" t="s">
        <v>316</v>
      </c>
      <c r="EC82" s="400" t="s">
        <v>316</v>
      </c>
      <c r="EG82" s="41">
        <v>90</v>
      </c>
      <c r="EH82" s="400" t="s">
        <v>316</v>
      </c>
      <c r="EI82" s="400" t="s">
        <v>316</v>
      </c>
      <c r="EJ82" s="400" t="s">
        <v>316</v>
      </c>
      <c r="EK82" s="400" t="s">
        <v>316</v>
      </c>
      <c r="EL82" s="400" t="s">
        <v>316</v>
      </c>
      <c r="EM82" s="400" t="s">
        <v>316</v>
      </c>
      <c r="EN82" s="400" t="s">
        <v>316</v>
      </c>
      <c r="EO82" s="400" t="s">
        <v>316</v>
      </c>
      <c r="EP82" s="400" t="s">
        <v>316</v>
      </c>
      <c r="EQ82" s="400" t="s">
        <v>316</v>
      </c>
      <c r="FC82" s="41">
        <v>90</v>
      </c>
      <c r="FD82" s="195" t="s">
        <v>316</v>
      </c>
      <c r="FE82" s="400" t="s">
        <v>316</v>
      </c>
      <c r="FF82" s="400" t="s">
        <v>316</v>
      </c>
      <c r="FG82" s="400" t="s">
        <v>316</v>
      </c>
      <c r="FH82" s="400" t="s">
        <v>316</v>
      </c>
      <c r="FI82" s="400" t="s">
        <v>316</v>
      </c>
      <c r="FJ82" s="400" t="s">
        <v>316</v>
      </c>
      <c r="FK82" s="400" t="s">
        <v>316</v>
      </c>
      <c r="FL82" s="400" t="s">
        <v>316</v>
      </c>
      <c r="FM82" s="400" t="s">
        <v>316</v>
      </c>
    </row>
    <row r="86" spans="1:178" x14ac:dyDescent="0.2">
      <c r="DG86" s="25">
        <v>41615</v>
      </c>
      <c r="DH86" s="1"/>
      <c r="DI86" s="1"/>
      <c r="DJ86" s="1"/>
    </row>
    <row r="87" spans="1:178" x14ac:dyDescent="0.2">
      <c r="DG87" s="2"/>
      <c r="DH87" s="1"/>
      <c r="DI87" s="1"/>
      <c r="DJ87" s="1"/>
    </row>
    <row r="88" spans="1:178" x14ac:dyDescent="0.2">
      <c r="DG88" s="26" t="s">
        <v>24</v>
      </c>
      <c r="DP88" s="26" t="s">
        <v>22</v>
      </c>
    </row>
    <row r="89" spans="1:178" x14ac:dyDescent="0.2">
      <c r="DG89" s="22"/>
      <c r="DH89" s="26"/>
      <c r="DJ89" s="22"/>
    </row>
    <row r="90" spans="1:178" x14ac:dyDescent="0.2">
      <c r="DG90" s="22"/>
      <c r="DH90" s="22"/>
      <c r="DI90" s="22"/>
      <c r="DJ90" s="22"/>
    </row>
    <row r="91" spans="1:178" ht="13.5" thickBot="1" x14ac:dyDescent="0.25">
      <c r="DG91" s="26" t="s">
        <v>21</v>
      </c>
    </row>
    <row r="92" spans="1:178" ht="27" thickTop="1" thickBot="1" x14ac:dyDescent="0.25">
      <c r="J92" s="22" t="s">
        <v>420</v>
      </c>
      <c r="DP92" s="271" t="s">
        <v>423</v>
      </c>
      <c r="DQ92" s="272" t="s">
        <v>424</v>
      </c>
    </row>
    <row r="93" spans="1:178" ht="27" thickTop="1" thickBot="1" x14ac:dyDescent="0.25">
      <c r="DP93" s="273" t="s">
        <v>425</v>
      </c>
      <c r="DQ93" s="274" t="s">
        <v>426</v>
      </c>
    </row>
    <row r="94" spans="1:178" ht="39.75" thickTop="1" thickBot="1" x14ac:dyDescent="0.25">
      <c r="DP94" s="273" t="s">
        <v>427</v>
      </c>
      <c r="DQ94" s="274" t="s">
        <v>428</v>
      </c>
    </row>
    <row r="95" spans="1:178" ht="52.5" thickTop="1" thickBot="1" x14ac:dyDescent="0.25">
      <c r="DP95" s="273" t="s">
        <v>429</v>
      </c>
      <c r="DQ95" s="274" t="s">
        <v>430</v>
      </c>
    </row>
    <row r="96" spans="1:178" ht="39.75" thickTop="1" thickBot="1" x14ac:dyDescent="0.25">
      <c r="DP96" s="273" t="s">
        <v>431</v>
      </c>
      <c r="DQ96" s="274" t="s">
        <v>432</v>
      </c>
    </row>
    <row r="97" spans="120:121" ht="39.75" thickTop="1" thickBot="1" x14ac:dyDescent="0.25">
      <c r="DP97" s="273" t="s">
        <v>433</v>
      </c>
      <c r="DQ97" s="274" t="s">
        <v>434</v>
      </c>
    </row>
    <row r="98" spans="120:121" ht="78" thickTop="1" thickBot="1" x14ac:dyDescent="0.25">
      <c r="DP98" s="273" t="s">
        <v>435</v>
      </c>
      <c r="DQ98" s="274" t="s">
        <v>436</v>
      </c>
    </row>
    <row r="99" spans="120:121" ht="39.75" thickTop="1" thickBot="1" x14ac:dyDescent="0.25">
      <c r="DP99" s="273" t="s">
        <v>437</v>
      </c>
      <c r="DQ99" s="274" t="s">
        <v>434</v>
      </c>
    </row>
    <row r="100" spans="120:121" ht="39.75" thickTop="1" thickBot="1" x14ac:dyDescent="0.25">
      <c r="DP100" s="273" t="s">
        <v>438</v>
      </c>
      <c r="DQ100" s="274" t="s">
        <v>434</v>
      </c>
    </row>
    <row r="101" spans="120:121" ht="27" thickTop="1" thickBot="1" x14ac:dyDescent="0.25">
      <c r="DP101" s="273" t="s">
        <v>439</v>
      </c>
      <c r="DQ101" s="274" t="s">
        <v>428</v>
      </c>
    </row>
    <row r="102" spans="120:121" ht="27" thickTop="1" thickBot="1" x14ac:dyDescent="0.25">
      <c r="DP102" s="273" t="s">
        <v>440</v>
      </c>
      <c r="DQ102" s="274" t="s">
        <v>426</v>
      </c>
    </row>
    <row r="103" spans="120:121" ht="27" thickTop="1" thickBot="1" x14ac:dyDescent="0.25">
      <c r="DP103" s="273" t="s">
        <v>441</v>
      </c>
      <c r="DQ103" s="274" t="s">
        <v>442</v>
      </c>
    </row>
    <row r="104" spans="120:121" ht="52.5" thickTop="1" thickBot="1" x14ac:dyDescent="0.25">
      <c r="DP104" s="273" t="s">
        <v>443</v>
      </c>
      <c r="DQ104" s="274" t="s">
        <v>444</v>
      </c>
    </row>
    <row r="105" spans="120:121" ht="39.75" thickTop="1" thickBot="1" x14ac:dyDescent="0.25">
      <c r="DP105" s="273" t="s">
        <v>445</v>
      </c>
      <c r="DQ105" s="274" t="s">
        <v>446</v>
      </c>
    </row>
    <row r="106" spans="120:121" ht="39.75" thickTop="1" thickBot="1" x14ac:dyDescent="0.25">
      <c r="DP106" s="273" t="s">
        <v>447</v>
      </c>
      <c r="DQ106" s="274" t="s">
        <v>446</v>
      </c>
    </row>
    <row r="107" spans="120:121" ht="52.5" thickTop="1" thickBot="1" x14ac:dyDescent="0.25">
      <c r="DP107" s="273" t="s">
        <v>448</v>
      </c>
      <c r="DQ107" s="274" t="s">
        <v>446</v>
      </c>
    </row>
    <row r="108" spans="120:121" ht="78" thickTop="1" thickBot="1" x14ac:dyDescent="0.25">
      <c r="DP108" s="273" t="s">
        <v>449</v>
      </c>
      <c r="DQ108" s="274" t="s">
        <v>446</v>
      </c>
    </row>
    <row r="109" spans="120:121" ht="52.5" thickTop="1" thickBot="1" x14ac:dyDescent="0.25">
      <c r="DP109" s="273" t="s">
        <v>450</v>
      </c>
      <c r="DQ109" s="274" t="s">
        <v>446</v>
      </c>
    </row>
    <row r="110" spans="120:121" ht="39.75" thickTop="1" thickBot="1" x14ac:dyDescent="0.25">
      <c r="DP110" s="273" t="s">
        <v>451</v>
      </c>
      <c r="DQ110" s="274" t="s">
        <v>452</v>
      </c>
    </row>
    <row r="111" spans="120:121" ht="39.75" thickTop="1" thickBot="1" x14ac:dyDescent="0.25">
      <c r="DP111" s="273" t="s">
        <v>453</v>
      </c>
      <c r="DQ111" s="274" t="s">
        <v>454</v>
      </c>
    </row>
    <row r="112" spans="120:121" ht="27" thickTop="1" thickBot="1" x14ac:dyDescent="0.25">
      <c r="DP112" s="273" t="s">
        <v>455</v>
      </c>
      <c r="DQ112" s="274">
        <v>300</v>
      </c>
    </row>
    <row r="113" spans="120:121" ht="27" thickTop="1" thickBot="1" x14ac:dyDescent="0.25">
      <c r="DP113" s="273" t="s">
        <v>456</v>
      </c>
      <c r="DQ113" s="274">
        <v>10</v>
      </c>
    </row>
    <row r="114" spans="120:121" ht="27" thickTop="1" thickBot="1" x14ac:dyDescent="0.25">
      <c r="DP114" s="273" t="s">
        <v>457</v>
      </c>
      <c r="DQ114" s="274" t="s">
        <v>458</v>
      </c>
    </row>
    <row r="115" spans="120:121" ht="27" thickTop="1" thickBot="1" x14ac:dyDescent="0.25">
      <c r="DP115" s="273" t="s">
        <v>459</v>
      </c>
      <c r="DQ115" s="274">
        <v>1800</v>
      </c>
    </row>
    <row r="116" spans="120:121" ht="14.25" thickTop="1" thickBot="1" x14ac:dyDescent="0.25">
      <c r="DP116" s="273" t="s">
        <v>460</v>
      </c>
      <c r="DQ116" s="274">
        <v>10</v>
      </c>
    </row>
    <row r="117" spans="120:121" ht="90.75" thickTop="1" thickBot="1" x14ac:dyDescent="0.25">
      <c r="DP117" s="273" t="s">
        <v>461</v>
      </c>
      <c r="DQ117" s="274" t="s">
        <v>462</v>
      </c>
    </row>
    <row r="118" spans="120:121" ht="39.75" thickTop="1" thickBot="1" x14ac:dyDescent="0.25">
      <c r="DP118" s="273" t="s">
        <v>463</v>
      </c>
      <c r="DQ118" s="274" t="s">
        <v>464</v>
      </c>
    </row>
    <row r="119" spans="120:121" ht="13.5" thickTop="1" x14ac:dyDescent="0.2"/>
  </sheetData>
  <mergeCells count="49">
    <mergeCell ref="K1:N2"/>
    <mergeCell ref="D2:E2"/>
    <mergeCell ref="D3:F3"/>
    <mergeCell ref="G3:J3"/>
    <mergeCell ref="K3:N3"/>
    <mergeCell ref="O3:P3"/>
    <mergeCell ref="W3:X3"/>
    <mergeCell ref="Z3:AB3"/>
    <mergeCell ref="AC3:AD3"/>
    <mergeCell ref="AF3:AH3"/>
    <mergeCell ref="R3:S3"/>
    <mergeCell ref="U3:V3"/>
    <mergeCell ref="AI3:AJ3"/>
    <mergeCell ref="AL3:AM3"/>
    <mergeCell ref="AN3:AO3"/>
    <mergeCell ref="AP3:AR3"/>
    <mergeCell ref="AT3:AU3"/>
    <mergeCell ref="AX3:AY3"/>
    <mergeCell ref="AZ3:BA3"/>
    <mergeCell ref="BE3:BF3"/>
    <mergeCell ref="BJ3:BK3"/>
    <mergeCell ref="BO3:BP3"/>
    <mergeCell ref="BT3:BU3"/>
    <mergeCell ref="CA3:CB3"/>
    <mergeCell ref="CD3:CE3"/>
    <mergeCell ref="CZ3:DA3"/>
    <mergeCell ref="DB3:DD3"/>
    <mergeCell ref="CF3:CG3"/>
    <mergeCell ref="CK3:CL3"/>
    <mergeCell ref="CP3:CQ3"/>
    <mergeCell ref="CR3:CS3"/>
    <mergeCell ref="AF4:AG4"/>
    <mergeCell ref="AL4:AM4"/>
    <mergeCell ref="AT4:AU4"/>
    <mergeCell ref="AX4:AY4"/>
    <mergeCell ref="I4:J4"/>
    <mergeCell ref="M4:N4"/>
    <mergeCell ref="Z4:AA4"/>
    <mergeCell ref="U4:V4"/>
    <mergeCell ref="CD4:CE4"/>
    <mergeCell ref="CX4:CY4"/>
    <mergeCell ref="DP3:DP4"/>
    <mergeCell ref="DQ3:DS3"/>
    <mergeCell ref="DL3:DL4"/>
    <mergeCell ref="DM3:DM4"/>
    <mergeCell ref="DN3:DN4"/>
    <mergeCell ref="DO3:DO4"/>
    <mergeCell ref="CT3:CU3"/>
    <mergeCell ref="CX3:CY3"/>
  </mergeCells>
  <phoneticPr fontId="9" type="noConversion"/>
  <conditionalFormatting sqref="DL5:DS82">
    <cfRule type="cellIs" dxfId="5" priority="1" stopIfTrue="1" operator="equal">
      <formula>0</formula>
    </cfRule>
  </conditionalFormatting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7</vt:i4>
      </vt:variant>
    </vt:vector>
  </HeadingPairs>
  <TitlesOfParts>
    <vt:vector size="28" baseType="lpstr">
      <vt:lpstr>Ведомость ТИ</vt:lpstr>
      <vt:lpstr>Стартовая ведомость</vt:lpstr>
      <vt:lpstr>Простыня</vt:lpstr>
      <vt:lpstr>Итоговый</vt:lpstr>
      <vt:lpstr>По ДС</vt:lpstr>
      <vt:lpstr>Простыня Сорт</vt:lpstr>
      <vt:lpstr>Лучший Пилот</vt:lpstr>
      <vt:lpstr>Пилотесса</vt:lpstr>
      <vt:lpstr>Лучший И</vt:lpstr>
      <vt:lpstr>Классик</vt:lpstr>
      <vt:lpstr>Команды</vt:lpstr>
      <vt:lpstr>Графики</vt:lpstr>
      <vt:lpstr>ДС1</vt:lpstr>
      <vt:lpstr>ДС2</vt:lpstr>
      <vt:lpstr>ДС3</vt:lpstr>
      <vt:lpstr>ДС4</vt:lpstr>
      <vt:lpstr>ДС5</vt:lpstr>
      <vt:lpstr>ДС6</vt:lpstr>
      <vt:lpstr>ДС7</vt:lpstr>
      <vt:lpstr>ДС8</vt:lpstr>
      <vt:lpstr>Отчет о совместимости</vt:lpstr>
      <vt:lpstr>'Ведомость ТИ'!Заголовки_для_печати</vt:lpstr>
      <vt:lpstr>Простыня!Заголовки_для_печати</vt:lpstr>
      <vt:lpstr>'Стартовая ведомость'!Заголовки_для_печати</vt:lpstr>
      <vt:lpstr>Графики!Область_печати</vt:lpstr>
      <vt:lpstr>Итоговый!Область_печати</vt:lpstr>
      <vt:lpstr>'По ДС'!Область_печати</vt:lpstr>
      <vt:lpstr>Простыня!Область_печати</vt:lpstr>
    </vt:vector>
  </TitlesOfParts>
  <Company>Elcom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Виталий Новиков</dc:creator>
  <cp:lastModifiedBy>Baraholkin</cp:lastModifiedBy>
  <cp:lastPrinted>2013-12-07T19:56:29Z</cp:lastPrinted>
  <dcterms:created xsi:type="dcterms:W3CDTF">2003-08-04T13:37:47Z</dcterms:created>
  <dcterms:modified xsi:type="dcterms:W3CDTF">2020-04-27T07:55:49Z</dcterms:modified>
</cp:coreProperties>
</file>